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thun\OneDrive\ATT_Bill\"/>
    </mc:Choice>
  </mc:AlternateContent>
  <bookViews>
    <workbookView xWindow="0" yWindow="0" windowWidth="16170" windowHeight="6120" activeTab="1"/>
  </bookViews>
  <sheets>
    <sheet name="2015" sheetId="1" r:id="rId1"/>
    <sheet name="2016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0" i="2" l="1"/>
  <c r="M9" i="2"/>
  <c r="M8" i="2"/>
  <c r="F6" i="2"/>
  <c r="G6" i="2"/>
  <c r="N8" i="2" l="1"/>
  <c r="G5" i="2" l="1"/>
  <c r="F5" i="2"/>
  <c r="O10" i="2" l="1"/>
  <c r="H3" i="2"/>
  <c r="D3" i="2"/>
  <c r="M5" i="2" s="1"/>
  <c r="D4" i="2"/>
  <c r="I4" i="2"/>
  <c r="H4" i="2"/>
  <c r="G4" i="2"/>
  <c r="F4" i="2"/>
  <c r="G3" i="2"/>
  <c r="F3" i="2"/>
  <c r="E3" i="2"/>
  <c r="C3" i="2"/>
  <c r="M4" i="2" s="1"/>
  <c r="M6" i="2"/>
  <c r="O6" i="2" s="1"/>
  <c r="O4" i="2" l="1"/>
  <c r="M7" i="2"/>
  <c r="O7" i="2" s="1"/>
  <c r="O8" i="2"/>
  <c r="O9" i="1"/>
  <c r="J15" i="1"/>
  <c r="N5" i="1" s="1"/>
  <c r="C15" i="1"/>
  <c r="D15" i="1"/>
  <c r="F15" i="1"/>
  <c r="G15" i="1"/>
  <c r="I15" i="1"/>
  <c r="N8" i="1" l="1"/>
  <c r="H14" i="1" l="1"/>
  <c r="N11" i="1"/>
  <c r="P11" i="1" s="1"/>
  <c r="I14" i="1"/>
  <c r="N10" i="1"/>
  <c r="F14" i="1"/>
  <c r="N7" i="1" s="1"/>
  <c r="P7" i="1" s="1"/>
  <c r="N4" i="1"/>
  <c r="P4" i="1" s="1"/>
  <c r="N6" i="1"/>
  <c r="G14" i="1"/>
  <c r="N9" i="1" s="1"/>
  <c r="O4" i="1"/>
  <c r="O6" i="1"/>
  <c r="P9" i="1" l="1"/>
  <c r="P6" i="1"/>
</calcChain>
</file>

<file path=xl/sharedStrings.xml><?xml version="1.0" encoding="utf-8"?>
<sst xmlns="http://schemas.openxmlformats.org/spreadsheetml/2006/main" count="94" uniqueCount="33">
  <si>
    <t>ATT Family Plan Bill Details</t>
  </si>
  <si>
    <t>Month</t>
  </si>
  <si>
    <t>Total Bill</t>
  </si>
  <si>
    <t>Sundar</t>
  </si>
  <si>
    <t>Mugunthan</t>
  </si>
  <si>
    <t>Aarthy</t>
  </si>
  <si>
    <t>Giri</t>
  </si>
  <si>
    <t>Balaji</t>
  </si>
  <si>
    <t>Veeramuthu</t>
  </si>
  <si>
    <t>Priya Balaji</t>
  </si>
  <si>
    <t>comments</t>
  </si>
  <si>
    <t>Name</t>
  </si>
  <si>
    <t>Total</t>
  </si>
  <si>
    <t>Paid</t>
  </si>
  <si>
    <t>Balance</t>
  </si>
  <si>
    <t>2 international calls for Aarthy - $7.01</t>
  </si>
  <si>
    <t>1 international call for Sundar - $3.52</t>
  </si>
  <si>
    <t>4 international calls for Aarthy - $14.08</t>
  </si>
  <si>
    <t>Balaji is in contract. So $25 extra for him</t>
  </si>
  <si>
    <t>Balaji - $25 for contract.
Aarthy roaming and international $41.12 extra
Balaji Priya activation fee - $15.00
Veeramuthu activation fee - $15.00 and last month bill
Giri - International calling pack - $15.00</t>
  </si>
  <si>
    <t>Payment History</t>
  </si>
  <si>
    <t>#</t>
  </si>
  <si>
    <t>Date of Payment</t>
  </si>
  <si>
    <t>Amount</t>
  </si>
  <si>
    <t>Mode</t>
  </si>
  <si>
    <t>Check</t>
  </si>
  <si>
    <t>Paypal</t>
  </si>
  <si>
    <t>Cash</t>
  </si>
  <si>
    <t xml:space="preserve"> </t>
  </si>
  <si>
    <t>Sankari</t>
  </si>
  <si>
    <t>Previous Balance</t>
  </si>
  <si>
    <t>Balaji Contract - $25 extra
Giri India Calling - $15 extra</t>
  </si>
  <si>
    <t>ATT discount claimed for incorrect billing in 2015.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</si>
</sst>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164" formatCode="[$-409]mmm\-yy;@"/>
    <numFmt numFmtId="165" formatCode="&quot;$&quot;#,##0.00"/>
    <numFmt numFmtId="166" formatCode="[$-409]d\-mmm\-yy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FF0000"/>
      <name val="Calibri"/>
      <family val="2"/>
    </font>
    <font>
      <sz val="11"/>
      <color rgb="FF00B050"/>
      <name val="Calibri"/>
      <family val="2"/>
    </font>
    <font>
      <sz val="11"/>
      <color rgb="FF00B05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9">
    <xf numFmtId="0" fontId="0" fillId="0" borderId="0" xfId="0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44" fontId="3" fillId="0" borderId="1" xfId="1" applyFont="1" applyBorder="1" applyAlignment="1">
      <alignment vertical="center" wrapText="1"/>
    </xf>
    <xf numFmtId="164" fontId="3" fillId="0" borderId="1" xfId="0" applyNumberFormat="1" applyFont="1" applyBorder="1" applyAlignment="1">
      <alignment horizontal="right" vertical="center" wrapText="1"/>
    </xf>
    <xf numFmtId="0" fontId="2" fillId="3" borderId="1" xfId="0" applyFont="1" applyFill="1" applyBorder="1" applyAlignment="1">
      <alignment vertical="center" wrapText="1"/>
    </xf>
    <xf numFmtId="44" fontId="0" fillId="0" borderId="0" xfId="0" applyNumberFormat="1"/>
    <xf numFmtId="44" fontId="3" fillId="0" borderId="0" xfId="0" applyNumberFormat="1" applyFont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165" fontId="3" fillId="0" borderId="1" xfId="1" applyNumberFormat="1" applyFont="1" applyBorder="1" applyAlignment="1">
      <alignment horizontal="right" vertical="center" wrapText="1"/>
    </xf>
    <xf numFmtId="165" fontId="3" fillId="0" borderId="1" xfId="1" applyNumberFormat="1" applyFont="1" applyBorder="1" applyAlignment="1">
      <alignment vertical="center" wrapText="1"/>
    </xf>
    <xf numFmtId="165" fontId="3" fillId="0" borderId="1" xfId="1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 wrapText="1"/>
    </xf>
    <xf numFmtId="16" fontId="3" fillId="0" borderId="0" xfId="0" applyNumberFormat="1" applyFont="1" applyAlignment="1">
      <alignment vertical="center" wrapText="1"/>
    </xf>
    <xf numFmtId="16" fontId="0" fillId="0" borderId="0" xfId="0" applyNumberFormat="1"/>
    <xf numFmtId="165" fontId="3" fillId="0" borderId="0" xfId="0" applyNumberFormat="1" applyFont="1" applyAlignment="1">
      <alignment vertical="center" wrapText="1"/>
    </xf>
    <xf numFmtId="165" fontId="4" fillId="0" borderId="1" xfId="1" applyNumberFormat="1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44" fontId="3" fillId="0" borderId="1" xfId="1" applyFont="1" applyBorder="1" applyAlignment="1">
      <alignment horizontal="right" vertical="center" wrapText="1"/>
    </xf>
    <xf numFmtId="44" fontId="3" fillId="0" borderId="5" xfId="1" applyFont="1" applyBorder="1" applyAlignment="1">
      <alignment horizontal="right" vertical="center" wrapText="1"/>
    </xf>
    <xf numFmtId="44" fontId="3" fillId="0" borderId="7" xfId="1" applyFont="1" applyBorder="1" applyAlignment="1">
      <alignment vertical="center" wrapText="1"/>
    </xf>
    <xf numFmtId="44" fontId="3" fillId="0" borderId="1" xfId="1" applyFont="1" applyBorder="1" applyAlignment="1">
      <alignment horizontal="center" vertical="center" wrapText="1"/>
    </xf>
    <xf numFmtId="44" fontId="3" fillId="0" borderId="0" xfId="1" applyFont="1" applyAlignment="1">
      <alignment vertical="center" wrapText="1"/>
    </xf>
    <xf numFmtId="44" fontId="3" fillId="0" borderId="1" xfId="1" applyFont="1" applyBorder="1" applyAlignment="1">
      <alignment vertical="center" wrapText="1"/>
    </xf>
    <xf numFmtId="44" fontId="4" fillId="0" borderId="1" xfId="1" applyFont="1" applyBorder="1" applyAlignment="1">
      <alignment vertical="center" wrapText="1"/>
    </xf>
    <xf numFmtId="44" fontId="5" fillId="0" borderId="1" xfId="1" applyFont="1" applyBorder="1" applyAlignment="1">
      <alignment vertical="center" wrapText="1"/>
    </xf>
    <xf numFmtId="44" fontId="6" fillId="5" borderId="1" xfId="1" applyFont="1" applyFill="1" applyBorder="1" applyAlignment="1"/>
    <xf numFmtId="44" fontId="5" fillId="5" borderId="1" xfId="1" applyFont="1" applyFill="1" applyBorder="1" applyAlignment="1">
      <alignment vertical="center" wrapText="1"/>
    </xf>
    <xf numFmtId="165" fontId="3" fillId="0" borderId="5" xfId="1" applyNumberFormat="1" applyFont="1" applyBorder="1" applyAlignment="1">
      <alignment horizontal="center" vertical="center" wrapText="1"/>
    </xf>
    <xf numFmtId="165" fontId="3" fillId="0" borderId="7" xfId="1" applyNumberFormat="1" applyFont="1" applyBorder="1" applyAlignment="1">
      <alignment horizontal="center" vertical="center" wrapText="1"/>
    </xf>
    <xf numFmtId="165" fontId="3" fillId="0" borderId="6" xfId="1" applyNumberFormat="1" applyFont="1" applyBorder="1" applyAlignment="1">
      <alignment horizontal="center" vertical="center" wrapText="1"/>
    </xf>
    <xf numFmtId="165" fontId="5" fillId="0" borderId="5" xfId="1" applyNumberFormat="1" applyFont="1" applyBorder="1" applyAlignment="1">
      <alignment horizontal="center" vertical="center" wrapText="1"/>
    </xf>
    <xf numFmtId="165" fontId="5" fillId="0" borderId="6" xfId="1" applyNumberFormat="1" applyFont="1" applyBorder="1" applyAlignment="1">
      <alignment horizontal="center" vertical="center" wrapText="1"/>
    </xf>
    <xf numFmtId="166" fontId="3" fillId="0" borderId="1" xfId="0" applyNumberFormat="1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165" fontId="4" fillId="0" borderId="5" xfId="1" applyNumberFormat="1" applyFont="1" applyBorder="1" applyAlignment="1">
      <alignment horizontal="center" vertical="center" wrapText="1"/>
    </xf>
    <xf numFmtId="165" fontId="4" fillId="0" borderId="6" xfId="1" applyNumberFormat="1" applyFont="1" applyBorder="1" applyAlignment="1">
      <alignment horizontal="center" vertical="center" wrapText="1"/>
    </xf>
    <xf numFmtId="166" fontId="3" fillId="0" borderId="2" xfId="0" applyNumberFormat="1" applyFont="1" applyBorder="1" applyAlignment="1">
      <alignment horizontal="center" vertical="center" wrapText="1"/>
    </xf>
    <xf numFmtId="166" fontId="3" fillId="0" borderId="4" xfId="0" applyNumberFormat="1" applyFont="1" applyBorder="1" applyAlignment="1">
      <alignment horizontal="center" vertical="center" wrapText="1"/>
    </xf>
    <xf numFmtId="44" fontId="3" fillId="0" borderId="1" xfId="1" applyFont="1" applyBorder="1" applyAlignment="1">
      <alignment vertical="center" wrapText="1"/>
    </xf>
    <xf numFmtId="44" fontId="6" fillId="5" borderId="5" xfId="1" applyFont="1" applyFill="1" applyBorder="1" applyAlignment="1"/>
    <xf numFmtId="44" fontId="6" fillId="5" borderId="6" xfId="1" applyFont="1" applyFill="1" applyBorder="1" applyAlignment="1"/>
    <xf numFmtId="44" fontId="5" fillId="5" borderId="5" xfId="1" applyFont="1" applyFill="1" applyBorder="1" applyAlignment="1"/>
    <xf numFmtId="44" fontId="5" fillId="5" borderId="6" xfId="1" applyFont="1" applyFill="1" applyBorder="1" applyAlignment="1"/>
    <xf numFmtId="0" fontId="2" fillId="2" borderId="8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44" fontId="5" fillId="0" borderId="1" xfId="1" applyFont="1" applyBorder="1" applyAlignment="1">
      <alignment vertical="center" wrapText="1"/>
    </xf>
    <xf numFmtId="44" fontId="3" fillId="0" borderId="5" xfId="1" applyFont="1" applyBorder="1" applyAlignment="1">
      <alignment vertical="center" wrapText="1"/>
    </xf>
    <xf numFmtId="44" fontId="3" fillId="0" borderId="6" xfId="1" applyFont="1" applyBorder="1" applyAlignment="1">
      <alignment vertical="center" wrapText="1"/>
    </xf>
    <xf numFmtId="44" fontId="4" fillId="0" borderId="5" xfId="1" applyFont="1" applyBorder="1" applyAlignment="1">
      <alignment vertical="center" wrapText="1"/>
    </xf>
    <xf numFmtId="44" fontId="4" fillId="0" borderId="6" xfId="1" applyFont="1" applyBorder="1" applyAlignment="1">
      <alignment vertical="center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0"/>
  <sheetViews>
    <sheetView topLeftCell="D1" workbookViewId="0">
      <pane ySplit="2" topLeftCell="A9" activePane="bottomLeft" state="frozen"/>
      <selection pane="bottomLeft" activeCell="M25" sqref="M25"/>
    </sheetView>
  </sheetViews>
  <sheetFormatPr defaultRowHeight="15" x14ac:dyDescent="0.25"/>
  <cols>
    <col min="1" max="1" width="9.7109375" customWidth="1"/>
    <col min="2" max="2" width="12" customWidth="1"/>
    <col min="3" max="3" width="11.5703125" bestFit="1" customWidth="1"/>
    <col min="4" max="4" width="11.85546875" customWidth="1"/>
    <col min="6" max="6" width="11.5703125" bestFit="1" customWidth="1"/>
    <col min="8" max="8" width="12" customWidth="1"/>
    <col min="9" max="10" width="10.85546875" customWidth="1"/>
    <col min="11" max="11" width="36.7109375" bestFit="1" customWidth="1"/>
    <col min="13" max="13" width="12.85546875" customWidth="1"/>
    <col min="14" max="14" width="11.140625" bestFit="1" customWidth="1"/>
    <col min="16" max="16" width="12.140625" customWidth="1"/>
    <col min="17" max="17" width="10" bestFit="1" customWidth="1"/>
  </cols>
  <sheetData>
    <row r="1" spans="1:18" x14ac:dyDescent="0.25">
      <c r="A1" s="38" t="s">
        <v>0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1"/>
      <c r="M1" s="1"/>
      <c r="N1" s="1"/>
      <c r="O1" s="1"/>
      <c r="P1" s="1"/>
      <c r="Q1" s="1"/>
      <c r="R1" s="1"/>
    </row>
    <row r="2" spans="1:18" ht="30" x14ac:dyDescent="0.25">
      <c r="A2" s="9" t="s">
        <v>1</v>
      </c>
      <c r="B2" s="9" t="s">
        <v>2</v>
      </c>
      <c r="C2" s="9" t="s">
        <v>3</v>
      </c>
      <c r="D2" s="9" t="s">
        <v>4</v>
      </c>
      <c r="E2" s="9" t="s">
        <v>5</v>
      </c>
      <c r="F2" s="9" t="s">
        <v>6</v>
      </c>
      <c r="G2" s="9" t="s">
        <v>7</v>
      </c>
      <c r="H2" s="9" t="s">
        <v>8</v>
      </c>
      <c r="I2" s="9" t="s">
        <v>9</v>
      </c>
      <c r="J2" s="15" t="s">
        <v>29</v>
      </c>
      <c r="K2" s="9" t="s">
        <v>10</v>
      </c>
      <c r="L2" s="1"/>
      <c r="M2" s="1"/>
      <c r="N2" s="1"/>
      <c r="O2" s="1"/>
      <c r="P2" s="1"/>
      <c r="Q2" s="1"/>
      <c r="R2" s="1"/>
    </row>
    <row r="3" spans="1:18" ht="24.75" customHeight="1" x14ac:dyDescent="0.25">
      <c r="A3" s="5">
        <v>41987</v>
      </c>
      <c r="B3" s="11">
        <v>243.84</v>
      </c>
      <c r="C3" s="11">
        <v>56.56</v>
      </c>
      <c r="D3" s="11">
        <v>56.56</v>
      </c>
      <c r="E3" s="11">
        <v>77.28</v>
      </c>
      <c r="F3" s="11">
        <v>53.44</v>
      </c>
      <c r="G3" s="32">
        <v>0</v>
      </c>
      <c r="H3" s="32">
        <v>0</v>
      </c>
      <c r="I3" s="32">
        <v>0</v>
      </c>
      <c r="J3" s="32">
        <v>0</v>
      </c>
      <c r="K3" s="2"/>
      <c r="L3" s="1"/>
      <c r="M3" s="6" t="s">
        <v>11</v>
      </c>
      <c r="N3" s="6" t="s">
        <v>12</v>
      </c>
      <c r="O3" s="6" t="s">
        <v>13</v>
      </c>
      <c r="P3" s="6" t="s">
        <v>14</v>
      </c>
      <c r="R3" s="1"/>
    </row>
    <row r="4" spans="1:18" x14ac:dyDescent="0.25">
      <c r="A4" s="5">
        <v>42019</v>
      </c>
      <c r="B4" s="11">
        <v>154.16</v>
      </c>
      <c r="C4" s="11">
        <v>38.54</v>
      </c>
      <c r="D4" s="11">
        <v>38.54</v>
      </c>
      <c r="E4" s="11">
        <v>38.54</v>
      </c>
      <c r="F4" s="11">
        <v>38.54</v>
      </c>
      <c r="G4" s="33"/>
      <c r="H4" s="33"/>
      <c r="I4" s="33"/>
      <c r="J4" s="33"/>
      <c r="K4" s="2"/>
      <c r="L4" s="1"/>
      <c r="M4" s="2" t="s">
        <v>3</v>
      </c>
      <c r="N4" s="11">
        <f>SUM(C3:C15)</f>
        <v>482.77999999999992</v>
      </c>
      <c r="O4" s="32">
        <f>200+490.45</f>
        <v>690.45</v>
      </c>
      <c r="P4" s="35">
        <f>N4+N5-O4</f>
        <v>-207.67000000000013</v>
      </c>
      <c r="R4" s="1"/>
    </row>
    <row r="5" spans="1:18" x14ac:dyDescent="0.25">
      <c r="A5" s="5">
        <v>42050</v>
      </c>
      <c r="B5" s="11">
        <v>152.91999999999999</v>
      </c>
      <c r="C5" s="11">
        <v>38.229999999999997</v>
      </c>
      <c r="D5" s="11">
        <v>38.229999999999997</v>
      </c>
      <c r="E5" s="11">
        <v>38.229999999999997</v>
      </c>
      <c r="F5" s="11">
        <v>38.229999999999997</v>
      </c>
      <c r="G5" s="33"/>
      <c r="H5" s="33"/>
      <c r="I5" s="33"/>
      <c r="J5" s="33"/>
      <c r="K5" s="2"/>
      <c r="L5" s="1"/>
      <c r="M5" s="2" t="s">
        <v>29</v>
      </c>
      <c r="N5" s="11">
        <f>SUM(J3:J15)</f>
        <v>0</v>
      </c>
      <c r="O5" s="34"/>
      <c r="P5" s="36"/>
      <c r="R5" s="1"/>
    </row>
    <row r="6" spans="1:18" x14ac:dyDescent="0.25">
      <c r="A6" s="5">
        <v>42078</v>
      </c>
      <c r="B6" s="11">
        <v>154.16</v>
      </c>
      <c r="C6" s="11">
        <v>38.54</v>
      </c>
      <c r="D6" s="11">
        <v>38.54</v>
      </c>
      <c r="E6" s="11">
        <v>38.54</v>
      </c>
      <c r="F6" s="11">
        <v>38.54</v>
      </c>
      <c r="G6" s="33"/>
      <c r="H6" s="33"/>
      <c r="I6" s="33"/>
      <c r="J6" s="33"/>
      <c r="K6" s="2"/>
      <c r="L6" s="1"/>
      <c r="M6" s="2" t="s">
        <v>4</v>
      </c>
      <c r="N6" s="11">
        <f>SUM(D3:D15)</f>
        <v>479.25999999999993</v>
      </c>
      <c r="O6" s="11">
        <f>368+80</f>
        <v>448</v>
      </c>
      <c r="P6" s="19">
        <f t="shared" ref="P6:P11" si="0">N6-O6</f>
        <v>31.259999999999934</v>
      </c>
      <c r="R6" s="1"/>
    </row>
    <row r="7" spans="1:18" x14ac:dyDescent="0.25">
      <c r="A7" s="5">
        <v>42109</v>
      </c>
      <c r="B7" s="11">
        <v>154.76</v>
      </c>
      <c r="C7" s="11">
        <v>38.69</v>
      </c>
      <c r="D7" s="11">
        <v>38.69</v>
      </c>
      <c r="E7" s="11">
        <v>38.69</v>
      </c>
      <c r="F7" s="11">
        <v>38.69</v>
      </c>
      <c r="G7" s="33"/>
      <c r="H7" s="33"/>
      <c r="I7" s="33"/>
      <c r="J7" s="33"/>
      <c r="K7" s="2"/>
      <c r="L7" s="1"/>
      <c r="M7" s="2" t="s">
        <v>6</v>
      </c>
      <c r="N7" s="11">
        <f>SUM(F3:F15)</f>
        <v>491.13999999999993</v>
      </c>
      <c r="O7" s="32">
        <v>1024.28</v>
      </c>
      <c r="P7" s="35">
        <f>N7+N8-O7</f>
        <v>0</v>
      </c>
      <c r="R7" s="1"/>
    </row>
    <row r="8" spans="1:18" x14ac:dyDescent="0.25">
      <c r="A8" s="5">
        <v>42139</v>
      </c>
      <c r="B8" s="11">
        <v>159.19</v>
      </c>
      <c r="C8" s="11">
        <v>39.799999999999997</v>
      </c>
      <c r="D8" s="11">
        <v>39.799999999999997</v>
      </c>
      <c r="E8" s="11">
        <v>39.799999999999997</v>
      </c>
      <c r="F8" s="11">
        <v>39.799999999999997</v>
      </c>
      <c r="G8" s="33"/>
      <c r="H8" s="33"/>
      <c r="I8" s="33"/>
      <c r="J8" s="33"/>
      <c r="K8" s="2"/>
      <c r="L8" s="1"/>
      <c r="M8" s="2" t="s">
        <v>5</v>
      </c>
      <c r="N8" s="11">
        <f>SUM(E3:E14)</f>
        <v>533.14</v>
      </c>
      <c r="O8" s="34"/>
      <c r="P8" s="36"/>
      <c r="R8" s="1"/>
    </row>
    <row r="9" spans="1:18" x14ac:dyDescent="0.25">
      <c r="A9" s="5">
        <v>42170</v>
      </c>
      <c r="B9" s="11">
        <v>154.76</v>
      </c>
      <c r="C9" s="11">
        <v>38.69</v>
      </c>
      <c r="D9" s="11">
        <v>38.69</v>
      </c>
      <c r="E9" s="11">
        <v>38.69</v>
      </c>
      <c r="F9" s="11">
        <v>38.69</v>
      </c>
      <c r="G9" s="33"/>
      <c r="H9" s="33"/>
      <c r="I9" s="33"/>
      <c r="J9" s="33"/>
      <c r="K9" s="2"/>
      <c r="L9" s="1"/>
      <c r="M9" s="2" t="s">
        <v>7</v>
      </c>
      <c r="N9" s="11">
        <f>SUM(G3:G15)</f>
        <v>175.34</v>
      </c>
      <c r="O9" s="32">
        <f>113.35+61.99+51.99</f>
        <v>227.33</v>
      </c>
      <c r="P9" s="43">
        <f>N9+N10-O9</f>
        <v>0</v>
      </c>
      <c r="Q9" s="1"/>
      <c r="R9" s="1"/>
    </row>
    <row r="10" spans="1:18" x14ac:dyDescent="0.25">
      <c r="A10" s="5">
        <v>42200</v>
      </c>
      <c r="B10" s="11">
        <v>163.56</v>
      </c>
      <c r="C10" s="11">
        <v>39.14</v>
      </c>
      <c r="D10" s="11">
        <v>39.14</v>
      </c>
      <c r="E10" s="11">
        <v>46.15</v>
      </c>
      <c r="F10" s="11">
        <v>39.14</v>
      </c>
      <c r="G10" s="33"/>
      <c r="H10" s="33"/>
      <c r="I10" s="33"/>
      <c r="J10" s="33"/>
      <c r="K10" s="2" t="s">
        <v>15</v>
      </c>
      <c r="L10" s="1"/>
      <c r="M10" s="2" t="s">
        <v>9</v>
      </c>
      <c r="N10" s="11">
        <f>SUM(I3:I15)</f>
        <v>51.99</v>
      </c>
      <c r="O10" s="34"/>
      <c r="P10" s="44"/>
      <c r="Q10" s="1"/>
      <c r="R10" s="1"/>
    </row>
    <row r="11" spans="1:18" x14ac:dyDescent="0.25">
      <c r="A11" s="5">
        <v>42231</v>
      </c>
      <c r="B11" s="11">
        <v>159.18</v>
      </c>
      <c r="C11" s="11">
        <v>42.44</v>
      </c>
      <c r="D11" s="11">
        <v>38.92</v>
      </c>
      <c r="E11" s="11">
        <v>38.92</v>
      </c>
      <c r="F11" s="11">
        <v>38.92</v>
      </c>
      <c r="G11" s="34"/>
      <c r="H11" s="33"/>
      <c r="I11" s="33"/>
      <c r="J11" s="33"/>
      <c r="K11" s="2" t="s">
        <v>16</v>
      </c>
      <c r="L11" s="1"/>
      <c r="M11" s="2" t="s">
        <v>8</v>
      </c>
      <c r="N11" s="11">
        <f>SUM(H3:H15)</f>
        <v>106.63</v>
      </c>
      <c r="O11" s="11">
        <v>0</v>
      </c>
      <c r="P11" s="19">
        <f t="shared" si="0"/>
        <v>106.63</v>
      </c>
      <c r="Q11" s="1"/>
      <c r="R11" s="1"/>
    </row>
    <row r="12" spans="1:18" x14ac:dyDescent="0.25">
      <c r="A12" s="5">
        <v>42262</v>
      </c>
      <c r="B12" s="11">
        <v>225.22</v>
      </c>
      <c r="C12" s="11">
        <v>39.590000000000003</v>
      </c>
      <c r="D12" s="11">
        <v>39.590000000000003</v>
      </c>
      <c r="E12" s="11">
        <v>53.67</v>
      </c>
      <c r="F12" s="11">
        <v>39.590000000000003</v>
      </c>
      <c r="G12" s="11">
        <v>52.78</v>
      </c>
      <c r="H12" s="33"/>
      <c r="I12" s="33"/>
      <c r="J12" s="33"/>
      <c r="K12" s="2" t="s">
        <v>17</v>
      </c>
      <c r="L12" s="1"/>
      <c r="M12" s="1"/>
      <c r="N12" s="1"/>
      <c r="O12" s="1"/>
      <c r="P12" s="1"/>
      <c r="Q12" s="1"/>
      <c r="R12" s="1"/>
    </row>
    <row r="13" spans="1:18" x14ac:dyDescent="0.25">
      <c r="A13" s="5">
        <v>42292</v>
      </c>
      <c r="B13" s="11">
        <v>202.83</v>
      </c>
      <c r="C13" s="11">
        <v>35.57</v>
      </c>
      <c r="D13" s="11">
        <v>35.57</v>
      </c>
      <c r="E13" s="11">
        <v>35.57</v>
      </c>
      <c r="F13" s="11">
        <v>35.57</v>
      </c>
      <c r="G13" s="11">
        <v>60.57</v>
      </c>
      <c r="H13" s="34"/>
      <c r="I13" s="34"/>
      <c r="J13" s="33"/>
      <c r="K13" s="2" t="s">
        <v>18</v>
      </c>
      <c r="L13" s="1"/>
      <c r="M13" s="1" t="s">
        <v>28</v>
      </c>
      <c r="N13" s="1"/>
      <c r="O13" s="1"/>
      <c r="P13" s="1"/>
      <c r="Q13" s="1"/>
      <c r="R13" s="1"/>
    </row>
    <row r="14" spans="1:18" ht="105" x14ac:dyDescent="0.25">
      <c r="A14" s="5">
        <v>42323</v>
      </c>
      <c r="B14" s="12">
        <v>395.67</v>
      </c>
      <c r="C14" s="12">
        <v>36.99</v>
      </c>
      <c r="D14" s="12">
        <v>36.99</v>
      </c>
      <c r="E14" s="12">
        <v>49.06</v>
      </c>
      <c r="F14" s="12">
        <f>36.99+15</f>
        <v>51.99</v>
      </c>
      <c r="G14" s="12">
        <f>36.99+25</f>
        <v>61.99</v>
      </c>
      <c r="H14" s="12">
        <f>29.64+15+36.99+25</f>
        <v>106.63</v>
      </c>
      <c r="I14" s="12">
        <f>36.99+15</f>
        <v>51.99</v>
      </c>
      <c r="J14" s="34"/>
      <c r="K14" s="2" t="s">
        <v>19</v>
      </c>
      <c r="L14" s="1"/>
      <c r="M14" s="1"/>
      <c r="N14" s="1"/>
      <c r="O14" s="1"/>
      <c r="P14" s="1"/>
      <c r="Q14" s="1"/>
      <c r="R14" s="1"/>
    </row>
    <row r="15" spans="1:18" ht="34.5" customHeight="1" x14ac:dyDescent="0.25">
      <c r="A15" s="5">
        <v>42353</v>
      </c>
      <c r="B15" s="4">
        <v>0</v>
      </c>
      <c r="C15" s="4">
        <f>B15/6</f>
        <v>0</v>
      </c>
      <c r="D15" s="4">
        <f>B15/6</f>
        <v>0</v>
      </c>
      <c r="E15" s="4">
        <v>0</v>
      </c>
      <c r="F15" s="4">
        <f>B15/6</f>
        <v>0</v>
      </c>
      <c r="G15" s="4">
        <f>B15/6</f>
        <v>0</v>
      </c>
      <c r="H15" s="4">
        <v>0</v>
      </c>
      <c r="I15" s="4">
        <f>B15/6</f>
        <v>0</v>
      </c>
      <c r="J15" s="4">
        <f>B15/6</f>
        <v>0</v>
      </c>
      <c r="K15" s="2"/>
      <c r="L15" s="1"/>
      <c r="M15" s="39" t="s">
        <v>20</v>
      </c>
      <c r="N15" s="40"/>
      <c r="O15" s="40"/>
      <c r="P15" s="40"/>
      <c r="Q15" s="40"/>
      <c r="R15" s="41"/>
    </row>
    <row r="16" spans="1:18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0" t="s">
        <v>21</v>
      </c>
      <c r="N16" s="10" t="s">
        <v>11</v>
      </c>
      <c r="O16" s="42" t="s">
        <v>22</v>
      </c>
      <c r="P16" s="42"/>
      <c r="Q16" s="10" t="s">
        <v>23</v>
      </c>
      <c r="R16" s="10" t="s">
        <v>24</v>
      </c>
    </row>
    <row r="17" spans="1:18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3">
        <v>1</v>
      </c>
      <c r="N17" s="14" t="s">
        <v>4</v>
      </c>
      <c r="O17" s="37">
        <v>42053</v>
      </c>
      <c r="P17" s="37"/>
      <c r="Q17" s="13">
        <v>108</v>
      </c>
      <c r="R17" s="3" t="s">
        <v>25</v>
      </c>
    </row>
    <row r="18" spans="1:18" x14ac:dyDescent="0.25">
      <c r="A18" s="1"/>
      <c r="B18" s="1"/>
      <c r="C18" s="1"/>
      <c r="D18" s="1"/>
      <c r="E18" s="1"/>
      <c r="F18" s="1"/>
      <c r="G18" s="1"/>
      <c r="I18" s="18"/>
      <c r="J18" s="18"/>
      <c r="K18" s="1"/>
      <c r="L18" s="1"/>
      <c r="M18" s="3">
        <v>2</v>
      </c>
      <c r="N18" s="14" t="s">
        <v>3</v>
      </c>
      <c r="O18" s="37">
        <v>42086</v>
      </c>
      <c r="P18" s="37"/>
      <c r="Q18" s="13">
        <v>200</v>
      </c>
      <c r="R18" s="3" t="s">
        <v>25</v>
      </c>
    </row>
    <row r="19" spans="1:18" x14ac:dyDescent="0.25">
      <c r="A19" s="1"/>
      <c r="B19" s="1"/>
      <c r="C19" s="1"/>
      <c r="D19" s="1"/>
      <c r="E19" s="1"/>
      <c r="F19" s="1"/>
      <c r="G19" s="1"/>
      <c r="I19" s="8"/>
      <c r="J19" s="8"/>
      <c r="K19" s="1"/>
      <c r="L19" s="1"/>
      <c r="M19" s="3">
        <v>3</v>
      </c>
      <c r="N19" s="14" t="s">
        <v>4</v>
      </c>
      <c r="O19" s="37">
        <v>42111</v>
      </c>
      <c r="P19" s="37"/>
      <c r="Q19" s="13">
        <v>100</v>
      </c>
      <c r="R19" s="3" t="s">
        <v>25</v>
      </c>
    </row>
    <row r="20" spans="1:18" x14ac:dyDescent="0.25">
      <c r="A20" s="1"/>
      <c r="B20" s="1"/>
      <c r="C20" s="1"/>
      <c r="D20" s="1"/>
      <c r="E20" s="16"/>
      <c r="F20" s="16"/>
      <c r="G20" s="1"/>
      <c r="H20" s="1"/>
      <c r="K20" s="1"/>
      <c r="L20" s="1"/>
      <c r="M20" s="3">
        <v>4</v>
      </c>
      <c r="N20" s="14" t="s">
        <v>4</v>
      </c>
      <c r="O20" s="37">
        <v>42214</v>
      </c>
      <c r="P20" s="37"/>
      <c r="Q20" s="13">
        <v>160</v>
      </c>
      <c r="R20" s="3" t="s">
        <v>25</v>
      </c>
    </row>
    <row r="21" spans="1:18" x14ac:dyDescent="0.25">
      <c r="B21" s="1"/>
      <c r="C21" s="1"/>
      <c r="E21" s="16"/>
      <c r="F21" s="17"/>
      <c r="M21" s="3">
        <v>5</v>
      </c>
      <c r="N21" s="14" t="s">
        <v>7</v>
      </c>
      <c r="O21" s="37">
        <v>42325</v>
      </c>
      <c r="P21" s="37"/>
      <c r="Q21" s="13">
        <v>113.35</v>
      </c>
      <c r="R21" s="3" t="s">
        <v>26</v>
      </c>
    </row>
    <row r="22" spans="1:18" x14ac:dyDescent="0.25">
      <c r="B22" s="1"/>
      <c r="C22" s="1"/>
      <c r="E22" s="7"/>
      <c r="H22" s="7"/>
      <c r="M22" s="3">
        <v>6</v>
      </c>
      <c r="N22" s="14" t="s">
        <v>4</v>
      </c>
      <c r="O22" s="37">
        <v>42325</v>
      </c>
      <c r="P22" s="37"/>
      <c r="Q22" s="13">
        <v>80</v>
      </c>
      <c r="R22" s="3" t="s">
        <v>27</v>
      </c>
    </row>
    <row r="23" spans="1:18" x14ac:dyDescent="0.25">
      <c r="B23" s="1"/>
      <c r="C23" s="1"/>
      <c r="G23" s="1"/>
      <c r="M23" s="3">
        <v>7</v>
      </c>
      <c r="N23" s="14" t="s">
        <v>3</v>
      </c>
      <c r="O23" s="37">
        <v>42341</v>
      </c>
      <c r="P23" s="37"/>
      <c r="Q23" s="13">
        <v>490.45</v>
      </c>
      <c r="R23" s="3" t="s">
        <v>25</v>
      </c>
    </row>
    <row r="24" spans="1:18" x14ac:dyDescent="0.25">
      <c r="G24" s="1"/>
      <c r="M24" s="3">
        <v>8</v>
      </c>
      <c r="N24" s="14" t="s">
        <v>7</v>
      </c>
      <c r="O24" s="37">
        <v>42364</v>
      </c>
      <c r="P24" s="37"/>
      <c r="Q24" s="13">
        <v>113.98</v>
      </c>
      <c r="R24" s="3" t="s">
        <v>26</v>
      </c>
    </row>
    <row r="25" spans="1:18" x14ac:dyDescent="0.25">
      <c r="G25" s="1"/>
      <c r="M25" s="3"/>
      <c r="N25" s="14"/>
      <c r="O25" s="37"/>
      <c r="P25" s="37"/>
      <c r="Q25" s="13"/>
      <c r="R25" s="3"/>
    </row>
    <row r="26" spans="1:18" x14ac:dyDescent="0.25">
      <c r="G26" s="1"/>
    </row>
    <row r="27" spans="1:18" x14ac:dyDescent="0.25">
      <c r="G27" s="1"/>
    </row>
    <row r="28" spans="1:18" x14ac:dyDescent="0.25">
      <c r="G28" s="1"/>
    </row>
    <row r="29" spans="1:18" x14ac:dyDescent="0.25">
      <c r="G29" s="1"/>
    </row>
    <row r="30" spans="1:18" x14ac:dyDescent="0.25">
      <c r="G30" s="1"/>
    </row>
  </sheetData>
  <mergeCells count="22">
    <mergeCell ref="O25:P25"/>
    <mergeCell ref="A1:K1"/>
    <mergeCell ref="M15:R15"/>
    <mergeCell ref="O16:P16"/>
    <mergeCell ref="O17:P17"/>
    <mergeCell ref="O18:P18"/>
    <mergeCell ref="O19:P19"/>
    <mergeCell ref="O20:P20"/>
    <mergeCell ref="O21:P21"/>
    <mergeCell ref="O22:P22"/>
    <mergeCell ref="O23:P23"/>
    <mergeCell ref="O24:P24"/>
    <mergeCell ref="O4:O5"/>
    <mergeCell ref="P4:P5"/>
    <mergeCell ref="O9:O10"/>
    <mergeCell ref="P9:P10"/>
    <mergeCell ref="G3:G11"/>
    <mergeCell ref="O7:O8"/>
    <mergeCell ref="P7:P8"/>
    <mergeCell ref="J3:J14"/>
    <mergeCell ref="I3:I13"/>
    <mergeCell ref="H3:H13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9"/>
  <sheetViews>
    <sheetView tabSelected="1" topLeftCell="C1" workbookViewId="0">
      <selection activeCell="Q11" sqref="Q11"/>
    </sheetView>
  </sheetViews>
  <sheetFormatPr defaultRowHeight="15" x14ac:dyDescent="0.25"/>
  <cols>
    <col min="1" max="1" width="9.7109375" customWidth="1"/>
    <col min="2" max="2" width="12" customWidth="1"/>
    <col min="3" max="3" width="11.5703125" bestFit="1" customWidth="1"/>
    <col min="4" max="4" width="11.85546875" customWidth="1"/>
    <col min="5" max="5" width="11.5703125" bestFit="1" customWidth="1"/>
    <col min="7" max="7" width="12" customWidth="1"/>
    <col min="8" max="8" width="10.85546875" customWidth="1"/>
    <col min="9" max="9" width="13.140625" customWidth="1"/>
    <col min="10" max="10" width="27.85546875" customWidth="1"/>
    <col min="11" max="11" width="12.85546875" customWidth="1"/>
    <col min="12" max="12" width="15" customWidth="1"/>
    <col min="13" max="13" width="9.28515625" bestFit="1" customWidth="1"/>
    <col min="14" max="14" width="12.140625" customWidth="1"/>
    <col min="15" max="15" width="10.140625" bestFit="1" customWidth="1"/>
    <col min="16" max="16" width="9.7109375" bestFit="1" customWidth="1"/>
  </cols>
  <sheetData>
    <row r="1" spans="1:17" ht="15" customHeight="1" x14ac:dyDescent="0.25">
      <c r="A1" s="52" t="s">
        <v>0</v>
      </c>
      <c r="B1" s="53"/>
      <c r="C1" s="53"/>
      <c r="D1" s="53"/>
      <c r="E1" s="53"/>
      <c r="F1" s="53"/>
      <c r="G1" s="53"/>
      <c r="H1" s="53"/>
      <c r="I1" s="53"/>
      <c r="J1" s="53"/>
      <c r="K1" s="1"/>
      <c r="L1" s="1"/>
      <c r="M1" s="1"/>
      <c r="N1" s="1"/>
      <c r="O1" s="1"/>
      <c r="P1" s="1"/>
    </row>
    <row r="2" spans="1:17" x14ac:dyDescent="0.25">
      <c r="A2" s="20" t="s">
        <v>1</v>
      </c>
      <c r="B2" s="20" t="s">
        <v>2</v>
      </c>
      <c r="C2" s="20" t="s">
        <v>3</v>
      </c>
      <c r="D2" s="20" t="s">
        <v>29</v>
      </c>
      <c r="E2" s="20" t="s">
        <v>4</v>
      </c>
      <c r="F2" s="20" t="s">
        <v>6</v>
      </c>
      <c r="G2" s="20" t="s">
        <v>7</v>
      </c>
      <c r="H2" s="20" t="s">
        <v>9</v>
      </c>
      <c r="I2" s="20" t="s">
        <v>8</v>
      </c>
      <c r="J2" s="20" t="s">
        <v>10</v>
      </c>
      <c r="K2" s="1"/>
      <c r="L2" s="1"/>
      <c r="M2" s="1"/>
      <c r="N2" s="1"/>
      <c r="O2" s="1"/>
      <c r="P2" s="1"/>
      <c r="Q2" s="1"/>
    </row>
    <row r="3" spans="1:17" ht="30" x14ac:dyDescent="0.25">
      <c r="A3" s="5">
        <v>42384</v>
      </c>
      <c r="B3" s="22">
        <v>45.96</v>
      </c>
      <c r="C3" s="4">
        <f>B3/6</f>
        <v>7.66</v>
      </c>
      <c r="D3" s="4">
        <f>B3/6</f>
        <v>7.66</v>
      </c>
      <c r="E3" s="4">
        <f>B3/6</f>
        <v>7.66</v>
      </c>
      <c r="F3" s="4">
        <f>B3/6</f>
        <v>7.66</v>
      </c>
      <c r="G3" s="4">
        <f>B3/6</f>
        <v>7.66</v>
      </c>
      <c r="H3" s="4">
        <f>B3/6</f>
        <v>7.66</v>
      </c>
      <c r="I3" s="4">
        <v>0</v>
      </c>
      <c r="J3" s="2" t="s">
        <v>32</v>
      </c>
      <c r="K3" s="1"/>
      <c r="L3" s="6" t="s">
        <v>11</v>
      </c>
      <c r="M3" s="6" t="s">
        <v>12</v>
      </c>
      <c r="N3" s="6" t="s">
        <v>13</v>
      </c>
      <c r="O3" s="6" t="s">
        <v>14</v>
      </c>
      <c r="P3" s="6" t="s">
        <v>30</v>
      </c>
      <c r="Q3" s="1"/>
    </row>
    <row r="4" spans="1:17" ht="30" x14ac:dyDescent="0.25">
      <c r="A4" s="5">
        <v>42415</v>
      </c>
      <c r="B4" s="23">
        <v>263.16000000000003</v>
      </c>
      <c r="C4" s="23">
        <v>31.88</v>
      </c>
      <c r="D4" s="24">
        <f>31.88</f>
        <v>31.88</v>
      </c>
      <c r="E4" s="23">
        <v>31.88</v>
      </c>
      <c r="F4" s="23">
        <f>31.88+15</f>
        <v>46.879999999999995</v>
      </c>
      <c r="G4" s="24">
        <f>31.88+25</f>
        <v>56.879999999999995</v>
      </c>
      <c r="H4" s="24">
        <f>31.88</f>
        <v>31.88</v>
      </c>
      <c r="I4" s="24">
        <f>31.88</f>
        <v>31.88</v>
      </c>
      <c r="J4" s="2" t="s">
        <v>31</v>
      </c>
      <c r="K4" s="1"/>
      <c r="L4" s="2" t="s">
        <v>3</v>
      </c>
      <c r="M4" s="4">
        <f>SUM(C3:C14)</f>
        <v>107.2</v>
      </c>
      <c r="N4" s="47">
        <v>207.67</v>
      </c>
      <c r="O4" s="54">
        <f>SUM(M4:M5)-N4+P4</f>
        <v>-60.929999999999978</v>
      </c>
      <c r="P4" s="48">
        <v>0</v>
      </c>
      <c r="Q4" s="1"/>
    </row>
    <row r="5" spans="1:17" ht="30" x14ac:dyDescent="0.25">
      <c r="A5" s="5">
        <v>42444</v>
      </c>
      <c r="B5" s="22">
        <v>242.97</v>
      </c>
      <c r="C5" s="22">
        <v>33.83</v>
      </c>
      <c r="D5" s="4">
        <v>0</v>
      </c>
      <c r="E5" s="22">
        <v>33.83</v>
      </c>
      <c r="F5" s="22">
        <f>33.83+15</f>
        <v>48.83</v>
      </c>
      <c r="G5" s="4">
        <f>33.83+25</f>
        <v>58.83</v>
      </c>
      <c r="H5" s="4">
        <v>33.83</v>
      </c>
      <c r="I5" s="4">
        <v>33.83</v>
      </c>
      <c r="J5" s="2" t="s">
        <v>31</v>
      </c>
      <c r="K5" s="1"/>
      <c r="L5" s="2" t="s">
        <v>29</v>
      </c>
      <c r="M5" s="4">
        <f>SUM(D3:D14)</f>
        <v>39.54</v>
      </c>
      <c r="N5" s="47"/>
      <c r="O5" s="54"/>
      <c r="P5" s="49"/>
      <c r="Q5" s="1"/>
    </row>
    <row r="6" spans="1:17" ht="30" x14ac:dyDescent="0.25">
      <c r="A6" s="5">
        <v>42475</v>
      </c>
      <c r="B6" s="22">
        <v>242.97</v>
      </c>
      <c r="C6" s="22">
        <v>33.83</v>
      </c>
      <c r="D6" s="27">
        <v>0</v>
      </c>
      <c r="E6" s="22">
        <v>33.83</v>
      </c>
      <c r="F6" s="22">
        <f>33.83+15</f>
        <v>48.83</v>
      </c>
      <c r="G6" s="27">
        <f>33.83+25</f>
        <v>58.83</v>
      </c>
      <c r="H6" s="27">
        <v>33.83</v>
      </c>
      <c r="I6" s="27">
        <v>33.83</v>
      </c>
      <c r="J6" s="2" t="s">
        <v>31</v>
      </c>
      <c r="K6" s="1"/>
      <c r="L6" s="2" t="s">
        <v>4</v>
      </c>
      <c r="M6" s="4">
        <f>SUM(E3:E14)</f>
        <v>107.2</v>
      </c>
      <c r="N6" s="4">
        <v>120</v>
      </c>
      <c r="O6" s="28">
        <f>M6-N6+P6</f>
        <v>18.460000000000004</v>
      </c>
      <c r="P6" s="30">
        <v>31.26</v>
      </c>
      <c r="Q6" s="1"/>
    </row>
    <row r="7" spans="1:17" x14ac:dyDescent="0.25">
      <c r="A7" s="5">
        <v>42505</v>
      </c>
      <c r="B7" s="22"/>
      <c r="C7" s="22"/>
      <c r="D7" s="4"/>
      <c r="E7" s="22"/>
      <c r="F7" s="22"/>
      <c r="G7" s="4"/>
      <c r="H7" s="4"/>
      <c r="I7" s="4"/>
      <c r="J7" s="2"/>
      <c r="K7" s="1"/>
      <c r="L7" s="2" t="s">
        <v>6</v>
      </c>
      <c r="M7" s="4">
        <f>SUM(F3:F14)</f>
        <v>152.19999999999999</v>
      </c>
      <c r="N7" s="4">
        <v>152.19999999999999</v>
      </c>
      <c r="O7" s="29">
        <f>M7-N7</f>
        <v>0</v>
      </c>
      <c r="P7" s="30">
        <v>0</v>
      </c>
      <c r="Q7" s="1"/>
    </row>
    <row r="8" spans="1:17" x14ac:dyDescent="0.25">
      <c r="A8" s="5">
        <v>42536</v>
      </c>
      <c r="B8" s="22"/>
      <c r="C8" s="22"/>
      <c r="D8" s="4"/>
      <c r="E8" s="22"/>
      <c r="F8" s="22"/>
      <c r="G8" s="4"/>
      <c r="H8" s="4"/>
      <c r="I8" s="4"/>
      <c r="J8" s="2"/>
      <c r="K8" s="1"/>
      <c r="L8" s="2" t="s">
        <v>7</v>
      </c>
      <c r="M8" s="4">
        <f>SUM(G3:G14)</f>
        <v>182.2</v>
      </c>
      <c r="N8" s="55">
        <f>104.08+92.66</f>
        <v>196.74</v>
      </c>
      <c r="O8" s="57">
        <f>M8+M9-N8</f>
        <v>92.659999999999968</v>
      </c>
      <c r="P8" s="50">
        <v>0</v>
      </c>
      <c r="Q8" s="1"/>
    </row>
    <row r="9" spans="1:17" x14ac:dyDescent="0.25">
      <c r="A9" s="5">
        <v>42566</v>
      </c>
      <c r="B9" s="22"/>
      <c r="C9" s="22"/>
      <c r="D9" s="4"/>
      <c r="E9" s="22"/>
      <c r="F9" s="22"/>
      <c r="G9" s="4"/>
      <c r="H9" s="4"/>
      <c r="I9" s="4"/>
      <c r="J9" s="2"/>
      <c r="K9" s="1"/>
      <c r="L9" s="2" t="s">
        <v>9</v>
      </c>
      <c r="M9" s="4">
        <f>SUM(H3:H14)</f>
        <v>107.2</v>
      </c>
      <c r="N9" s="56"/>
      <c r="O9" s="58"/>
      <c r="P9" s="51"/>
      <c r="Q9" s="1"/>
    </row>
    <row r="10" spans="1:17" x14ac:dyDescent="0.25">
      <c r="A10" s="5">
        <v>42597</v>
      </c>
      <c r="B10" s="22"/>
      <c r="C10" s="22"/>
      <c r="D10" s="4"/>
      <c r="E10" s="22"/>
      <c r="F10" s="22"/>
      <c r="G10" s="4"/>
      <c r="H10" s="4"/>
      <c r="I10" s="4"/>
      <c r="J10" s="2"/>
      <c r="K10" s="1"/>
      <c r="L10" s="2" t="s">
        <v>8</v>
      </c>
      <c r="M10" s="4">
        <f>SUM(I3:I14)</f>
        <v>99.539999999999992</v>
      </c>
      <c r="N10" s="4">
        <v>138.51</v>
      </c>
      <c r="O10" s="28">
        <f>M10-N10+P10</f>
        <v>67.66</v>
      </c>
      <c r="P10" s="31">
        <v>106.63</v>
      </c>
      <c r="Q10" s="1"/>
    </row>
    <row r="11" spans="1:17" x14ac:dyDescent="0.25">
      <c r="A11" s="5">
        <v>42628</v>
      </c>
      <c r="B11" s="22"/>
      <c r="C11" s="22"/>
      <c r="D11" s="4"/>
      <c r="E11" s="22"/>
      <c r="F11" s="22"/>
      <c r="G11" s="22"/>
      <c r="H11" s="4"/>
      <c r="I11" s="4"/>
      <c r="J11" s="2"/>
      <c r="K11" s="1"/>
      <c r="L11" s="1"/>
      <c r="M11" s="1"/>
      <c r="N11" s="1"/>
      <c r="O11" s="1"/>
      <c r="P11" s="1"/>
      <c r="Q11" s="1"/>
    </row>
    <row r="12" spans="1:17" x14ac:dyDescent="0.25">
      <c r="A12" s="5">
        <v>42658</v>
      </c>
      <c r="B12" s="22"/>
      <c r="C12" s="22"/>
      <c r="D12" s="4"/>
      <c r="E12" s="22"/>
      <c r="F12" s="22"/>
      <c r="G12" s="22"/>
      <c r="H12" s="4"/>
      <c r="I12" s="4"/>
      <c r="J12" s="2"/>
      <c r="K12" s="1"/>
      <c r="L12" s="1" t="s">
        <v>28</v>
      </c>
      <c r="M12" s="1"/>
      <c r="N12" s="8"/>
      <c r="O12" s="1"/>
      <c r="P12" s="1"/>
      <c r="Q12" s="1"/>
    </row>
    <row r="13" spans="1:17" ht="30" customHeight="1" x14ac:dyDescent="0.25">
      <c r="A13" s="5">
        <v>42689</v>
      </c>
      <c r="B13" s="4"/>
      <c r="C13" s="4"/>
      <c r="D13" s="4"/>
      <c r="E13" s="4"/>
      <c r="F13" s="4"/>
      <c r="G13" s="4"/>
      <c r="H13" s="4"/>
      <c r="I13" s="4"/>
      <c r="J13" s="2"/>
      <c r="K13" s="1"/>
      <c r="L13" s="1"/>
      <c r="M13" s="1"/>
      <c r="N13" s="1"/>
      <c r="O13" s="1"/>
      <c r="P13" s="1"/>
      <c r="Q13" s="1"/>
    </row>
    <row r="14" spans="1:17" ht="15" customHeight="1" x14ac:dyDescent="0.25">
      <c r="A14" s="5">
        <v>42719</v>
      </c>
      <c r="B14" s="4"/>
      <c r="C14" s="4"/>
      <c r="D14" s="4"/>
      <c r="E14" s="4"/>
      <c r="F14" s="4"/>
      <c r="G14" s="4"/>
      <c r="H14" s="4"/>
      <c r="I14" s="4"/>
      <c r="J14" s="2"/>
      <c r="K14" s="39" t="s">
        <v>20</v>
      </c>
      <c r="L14" s="40"/>
      <c r="M14" s="40"/>
      <c r="N14" s="40"/>
      <c r="O14" s="40"/>
      <c r="P14" s="41"/>
    </row>
    <row r="15" spans="1:17" ht="15" customHeight="1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21" t="s">
        <v>21</v>
      </c>
      <c r="L15" s="21" t="s">
        <v>11</v>
      </c>
      <c r="M15" s="39" t="s">
        <v>22</v>
      </c>
      <c r="N15" s="41"/>
      <c r="O15" s="21" t="s">
        <v>23</v>
      </c>
      <c r="P15" s="21" t="s">
        <v>24</v>
      </c>
    </row>
    <row r="16" spans="1:17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3">
        <v>1</v>
      </c>
      <c r="L16" s="14" t="s">
        <v>4</v>
      </c>
      <c r="M16" s="45">
        <v>42401</v>
      </c>
      <c r="N16" s="46"/>
      <c r="O16" s="25">
        <v>100</v>
      </c>
      <c r="P16" s="3" t="s">
        <v>25</v>
      </c>
    </row>
    <row r="17" spans="1:16" x14ac:dyDescent="0.25">
      <c r="A17" s="1"/>
      <c r="B17" s="1"/>
      <c r="C17" s="1"/>
      <c r="D17" s="1"/>
      <c r="E17" s="1"/>
      <c r="F17" s="1"/>
      <c r="H17" s="18"/>
      <c r="I17" s="18"/>
      <c r="J17" s="1"/>
      <c r="K17" s="3">
        <v>2</v>
      </c>
      <c r="L17" s="14" t="s">
        <v>7</v>
      </c>
      <c r="M17" s="45">
        <v>42402</v>
      </c>
      <c r="N17" s="46"/>
      <c r="O17" s="25">
        <v>104.08</v>
      </c>
      <c r="P17" s="3" t="s">
        <v>26</v>
      </c>
    </row>
    <row r="18" spans="1:16" x14ac:dyDescent="0.25">
      <c r="A18" s="1"/>
      <c r="B18" s="1"/>
      <c r="C18" s="1"/>
      <c r="D18" s="1"/>
      <c r="E18" s="8"/>
      <c r="F18" s="1"/>
      <c r="H18" s="8"/>
      <c r="I18" s="8"/>
      <c r="J18" s="1"/>
      <c r="K18" s="3">
        <v>3</v>
      </c>
      <c r="L18" s="14" t="s">
        <v>4</v>
      </c>
      <c r="M18" s="45">
        <v>42433</v>
      </c>
      <c r="N18" s="46"/>
      <c r="O18" s="25">
        <v>20</v>
      </c>
      <c r="P18" s="3" t="s">
        <v>27</v>
      </c>
    </row>
    <row r="19" spans="1:16" x14ac:dyDescent="0.25">
      <c r="A19" s="1"/>
      <c r="B19" s="1"/>
      <c r="C19" s="1"/>
      <c r="D19" s="1"/>
      <c r="E19" s="26"/>
      <c r="F19" s="1"/>
      <c r="G19" s="1"/>
      <c r="J19" s="1"/>
      <c r="K19" s="3">
        <v>4</v>
      </c>
      <c r="L19" s="14" t="s">
        <v>7</v>
      </c>
      <c r="M19" s="45">
        <v>42433</v>
      </c>
      <c r="N19" s="46"/>
      <c r="O19" s="25">
        <v>92.66</v>
      </c>
      <c r="P19" s="3" t="s">
        <v>26</v>
      </c>
    </row>
    <row r="20" spans="1:16" x14ac:dyDescent="0.25">
      <c r="B20" s="1"/>
      <c r="C20" s="1"/>
      <c r="E20" s="17"/>
      <c r="K20" s="3">
        <v>5</v>
      </c>
      <c r="L20" s="14"/>
      <c r="M20" s="45"/>
      <c r="N20" s="46"/>
      <c r="O20" s="13"/>
      <c r="P20" s="3"/>
    </row>
    <row r="21" spans="1:16" x14ac:dyDescent="0.25">
      <c r="B21" s="1"/>
      <c r="C21" s="1"/>
      <c r="G21" s="7"/>
      <c r="K21" s="3">
        <v>6</v>
      </c>
      <c r="L21" s="14"/>
      <c r="M21" s="45"/>
      <c r="N21" s="46"/>
      <c r="O21" s="13"/>
      <c r="P21" s="3"/>
    </row>
    <row r="22" spans="1:16" x14ac:dyDescent="0.25">
      <c r="B22" s="1"/>
      <c r="C22" s="1"/>
      <c r="F22" s="1"/>
      <c r="K22" s="3">
        <v>7</v>
      </c>
      <c r="L22" s="14"/>
      <c r="M22" s="45"/>
      <c r="N22" s="46"/>
      <c r="O22" s="13"/>
      <c r="P22" s="3"/>
    </row>
    <row r="23" spans="1:16" x14ac:dyDescent="0.25">
      <c r="F23" s="1"/>
      <c r="K23" s="3">
        <v>8</v>
      </c>
      <c r="L23" s="14"/>
      <c r="M23" s="45"/>
      <c r="N23" s="46"/>
      <c r="O23" s="13"/>
      <c r="P23" s="3"/>
    </row>
    <row r="24" spans="1:16" x14ac:dyDescent="0.25">
      <c r="F24" s="1"/>
      <c r="K24" s="3">
        <v>9</v>
      </c>
      <c r="L24" s="14"/>
      <c r="M24" s="45"/>
      <c r="N24" s="46"/>
      <c r="O24" s="13"/>
      <c r="P24" s="3"/>
    </row>
    <row r="25" spans="1:16" x14ac:dyDescent="0.25">
      <c r="F25" s="1"/>
    </row>
    <row r="26" spans="1:16" x14ac:dyDescent="0.25">
      <c r="F26" s="1"/>
    </row>
    <row r="27" spans="1:16" x14ac:dyDescent="0.25">
      <c r="F27" s="1"/>
    </row>
    <row r="28" spans="1:16" x14ac:dyDescent="0.25">
      <c r="F28" s="1"/>
    </row>
    <row r="29" spans="1:16" x14ac:dyDescent="0.25">
      <c r="F29" s="1"/>
    </row>
  </sheetData>
  <mergeCells count="18">
    <mergeCell ref="P4:P5"/>
    <mergeCell ref="P8:P9"/>
    <mergeCell ref="M21:N21"/>
    <mergeCell ref="M22:N22"/>
    <mergeCell ref="A1:J1"/>
    <mergeCell ref="O4:O5"/>
    <mergeCell ref="N8:N9"/>
    <mergeCell ref="O8:O9"/>
    <mergeCell ref="K14:P14"/>
    <mergeCell ref="M23:N23"/>
    <mergeCell ref="M24:N24"/>
    <mergeCell ref="N4:N5"/>
    <mergeCell ref="M16:N16"/>
    <mergeCell ref="M17:N17"/>
    <mergeCell ref="M18:N18"/>
    <mergeCell ref="M19:N19"/>
    <mergeCell ref="M20:N20"/>
    <mergeCell ref="M15:N1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2015</vt:lpstr>
      <vt:lpstr>2016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Giri AlkondanSubbiah</dc:creator>
  <cp:keywords/>
  <dc:description/>
  <cp:lastModifiedBy>Mithun</cp:lastModifiedBy>
  <cp:revision/>
  <dcterms:created xsi:type="dcterms:W3CDTF">2015-12-07T00:46:06Z</dcterms:created>
  <dcterms:modified xsi:type="dcterms:W3CDTF">2016-04-02T22:13:21Z</dcterms:modified>
  <cp:category/>
  <cp:contentStatus/>
</cp:coreProperties>
</file>