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bookViews>
    <workbookView xWindow="0" yWindow="460" windowWidth="33600" windowHeight="19120" firstSheet="1" activeTab="2"/>
  </bookViews>
  <sheets>
    <sheet name="2015" sheetId="1" r:id="rId1"/>
    <sheet name="2016" sheetId="2" r:id="rId2"/>
    <sheet name="201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G22" i="3"/>
  <c r="G21" i="3"/>
  <c r="G20" i="3"/>
  <c r="G19" i="3"/>
  <c r="N6" i="3"/>
  <c r="O6" i="3"/>
  <c r="N4" i="3"/>
  <c r="H19" i="3"/>
  <c r="H20" i="3"/>
  <c r="H21" i="3"/>
  <c r="H22" i="3"/>
  <c r="H23" i="3"/>
  <c r="H24" i="3"/>
  <c r="M8" i="3"/>
  <c r="O8" i="3"/>
  <c r="M7" i="3"/>
  <c r="M6" i="3"/>
  <c r="M5" i="3"/>
  <c r="O5" i="3"/>
  <c r="M4" i="3"/>
  <c r="O4" i="3"/>
  <c r="M10" i="3"/>
  <c r="M9" i="3"/>
  <c r="N9" i="3"/>
  <c r="O9" i="3"/>
  <c r="N8" i="2"/>
  <c r="N6" i="2"/>
  <c r="N4" i="2"/>
  <c r="C3" i="2"/>
  <c r="C7" i="2"/>
  <c r="M4" i="2"/>
  <c r="D3" i="2"/>
  <c r="D4" i="2"/>
  <c r="M5" i="2"/>
  <c r="E3" i="2"/>
  <c r="M6" i="2"/>
  <c r="O6" i="2"/>
  <c r="F3" i="2"/>
  <c r="F4" i="2"/>
  <c r="F5" i="2"/>
  <c r="F6" i="2"/>
  <c r="F7" i="2"/>
  <c r="F8" i="2"/>
  <c r="F9" i="2"/>
  <c r="F10" i="2"/>
  <c r="M7" i="2"/>
  <c r="O7" i="2"/>
  <c r="G3" i="2"/>
  <c r="G4" i="2"/>
  <c r="G5" i="2"/>
  <c r="G6" i="2"/>
  <c r="G7" i="2"/>
  <c r="G8" i="2"/>
  <c r="G9" i="2"/>
  <c r="G10" i="2"/>
  <c r="M8" i="2"/>
  <c r="H3" i="2"/>
  <c r="H4" i="2"/>
  <c r="H7" i="2"/>
  <c r="M9" i="2"/>
  <c r="I4" i="2"/>
  <c r="I10" i="2"/>
  <c r="M10" i="2"/>
  <c r="N10" i="2"/>
  <c r="O10" i="2"/>
  <c r="E25" i="2"/>
  <c r="E24" i="2"/>
  <c r="E23" i="2"/>
  <c r="E22" i="2"/>
  <c r="E21" i="2"/>
  <c r="E20" i="2"/>
  <c r="E19" i="2"/>
  <c r="H20" i="2"/>
  <c r="H19" i="2"/>
  <c r="H21" i="2"/>
  <c r="H22" i="2"/>
  <c r="H23" i="2"/>
  <c r="H24" i="2"/>
  <c r="H25" i="2"/>
  <c r="H26" i="2"/>
  <c r="O8" i="2"/>
  <c r="O4" i="2"/>
  <c r="B10" i="2"/>
  <c r="O9" i="1"/>
  <c r="J15" i="1"/>
  <c r="N5" i="1"/>
  <c r="C15" i="1"/>
  <c r="D15" i="1"/>
  <c r="F15" i="1"/>
  <c r="G15" i="1"/>
  <c r="I15" i="1"/>
  <c r="N8" i="1"/>
  <c r="H14" i="1"/>
  <c r="N11" i="1"/>
  <c r="P11" i="1"/>
  <c r="I14" i="1"/>
  <c r="N10" i="1"/>
  <c r="F14" i="1"/>
  <c r="N7" i="1"/>
  <c r="P7" i="1"/>
  <c r="N4" i="1"/>
  <c r="O4" i="1"/>
  <c r="P4" i="1"/>
  <c r="N6" i="1"/>
  <c r="G14" i="1"/>
  <c r="N9" i="1"/>
  <c r="O6" i="1"/>
  <c r="P9" i="1"/>
  <c r="P6" i="1"/>
</calcChain>
</file>

<file path=xl/sharedStrings.xml><?xml version="1.0" encoding="utf-8"?>
<sst xmlns="http://schemas.openxmlformats.org/spreadsheetml/2006/main" count="210" uniqueCount="53">
  <si>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</si>
  <si>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</si>
  <si>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</si>
  <si>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</si>
  <si>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</si>
  <si>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</si>
  <si>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</si>
  <si>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</si>
  <si>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</si>
  <si>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</si>
  <si>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</si>
  <si>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</si>
  <si>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</si>
  <si>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</si>
  <si>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</si>
  <si>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</si>
  <si>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</si>
  <si>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</si>
  <si>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</si>
  <si>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</si>
  <si>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</si>
  <si>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</si>
  <si>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</si>
  <si>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</si>
  <si>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</si>
  <si>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</si>
  <si>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</si>
  <si>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</si>
  <si>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</si>
  <si>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</si>
  <si>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</si>
  <si>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</si>
  <si>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</si>
  <si>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</si>
  <si>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</si>
  <si>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</si>
  <si>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</si>
  <si>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</si>
  <si>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</si>
  <si>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</si>
  <si>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</si>
  <si>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</si>
  <si>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</si>
  <si>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</si>
  <si>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</si>
  <si>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</si>
  <si>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</si>
  <si>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</si>
  <si>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</si>
  <si>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Giri - India calling extra $44.32
Sankari - India calling extra $15</t>
  </si>
  <si>
    <t>Previous Balance - 2016</t>
  </si>
  <si>
    <t>Sankari - India calling extra $15</t>
  </si>
  <si>
    <t>Previous + Current month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</si>
</sst>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3" fillId="0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44" fontId="8" fillId="0" borderId="5" xfId="1" applyFont="1" applyFill="1" applyBorder="1" applyAlignment="1">
      <alignment horizontal="right" vertical="center" wrapText="1"/>
    </xf>
    <xf numFmtId="44" fontId="8" fillId="0" borderId="7" xfId="1" applyFont="1" applyFill="1" applyBorder="1" applyAlignment="1">
      <alignment vertical="center" wrapText="1"/>
    </xf>
    <xf numFmtId="44" fontId="5" fillId="0" borderId="1" xfId="1" applyFont="1" applyFill="1" applyBorder="1" applyAlignment="1">
      <alignment vertical="center" wrapText="1"/>
    </xf>
    <xf numFmtId="44" fontId="5" fillId="9" borderId="1" xfId="1" applyFont="1" applyFill="1" applyBorder="1" applyAlignment="1"/>
    <xf numFmtId="44" fontId="4" fillId="0" borderId="1" xfId="1" applyFont="1" applyFill="1" applyBorder="1" applyAlignment="1">
      <alignment vertical="center" wrapText="1"/>
    </xf>
    <xf numFmtId="44" fontId="4" fillId="9" borderId="1" xfId="1" applyFont="1" applyFill="1" applyBorder="1" applyAlignment="1">
      <alignment vertical="center" wrapText="1"/>
    </xf>
    <xf numFmtId="44" fontId="8" fillId="0" borderId="0" xfId="0" applyNumberFormat="1" applyFont="1" applyFill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4" fontId="8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44" fontId="3" fillId="0" borderId="1" xfId="1" applyFont="1" applyFill="1" applyBorder="1"/>
    <xf numFmtId="0" fontId="3" fillId="0" borderId="1" xfId="0" applyFont="1" applyFill="1" applyBorder="1"/>
    <xf numFmtId="0" fontId="3" fillId="11" borderId="0" xfId="0" applyFont="1" applyFill="1"/>
    <xf numFmtId="44" fontId="3" fillId="11" borderId="0" xfId="0" applyNumberFormat="1" applyFont="1" applyFill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166" fontId="8" fillId="0" borderId="1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vertical="center" wrapText="1"/>
    </xf>
    <xf numFmtId="44" fontId="8" fillId="0" borderId="6" xfId="1" applyFont="1" applyFill="1" applyBorder="1" applyAlignment="1">
      <alignment vertical="center" wrapText="1"/>
    </xf>
    <xf numFmtId="44" fontId="4" fillId="0" borderId="5" xfId="1" applyFont="1" applyFill="1" applyBorder="1" applyAlignment="1">
      <alignment vertical="center" wrapText="1"/>
    </xf>
    <xf numFmtId="44" fontId="4" fillId="0" borderId="6" xfId="1" applyFont="1" applyFill="1" applyBorder="1" applyAlignment="1">
      <alignment vertical="center" wrapText="1"/>
    </xf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horizontal="center" vertical="center" wrapText="1"/>
    </xf>
    <xf numFmtId="44" fontId="8" fillId="0" borderId="6" xfId="1" applyFont="1" applyFill="1" applyBorder="1" applyAlignment="1">
      <alignment horizontal="center" vertical="center" wrapText="1"/>
    </xf>
    <xf numFmtId="44" fontId="4" fillId="0" borderId="5" xfId="1" applyFont="1" applyFill="1" applyBorder="1" applyAlignment="1">
      <alignment horizontal="center" vertical="center" wrapText="1"/>
    </xf>
    <xf numFmtId="44" fontId="4" fillId="0" borderId="6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"/>
      <c r="M1" s="1"/>
      <c r="N1" s="1"/>
      <c r="O1" s="1"/>
      <c r="P1" s="1"/>
      <c r="Q1" s="1"/>
      <c r="R1" s="1"/>
    </row>
    <row r="2" spans="1:18" x14ac:dyDescent="0.2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61">
        <v>0</v>
      </c>
      <c r="H3" s="61">
        <v>0</v>
      </c>
      <c r="I3" s="61">
        <v>0</v>
      </c>
      <c r="J3" s="61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62"/>
      <c r="H4" s="62"/>
      <c r="I4" s="62"/>
      <c r="J4" s="62"/>
      <c r="K4" s="2"/>
      <c r="L4" s="1"/>
      <c r="M4" s="2" t="s">
        <v>3</v>
      </c>
      <c r="N4" s="8">
        <f>SUM(C3:C15)</f>
        <v>482.77999999999992</v>
      </c>
      <c r="O4" s="61">
        <f>200+490.45</f>
        <v>690.45</v>
      </c>
      <c r="P4" s="64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62"/>
      <c r="H5" s="62"/>
      <c r="I5" s="62"/>
      <c r="J5" s="62"/>
      <c r="K5" s="2"/>
      <c r="L5" s="1"/>
      <c r="M5" s="2" t="s">
        <v>10</v>
      </c>
      <c r="N5" s="8">
        <f>SUM(J3:J15)</f>
        <v>0</v>
      </c>
      <c r="O5" s="63"/>
      <c r="P5" s="65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62"/>
      <c r="H6" s="62"/>
      <c r="I6" s="62"/>
      <c r="J6" s="62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62"/>
      <c r="H7" s="62"/>
      <c r="I7" s="62"/>
      <c r="J7" s="62"/>
      <c r="K7" s="2"/>
      <c r="L7" s="1"/>
      <c r="M7" s="2" t="s">
        <v>6</v>
      </c>
      <c r="N7" s="8">
        <f>SUM(F3:F15)</f>
        <v>491.13999999999993</v>
      </c>
      <c r="O7" s="61">
        <v>1024.28</v>
      </c>
      <c r="P7" s="64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62"/>
      <c r="H8" s="62"/>
      <c r="I8" s="62"/>
      <c r="J8" s="62"/>
      <c r="K8" s="2"/>
      <c r="L8" s="1"/>
      <c r="M8" s="2" t="s">
        <v>5</v>
      </c>
      <c r="N8" s="8">
        <f>SUM(E3:E14)</f>
        <v>533.14</v>
      </c>
      <c r="O8" s="63"/>
      <c r="P8" s="65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62"/>
      <c r="H9" s="62"/>
      <c r="I9" s="62"/>
      <c r="J9" s="62"/>
      <c r="K9" s="2"/>
      <c r="L9" s="1"/>
      <c r="M9" s="2" t="s">
        <v>7</v>
      </c>
      <c r="N9" s="8">
        <f>SUM(G3:G15)</f>
        <v>175.34</v>
      </c>
      <c r="O9" s="61">
        <f>113.35+61.99+51.99</f>
        <v>227.33</v>
      </c>
      <c r="P9" s="64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62"/>
      <c r="H10" s="62"/>
      <c r="I10" s="62"/>
      <c r="J10" s="62"/>
      <c r="K10" s="2" t="s">
        <v>16</v>
      </c>
      <c r="L10" s="1"/>
      <c r="M10" s="2" t="s">
        <v>9</v>
      </c>
      <c r="N10" s="8">
        <f>SUM(I3:I15)</f>
        <v>51.99</v>
      </c>
      <c r="O10" s="63"/>
      <c r="P10" s="65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63"/>
      <c r="H11" s="62"/>
      <c r="I11" s="62"/>
      <c r="J11" s="62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62"/>
      <c r="I12" s="62"/>
      <c r="J12" s="62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63"/>
      <c r="I13" s="63"/>
      <c r="J13" s="62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90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63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68" t="s">
        <v>22</v>
      </c>
      <c r="N15" s="69"/>
      <c r="O15" s="69"/>
      <c r="P15" s="69"/>
      <c r="Q15" s="69"/>
      <c r="R15" s="70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3" t="s">
        <v>23</v>
      </c>
      <c r="N16" s="33" t="s">
        <v>12</v>
      </c>
      <c r="O16" s="71" t="s">
        <v>24</v>
      </c>
      <c r="P16" s="71"/>
      <c r="Q16" s="33" t="s">
        <v>25</v>
      </c>
      <c r="R16" s="33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66">
        <v>42053</v>
      </c>
      <c r="P17" s="66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66">
        <v>42086</v>
      </c>
      <c r="P18" s="66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66">
        <v>42111</v>
      </c>
      <c r="P19" s="66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66">
        <v>42214</v>
      </c>
      <c r="P20" s="66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66">
        <v>42325</v>
      </c>
      <c r="P21" s="66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66">
        <v>42325</v>
      </c>
      <c r="P22" s="66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66">
        <v>42341</v>
      </c>
      <c r="P23" s="66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66">
        <v>42364</v>
      </c>
      <c r="P24" s="66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66"/>
      <c r="P25" s="66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8"/>
  <sheetViews>
    <sheetView zoomScale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1"/>
      <c r="L1" s="1"/>
      <c r="M1" s="1"/>
      <c r="N1" s="1"/>
      <c r="O1" s="1"/>
      <c r="P1" s="1"/>
    </row>
    <row r="2" spans="1:17" x14ac:dyDescent="0.2">
      <c r="A2" s="32" t="s">
        <v>1</v>
      </c>
      <c r="B2" s="32" t="s">
        <v>2</v>
      </c>
      <c r="C2" s="32" t="s">
        <v>3</v>
      </c>
      <c r="D2" s="32" t="s">
        <v>10</v>
      </c>
      <c r="E2" s="32" t="s">
        <v>4</v>
      </c>
      <c r="F2" s="32" t="s">
        <v>6</v>
      </c>
      <c r="G2" s="32" t="s">
        <v>7</v>
      </c>
      <c r="H2" s="32" t="s">
        <v>9</v>
      </c>
      <c r="I2" s="32" t="s">
        <v>8</v>
      </c>
      <c r="J2" s="32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79">
        <f>207.67+O28+O31+O32</f>
        <v>807.67</v>
      </c>
      <c r="O4" s="77">
        <f>SUM(M4:M5)-N4+P4</f>
        <v>144.58299999999997</v>
      </c>
      <c r="P4" s="83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80"/>
      <c r="O5" s="78"/>
      <c r="P5" s="84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79">
        <f>SUM(O17,O20:O21,O23:O24,O25,O27,O30,O34,O36,O37)</f>
        <v>980.89999999999975</v>
      </c>
      <c r="O8" s="81">
        <f>M8+M9-N8</f>
        <v>0</v>
      </c>
      <c r="P8" s="85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80"/>
      <c r="O9" s="82"/>
      <c r="P9" s="86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39</v>
      </c>
      <c r="K14" s="71" t="s">
        <v>22</v>
      </c>
      <c r="L14" s="71"/>
      <c r="M14" s="71"/>
      <c r="N14" s="71"/>
      <c r="O14" s="71"/>
      <c r="P14" s="71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71" t="s">
        <v>24</v>
      </c>
      <c r="N15" s="71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66">
        <v>42401</v>
      </c>
      <c r="N16" s="66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72" t="s">
        <v>40</v>
      </c>
      <c r="E17" s="73"/>
      <c r="F17" s="73"/>
      <c r="G17" s="73"/>
      <c r="H17" s="73"/>
      <c r="I17" s="74"/>
      <c r="J17" s="1"/>
      <c r="K17" s="3">
        <v>2</v>
      </c>
      <c r="L17" s="11" t="s">
        <v>7</v>
      </c>
      <c r="M17" s="66">
        <v>42402</v>
      </c>
      <c r="N17" s="66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41</v>
      </c>
      <c r="E18" s="28" t="s">
        <v>42</v>
      </c>
      <c r="F18" s="27" t="s">
        <v>43</v>
      </c>
      <c r="G18" s="27" t="s">
        <v>44</v>
      </c>
      <c r="H18" s="28" t="s">
        <v>13</v>
      </c>
      <c r="I18" s="28" t="s">
        <v>45</v>
      </c>
      <c r="J18" s="1"/>
      <c r="K18" s="3">
        <v>3</v>
      </c>
      <c r="L18" s="11" t="s">
        <v>8</v>
      </c>
      <c r="M18" s="66">
        <v>42402</v>
      </c>
      <c r="N18" s="66"/>
      <c r="O18" s="18">
        <v>138.5</v>
      </c>
      <c r="P18" s="3" t="s">
        <v>46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66">
        <v>42433</v>
      </c>
      <c r="N19" s="66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66">
        <v>42433</v>
      </c>
      <c r="N20" s="66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66">
        <v>42465</v>
      </c>
      <c r="N21" s="66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66">
        <v>42493</v>
      </c>
      <c r="N22" s="66"/>
      <c r="O22" s="18">
        <v>100</v>
      </c>
      <c r="P22" s="3" t="s">
        <v>29</v>
      </c>
    </row>
    <row r="23" spans="1:16" x14ac:dyDescent="0.2">
      <c r="D23" s="2" t="s">
        <v>47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66">
        <v>42494</v>
      </c>
      <c r="N23" s="66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66">
        <v>42531</v>
      </c>
      <c r="N24" s="66"/>
      <c r="O24" s="18">
        <v>93.52</v>
      </c>
      <c r="P24" s="3" t="s">
        <v>28</v>
      </c>
    </row>
    <row r="25" spans="1:16" x14ac:dyDescent="0.2">
      <c r="D25" s="2" t="s">
        <v>48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66">
        <v>42558</v>
      </c>
      <c r="N25" s="66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66">
        <v>42590</v>
      </c>
      <c r="N26" s="66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66">
        <v>42598</v>
      </c>
      <c r="N27" s="66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66">
        <v>42599</v>
      </c>
      <c r="N28" s="66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66">
        <v>42600</v>
      </c>
      <c r="N29" s="66"/>
      <c r="O29" s="18">
        <v>200</v>
      </c>
      <c r="P29" s="3" t="s">
        <v>46</v>
      </c>
    </row>
    <row r="30" spans="1:16" x14ac:dyDescent="0.2">
      <c r="K30" s="3">
        <v>13</v>
      </c>
      <c r="L30" s="11" t="s">
        <v>7</v>
      </c>
      <c r="M30" s="66">
        <v>42615</v>
      </c>
      <c r="N30" s="66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66">
        <v>42648</v>
      </c>
      <c r="N31" s="66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66">
        <v>42656</v>
      </c>
      <c r="N32" s="66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66">
        <v>42656</v>
      </c>
      <c r="N33" s="66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66">
        <v>42657</v>
      </c>
      <c r="N34" s="66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66">
        <v>42651</v>
      </c>
      <c r="N35" s="66"/>
      <c r="O35" s="18">
        <v>10</v>
      </c>
      <c r="P35" s="3" t="s">
        <v>29</v>
      </c>
    </row>
    <row r="36" spans="11:16" x14ac:dyDescent="0.2">
      <c r="K36" s="31">
        <v>19</v>
      </c>
      <c r="L36" s="11" t="s">
        <v>7</v>
      </c>
      <c r="M36" s="66">
        <v>42687</v>
      </c>
      <c r="N36" s="66"/>
      <c r="O36" s="18">
        <v>90.42</v>
      </c>
      <c r="P36" s="3" t="s">
        <v>28</v>
      </c>
    </row>
    <row r="37" spans="11:16" x14ac:dyDescent="0.2">
      <c r="K37" s="31">
        <v>20</v>
      </c>
      <c r="L37" s="11" t="s">
        <v>7</v>
      </c>
      <c r="M37" s="66">
        <v>42717</v>
      </c>
      <c r="N37" s="66"/>
      <c r="O37" s="18">
        <v>62.02</v>
      </c>
      <c r="P37" s="3" t="s">
        <v>28</v>
      </c>
    </row>
    <row r="38" spans="11:16" x14ac:dyDescent="0.2">
      <c r="K38" s="31">
        <v>21</v>
      </c>
      <c r="L38" s="11" t="s">
        <v>4</v>
      </c>
      <c r="M38" s="66">
        <v>42726</v>
      </c>
      <c r="N38" s="66"/>
      <c r="O38" s="18">
        <v>100</v>
      </c>
      <c r="P38" s="3" t="s">
        <v>27</v>
      </c>
    </row>
  </sheetData>
  <mergeCells count="33"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  <mergeCell ref="A1:J1"/>
    <mergeCell ref="O4:O5"/>
    <mergeCell ref="N8:N9"/>
    <mergeCell ref="O8:O9"/>
    <mergeCell ref="K14:P14"/>
    <mergeCell ref="N4:N5"/>
    <mergeCell ref="P4:P5"/>
    <mergeCell ref="P8:P9"/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17" workbookViewId="0">
      <selection activeCell="D26" sqref="D26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3" width="11.5" style="35" bestFit="1" customWidth="1"/>
    <col min="4" max="4" width="11.83203125" style="35" customWidth="1"/>
    <col min="5" max="6" width="11.5" style="35" bestFit="1" customWidth="1"/>
    <col min="7" max="7" width="12" style="35" customWidth="1"/>
    <col min="8" max="8" width="10.83203125" style="35" customWidth="1"/>
    <col min="9" max="9" width="13.1640625" style="35" customWidth="1"/>
    <col min="10" max="10" width="27.83203125" style="35" customWidth="1"/>
    <col min="11" max="11" width="12.83203125" style="35" customWidth="1"/>
    <col min="12" max="12" width="15" style="35" customWidth="1"/>
    <col min="13" max="13" width="12.1640625" style="35" customWidth="1"/>
    <col min="14" max="14" width="13.1640625" style="35" customWidth="1"/>
    <col min="15" max="15" width="12.6640625" style="35" customWidth="1"/>
    <col min="16" max="16" width="19.5" style="35" customWidth="1"/>
    <col min="17" max="16384" width="8.83203125" style="35"/>
  </cols>
  <sheetData>
    <row r="1" spans="1:17" ht="15" customHeight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34"/>
      <c r="L1" s="34"/>
      <c r="M1" s="34"/>
      <c r="N1" s="34"/>
      <c r="O1" s="34"/>
      <c r="P1" s="34"/>
    </row>
    <row r="2" spans="1:17" x14ac:dyDescent="0.2">
      <c r="A2" s="36" t="s">
        <v>1</v>
      </c>
      <c r="B2" s="36" t="s">
        <v>2</v>
      </c>
      <c r="C2" s="36" t="s">
        <v>3</v>
      </c>
      <c r="D2" s="36" t="s">
        <v>10</v>
      </c>
      <c r="E2" s="36" t="s">
        <v>4</v>
      </c>
      <c r="F2" s="36" t="s">
        <v>6</v>
      </c>
      <c r="G2" s="36" t="s">
        <v>7</v>
      </c>
      <c r="H2" s="36" t="s">
        <v>9</v>
      </c>
      <c r="I2" s="36" t="s">
        <v>8</v>
      </c>
      <c r="J2" s="36" t="s">
        <v>11</v>
      </c>
      <c r="K2" s="34"/>
      <c r="L2" s="34"/>
      <c r="M2" s="34"/>
      <c r="N2" s="34"/>
      <c r="O2" s="34"/>
      <c r="P2" s="34"/>
      <c r="Q2" s="34"/>
    </row>
    <row r="3" spans="1:17" ht="30" x14ac:dyDescent="0.2">
      <c r="A3" s="37">
        <v>42750</v>
      </c>
      <c r="B3" s="38">
        <v>279.58</v>
      </c>
      <c r="C3" s="39">
        <v>31.01</v>
      </c>
      <c r="D3" s="39">
        <v>49.9</v>
      </c>
      <c r="E3" s="39">
        <v>31.01</v>
      </c>
      <c r="F3" s="39">
        <v>75.33</v>
      </c>
      <c r="G3" s="39">
        <v>31.01</v>
      </c>
      <c r="H3" s="39">
        <v>31.01</v>
      </c>
      <c r="I3" s="39">
        <v>30.28</v>
      </c>
      <c r="J3" s="40" t="s">
        <v>49</v>
      </c>
      <c r="K3" s="34"/>
      <c r="L3" s="41" t="s">
        <v>12</v>
      </c>
      <c r="M3" s="41" t="s">
        <v>13</v>
      </c>
      <c r="N3" s="41" t="s">
        <v>14</v>
      </c>
      <c r="O3" s="41" t="s">
        <v>15</v>
      </c>
      <c r="P3" s="41" t="s">
        <v>50</v>
      </c>
      <c r="Q3" s="34"/>
    </row>
    <row r="4" spans="1:17" x14ac:dyDescent="0.2">
      <c r="A4" s="37">
        <v>42781</v>
      </c>
      <c r="B4" s="42">
        <v>234.97</v>
      </c>
      <c r="C4" s="42">
        <v>30.99</v>
      </c>
      <c r="D4" s="43">
        <v>49.77</v>
      </c>
      <c r="E4" s="42">
        <v>30.99</v>
      </c>
      <c r="F4" s="42">
        <v>30.99</v>
      </c>
      <c r="G4" s="43">
        <v>30.99</v>
      </c>
      <c r="H4" s="43">
        <v>30.99</v>
      </c>
      <c r="I4" s="43">
        <v>30.22</v>
      </c>
      <c r="J4" s="40" t="s">
        <v>51</v>
      </c>
      <c r="K4" s="34"/>
      <c r="L4" s="40" t="s">
        <v>4</v>
      </c>
      <c r="M4" s="39">
        <f>SUM(E3:E14)</f>
        <v>234.22999999999996</v>
      </c>
      <c r="N4" s="39">
        <f>SUM(O19)</f>
        <v>150</v>
      </c>
      <c r="O4" s="44">
        <f>M4-N4+P4</f>
        <v>23.789999999999964</v>
      </c>
      <c r="P4" s="45">
        <v>-60.44</v>
      </c>
      <c r="Q4" s="34"/>
    </row>
    <row r="5" spans="1:17" x14ac:dyDescent="0.2">
      <c r="A5" s="37">
        <v>42809</v>
      </c>
      <c r="B5" s="38">
        <v>179.07</v>
      </c>
      <c r="C5" s="38">
        <v>14.11</v>
      </c>
      <c r="D5" s="39">
        <v>10.71</v>
      </c>
      <c r="E5" s="38">
        <v>30.99</v>
      </c>
      <c r="F5" s="38">
        <v>30.99</v>
      </c>
      <c r="G5" s="39">
        <v>30.99</v>
      </c>
      <c r="H5" s="39">
        <v>30.99</v>
      </c>
      <c r="I5" s="39">
        <v>30.26</v>
      </c>
      <c r="J5" s="40"/>
      <c r="K5" s="34"/>
      <c r="L5" s="40" t="s">
        <v>6</v>
      </c>
      <c r="M5" s="39">
        <f>SUM(F3:F14)</f>
        <v>278.55</v>
      </c>
      <c r="N5" s="39">
        <v>278.55</v>
      </c>
      <c r="O5" s="44">
        <f>M5-N5</f>
        <v>0</v>
      </c>
      <c r="P5" s="45">
        <v>0</v>
      </c>
      <c r="Q5" s="34"/>
    </row>
    <row r="6" spans="1:17" x14ac:dyDescent="0.2">
      <c r="A6" s="37">
        <v>42840</v>
      </c>
      <c r="B6" s="38">
        <v>176.13</v>
      </c>
      <c r="C6" s="38">
        <v>0</v>
      </c>
      <c r="D6" s="39">
        <v>0</v>
      </c>
      <c r="E6" s="38">
        <v>35.28</v>
      </c>
      <c r="F6" s="38">
        <v>35.28</v>
      </c>
      <c r="G6" s="39">
        <v>35.28</v>
      </c>
      <c r="H6" s="39">
        <v>35.28</v>
      </c>
      <c r="I6" s="39">
        <v>35.01</v>
      </c>
      <c r="J6" s="40"/>
      <c r="K6" s="34"/>
      <c r="L6" s="40" t="s">
        <v>7</v>
      </c>
      <c r="M6" s="39">
        <f>SUM(G3:G14)</f>
        <v>234.22999999999996</v>
      </c>
      <c r="N6" s="100">
        <f>SUM(O16,O18,O20:O21)</f>
        <v>327.17999999999995</v>
      </c>
      <c r="O6" s="102">
        <f>M6+M7-N6</f>
        <v>141.27999999999997</v>
      </c>
      <c r="P6" s="59">
        <v>0</v>
      </c>
      <c r="Q6" s="34"/>
    </row>
    <row r="7" spans="1:17" x14ac:dyDescent="0.2">
      <c r="A7" s="37">
        <v>42870</v>
      </c>
      <c r="B7" s="38">
        <v>176.33</v>
      </c>
      <c r="C7" s="38">
        <v>0</v>
      </c>
      <c r="D7" s="39">
        <v>0</v>
      </c>
      <c r="E7" s="38">
        <v>35.32</v>
      </c>
      <c r="F7" s="38">
        <v>35.32</v>
      </c>
      <c r="G7" s="38">
        <v>35.32</v>
      </c>
      <c r="H7" s="38">
        <v>35.32</v>
      </c>
      <c r="I7" s="39">
        <v>35.049999999999997</v>
      </c>
      <c r="J7" s="40"/>
      <c r="K7" s="34"/>
      <c r="L7" s="40" t="s">
        <v>9</v>
      </c>
      <c r="M7" s="39">
        <f>SUM(H3:H14)</f>
        <v>234.22999999999996</v>
      </c>
      <c r="N7" s="101"/>
      <c r="O7" s="103"/>
      <c r="P7" s="60"/>
      <c r="Q7" s="34"/>
    </row>
    <row r="8" spans="1:17" x14ac:dyDescent="0.2">
      <c r="A8" s="37">
        <v>42901</v>
      </c>
      <c r="B8" s="38">
        <v>176.33</v>
      </c>
      <c r="C8" s="38">
        <v>0</v>
      </c>
      <c r="D8" s="39">
        <v>0</v>
      </c>
      <c r="E8" s="38">
        <v>35.32</v>
      </c>
      <c r="F8" s="38">
        <v>35.32</v>
      </c>
      <c r="G8" s="38">
        <v>35.32</v>
      </c>
      <c r="H8" s="38">
        <v>35.32</v>
      </c>
      <c r="I8" s="39">
        <v>35.049999999999997</v>
      </c>
      <c r="J8" s="40"/>
      <c r="K8" s="34"/>
      <c r="L8" s="40" t="s">
        <v>8</v>
      </c>
      <c r="M8" s="39">
        <f>SUM(I3:I14)</f>
        <v>230.92000000000002</v>
      </c>
      <c r="N8" s="39">
        <v>0</v>
      </c>
      <c r="O8" s="46">
        <f>M8-N8+P8</f>
        <v>352.51</v>
      </c>
      <c r="P8" s="47">
        <v>121.59</v>
      </c>
      <c r="Q8" s="34"/>
    </row>
    <row r="9" spans="1:17" x14ac:dyDescent="0.2">
      <c r="A9" s="37">
        <v>42931</v>
      </c>
      <c r="B9" s="38">
        <v>176.33</v>
      </c>
      <c r="C9" s="38">
        <v>0</v>
      </c>
      <c r="D9" s="39">
        <v>0</v>
      </c>
      <c r="E9" s="38">
        <v>35.32</v>
      </c>
      <c r="F9" s="38">
        <v>35.32</v>
      </c>
      <c r="G9" s="38">
        <v>35.32</v>
      </c>
      <c r="H9" s="38">
        <v>35.32</v>
      </c>
      <c r="I9" s="39">
        <v>35.049999999999997</v>
      </c>
      <c r="J9" s="40"/>
      <c r="K9" s="34"/>
      <c r="L9" s="40" t="s">
        <v>3</v>
      </c>
      <c r="M9" s="39">
        <f>SUM(C3:C14)</f>
        <v>76.11</v>
      </c>
      <c r="N9" s="90">
        <f>SUM(O17)</f>
        <v>200</v>
      </c>
      <c r="O9" s="92">
        <f>SUM(M9:M10)-N9+P9</f>
        <v>131.07000000000002</v>
      </c>
      <c r="P9" s="94">
        <v>144.58000000000001</v>
      </c>
      <c r="Q9" s="34"/>
    </row>
    <row r="10" spans="1:17" x14ac:dyDescent="0.2">
      <c r="A10" s="37">
        <v>42962</v>
      </c>
      <c r="B10" s="38"/>
      <c r="C10" s="38">
        <v>0</v>
      </c>
      <c r="D10" s="39">
        <v>0</v>
      </c>
      <c r="E10" s="38"/>
      <c r="F10" s="38"/>
      <c r="G10" s="39"/>
      <c r="H10" s="39"/>
      <c r="I10" s="39"/>
      <c r="J10" s="40"/>
      <c r="K10" s="34"/>
      <c r="L10" s="40" t="s">
        <v>10</v>
      </c>
      <c r="M10" s="39">
        <f>SUM(D3:D14)</f>
        <v>110.38</v>
      </c>
      <c r="N10" s="91"/>
      <c r="O10" s="93"/>
      <c r="P10" s="95"/>
      <c r="Q10" s="34"/>
    </row>
    <row r="11" spans="1:17" x14ac:dyDescent="0.2">
      <c r="A11" s="37">
        <v>42993</v>
      </c>
      <c r="B11" s="38"/>
      <c r="C11" s="38">
        <v>0</v>
      </c>
      <c r="D11" s="39">
        <v>0</v>
      </c>
      <c r="E11" s="38"/>
      <c r="F11" s="38"/>
      <c r="G11" s="38"/>
      <c r="H11" s="39"/>
      <c r="I11" s="39"/>
      <c r="J11" s="40"/>
      <c r="K11" s="34"/>
      <c r="Q11" s="34"/>
    </row>
    <row r="12" spans="1:17" x14ac:dyDescent="0.2">
      <c r="A12" s="37">
        <v>43023</v>
      </c>
      <c r="B12" s="38"/>
      <c r="C12" s="38">
        <v>0</v>
      </c>
      <c r="D12" s="39">
        <v>0</v>
      </c>
      <c r="E12" s="38"/>
      <c r="F12" s="38"/>
      <c r="G12" s="38"/>
      <c r="H12" s="39"/>
      <c r="I12" s="39"/>
      <c r="J12" s="40"/>
      <c r="K12" s="34"/>
      <c r="Q12" s="34"/>
    </row>
    <row r="13" spans="1:17" ht="46.5" customHeight="1" x14ac:dyDescent="0.2">
      <c r="A13" s="37">
        <v>43054</v>
      </c>
      <c r="B13" s="39"/>
      <c r="C13" s="38">
        <v>0</v>
      </c>
      <c r="D13" s="39">
        <v>0</v>
      </c>
      <c r="E13" s="39"/>
      <c r="F13" s="39"/>
      <c r="G13" s="39"/>
      <c r="H13" s="39"/>
      <c r="I13" s="39"/>
      <c r="J13" s="40"/>
      <c r="K13" s="34"/>
      <c r="L13" s="34"/>
      <c r="M13" s="34"/>
      <c r="N13" s="34"/>
      <c r="O13" s="34"/>
      <c r="P13" s="34"/>
      <c r="Q13" s="48"/>
    </row>
    <row r="14" spans="1:17" ht="37" customHeight="1" x14ac:dyDescent="0.2">
      <c r="A14" s="37">
        <v>43084</v>
      </c>
      <c r="B14" s="39"/>
      <c r="C14" s="38">
        <v>0</v>
      </c>
      <c r="D14" s="39">
        <v>0</v>
      </c>
      <c r="E14" s="39"/>
      <c r="F14" s="39"/>
      <c r="G14" s="39"/>
      <c r="H14" s="39"/>
      <c r="I14" s="39"/>
      <c r="J14" s="40"/>
      <c r="K14" s="96" t="s">
        <v>22</v>
      </c>
      <c r="L14" s="96"/>
      <c r="M14" s="96"/>
      <c r="N14" s="96"/>
      <c r="O14" s="96"/>
      <c r="P14" s="96"/>
    </row>
    <row r="15" spans="1:17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49" t="s">
        <v>23</v>
      </c>
      <c r="L15" s="49" t="s">
        <v>12</v>
      </c>
      <c r="M15" s="96" t="s">
        <v>24</v>
      </c>
      <c r="N15" s="96"/>
      <c r="O15" s="49" t="s">
        <v>25</v>
      </c>
      <c r="P15" s="49" t="s">
        <v>26</v>
      </c>
    </row>
    <row r="16" spans="1:17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50">
        <v>1</v>
      </c>
      <c r="L16" s="51" t="s">
        <v>7</v>
      </c>
      <c r="M16" s="87">
        <v>42750</v>
      </c>
      <c r="N16" s="87"/>
      <c r="O16" s="52">
        <v>62.02</v>
      </c>
      <c r="P16" s="50" t="s">
        <v>28</v>
      </c>
    </row>
    <row r="17" spans="1:16" ht="15" customHeight="1" x14ac:dyDescent="0.2">
      <c r="A17" s="34"/>
      <c r="B17" s="34"/>
      <c r="C17" s="48"/>
      <c r="D17" s="97" t="s">
        <v>52</v>
      </c>
      <c r="E17" s="98"/>
      <c r="F17" s="98"/>
      <c r="G17" s="98"/>
      <c r="H17" s="98"/>
      <c r="I17" s="99"/>
      <c r="J17" s="34"/>
      <c r="K17" s="50">
        <v>2</v>
      </c>
      <c r="L17" s="51" t="s">
        <v>3</v>
      </c>
      <c r="M17" s="87">
        <v>42751</v>
      </c>
      <c r="N17" s="87"/>
      <c r="O17" s="52">
        <v>200</v>
      </c>
      <c r="P17" s="50" t="s">
        <v>29</v>
      </c>
    </row>
    <row r="18" spans="1:16" ht="30" x14ac:dyDescent="0.2">
      <c r="A18" s="34"/>
      <c r="B18" s="34"/>
      <c r="C18" s="34"/>
      <c r="D18" s="53" t="s">
        <v>41</v>
      </c>
      <c r="E18" s="54" t="s">
        <v>42</v>
      </c>
      <c r="F18" s="53" t="s">
        <v>43</v>
      </c>
      <c r="G18" s="53" t="s">
        <v>44</v>
      </c>
      <c r="H18" s="54" t="s">
        <v>13</v>
      </c>
      <c r="I18" s="54" t="s">
        <v>45</v>
      </c>
      <c r="J18" s="34"/>
      <c r="K18" s="50">
        <v>3</v>
      </c>
      <c r="L18" s="51" t="s">
        <v>7</v>
      </c>
      <c r="M18" s="87">
        <v>42768</v>
      </c>
      <c r="N18" s="87"/>
      <c r="O18" s="52">
        <v>61.98</v>
      </c>
      <c r="P18" s="50" t="s">
        <v>28</v>
      </c>
    </row>
    <row r="19" spans="1:16" x14ac:dyDescent="0.2">
      <c r="A19" s="34"/>
      <c r="B19" s="34"/>
      <c r="C19" s="34"/>
      <c r="D19" s="56" t="s">
        <v>4</v>
      </c>
      <c r="E19" s="39">
        <v>30</v>
      </c>
      <c r="F19" s="55">
        <v>30</v>
      </c>
      <c r="G19" s="55">
        <f>5.32*2</f>
        <v>10.64</v>
      </c>
      <c r="H19" s="55">
        <f t="shared" ref="H19:H23" si="0">SUM(E19:G19)</f>
        <v>70.64</v>
      </c>
      <c r="I19" s="55"/>
      <c r="J19" s="34"/>
      <c r="K19" s="50">
        <v>4</v>
      </c>
      <c r="L19" s="51" t="s">
        <v>4</v>
      </c>
      <c r="M19" s="87">
        <v>42793</v>
      </c>
      <c r="N19" s="87"/>
      <c r="O19" s="52">
        <v>150</v>
      </c>
      <c r="P19" s="50" t="s">
        <v>29</v>
      </c>
    </row>
    <row r="20" spans="1:16" x14ac:dyDescent="0.2">
      <c r="B20" s="34"/>
      <c r="C20" s="34"/>
      <c r="D20" s="40" t="s">
        <v>6</v>
      </c>
      <c r="E20" s="39">
        <v>30</v>
      </c>
      <c r="F20" s="55">
        <v>30</v>
      </c>
      <c r="G20" s="55">
        <f>5.32*2</f>
        <v>10.64</v>
      </c>
      <c r="H20" s="55">
        <f t="shared" si="0"/>
        <v>70.64</v>
      </c>
      <c r="I20" s="55"/>
      <c r="K20" s="50">
        <v>5</v>
      </c>
      <c r="L20" s="51" t="s">
        <v>7</v>
      </c>
      <c r="M20" s="87">
        <v>42797</v>
      </c>
      <c r="N20" s="87"/>
      <c r="O20" s="52">
        <v>61.98</v>
      </c>
      <c r="P20" s="50" t="s">
        <v>28</v>
      </c>
    </row>
    <row r="21" spans="1:16" x14ac:dyDescent="0.2">
      <c r="B21" s="34"/>
      <c r="C21" s="34"/>
      <c r="D21" s="40" t="s">
        <v>47</v>
      </c>
      <c r="E21" s="39">
        <v>30</v>
      </c>
      <c r="F21" s="55">
        <v>30</v>
      </c>
      <c r="G21" s="55">
        <f>5.05*2</f>
        <v>10.1</v>
      </c>
      <c r="H21" s="55">
        <f t="shared" si="0"/>
        <v>70.099999999999994</v>
      </c>
      <c r="I21" s="55"/>
      <c r="K21" s="50">
        <v>6</v>
      </c>
      <c r="L21" s="51" t="s">
        <v>7</v>
      </c>
      <c r="M21" s="87">
        <v>42858</v>
      </c>
      <c r="N21" s="87"/>
      <c r="O21" s="52">
        <v>141.19999999999999</v>
      </c>
      <c r="P21" s="50"/>
    </row>
    <row r="22" spans="1:16" x14ac:dyDescent="0.2">
      <c r="B22" s="34"/>
      <c r="C22" s="34"/>
      <c r="D22" s="40" t="s">
        <v>7</v>
      </c>
      <c r="E22" s="39">
        <v>30</v>
      </c>
      <c r="F22" s="55">
        <v>30</v>
      </c>
      <c r="G22" s="55">
        <f>5.32*2</f>
        <v>10.64</v>
      </c>
      <c r="H22" s="55">
        <f t="shared" si="0"/>
        <v>70.64</v>
      </c>
      <c r="I22" s="55"/>
      <c r="K22" s="50">
        <v>7</v>
      </c>
      <c r="L22" s="51"/>
      <c r="M22" s="87"/>
      <c r="N22" s="87"/>
      <c r="O22" s="52"/>
      <c r="P22" s="50"/>
    </row>
    <row r="23" spans="1:16" x14ac:dyDescent="0.2">
      <c r="D23" s="40" t="s">
        <v>48</v>
      </c>
      <c r="E23" s="39">
        <v>30</v>
      </c>
      <c r="F23" s="55">
        <v>30</v>
      </c>
      <c r="G23" s="55">
        <f>5.32*2</f>
        <v>10.64</v>
      </c>
      <c r="H23" s="55">
        <f t="shared" si="0"/>
        <v>70.64</v>
      </c>
      <c r="I23" s="55"/>
      <c r="K23" s="50">
        <v>8</v>
      </c>
      <c r="L23" s="51"/>
      <c r="M23" s="87"/>
      <c r="N23" s="87"/>
      <c r="O23" s="52"/>
      <c r="P23" s="50"/>
    </row>
    <row r="24" spans="1:16" x14ac:dyDescent="0.2">
      <c r="F24" s="34"/>
      <c r="G24" s="57" t="s">
        <v>13</v>
      </c>
      <c r="H24" s="58">
        <f>SUM(H19:I23)</f>
        <v>352.65999999999997</v>
      </c>
      <c r="K24" s="50">
        <v>9</v>
      </c>
      <c r="L24" s="51"/>
      <c r="M24" s="87"/>
      <c r="N24" s="87"/>
      <c r="O24" s="52"/>
      <c r="P24" s="50"/>
    </row>
    <row r="25" spans="1:16" x14ac:dyDescent="0.2">
      <c r="F25" s="34"/>
      <c r="K25" s="50">
        <v>10</v>
      </c>
      <c r="L25" s="51"/>
      <c r="M25" s="87"/>
      <c r="N25" s="87"/>
      <c r="O25" s="52"/>
      <c r="P25" s="50"/>
    </row>
    <row r="26" spans="1:16" x14ac:dyDescent="0.2">
      <c r="F26" s="34"/>
      <c r="K26" s="50">
        <v>10</v>
      </c>
      <c r="L26" s="51"/>
      <c r="M26" s="87"/>
      <c r="N26" s="87"/>
      <c r="O26" s="52"/>
      <c r="P26" s="50"/>
    </row>
    <row r="27" spans="1:16" x14ac:dyDescent="0.2">
      <c r="K27" s="50">
        <v>11</v>
      </c>
      <c r="L27" s="51"/>
      <c r="M27" s="87"/>
      <c r="N27" s="87"/>
      <c r="O27" s="52"/>
      <c r="P27" s="50"/>
    </row>
    <row r="28" spans="1:16" x14ac:dyDescent="0.2">
      <c r="K28" s="50">
        <v>11</v>
      </c>
      <c r="L28" s="51"/>
      <c r="M28" s="87"/>
      <c r="N28" s="87"/>
      <c r="O28" s="52"/>
      <c r="P28" s="50"/>
    </row>
    <row r="29" spans="1:16" x14ac:dyDescent="0.2">
      <c r="K29" s="50">
        <v>12</v>
      </c>
      <c r="L29" s="51"/>
      <c r="M29" s="87"/>
      <c r="N29" s="87"/>
      <c r="O29" s="52"/>
      <c r="P29" s="50"/>
    </row>
    <row r="30" spans="1:16" x14ac:dyDescent="0.2">
      <c r="K30" s="50">
        <v>13</v>
      </c>
      <c r="L30" s="51"/>
      <c r="M30" s="87"/>
      <c r="N30" s="87"/>
      <c r="O30" s="52"/>
      <c r="P30" s="50"/>
    </row>
    <row r="31" spans="1:16" x14ac:dyDescent="0.2">
      <c r="K31" s="50">
        <v>14</v>
      </c>
      <c r="L31" s="51"/>
      <c r="M31" s="87"/>
      <c r="N31" s="87"/>
      <c r="O31" s="52"/>
      <c r="P31" s="50"/>
    </row>
    <row r="32" spans="1:16" x14ac:dyDescent="0.2">
      <c r="K32" s="50">
        <v>15</v>
      </c>
      <c r="L32" s="51"/>
      <c r="M32" s="87"/>
      <c r="N32" s="87"/>
      <c r="O32" s="52"/>
      <c r="P32" s="50"/>
    </row>
    <row r="33" spans="11:16" x14ac:dyDescent="0.2">
      <c r="K33" s="50">
        <v>16</v>
      </c>
      <c r="L33" s="51"/>
      <c r="M33" s="87"/>
      <c r="N33" s="87"/>
      <c r="O33" s="52"/>
      <c r="P33" s="50"/>
    </row>
    <row r="34" spans="11:16" x14ac:dyDescent="0.2">
      <c r="K34" s="50">
        <v>17</v>
      </c>
      <c r="L34" s="51"/>
      <c r="M34" s="87"/>
      <c r="N34" s="87"/>
      <c r="O34" s="52"/>
      <c r="P34" s="50"/>
    </row>
    <row r="35" spans="11:16" x14ac:dyDescent="0.2">
      <c r="K35" s="50">
        <v>18</v>
      </c>
      <c r="L35" s="51"/>
      <c r="M35" s="87"/>
      <c r="N35" s="87"/>
      <c r="O35" s="52"/>
      <c r="P35" s="50"/>
    </row>
    <row r="36" spans="11:16" x14ac:dyDescent="0.2">
      <c r="K36" s="50">
        <v>19</v>
      </c>
      <c r="L36" s="51"/>
      <c r="M36" s="87"/>
      <c r="N36" s="87"/>
      <c r="O36" s="52"/>
      <c r="P36" s="50"/>
    </row>
    <row r="37" spans="11:16" x14ac:dyDescent="0.2">
      <c r="K37" s="50">
        <v>20</v>
      </c>
      <c r="L37" s="51"/>
      <c r="M37" s="87"/>
      <c r="N37" s="87"/>
      <c r="O37" s="52"/>
      <c r="P37" s="50"/>
    </row>
    <row r="38" spans="11:16" x14ac:dyDescent="0.2">
      <c r="K38" s="50">
        <v>21</v>
      </c>
      <c r="L38" s="51"/>
      <c r="M38" s="87"/>
      <c r="N38" s="87"/>
      <c r="O38" s="52"/>
      <c r="P38" s="50"/>
    </row>
  </sheetData>
  <mergeCells count="32">
    <mergeCell ref="M37:N37"/>
    <mergeCell ref="M38:N38"/>
    <mergeCell ref="M31:N31"/>
    <mergeCell ref="M32:N32"/>
    <mergeCell ref="M33:N33"/>
    <mergeCell ref="M34:N34"/>
    <mergeCell ref="M35:N35"/>
    <mergeCell ref="M36:N36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18:N18"/>
    <mergeCell ref="A1:J1"/>
    <mergeCell ref="N9:N10"/>
    <mergeCell ref="O9:O10"/>
    <mergeCell ref="P9:P10"/>
    <mergeCell ref="K14:P14"/>
    <mergeCell ref="M15:N15"/>
    <mergeCell ref="M16:N16"/>
    <mergeCell ref="D17:I17"/>
    <mergeCell ref="M17:N17"/>
    <mergeCell ref="N6:N7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2017-07-15T15:53:35Z</dcterms:modified>
  <cp:category/>
  <cp:contentStatus/>
</cp:coreProperties>
</file>