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gp/Downloads/"/>
    </mc:Choice>
  </mc:AlternateContent>
  <xr:revisionPtr revIDLastSave="0" documentId="13_ncr:1_{72302B35-76A1-0841-8356-C4D23BA0F932}" xr6:coauthVersionLast="45" xr6:coauthVersionMax="45" xr10:uidLastSave="{00000000-0000-0000-0000-000000000000}"/>
  <bookViews>
    <workbookView xWindow="0" yWindow="460" windowWidth="27320" windowHeight="12300" activeTab="1" xr2:uid="{00000000-000D-0000-FFFF-FFFF00000000}"/>
  </bookViews>
  <sheets>
    <sheet name="Cover" sheetId="4" r:id="rId1"/>
    <sheet name="RZiS | P&amp;L" sheetId="1" r:id="rId2"/>
    <sheet name="Bilans | Balance sheet" sheetId="2" r:id="rId3"/>
    <sheet name="Przepływy pieniężne | Cash flow" sheetId="3" r:id="rId4"/>
  </sheets>
  <definedNames>
    <definedName name="MarkOne" localSheetId="2">'Bilans | Balance sheet'!$A$31</definedName>
    <definedName name="_xlnm.Print_Area" localSheetId="2">'Bilans | Balance sheet'!$A$1:$E$41</definedName>
    <definedName name="_xlnm.Print_Area" localSheetId="0">Cover!$A$1:$J$45</definedName>
    <definedName name="_xlnm.Print_Area" localSheetId="3">'Przepływy pieniężne | Cash flow'!$A$1:$E$32</definedName>
    <definedName name="_xlnm.Print_Area" localSheetId="1">'RZiS | P&amp;L'!$A$1:$E$15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13" i="2"/>
  <c r="F7" i="3" l="1"/>
  <c r="Y31" i="3" l="1"/>
  <c r="Y32" i="3"/>
  <c r="Y27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8" i="3"/>
  <c r="Y19" i="3"/>
  <c r="Y20" i="3"/>
  <c r="Y22" i="3"/>
  <c r="Y24" i="3"/>
  <c r="Y25" i="3"/>
  <c r="Y26" i="3"/>
  <c r="Y28" i="3"/>
  <c r="Y29" i="3"/>
  <c r="Y30" i="3"/>
  <c r="Y3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Grzegorz Uraziński</author>
  </authors>
  <commentList>
    <comment ref="E7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not adjusted for one-offs related to the IPO (PLN 7.5m)</t>
        </r>
      </text>
    </comment>
    <comment ref="F7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not adjusted for one-offs related to the IPO (PLN 12.272m)</t>
        </r>
      </text>
    </comment>
    <comment ref="K7" authorId="0" shapeId="0" xr:uid="{00000000-0006-0000-0100-000003000000}">
      <text>
        <r>
          <rPr>
            <sz val="9"/>
            <color rgb="FF000000"/>
            <rFont val="Tahoma"/>
            <family val="2"/>
            <charset val="238"/>
          </rPr>
          <t>not adjusted for one-offs related to the IPO (PLN 1.1m)</t>
        </r>
      </text>
    </comment>
    <comment ref="L7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2.7m)</t>
        </r>
      </text>
    </comment>
    <comment ref="M7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3.7m)</t>
        </r>
      </text>
    </comment>
    <comment ref="N7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3.0m)</t>
        </r>
      </text>
    </comment>
    <comment ref="O7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38"/>
          </rPr>
          <t>not adjusted for one-offs related to the IPO (PLN 9.3m, of which PLN 7.5m non-cash)</t>
        </r>
      </text>
    </comment>
  </commentList>
</comments>
</file>

<file path=xl/sharedStrings.xml><?xml version="1.0" encoding="utf-8"?>
<sst xmlns="http://schemas.openxmlformats.org/spreadsheetml/2006/main" count="215" uniqueCount="186">
  <si>
    <t>Przychody ze sprzedaży</t>
  </si>
  <si>
    <t>Koszt własny sprzedaży</t>
  </si>
  <si>
    <t>Zysk brutto ze sprzedaży</t>
  </si>
  <si>
    <t>Pozostałe przychody operacyjne</t>
  </si>
  <si>
    <t>Koszty sprzedaży i marketingu</t>
  </si>
  <si>
    <t>Koszty ogólnego zarządu</t>
  </si>
  <si>
    <t>Pozostałe koszty operacyjne</t>
  </si>
  <si>
    <t>Zysk z działalności operacyjnej</t>
  </si>
  <si>
    <t>Przychody finansowe</t>
  </si>
  <si>
    <t xml:space="preserve">Koszty finansowe </t>
  </si>
  <si>
    <t>Zysk brutto</t>
  </si>
  <si>
    <t>Podatek dochodowy</t>
  </si>
  <si>
    <t>Zysk netto za rok obrotowy</t>
  </si>
  <si>
    <t>AKTYWA</t>
  </si>
  <si>
    <t>Rzeczowe aktywa trwałe</t>
  </si>
  <si>
    <t>Aktywa niematerialne</t>
  </si>
  <si>
    <t>Pozostałe aktywa niefinansowe (długoterminowe)</t>
  </si>
  <si>
    <t>Aktywa z tytułu podatku odroczonego</t>
  </si>
  <si>
    <t>Aktywa trwałe razem</t>
  </si>
  <si>
    <t>Zapasy</t>
  </si>
  <si>
    <t>Należności z tytułu dostaw i usług oraz pozostałe należności</t>
  </si>
  <si>
    <t>Należności z tytułu podatku dochodowego</t>
  </si>
  <si>
    <t xml:space="preserve">Pozostałe aktywa niefinansowe </t>
  </si>
  <si>
    <t>Środki pieniężne i ich ekwiwalenty</t>
  </si>
  <si>
    <t>Aktywa obrotowe razem</t>
  </si>
  <si>
    <t>SUMA AKTYWÓW</t>
  </si>
  <si>
    <t>PASYWA</t>
  </si>
  <si>
    <t>Kapitał własny (przypadający akcjonariuszom jednostki dominującej)</t>
  </si>
  <si>
    <t>Kapitał podstawowy</t>
  </si>
  <si>
    <t>Kapitał zapasowy</t>
  </si>
  <si>
    <t>Zyski zatrzymane</t>
  </si>
  <si>
    <t>Udziały niekontrolujące</t>
  </si>
  <si>
    <t>Kapitał własny ogółem</t>
  </si>
  <si>
    <t>Pozostałe zobowiązania</t>
  </si>
  <si>
    <t>Rezerwy na świadczenia pracownicze</t>
  </si>
  <si>
    <t>Rezerwa z tytułu odroczonego podatku dochodowego</t>
  </si>
  <si>
    <t>Rozliczenia międzyokresowe</t>
  </si>
  <si>
    <t xml:space="preserve">Zobowiązania długoterminowe razem </t>
  </si>
  <si>
    <t>Zobowiązania z tytułu dostaw i usług oraz pozostałe zobowiązania</t>
  </si>
  <si>
    <t>Zobowiązania z tytułu podatku dochodowego</t>
  </si>
  <si>
    <t>Zobowiązania krótkoterminowe razem</t>
  </si>
  <si>
    <t>Zobowiązania razem</t>
  </si>
  <si>
    <t>SUMA PASYWÓW</t>
  </si>
  <si>
    <t>Przepływy środków pieniężnych z działalności operacyjnej</t>
  </si>
  <si>
    <t>Korekty o pozycje:</t>
  </si>
  <si>
    <t>Amortyzacja</t>
  </si>
  <si>
    <t>(Zysk)/strata na działalności inwestycyjnej</t>
  </si>
  <si>
    <t>Zmiana stanu należności</t>
  </si>
  <si>
    <t>Zmiana stanu zapasów</t>
  </si>
  <si>
    <t>Zmiana stanu zobowiązań z wyjątkiem kredytów i pożyczek</t>
  </si>
  <si>
    <t>Przychody z tytułu odsetek</t>
  </si>
  <si>
    <t>Koszty z tytułu odsetek</t>
  </si>
  <si>
    <t>Zmiana stanu rozliczeń międzyokresowych</t>
  </si>
  <si>
    <t>Zmiana stanu rezerw</t>
  </si>
  <si>
    <t>Podatek dochodowy zapłacony</t>
  </si>
  <si>
    <t>Pozostałe</t>
  </si>
  <si>
    <t>Przepływy środków pieniężnych z działalności inwestycyjnej</t>
  </si>
  <si>
    <t>Sprzedaż rzeczowych aktywów trwałych i aktywów niematerialnych</t>
  </si>
  <si>
    <t>Nabycie rzeczowych aktywów trwałych i aktywów niematerialnych</t>
  </si>
  <si>
    <t>Odsetki otrzymane</t>
  </si>
  <si>
    <t>Środki pieniężne netto z działalności inwestycyjnej</t>
  </si>
  <si>
    <t>Przepływy środków pieniężnych z działalności finansowej</t>
  </si>
  <si>
    <t>Wpływy z tytułu zaciągnięcia pożyczek/ kredytów</t>
  </si>
  <si>
    <t>Spłata pożyczek/ kredytów</t>
  </si>
  <si>
    <t>Odsetki zapłacone</t>
  </si>
  <si>
    <t>Środki pieniężne netto z działalności finansowej</t>
  </si>
  <si>
    <t xml:space="preserve">Zwiększenie netto stanu środków pieniężnych i ich ekwiwalentów </t>
  </si>
  <si>
    <t>Środki pieniężne na początek okresu</t>
  </si>
  <si>
    <t>Środki pieniężne na koniec okresu</t>
  </si>
  <si>
    <t>Sales</t>
  </si>
  <si>
    <t>Cost of sales</t>
  </si>
  <si>
    <t>Gross profit</t>
  </si>
  <si>
    <t>Other operating income</t>
  </si>
  <si>
    <t>Selling and marketing costs</t>
  </si>
  <si>
    <t>Other operating expenses</t>
  </si>
  <si>
    <t>Operating profit</t>
  </si>
  <si>
    <t>Financial income</t>
  </si>
  <si>
    <t>Financial expenses</t>
  </si>
  <si>
    <t>Profit before tax</t>
  </si>
  <si>
    <t>Income tax</t>
  </si>
  <si>
    <t>Net profit for the year</t>
  </si>
  <si>
    <t>Administrative expenses and general overheads</t>
  </si>
  <si>
    <t>Zysk przypadający akcjonariuszom jednostki dominującej</t>
  </si>
  <si>
    <t>Profit attributable to equity holders of the parent entity</t>
  </si>
  <si>
    <t>EN ('000 PLN)</t>
  </si>
  <si>
    <t>PL (tys. zł)</t>
  </si>
  <si>
    <t>ASSETS</t>
  </si>
  <si>
    <t>Property, plant and equipment</t>
  </si>
  <si>
    <t>Intangible assets</t>
  </si>
  <si>
    <t>Other non-financial assets (long term)</t>
  </si>
  <si>
    <t>Deferred tax assets</t>
  </si>
  <si>
    <t>Total non-current assets</t>
  </si>
  <si>
    <t>Inventories</t>
  </si>
  <si>
    <t>Trade receivables and other receivables</t>
  </si>
  <si>
    <t>Income tax receivables</t>
  </si>
  <si>
    <t>Other non-financial assets</t>
  </si>
  <si>
    <t>Cash and cash equivalents</t>
  </si>
  <si>
    <t>Total current assets</t>
  </si>
  <si>
    <t>TOTAL ASSETS</t>
  </si>
  <si>
    <t>EQUITY AND LIABILITIES</t>
  </si>
  <si>
    <t>Equity (attributable to the equity holders of the parent entity)</t>
  </si>
  <si>
    <t>Share capital</t>
  </si>
  <si>
    <t>Reserve capital</t>
  </si>
  <si>
    <t>Retained earnings</t>
  </si>
  <si>
    <t>Non-controlling interests</t>
  </si>
  <si>
    <t>Total equity</t>
  </si>
  <si>
    <t>Other liabilities</t>
  </si>
  <si>
    <t>Provisions for employee benefits</t>
  </si>
  <si>
    <t>Deferred tax liabilities</t>
  </si>
  <si>
    <t>Accruals</t>
  </si>
  <si>
    <t>Total long-term liabilities</t>
  </si>
  <si>
    <t>Trade and other payables</t>
  </si>
  <si>
    <t>Income tax liabilities</t>
  </si>
  <si>
    <t>Total current liabilities</t>
  </si>
  <si>
    <t>Total liabilities</t>
  </si>
  <si>
    <t>TOTAL EQUITY AND LIABILITIES</t>
  </si>
  <si>
    <t>Cash flows from operating activities</t>
  </si>
  <si>
    <t>Profit  before tax</t>
  </si>
  <si>
    <t>Adjustments for:</t>
  </si>
  <si>
    <t>Depreciation and amortization</t>
  </si>
  <si>
    <t>Gain/(loss) from investing activities</t>
  </si>
  <si>
    <t>Change in the balance of receivables</t>
  </si>
  <si>
    <t>Change in the balance of inventories</t>
  </si>
  <si>
    <t>Change in the balance of payables except loans and borrowings</t>
  </si>
  <si>
    <t>Interest income</t>
  </si>
  <si>
    <t>Interest expenses</t>
  </si>
  <si>
    <t>Change in the balance of accruals</t>
  </si>
  <si>
    <t>Change in the balance of provisions</t>
  </si>
  <si>
    <t>Income tax paid</t>
  </si>
  <si>
    <t>Other</t>
  </si>
  <si>
    <t>Cash flows from investing activities</t>
  </si>
  <si>
    <t>Proceeds from sale of property, plant and equipment and intangibles</t>
  </si>
  <si>
    <t>Purchase of property, plant and equipment and intangibles</t>
  </si>
  <si>
    <t>Interest received</t>
  </si>
  <si>
    <t>Net cash flows from investing activities</t>
  </si>
  <si>
    <t>Proceeds from loans and borrowings</t>
  </si>
  <si>
    <t>Repayment of loans and borrowings</t>
  </si>
  <si>
    <t>Interest paid</t>
  </si>
  <si>
    <t>Net cash flows from financing activities</t>
  </si>
  <si>
    <t xml:space="preserve">Net increase/(decrease) in cash and cash equivalents </t>
  </si>
  <si>
    <t>Cash and cash equivalents at the beginning of the period</t>
  </si>
  <si>
    <t>Cash and cash equivalents at the end of the period</t>
  </si>
  <si>
    <t xml:space="preserve">Środki pieniężne netto z działalności operacyjnej </t>
  </si>
  <si>
    <t xml:space="preserve">Net cash flows from operating activities </t>
  </si>
  <si>
    <t>Cash flows from financing activities</t>
  </si>
  <si>
    <t>Q1 2016</t>
  </si>
  <si>
    <t>Q1 2017</t>
  </si>
  <si>
    <t>Q2 2017</t>
  </si>
  <si>
    <t>Q2 2016</t>
  </si>
  <si>
    <t>Q3 2016</t>
  </si>
  <si>
    <t>Q4 2016</t>
  </si>
  <si>
    <t>Pozostałe kapitały własne</t>
  </si>
  <si>
    <t>Other equity components</t>
  </si>
  <si>
    <t>Q3 2017</t>
  </si>
  <si>
    <t>Q4 2017</t>
  </si>
  <si>
    <t>Emisja dłużnych papierów wartościowych</t>
  </si>
  <si>
    <t>Debt securities issuance</t>
  </si>
  <si>
    <t>Liabilities under debt securities issued</t>
  </si>
  <si>
    <t>Zobowiązania z tytułu wyemitowanych papierów wartościowych</t>
  </si>
  <si>
    <t>Q1 2019</t>
  </si>
  <si>
    <t>Q2 2019</t>
  </si>
  <si>
    <t xml:space="preserve">Płatności zobowiązań z tytułu leasingu </t>
  </si>
  <si>
    <t>Payment of lease liabilities</t>
  </si>
  <si>
    <t>Q3 2019</t>
  </si>
  <si>
    <t>Aktywa z tytułu prawa do użytkowania</t>
  </si>
  <si>
    <t>Right-of-use assets</t>
  </si>
  <si>
    <t>Oprocentowane kredyty i pożyczki</t>
  </si>
  <si>
    <t>Zobowiązania z tytułu leasingu</t>
  </si>
  <si>
    <t>Interest-bearing loans and borrowings</t>
  </si>
  <si>
    <t>Lease liabilities</t>
  </si>
  <si>
    <t>Current portion of interest-bearing loans</t>
  </si>
  <si>
    <t>Bieżąca część oprocentowanych kredytów i pożyczek</t>
  </si>
  <si>
    <t xml:space="preserve">Zobowiązania z tytułu leasingu </t>
  </si>
  <si>
    <t>Q4 2019</t>
  </si>
  <si>
    <t>Udzielenie pożyczek</t>
  </si>
  <si>
    <t>Q1 2018</t>
  </si>
  <si>
    <t>Q2 2018</t>
  </si>
  <si>
    <t>Q3 2018</t>
  </si>
  <si>
    <t>Q4 2018</t>
  </si>
  <si>
    <t>31/12/2018</t>
  </si>
  <si>
    <t>31/03/2018</t>
  </si>
  <si>
    <t>30/06/2018</t>
  </si>
  <si>
    <t>30/09/2018</t>
  </si>
  <si>
    <t>31/03/2019</t>
  </si>
  <si>
    <t>30/06/2019</t>
  </si>
  <si>
    <t>Granting of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</si>
</sst>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2" x14ac:knownFonts="1">
    <font>
      <sz val="11"/>
      <color theme="1"/>
      <name val="Calibri"/>
      <family val="2"/>
      <charset val="238"/>
      <scheme val="minor"/>
    </font>
    <font>
      <sz val="9"/>
      <color rgb="FF000000"/>
      <name val="Times New Roman"/>
      <family val="1"/>
      <charset val="238"/>
    </font>
    <font>
      <i/>
      <sz val="9"/>
      <color rgb="FF000000"/>
      <name val="Times New Roman"/>
      <family val="1"/>
      <charset val="238"/>
    </font>
    <font>
      <b/>
      <sz val="9"/>
      <color rgb="FF000000"/>
      <name val="Times New Roman"/>
      <family val="1"/>
      <charset val="238"/>
    </font>
    <font>
      <sz val="1"/>
      <color rgb="FF000000"/>
      <name val="Times New Roman"/>
      <family val="1"/>
      <charset val="238"/>
    </font>
    <font>
      <b/>
      <i/>
      <sz val="9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rgb="FF00000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31">
    <xf numFmtId="0" fontId="0" fillId="0" borderId="0" xfId="0"/>
    <xf numFmtId="0" fontId="4" fillId="0" borderId="0" xfId="0" applyFont="1" applyAlignment="1">
      <alignment horizontal="justify" vertical="center" wrapText="1"/>
    </xf>
    <xf numFmtId="0" fontId="0" fillId="2" borderId="0" xfId="0" applyFill="1"/>
    <xf numFmtId="0" fontId="3" fillId="3" borderId="2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justify" vertical="center" wrapText="1"/>
    </xf>
    <xf numFmtId="0" fontId="1" fillId="2" borderId="0" xfId="0" applyFont="1" applyFill="1" applyAlignment="1">
      <alignment horizontal="right" vertical="center" wrapText="1"/>
    </xf>
    <xf numFmtId="3" fontId="1" fillId="0" borderId="4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0" fillId="0" borderId="0" xfId="0" applyFill="1"/>
    <xf numFmtId="3" fontId="0" fillId="0" borderId="0" xfId="0" applyNumberFormat="1" applyFill="1"/>
    <xf numFmtId="0" fontId="5" fillId="0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Fill="1" applyBorder="1"/>
    <xf numFmtId="3" fontId="0" fillId="0" borderId="0" xfId="0" applyNumberFormat="1" applyFill="1" applyBorder="1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</cellXfs>
  <cellStyles count="2">
    <cellStyle name="Normal" xfId="0" builtinId="0"/>
    <cellStyle name="Normalny 14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64569</xdr:rowOff>
    </xdr:from>
    <xdr:to>
      <xdr:col>9</xdr:col>
      <xdr:colOff>358588</xdr:colOff>
      <xdr:row>7</xdr:row>
      <xdr:rowOff>95759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26569"/>
          <a:ext cx="5922920" cy="60269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7</xdr:col>
      <xdr:colOff>363855</xdr:colOff>
      <xdr:row>1</xdr:row>
      <xdr:rowOff>20119</xdr:rowOff>
    </xdr:from>
    <xdr:to>
      <xdr:col>9</xdr:col>
      <xdr:colOff>364191</xdr:colOff>
      <xdr:row>4</xdr:row>
      <xdr:rowOff>10594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5355" y="210619"/>
          <a:ext cx="1316518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504205</xdr:colOff>
      <xdr:row>6</xdr:row>
      <xdr:rowOff>150802</xdr:rowOff>
    </xdr:from>
    <xdr:to>
      <xdr:col>8</xdr:col>
      <xdr:colOff>711033</xdr:colOff>
      <xdr:row>15</xdr:row>
      <xdr:rowOff>131752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04205" y="1293802"/>
          <a:ext cx="5226503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Grupa Kapitałowa Dino Polska S.A.  </a:t>
          </a:r>
          <a:br>
            <a:rPr lang="pl-PL" sz="2000" b="1"/>
          </a:br>
          <a:r>
            <a:rPr lang="pl-PL" sz="1400" b="0"/>
            <a:t>Podstawowe</a:t>
          </a:r>
          <a:r>
            <a:rPr lang="pl-PL" sz="1400" b="0" baseline="0"/>
            <a:t> dane finansowe wg MSSF</a:t>
          </a:r>
        </a:p>
        <a:p>
          <a:pPr algn="ctr"/>
          <a:endParaRPr lang="pl-PL" sz="1400" b="0" baseline="0"/>
        </a:p>
        <a:p>
          <a:pPr algn="ctr"/>
          <a:endParaRPr lang="pl-PL" sz="1400" b="0" baseline="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Dino Polska S.A.  Capital Group</a:t>
          </a:r>
          <a:br>
            <a:rPr lang="pl-PL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Basic financial data under </a:t>
          </a:r>
          <a:r>
            <a:rPr lang="pl-PL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IFRS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>
            <a:effectLst/>
          </a:endParaRPr>
        </a:p>
        <a:p>
          <a:pPr algn="ctr"/>
          <a:endParaRPr lang="pl-PL" sz="1400" b="0" baseline="0"/>
        </a:p>
        <a:p>
          <a:pPr algn="ctr"/>
          <a:endParaRPr lang="en-GB" sz="2000" b="1"/>
        </a:p>
      </xdr:txBody>
    </xdr:sp>
    <xdr:clientData/>
  </xdr:twoCellAnchor>
  <xdr:twoCellAnchor>
    <xdr:from>
      <xdr:col>0</xdr:col>
      <xdr:colOff>248311</xdr:colOff>
      <xdr:row>16</xdr:row>
      <xdr:rowOff>112400</xdr:rowOff>
    </xdr:from>
    <xdr:to>
      <xdr:col>4</xdr:col>
      <xdr:colOff>419840</xdr:colOff>
      <xdr:row>26</xdr:row>
      <xdr:rowOff>43400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48311" y="3160400"/>
          <a:ext cx="2752804" cy="183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ARKUSZ ZOSTAŁ PRZYGOTOWANY TYLKO W CELACH INFORMACYJNYCH. OFICJALNYM ŹRÓDŁEM DANYCH FINANSOWYCH SĄ RAPORTY OKRESOWE DINO</a:t>
          </a:r>
          <a:r>
            <a:rPr lang="pl-PL" sz="1000" baseline="0"/>
            <a:t> POLSKA </a:t>
          </a:r>
          <a:r>
            <a:rPr lang="pl-PL" sz="1000"/>
            <a:t>S.A.</a:t>
          </a:r>
        </a:p>
        <a:p>
          <a:endParaRPr lang="pl-PL" sz="1000"/>
        </a:p>
        <a:p>
          <a:r>
            <a:rPr lang="en-GB" sz="1000"/>
            <a:t>Dane przygotowane na podstawie Skonsolidowanych Sprawozdań Finansowych Grupy Kapitałowej </a:t>
          </a:r>
          <a:r>
            <a:rPr lang="pl-PL" sz="1000"/>
            <a:t>Dino Polska </a:t>
          </a:r>
          <a:r>
            <a:rPr lang="en-GB" sz="1000"/>
            <a:t>S.A. zawartych w Prospekcie Emisyjnym i raportach okresowych Grupy </a:t>
          </a:r>
          <a:r>
            <a:rPr lang="pl-PL" sz="1000"/>
            <a:t>Dino</a:t>
          </a:r>
          <a:r>
            <a:rPr lang="en-GB" sz="1000"/>
            <a:t>. </a:t>
          </a:r>
          <a:r>
            <a:rPr lang="pl-PL" sz="1000"/>
            <a:t>Tylko</a:t>
          </a:r>
          <a:r>
            <a:rPr lang="pl-PL" sz="1000" baseline="0"/>
            <a:t> </a:t>
          </a:r>
          <a:r>
            <a:rPr lang="en-GB" sz="1000"/>
            <a:t>dane za pełne lata obrotowe są audytowane.</a:t>
          </a:r>
        </a:p>
      </xdr:txBody>
    </xdr:sp>
    <xdr:clientData/>
  </xdr:twoCellAnchor>
  <xdr:twoCellAnchor>
    <xdr:from>
      <xdr:col>5</xdr:col>
      <xdr:colOff>74939</xdr:colOff>
      <xdr:row>16</xdr:row>
      <xdr:rowOff>115122</xdr:rowOff>
    </xdr:from>
    <xdr:to>
      <xdr:col>9</xdr:col>
      <xdr:colOff>246468</xdr:colOff>
      <xdr:row>26</xdr:row>
      <xdr:rowOff>46122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265814" y="3163122"/>
          <a:ext cx="2714704" cy="183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THIS DOCUMENT HAS BEEN PREPARED FOR INFORMATION PURPOSES ONLY.</a:t>
          </a:r>
          <a:r>
            <a:rPr lang="pl-PL" sz="1000" baseline="0"/>
            <a:t> </a:t>
          </a:r>
          <a:r>
            <a:rPr lang="pl-PL" sz="1000"/>
            <a:t>THE OFFICIAL SOURCE OF FINANCIAL DATA ARE FINANCIAL REPORTS OF THE DINO</a:t>
          </a:r>
          <a:r>
            <a:rPr lang="pl-PL" sz="1000" baseline="0"/>
            <a:t> </a:t>
          </a:r>
          <a:r>
            <a:rPr lang="pl-PL" sz="1000"/>
            <a:t>POLSKA S.A.</a:t>
          </a:r>
        </a:p>
        <a:p>
          <a:endParaRPr lang="pl-PL" sz="1000"/>
        </a:p>
        <a:p>
          <a:r>
            <a:rPr lang="en-GB" sz="1000"/>
            <a:t>The document was prepared based on Consolidated Financial Statements of the </a:t>
          </a:r>
          <a:r>
            <a:rPr lang="pl-PL" sz="1000"/>
            <a:t>Dino </a:t>
          </a:r>
          <a:r>
            <a:rPr lang="en-GB" sz="1000"/>
            <a:t>Group which were included in the </a:t>
          </a:r>
          <a:r>
            <a:rPr lang="pl-PL" sz="1000"/>
            <a:t>Prospectus </a:t>
          </a:r>
          <a:r>
            <a:rPr lang="en-GB" sz="1000"/>
            <a:t>and Financial Reports of </a:t>
          </a:r>
          <a:r>
            <a:rPr lang="pl-PL" sz="1000"/>
            <a:t>Dino </a:t>
          </a:r>
          <a:r>
            <a:rPr lang="en-GB" sz="1000"/>
            <a:t>Group. Only full-year data are audited.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K45"/>
  <sheetViews>
    <sheetView topLeftCell="A13" zoomScale="145" zoomScaleNormal="145" workbookViewId="0"/>
  </sheetViews>
  <sheetFormatPr baseColWidth="10" defaultColWidth="0" defaultRowHeight="15" zeroHeight="1" x14ac:dyDescent="0.2"/>
  <cols>
    <col min="1" max="1" width="11.33203125" customWidth="1"/>
    <col min="2" max="8" width="9.1640625" customWidth="1"/>
    <col min="9" max="9" width="10.5" customWidth="1"/>
    <col min="10" max="10" width="9.1640625" customWidth="1"/>
    <col min="11" max="11" width="0" hidden="1" customWidth="1"/>
    <col min="12" max="16384" width="9.1640625" hidden="1"/>
  </cols>
  <sheetData>
    <row r="1" spans="1:10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idden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idden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idden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idden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idden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idden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s="2" customFormat="1" hidden="1" x14ac:dyDescent="0.2"/>
    <row r="35" spans="1:10" s="2" customFormat="1" hidden="1" x14ac:dyDescent="0.2"/>
    <row r="36" spans="1:10" s="2" customFormat="1" hidden="1" x14ac:dyDescent="0.2"/>
    <row r="37" spans="1:10" s="2" customFormat="1" hidden="1" x14ac:dyDescent="0.2"/>
    <row r="38" spans="1:10" s="2" customFormat="1" hidden="1" x14ac:dyDescent="0.2"/>
    <row r="39" spans="1:10" s="2" customFormat="1" hidden="1" x14ac:dyDescent="0.2"/>
    <row r="40" spans="1:10" s="2" customFormat="1" hidden="1" x14ac:dyDescent="0.2"/>
    <row r="41" spans="1:10" s="2" customFormat="1" hidden="1" x14ac:dyDescent="0.2"/>
    <row r="42" spans="1:10" s="2" customFormat="1" hidden="1" x14ac:dyDescent="0.2"/>
    <row r="43" spans="1:10" s="2" customFormat="1" hidden="1" x14ac:dyDescent="0.2"/>
    <row r="44" spans="1:10" s="2" customFormat="1" hidden="1" x14ac:dyDescent="0.2"/>
    <row r="45" spans="1:10" s="2" customFormat="1" hidden="1" x14ac:dyDescent="0.2"/>
  </sheetData>
  <printOptions headings="1" gridLines="1"/>
  <pageMargins left="0.23622047244094491" right="0.23622047244094491" top="0.94488188976377963" bottom="0.94488188976377963" header="0.51181102362204722" footer="0.5118110236220472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Y143"/>
  <sheetViews>
    <sheetView tabSelected="1"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Y1" sqref="Y1"/>
    </sheetView>
  </sheetViews>
  <sheetFormatPr baseColWidth="10" defaultColWidth="0" defaultRowHeight="15" zeroHeight="1" x14ac:dyDescent="0.2"/>
  <cols>
    <col min="1" max="1" width="31" customWidth="1"/>
    <col min="2" max="2" width="34.83203125" customWidth="1"/>
    <col min="3" max="3" width="13" customWidth="1"/>
    <col min="4" max="7" width="13" style="2" customWidth="1"/>
    <col min="8" max="8" width="11.33203125" style="2" customWidth="1"/>
    <col min="9" max="9" width="3" style="2" customWidth="1"/>
    <col min="10" max="16" width="11.83203125" style="2" customWidth="1"/>
    <col min="17" max="21" width="12.5" style="2" customWidth="1"/>
    <col min="22" max="22" width="11.33203125" style="2" customWidth="1"/>
    <col min="23" max="25" width="12.5" style="2" customWidth="1"/>
    <col min="26" max="16384" width="12.5" style="2" hidden="1"/>
  </cols>
  <sheetData>
    <row r="1" spans="1:25" customFormat="1" ht="24.75" customHeight="1" thickBot="1" x14ac:dyDescent="0.25">
      <c r="A1" s="3" t="s">
        <v>85</v>
      </c>
      <c r="B1" s="3" t="s">
        <v>84</v>
      </c>
      <c r="C1" s="5">
        <v>2014</v>
      </c>
      <c r="D1" s="5">
        <v>2015</v>
      </c>
      <c r="E1" s="5">
        <v>2016</v>
      </c>
      <c r="F1" s="5">
        <v>2017</v>
      </c>
      <c r="G1" s="5">
        <v>2018</v>
      </c>
      <c r="H1" s="5">
        <v>2019</v>
      </c>
      <c r="I1" s="2"/>
      <c r="J1" s="5" t="s">
        <v>145</v>
      </c>
      <c r="K1" s="5" t="s">
        <v>148</v>
      </c>
      <c r="L1" s="5" t="s">
        <v>149</v>
      </c>
      <c r="M1" s="5" t="s">
        <v>150</v>
      </c>
      <c r="N1" s="5" t="s">
        <v>146</v>
      </c>
      <c r="O1" s="5" t="s">
        <v>147</v>
      </c>
      <c r="P1" s="5" t="s">
        <v>153</v>
      </c>
      <c r="Q1" s="5" t="s">
        <v>154</v>
      </c>
      <c r="R1" s="5" t="s">
        <v>175</v>
      </c>
      <c r="S1" s="5" t="s">
        <v>176</v>
      </c>
      <c r="T1" s="5" t="s">
        <v>177</v>
      </c>
      <c r="U1" s="5" t="s">
        <v>178</v>
      </c>
      <c r="V1" s="5" t="s">
        <v>159</v>
      </c>
      <c r="W1" s="5" t="s">
        <v>160</v>
      </c>
      <c r="X1" s="5" t="s">
        <v>163</v>
      </c>
      <c r="Y1" s="5" t="s">
        <v>173</v>
      </c>
    </row>
    <row r="2" spans="1:25" s="16" customFormat="1" ht="16" thickTop="1" x14ac:dyDescent="0.2">
      <c r="A2" s="19" t="s">
        <v>0</v>
      </c>
      <c r="B2" s="19" t="s">
        <v>69</v>
      </c>
      <c r="C2" s="20">
        <v>2107984</v>
      </c>
      <c r="D2" s="20">
        <v>2589576</v>
      </c>
      <c r="E2" s="20">
        <v>3320574</v>
      </c>
      <c r="F2" s="20">
        <v>4462835</v>
      </c>
      <c r="G2" s="20">
        <v>5838529</v>
      </c>
      <c r="H2" s="20">
        <v>7646547.4443300003</v>
      </c>
      <c r="J2" s="20">
        <v>695376</v>
      </c>
      <c r="K2" s="20">
        <v>814134</v>
      </c>
      <c r="L2" s="20">
        <v>904095</v>
      </c>
      <c r="M2" s="20">
        <v>906969</v>
      </c>
      <c r="N2" s="20">
        <v>897806</v>
      </c>
      <c r="O2" s="20">
        <v>1095139</v>
      </c>
      <c r="P2" s="20">
        <v>1206363</v>
      </c>
      <c r="Q2" s="20">
        <v>1263527</v>
      </c>
      <c r="R2" s="20">
        <v>1271308</v>
      </c>
      <c r="S2" s="20">
        <v>1409828</v>
      </c>
      <c r="T2" s="20">
        <v>1543927</v>
      </c>
      <c r="U2" s="20">
        <v>1613467</v>
      </c>
      <c r="V2" s="20">
        <v>1560476</v>
      </c>
      <c r="W2" s="20">
        <v>1939666</v>
      </c>
      <c r="X2" s="20">
        <v>2023304.3869499983</v>
      </c>
      <c r="Y2" s="20">
        <f>H2-X2-W2-V2</f>
        <v>2123101.057380002</v>
      </c>
    </row>
    <row r="3" spans="1:25" s="16" customFormat="1" x14ac:dyDescent="0.2">
      <c r="A3" s="21" t="s">
        <v>1</v>
      </c>
      <c r="B3" s="21" t="s">
        <v>70</v>
      </c>
      <c r="C3" s="12">
        <v>-1644080</v>
      </c>
      <c r="D3" s="12">
        <v>-2004710</v>
      </c>
      <c r="E3" s="12">
        <v>-2550062</v>
      </c>
      <c r="F3" s="12">
        <v>-3422199</v>
      </c>
      <c r="G3" s="12">
        <v>-4426060</v>
      </c>
      <c r="H3" s="12">
        <v>-5785119.5785614401</v>
      </c>
      <c r="J3" s="12">
        <v>-535738</v>
      </c>
      <c r="K3" s="12">
        <v>-628130</v>
      </c>
      <c r="L3" s="12">
        <v>-692824</v>
      </c>
      <c r="M3" s="12">
        <v>-693370</v>
      </c>
      <c r="N3" s="12">
        <v>-689215</v>
      </c>
      <c r="O3" s="12">
        <v>-845391</v>
      </c>
      <c r="P3" s="12">
        <v>-923748</v>
      </c>
      <c r="Q3" s="12">
        <v>-963845</v>
      </c>
      <c r="R3" s="12">
        <v>-973843</v>
      </c>
      <c r="S3" s="12">
        <v>-1076517</v>
      </c>
      <c r="T3" s="12">
        <v>-1167198</v>
      </c>
      <c r="U3" s="12">
        <v>-1208503</v>
      </c>
      <c r="V3" s="12">
        <v>-1177029</v>
      </c>
      <c r="W3" s="12">
        <v>-1472211</v>
      </c>
      <c r="X3" s="12">
        <v>-1532431.7503243997</v>
      </c>
      <c r="Y3" s="20">
        <f t="shared" ref="Y3:Y15" si="0">H3-X3-W3-V3</f>
        <v>-1603447.82823704</v>
      </c>
    </row>
    <row r="4" spans="1:25" s="16" customFormat="1" x14ac:dyDescent="0.2">
      <c r="A4" s="21" t="s">
        <v>2</v>
      </c>
      <c r="B4" s="21" t="s">
        <v>71</v>
      </c>
      <c r="C4" s="12">
        <v>463904</v>
      </c>
      <c r="D4" s="12">
        <v>584866</v>
      </c>
      <c r="E4" s="12">
        <v>770512</v>
      </c>
      <c r="F4" s="12">
        <v>1040636</v>
      </c>
      <c r="G4" s="12">
        <v>1412469.2522981195</v>
      </c>
      <c r="H4" s="12">
        <v>1861427.8657685595</v>
      </c>
      <c r="J4" s="12">
        <v>159638</v>
      </c>
      <c r="K4" s="12">
        <v>186004</v>
      </c>
      <c r="L4" s="12">
        <v>211271</v>
      </c>
      <c r="M4" s="12">
        <v>213599</v>
      </c>
      <c r="N4" s="12">
        <v>208591</v>
      </c>
      <c r="O4" s="12">
        <v>249748</v>
      </c>
      <c r="P4" s="12">
        <v>282615</v>
      </c>
      <c r="Q4" s="12">
        <v>299682</v>
      </c>
      <c r="R4" s="12">
        <v>297465</v>
      </c>
      <c r="S4" s="12">
        <v>333311</v>
      </c>
      <c r="T4" s="12">
        <v>376729</v>
      </c>
      <c r="U4" s="12">
        <v>404964.25229811948</v>
      </c>
      <c r="V4" s="12">
        <v>383447</v>
      </c>
      <c r="W4" s="12">
        <v>467455</v>
      </c>
      <c r="X4" s="12">
        <v>490872.63662559853</v>
      </c>
      <c r="Y4" s="20">
        <f t="shared" si="0"/>
        <v>519653.22914296109</v>
      </c>
    </row>
    <row r="5" spans="1:25" s="16" customFormat="1" x14ac:dyDescent="0.2">
      <c r="A5" s="21" t="s">
        <v>3</v>
      </c>
      <c r="B5" s="21" t="s">
        <v>72</v>
      </c>
      <c r="C5" s="12">
        <v>1522</v>
      </c>
      <c r="D5" s="12">
        <v>3120</v>
      </c>
      <c r="E5" s="12">
        <v>2616</v>
      </c>
      <c r="F5" s="12">
        <v>3671</v>
      </c>
      <c r="G5" s="12">
        <v>5365.9416700000002</v>
      </c>
      <c r="H5" s="12">
        <v>7530.8361999999997</v>
      </c>
      <c r="J5" s="12">
        <v>1022</v>
      </c>
      <c r="K5" s="12">
        <v>374</v>
      </c>
      <c r="L5" s="12">
        <v>661</v>
      </c>
      <c r="M5" s="12">
        <v>559</v>
      </c>
      <c r="N5" s="12">
        <v>476</v>
      </c>
      <c r="O5" s="12">
        <v>736</v>
      </c>
      <c r="P5" s="12">
        <v>625</v>
      </c>
      <c r="Q5" s="12">
        <v>1834</v>
      </c>
      <c r="R5" s="12">
        <v>1394</v>
      </c>
      <c r="S5" s="12">
        <v>1689</v>
      </c>
      <c r="T5" s="12">
        <v>255</v>
      </c>
      <c r="U5" s="12">
        <v>2027.9416700000002</v>
      </c>
      <c r="V5" s="12">
        <v>1274</v>
      </c>
      <c r="W5" s="12">
        <v>1871</v>
      </c>
      <c r="X5" s="12">
        <v>1842.41381</v>
      </c>
      <c r="Y5" s="20">
        <f t="shared" si="0"/>
        <v>2543.4223899999997</v>
      </c>
    </row>
    <row r="6" spans="1:25" s="16" customFormat="1" x14ac:dyDescent="0.2">
      <c r="A6" s="21" t="s">
        <v>4</v>
      </c>
      <c r="B6" s="21" t="s">
        <v>73</v>
      </c>
      <c r="C6" s="12">
        <v>-324634</v>
      </c>
      <c r="D6" s="12">
        <v>-391580</v>
      </c>
      <c r="E6" s="12">
        <v>-505855</v>
      </c>
      <c r="F6" s="12">
        <v>-678687</v>
      </c>
      <c r="G6" s="12">
        <v>-933663.31918313797</v>
      </c>
      <c r="H6" s="12">
        <v>-1228136.4899200001</v>
      </c>
      <c r="J6" s="12">
        <v>-113285</v>
      </c>
      <c r="K6" s="12">
        <v>-123030</v>
      </c>
      <c r="L6" s="12">
        <v>-137364</v>
      </c>
      <c r="M6" s="12">
        <v>-132176</v>
      </c>
      <c r="N6" s="12">
        <v>-149746</v>
      </c>
      <c r="O6" s="12">
        <v>-160725</v>
      </c>
      <c r="P6" s="12">
        <v>-183121</v>
      </c>
      <c r="Q6" s="12">
        <v>-185095</v>
      </c>
      <c r="R6" s="12">
        <v>-206280</v>
      </c>
      <c r="S6" s="12">
        <v>-222815</v>
      </c>
      <c r="T6" s="12">
        <v>-248438</v>
      </c>
      <c r="U6" s="12">
        <v>-256130.31918313797</v>
      </c>
      <c r="V6" s="12">
        <v>-273190</v>
      </c>
      <c r="W6" s="12">
        <v>-303933</v>
      </c>
      <c r="X6" s="12">
        <v>-320560.71510999999</v>
      </c>
      <c r="Y6" s="20">
        <f t="shared" si="0"/>
        <v>-330452.77481000009</v>
      </c>
    </row>
    <row r="7" spans="1:25" s="16" customFormat="1" x14ac:dyDescent="0.2">
      <c r="A7" s="21" t="s">
        <v>5</v>
      </c>
      <c r="B7" s="21" t="s">
        <v>81</v>
      </c>
      <c r="C7" s="12">
        <v>-31338</v>
      </c>
      <c r="D7" s="12">
        <v>-35354</v>
      </c>
      <c r="E7" s="12">
        <v>-49434</v>
      </c>
      <c r="F7" s="12">
        <v>-60025</v>
      </c>
      <c r="G7" s="12">
        <v>-52634.936445698899</v>
      </c>
      <c r="H7" s="12">
        <v>-74497.329530000017</v>
      </c>
      <c r="J7" s="12">
        <v>-8603</v>
      </c>
      <c r="K7" s="12">
        <v>-11261</v>
      </c>
      <c r="L7" s="12">
        <v>-14092</v>
      </c>
      <c r="M7" s="12">
        <v>-15478</v>
      </c>
      <c r="N7" s="12">
        <v>-12903</v>
      </c>
      <c r="O7" s="12">
        <v>-21417</v>
      </c>
      <c r="P7" s="12">
        <v>-13344</v>
      </c>
      <c r="Q7" s="12">
        <v>-12361</v>
      </c>
      <c r="R7" s="12">
        <v>-12921</v>
      </c>
      <c r="S7" s="12">
        <v>-13980</v>
      </c>
      <c r="T7" s="12">
        <v>-14600</v>
      </c>
      <c r="U7" s="12">
        <v>-11133.936445698899</v>
      </c>
      <c r="V7" s="12">
        <v>-15180</v>
      </c>
      <c r="W7" s="12">
        <v>-19880</v>
      </c>
      <c r="X7" s="12">
        <v>-20976.141329999999</v>
      </c>
      <c r="Y7" s="20">
        <f t="shared" si="0"/>
        <v>-18461.188200000019</v>
      </c>
    </row>
    <row r="8" spans="1:25" s="16" customFormat="1" x14ac:dyDescent="0.2">
      <c r="A8" s="21" t="s">
        <v>6</v>
      </c>
      <c r="B8" s="21" t="s">
        <v>74</v>
      </c>
      <c r="C8" s="12">
        <v>-3667</v>
      </c>
      <c r="D8" s="12">
        <v>-998</v>
      </c>
      <c r="E8" s="12">
        <v>-2250</v>
      </c>
      <c r="F8" s="12">
        <v>-2353</v>
      </c>
      <c r="G8" s="12">
        <v>-2534.6140599999999</v>
      </c>
      <c r="H8" s="12">
        <v>-4415.76908</v>
      </c>
      <c r="J8" s="12">
        <v>-194</v>
      </c>
      <c r="K8" s="12">
        <v>-137</v>
      </c>
      <c r="L8" s="12">
        <v>-1064</v>
      </c>
      <c r="M8" s="12">
        <v>-855</v>
      </c>
      <c r="N8" s="12">
        <v>-96</v>
      </c>
      <c r="O8" s="12">
        <v>-292</v>
      </c>
      <c r="P8" s="12">
        <v>-348</v>
      </c>
      <c r="Q8" s="12">
        <v>-1617</v>
      </c>
      <c r="R8" s="12">
        <v>-392</v>
      </c>
      <c r="S8" s="12">
        <v>-514</v>
      </c>
      <c r="T8" s="12">
        <v>-925</v>
      </c>
      <c r="U8" s="12">
        <v>-703.61405999999988</v>
      </c>
      <c r="V8" s="12">
        <v>-1734</v>
      </c>
      <c r="W8" s="12">
        <v>-3286</v>
      </c>
      <c r="X8" s="12">
        <v>-791.40959999999995</v>
      </c>
      <c r="Y8" s="20">
        <f t="shared" si="0"/>
        <v>1395.6405199999999</v>
      </c>
    </row>
    <row r="9" spans="1:25" s="16" customFormat="1" x14ac:dyDescent="0.2">
      <c r="A9" s="21" t="s">
        <v>7</v>
      </c>
      <c r="B9" s="21" t="s">
        <v>75</v>
      </c>
      <c r="C9" s="12">
        <v>105787</v>
      </c>
      <c r="D9" s="12">
        <v>160054</v>
      </c>
      <c r="E9" s="12">
        <v>215589</v>
      </c>
      <c r="F9" s="12">
        <v>303242</v>
      </c>
      <c r="G9" s="12">
        <v>429002.32427928306</v>
      </c>
      <c r="H9" s="12">
        <v>561909.11343855946</v>
      </c>
      <c r="J9" s="12">
        <v>38578</v>
      </c>
      <c r="K9" s="12">
        <v>51950</v>
      </c>
      <c r="L9" s="12">
        <v>59412</v>
      </c>
      <c r="M9" s="12">
        <v>65649</v>
      </c>
      <c r="N9" s="12">
        <v>46322</v>
      </c>
      <c r="O9" s="12">
        <v>68050</v>
      </c>
      <c r="P9" s="12">
        <v>86427</v>
      </c>
      <c r="Q9" s="12">
        <v>102443</v>
      </c>
      <c r="R9" s="12">
        <v>79266</v>
      </c>
      <c r="S9" s="12">
        <v>97691</v>
      </c>
      <c r="T9" s="12">
        <v>113021</v>
      </c>
      <c r="U9" s="12">
        <v>139024.32427928306</v>
      </c>
      <c r="V9" s="12">
        <v>94617</v>
      </c>
      <c r="W9" s="12">
        <v>142226</v>
      </c>
      <c r="X9" s="12">
        <v>150387.15567559836</v>
      </c>
      <c r="Y9" s="20">
        <f t="shared" si="0"/>
        <v>174678.9577629611</v>
      </c>
    </row>
    <row r="10" spans="1:25" s="16" customFormat="1" x14ac:dyDescent="0.2">
      <c r="A10" s="21" t="s">
        <v>8</v>
      </c>
      <c r="B10" s="21" t="s">
        <v>76</v>
      </c>
      <c r="C10" s="12">
        <v>168</v>
      </c>
      <c r="D10" s="12">
        <v>99</v>
      </c>
      <c r="E10" s="12">
        <v>473</v>
      </c>
      <c r="F10" s="12">
        <v>655</v>
      </c>
      <c r="G10" s="12">
        <v>346.72924</v>
      </c>
      <c r="H10" s="12">
        <v>937.97123999999997</v>
      </c>
      <c r="J10" s="12">
        <v>34</v>
      </c>
      <c r="K10" s="12">
        <v>-7</v>
      </c>
      <c r="L10" s="12">
        <v>156</v>
      </c>
      <c r="M10" s="12">
        <v>290</v>
      </c>
      <c r="N10" s="12">
        <v>98</v>
      </c>
      <c r="O10" s="12">
        <v>42</v>
      </c>
      <c r="P10" s="12">
        <v>1</v>
      </c>
      <c r="Q10" s="12">
        <v>514</v>
      </c>
      <c r="R10" s="12">
        <v>162</v>
      </c>
      <c r="S10" s="12">
        <v>-15</v>
      </c>
      <c r="T10" s="12">
        <v>154</v>
      </c>
      <c r="U10" s="12">
        <v>45.729240000000004</v>
      </c>
      <c r="V10" s="12">
        <v>71</v>
      </c>
      <c r="W10" s="12">
        <v>184</v>
      </c>
      <c r="X10" s="12">
        <v>382.30889999999999</v>
      </c>
      <c r="Y10" s="20">
        <f t="shared" si="0"/>
        <v>300.66233999999997</v>
      </c>
    </row>
    <row r="11" spans="1:25" s="16" customFormat="1" x14ac:dyDescent="0.2">
      <c r="A11" s="21" t="s">
        <v>9</v>
      </c>
      <c r="B11" s="21" t="s">
        <v>77</v>
      </c>
      <c r="C11" s="12">
        <v>-26662</v>
      </c>
      <c r="D11" s="12">
        <v>-24922</v>
      </c>
      <c r="E11" s="12">
        <v>-29607</v>
      </c>
      <c r="F11" s="12">
        <v>-37881</v>
      </c>
      <c r="G11" s="12">
        <v>-45370.828809999999</v>
      </c>
      <c r="H11" s="12">
        <v>-60387.263709999999</v>
      </c>
      <c r="J11" s="12">
        <v>-7769</v>
      </c>
      <c r="K11" s="12">
        <v>-7351</v>
      </c>
      <c r="L11" s="12">
        <v>-8034</v>
      </c>
      <c r="M11" s="12">
        <v>-6453</v>
      </c>
      <c r="N11" s="12">
        <v>-8415</v>
      </c>
      <c r="O11" s="12">
        <v>-9438</v>
      </c>
      <c r="P11" s="12">
        <v>-9379</v>
      </c>
      <c r="Q11" s="12">
        <v>-10649</v>
      </c>
      <c r="R11" s="12">
        <v>-10139</v>
      </c>
      <c r="S11" s="12">
        <v>-10506</v>
      </c>
      <c r="T11" s="12">
        <v>-11632</v>
      </c>
      <c r="U11" s="12">
        <v>-13093.828809999999</v>
      </c>
      <c r="V11" s="12">
        <v>-12338</v>
      </c>
      <c r="W11" s="12">
        <v>-15323</v>
      </c>
      <c r="X11" s="12">
        <v>-15165.92974</v>
      </c>
      <c r="Y11" s="20">
        <f t="shared" si="0"/>
        <v>-17560.33397</v>
      </c>
    </row>
    <row r="12" spans="1:25" s="16" customFormat="1" x14ac:dyDescent="0.2">
      <c r="A12" s="21" t="s">
        <v>10</v>
      </c>
      <c r="B12" s="21" t="s">
        <v>78</v>
      </c>
      <c r="C12" s="12">
        <v>79293</v>
      </c>
      <c r="D12" s="12">
        <v>135231</v>
      </c>
      <c r="E12" s="12">
        <v>186455</v>
      </c>
      <c r="F12" s="12">
        <v>266016</v>
      </c>
      <c r="G12" s="12">
        <v>383978.22470928304</v>
      </c>
      <c r="H12" s="12">
        <v>502459.82096855942</v>
      </c>
      <c r="J12" s="12">
        <v>30843</v>
      </c>
      <c r="K12" s="12">
        <v>44592</v>
      </c>
      <c r="L12" s="12">
        <v>51534</v>
      </c>
      <c r="M12" s="12">
        <v>59486</v>
      </c>
      <c r="N12" s="12">
        <v>38005</v>
      </c>
      <c r="O12" s="12">
        <v>58654</v>
      </c>
      <c r="P12" s="12">
        <v>77049</v>
      </c>
      <c r="Q12" s="12">
        <v>92308</v>
      </c>
      <c r="R12" s="12">
        <v>69289</v>
      </c>
      <c r="S12" s="12">
        <v>87170</v>
      </c>
      <c r="T12" s="12">
        <v>101543</v>
      </c>
      <c r="U12" s="12">
        <v>125976.22470928304</v>
      </c>
      <c r="V12" s="12">
        <v>82350</v>
      </c>
      <c r="W12" s="12">
        <v>127087</v>
      </c>
      <c r="X12" s="12">
        <v>135603.44635991909</v>
      </c>
      <c r="Y12" s="20">
        <f t="shared" si="0"/>
        <v>157419.37460864033</v>
      </c>
    </row>
    <row r="13" spans="1:25" s="16" customFormat="1" x14ac:dyDescent="0.2">
      <c r="A13" s="21" t="s">
        <v>11</v>
      </c>
      <c r="B13" s="21" t="s">
        <v>79</v>
      </c>
      <c r="C13" s="12">
        <v>-13156</v>
      </c>
      <c r="D13" s="12">
        <v>-13059</v>
      </c>
      <c r="E13" s="12">
        <v>-35245</v>
      </c>
      <c r="F13" s="12">
        <v>-52412</v>
      </c>
      <c r="G13" s="12">
        <v>-76424.034737117094</v>
      </c>
      <c r="H13" s="12">
        <v>-91552.541573099981</v>
      </c>
      <c r="J13" s="12">
        <v>-7456</v>
      </c>
      <c r="K13" s="12">
        <v>-6696</v>
      </c>
      <c r="L13" s="12">
        <v>423</v>
      </c>
      <c r="M13" s="12">
        <v>-21516.019999999997</v>
      </c>
      <c r="N13" s="12">
        <v>-7550</v>
      </c>
      <c r="O13" s="12">
        <v>-11967</v>
      </c>
      <c r="P13" s="12">
        <v>-13507</v>
      </c>
      <c r="Q13" s="12">
        <v>-19388</v>
      </c>
      <c r="R13" s="12">
        <v>-13341</v>
      </c>
      <c r="S13" s="12">
        <v>-16663</v>
      </c>
      <c r="T13" s="12">
        <v>-19268</v>
      </c>
      <c r="U13" s="12">
        <v>-27152.034737117094</v>
      </c>
      <c r="V13" s="12">
        <v>-15385</v>
      </c>
      <c r="W13" s="12">
        <v>-21595</v>
      </c>
      <c r="X13" s="12">
        <v>-26153.772182200002</v>
      </c>
      <c r="Y13" s="20">
        <f t="shared" si="0"/>
        <v>-28418.769390899979</v>
      </c>
    </row>
    <row r="14" spans="1:25" s="16" customFormat="1" x14ac:dyDescent="0.2">
      <c r="A14" s="21" t="s">
        <v>12</v>
      </c>
      <c r="B14" s="21" t="s">
        <v>80</v>
      </c>
      <c r="C14" s="12">
        <v>66137</v>
      </c>
      <c r="D14" s="12">
        <v>122172</v>
      </c>
      <c r="E14" s="12">
        <v>151210</v>
      </c>
      <c r="F14" s="12">
        <v>213604</v>
      </c>
      <c r="G14" s="12">
        <v>307554.18997216603</v>
      </c>
      <c r="H14" s="12">
        <v>410907.27939545945</v>
      </c>
      <c r="J14" s="12">
        <v>23387</v>
      </c>
      <c r="K14" s="12">
        <v>37896</v>
      </c>
      <c r="L14" s="12">
        <v>51957</v>
      </c>
      <c r="M14" s="12">
        <v>37969.98000000001</v>
      </c>
      <c r="N14" s="12">
        <v>30455</v>
      </c>
      <c r="O14" s="12">
        <v>46687</v>
      </c>
      <c r="P14" s="12">
        <v>63542</v>
      </c>
      <c r="Q14" s="12">
        <v>72920</v>
      </c>
      <c r="R14" s="12">
        <v>55948</v>
      </c>
      <c r="S14" s="12">
        <v>70507</v>
      </c>
      <c r="T14" s="12">
        <v>82275</v>
      </c>
      <c r="U14" s="12">
        <v>98824.18997216603</v>
      </c>
      <c r="V14" s="12">
        <v>66965</v>
      </c>
      <c r="W14" s="12">
        <v>105492</v>
      </c>
      <c r="X14" s="12">
        <v>109448.81665339827</v>
      </c>
      <c r="Y14" s="20">
        <f t="shared" si="0"/>
        <v>129001.46274206118</v>
      </c>
    </row>
    <row r="15" spans="1:25" s="16" customFormat="1" ht="26" x14ac:dyDescent="0.2">
      <c r="A15" s="21" t="s">
        <v>82</v>
      </c>
      <c r="B15" s="21" t="s">
        <v>83</v>
      </c>
      <c r="C15" s="12">
        <v>66137</v>
      </c>
      <c r="D15" s="12">
        <v>122172</v>
      </c>
      <c r="E15" s="12">
        <v>151210</v>
      </c>
      <c r="F15" s="12">
        <v>213604</v>
      </c>
      <c r="G15" s="12">
        <v>307554.18997216603</v>
      </c>
      <c r="H15" s="12">
        <v>410907.27939545945</v>
      </c>
      <c r="J15" s="12">
        <v>23387</v>
      </c>
      <c r="K15" s="12">
        <v>37896</v>
      </c>
      <c r="L15" s="12">
        <v>51957</v>
      </c>
      <c r="M15" s="12">
        <v>37969.98000000001</v>
      </c>
      <c r="N15" s="12">
        <v>30455</v>
      </c>
      <c r="O15" s="12">
        <v>46687</v>
      </c>
      <c r="P15" s="12">
        <v>63542</v>
      </c>
      <c r="Q15" s="12">
        <v>72920</v>
      </c>
      <c r="R15" s="12">
        <v>55948</v>
      </c>
      <c r="S15" s="12">
        <v>70507</v>
      </c>
      <c r="T15" s="12">
        <v>82275</v>
      </c>
      <c r="U15" s="12">
        <v>98824.18997216603</v>
      </c>
      <c r="V15" s="12">
        <v>66965</v>
      </c>
      <c r="W15" s="12">
        <v>105492</v>
      </c>
      <c r="X15" s="12">
        <v>109448.81665339827</v>
      </c>
      <c r="Y15" s="20">
        <f t="shared" si="0"/>
        <v>129001.46274206118</v>
      </c>
    </row>
    <row r="16" spans="1:25" x14ac:dyDescent="0.2">
      <c r="A16" s="2"/>
      <c r="B16" s="2"/>
      <c r="C16" s="2"/>
    </row>
    <row r="17" spans="1:8" ht="15" hidden="1" customHeight="1" x14ac:dyDescent="0.2">
      <c r="A17" s="28"/>
      <c r="B17" s="28"/>
    </row>
    <row r="18" spans="1:8" hidden="1" x14ac:dyDescent="0.2">
      <c r="A18" s="2"/>
      <c r="B18" s="2"/>
    </row>
    <row r="19" spans="1:8" hidden="1" x14ac:dyDescent="0.2">
      <c r="A19" s="2"/>
      <c r="B19" s="2"/>
    </row>
    <row r="20" spans="1:8" ht="15" hidden="1" customHeight="1" x14ac:dyDescent="0.2">
      <c r="A20" s="26"/>
      <c r="D20" s="27"/>
      <c r="E20" s="27"/>
      <c r="F20" s="6"/>
      <c r="G20" s="6"/>
      <c r="H20" s="8"/>
    </row>
    <row r="21" spans="1:8" ht="15" hidden="1" customHeight="1" x14ac:dyDescent="0.2">
      <c r="A21" s="26"/>
      <c r="D21" s="27"/>
      <c r="E21" s="27"/>
      <c r="F21" s="6"/>
      <c r="G21" s="6"/>
      <c r="H21" s="8"/>
    </row>
    <row r="22" spans="1:8" hidden="1" x14ac:dyDescent="0.2"/>
    <row r="23" spans="1:8" hidden="1" x14ac:dyDescent="0.2"/>
    <row r="24" spans="1:8" hidden="1" x14ac:dyDescent="0.2"/>
    <row r="25" spans="1:8" hidden="1" x14ac:dyDescent="0.2"/>
    <row r="26" spans="1:8" hidden="1" x14ac:dyDescent="0.2"/>
    <row r="27" spans="1:8" hidden="1" x14ac:dyDescent="0.2"/>
    <row r="28" spans="1:8" hidden="1" x14ac:dyDescent="0.2"/>
    <row r="29" spans="1:8" hidden="1" x14ac:dyDescent="0.2"/>
    <row r="30" spans="1:8" hidden="1" x14ac:dyDescent="0.2"/>
    <row r="31" spans="1:8" hidden="1" x14ac:dyDescent="0.2"/>
    <row r="32" spans="1:8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</sheetData>
  <mergeCells count="4">
    <mergeCell ref="A20:A21"/>
    <mergeCell ref="E20:E21"/>
    <mergeCell ref="D20:D21"/>
    <mergeCell ref="A17:B17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Y48"/>
  <sheetViews>
    <sheetView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Y1" sqref="Y1"/>
    </sheetView>
  </sheetViews>
  <sheetFormatPr baseColWidth="10" defaultColWidth="0" defaultRowHeight="15" zeroHeight="1" x14ac:dyDescent="0.2"/>
  <cols>
    <col min="1" max="1" width="40.83203125" customWidth="1"/>
    <col min="2" max="2" width="32.83203125" customWidth="1"/>
    <col min="3" max="7" width="12.6640625" customWidth="1"/>
    <col min="8" max="8" width="12.1640625" bestFit="1" customWidth="1"/>
    <col min="9" max="9" width="4" customWidth="1"/>
    <col min="10" max="18" width="13" bestFit="1" customWidth="1"/>
    <col min="19" max="21" width="12" customWidth="1"/>
    <col min="22" max="23" width="12.5" bestFit="1" customWidth="1"/>
    <col min="24" max="25" width="12.1640625" bestFit="1" customWidth="1"/>
    <col min="26" max="16384" width="9.1640625" hidden="1"/>
  </cols>
  <sheetData>
    <row r="1" spans="1:25" ht="24" customHeight="1" thickBot="1" x14ac:dyDescent="0.25">
      <c r="A1" s="3" t="s">
        <v>85</v>
      </c>
      <c r="B1" s="3" t="s">
        <v>84</v>
      </c>
      <c r="C1" s="4">
        <v>42004</v>
      </c>
      <c r="D1" s="4">
        <v>42369</v>
      </c>
      <c r="E1" s="4">
        <v>42735</v>
      </c>
      <c r="F1" s="4">
        <v>43100</v>
      </c>
      <c r="G1" s="4" t="s">
        <v>179</v>
      </c>
      <c r="H1" s="4">
        <v>43830</v>
      </c>
      <c r="J1" s="4">
        <v>42460</v>
      </c>
      <c r="K1" s="4">
        <v>42551</v>
      </c>
      <c r="L1" s="4">
        <v>42643</v>
      </c>
      <c r="M1" s="4">
        <v>42735</v>
      </c>
      <c r="N1" s="4">
        <v>42825</v>
      </c>
      <c r="O1" s="4">
        <v>42916</v>
      </c>
      <c r="P1" s="4">
        <v>43008</v>
      </c>
      <c r="Q1" s="4">
        <v>43100</v>
      </c>
      <c r="R1" s="4" t="s">
        <v>180</v>
      </c>
      <c r="S1" s="4" t="s">
        <v>181</v>
      </c>
      <c r="T1" s="4" t="s">
        <v>182</v>
      </c>
      <c r="U1" s="4" t="s">
        <v>179</v>
      </c>
      <c r="V1" s="4" t="s">
        <v>183</v>
      </c>
      <c r="W1" s="4" t="s">
        <v>184</v>
      </c>
      <c r="X1" s="4">
        <v>43738</v>
      </c>
      <c r="Y1" s="4">
        <v>43830</v>
      </c>
    </row>
    <row r="2" spans="1:25" ht="16" thickTop="1" x14ac:dyDescent="0.2">
      <c r="A2" s="14" t="s">
        <v>13</v>
      </c>
      <c r="B2" s="14" t="s">
        <v>86</v>
      </c>
      <c r="C2" s="15"/>
      <c r="D2" s="15"/>
      <c r="E2" s="15"/>
      <c r="F2" s="15"/>
      <c r="G2" s="15"/>
      <c r="H2" s="16"/>
      <c r="I2" s="16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  <c r="X2" s="16"/>
      <c r="Y2" s="16"/>
    </row>
    <row r="3" spans="1:25" x14ac:dyDescent="0.2">
      <c r="A3" s="13" t="s">
        <v>14</v>
      </c>
      <c r="B3" s="13" t="s">
        <v>87</v>
      </c>
      <c r="C3" s="10">
        <v>798948</v>
      </c>
      <c r="D3" s="10">
        <v>1024199</v>
      </c>
      <c r="E3" s="10">
        <v>1337207</v>
      </c>
      <c r="F3" s="10">
        <v>1697600</v>
      </c>
      <c r="G3" s="10">
        <v>2347025.3506100001</v>
      </c>
      <c r="H3" s="10">
        <v>2846818.0840000003</v>
      </c>
      <c r="I3" s="17"/>
      <c r="J3" s="10">
        <v>1090826</v>
      </c>
      <c r="K3" s="10">
        <v>1180504</v>
      </c>
      <c r="L3" s="10">
        <v>1260513</v>
      </c>
      <c r="M3" s="10">
        <v>1337207</v>
      </c>
      <c r="N3" s="10">
        <v>1386389</v>
      </c>
      <c r="O3" s="10">
        <v>1496962</v>
      </c>
      <c r="P3" s="10">
        <v>1593249</v>
      </c>
      <c r="Q3" s="10">
        <v>1697600</v>
      </c>
      <c r="R3" s="10">
        <v>1787708</v>
      </c>
      <c r="S3" s="10">
        <v>1931438</v>
      </c>
      <c r="T3" s="10">
        <v>2090369</v>
      </c>
      <c r="U3" s="10">
        <v>2347025.3506100001</v>
      </c>
      <c r="V3" s="10">
        <v>2335989.12848</v>
      </c>
      <c r="W3" s="10">
        <v>2487966</v>
      </c>
      <c r="X3" s="10">
        <v>2670379.0900200005</v>
      </c>
      <c r="Y3" s="10">
        <v>2846818.0840000003</v>
      </c>
    </row>
    <row r="4" spans="1:25" x14ac:dyDescent="0.2">
      <c r="A4" s="13" t="s">
        <v>164</v>
      </c>
      <c r="B4" s="13" t="s">
        <v>165</v>
      </c>
      <c r="C4" s="10"/>
      <c r="D4" s="10"/>
      <c r="E4" s="10"/>
      <c r="F4" s="10"/>
      <c r="G4" s="10"/>
      <c r="H4" s="10">
        <v>251743.95152000003</v>
      </c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>
        <v>234505</v>
      </c>
      <c r="W4" s="10">
        <v>250672</v>
      </c>
      <c r="X4" s="10">
        <v>223258.06572000001</v>
      </c>
      <c r="Y4" s="10">
        <v>251743.95152000003</v>
      </c>
    </row>
    <row r="5" spans="1:25" x14ac:dyDescent="0.2">
      <c r="A5" s="13" t="s">
        <v>15</v>
      </c>
      <c r="B5" s="13" t="s">
        <v>88</v>
      </c>
      <c r="C5" s="10">
        <v>90700</v>
      </c>
      <c r="D5" s="10">
        <v>92253</v>
      </c>
      <c r="E5" s="10">
        <v>93072</v>
      </c>
      <c r="F5" s="10">
        <v>92774</v>
      </c>
      <c r="G5" s="10">
        <v>95023.550270000007</v>
      </c>
      <c r="H5" s="10">
        <v>99048.086570000014</v>
      </c>
      <c r="I5" s="17"/>
      <c r="J5" s="10">
        <v>91952</v>
      </c>
      <c r="K5" s="10">
        <v>91465</v>
      </c>
      <c r="L5" s="10">
        <v>92145</v>
      </c>
      <c r="M5" s="10">
        <v>93072</v>
      </c>
      <c r="N5" s="10">
        <v>92510</v>
      </c>
      <c r="O5" s="10">
        <v>92200</v>
      </c>
      <c r="P5" s="10">
        <v>91677</v>
      </c>
      <c r="Q5" s="10">
        <v>92774</v>
      </c>
      <c r="R5" s="10">
        <v>92771</v>
      </c>
      <c r="S5" s="10">
        <v>93509</v>
      </c>
      <c r="T5" s="10">
        <v>93653</v>
      </c>
      <c r="U5" s="10">
        <v>95023.550270000007</v>
      </c>
      <c r="V5" s="10">
        <v>98567.521970000016</v>
      </c>
      <c r="W5" s="10">
        <v>98457.460619999998</v>
      </c>
      <c r="X5" s="10">
        <v>98353.920320000005</v>
      </c>
      <c r="Y5" s="10">
        <v>99048.086570000014</v>
      </c>
    </row>
    <row r="6" spans="1:25" x14ac:dyDescent="0.2">
      <c r="A6" s="13" t="s">
        <v>16</v>
      </c>
      <c r="B6" s="13" t="s">
        <v>89</v>
      </c>
      <c r="C6" s="10">
        <v>1885</v>
      </c>
      <c r="D6" s="10">
        <v>0</v>
      </c>
      <c r="E6" s="10">
        <v>0</v>
      </c>
      <c r="F6" s="10">
        <v>30</v>
      </c>
      <c r="G6" s="10">
        <v>21.807459999999999</v>
      </c>
      <c r="H6" s="10">
        <v>13.877379999999999</v>
      </c>
      <c r="I6" s="17"/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32</v>
      </c>
      <c r="Q6" s="10">
        <v>30</v>
      </c>
      <c r="R6" s="10">
        <v>28</v>
      </c>
      <c r="S6" s="10">
        <v>26</v>
      </c>
      <c r="T6" s="10">
        <v>24</v>
      </c>
      <c r="U6" s="10">
        <v>21.807459999999999</v>
      </c>
      <c r="V6" s="10">
        <v>19.824939999999998</v>
      </c>
      <c r="W6" s="10">
        <v>17.842419999999997</v>
      </c>
      <c r="X6" s="10">
        <v>15.8599</v>
      </c>
      <c r="Y6" s="10">
        <v>13.877379999999999</v>
      </c>
    </row>
    <row r="7" spans="1:25" x14ac:dyDescent="0.2">
      <c r="A7" s="13" t="s">
        <v>17</v>
      </c>
      <c r="B7" s="13" t="s">
        <v>90</v>
      </c>
      <c r="C7" s="10">
        <v>37049</v>
      </c>
      <c r="D7" s="10">
        <v>34311</v>
      </c>
      <c r="E7" s="10">
        <v>26867</v>
      </c>
      <c r="F7" s="10">
        <v>17560</v>
      </c>
      <c r="G7" s="10">
        <v>16307.474370613516</v>
      </c>
      <c r="H7" s="10">
        <v>18139.358155615999</v>
      </c>
      <c r="I7" s="17"/>
      <c r="J7" s="10">
        <v>30352</v>
      </c>
      <c r="K7" s="10">
        <v>32755</v>
      </c>
      <c r="L7" s="10">
        <v>34353</v>
      </c>
      <c r="M7" s="10">
        <v>26867</v>
      </c>
      <c r="N7" s="10">
        <v>21919</v>
      </c>
      <c r="O7" s="10">
        <v>23158</v>
      </c>
      <c r="P7" s="10">
        <v>22275</v>
      </c>
      <c r="Q7" s="10">
        <v>17560</v>
      </c>
      <c r="R7" s="10">
        <v>14600</v>
      </c>
      <c r="S7" s="10">
        <v>12206</v>
      </c>
      <c r="T7" s="10">
        <v>14141</v>
      </c>
      <c r="U7" s="10">
        <v>16307.474370613516</v>
      </c>
      <c r="V7" s="10">
        <v>16638.478279009865</v>
      </c>
      <c r="W7" s="10">
        <v>17687.561546686404</v>
      </c>
      <c r="X7" s="10">
        <v>17788.448677918404</v>
      </c>
      <c r="Y7" s="10">
        <v>18139.358155615999</v>
      </c>
    </row>
    <row r="8" spans="1:25" x14ac:dyDescent="0.2">
      <c r="A8" s="13" t="s">
        <v>18</v>
      </c>
      <c r="B8" s="13" t="s">
        <v>91</v>
      </c>
      <c r="C8" s="10">
        <v>928582</v>
      </c>
      <c r="D8" s="10">
        <v>1150763</v>
      </c>
      <c r="E8" s="10">
        <v>1457146</v>
      </c>
      <c r="F8" s="10">
        <v>1807964</v>
      </c>
      <c r="G8" s="10">
        <v>2458378.1827106136</v>
      </c>
      <c r="H8" s="10">
        <v>3215763.3576256167</v>
      </c>
      <c r="I8" s="17"/>
      <c r="J8" s="10">
        <v>1213130</v>
      </c>
      <c r="K8" s="10">
        <v>1304724</v>
      </c>
      <c r="L8" s="10">
        <v>1387011</v>
      </c>
      <c r="M8" s="10">
        <v>1457146</v>
      </c>
      <c r="N8" s="10">
        <v>1500818</v>
      </c>
      <c r="O8" s="10">
        <v>1612320</v>
      </c>
      <c r="P8" s="10">
        <v>1707233</v>
      </c>
      <c r="Q8" s="10">
        <v>1807964</v>
      </c>
      <c r="R8" s="10">
        <v>1895107</v>
      </c>
      <c r="S8" s="10">
        <v>2037179</v>
      </c>
      <c r="T8" s="10">
        <v>2198187</v>
      </c>
      <c r="U8" s="10">
        <v>2458378.1827106136</v>
      </c>
      <c r="V8" s="10">
        <v>2685719.9536690097</v>
      </c>
      <c r="W8" s="10">
        <v>2854801.1326966863</v>
      </c>
      <c r="X8" s="10">
        <v>3009795.3846379188</v>
      </c>
      <c r="Y8" s="10">
        <v>3215763.3576256167</v>
      </c>
    </row>
    <row r="9" spans="1:25" x14ac:dyDescent="0.2">
      <c r="A9" s="13" t="s">
        <v>19</v>
      </c>
      <c r="B9" s="13" t="s">
        <v>92</v>
      </c>
      <c r="C9" s="10">
        <v>182286</v>
      </c>
      <c r="D9" s="10">
        <v>212146</v>
      </c>
      <c r="E9" s="10">
        <v>276541</v>
      </c>
      <c r="F9" s="10">
        <v>368262</v>
      </c>
      <c r="G9" s="10">
        <v>445357.34181000001</v>
      </c>
      <c r="H9" s="10">
        <v>623994.79008000006</v>
      </c>
      <c r="I9" s="17"/>
      <c r="J9" s="10">
        <v>221320</v>
      </c>
      <c r="K9" s="10">
        <v>221273</v>
      </c>
      <c r="L9" s="10">
        <v>234936</v>
      </c>
      <c r="M9" s="10">
        <v>276541</v>
      </c>
      <c r="N9" s="10">
        <v>290707</v>
      </c>
      <c r="O9" s="10">
        <v>306906</v>
      </c>
      <c r="P9" s="10">
        <v>294521</v>
      </c>
      <c r="Q9" s="10">
        <v>368262</v>
      </c>
      <c r="R9" s="10">
        <v>351510</v>
      </c>
      <c r="S9" s="10">
        <v>376425</v>
      </c>
      <c r="T9" s="10">
        <v>376507</v>
      </c>
      <c r="U9" s="10">
        <v>445357.34181000001</v>
      </c>
      <c r="V9" s="10">
        <v>451458.02318999998</v>
      </c>
      <c r="W9" s="10">
        <v>489075.07543999999</v>
      </c>
      <c r="X9" s="10">
        <v>523289.57405</v>
      </c>
      <c r="Y9" s="10">
        <v>623994.79008000006</v>
      </c>
    </row>
    <row r="10" spans="1:25" ht="26" x14ac:dyDescent="0.2">
      <c r="A10" s="13" t="s">
        <v>20</v>
      </c>
      <c r="B10" s="13" t="s">
        <v>93</v>
      </c>
      <c r="C10" s="10">
        <v>18796</v>
      </c>
      <c r="D10" s="10">
        <v>21687</v>
      </c>
      <c r="E10" s="10">
        <v>33665</v>
      </c>
      <c r="F10" s="10">
        <f>37991+25283</f>
        <v>63274</v>
      </c>
      <c r="G10" s="10">
        <v>38552</v>
      </c>
      <c r="H10" s="10">
        <v>78123.166490000003</v>
      </c>
      <c r="I10" s="17"/>
      <c r="J10" s="10">
        <v>9382</v>
      </c>
      <c r="K10" s="10">
        <v>11025</v>
      </c>
      <c r="L10" s="10">
        <v>17605</v>
      </c>
      <c r="M10" s="10">
        <v>33665</v>
      </c>
      <c r="N10" s="10">
        <v>19155</v>
      </c>
      <c r="O10" s="10">
        <v>29253</v>
      </c>
      <c r="P10" s="10">
        <v>17945</v>
      </c>
      <c r="Q10" s="10">
        <v>37991</v>
      </c>
      <c r="R10" s="10">
        <v>40895</v>
      </c>
      <c r="S10" s="10">
        <v>37976</v>
      </c>
      <c r="T10" s="10">
        <v>52775</v>
      </c>
      <c r="U10" s="10">
        <v>38530</v>
      </c>
      <c r="V10" s="10">
        <v>47781</v>
      </c>
      <c r="W10" s="10">
        <v>57820.404680000007</v>
      </c>
      <c r="X10" s="10">
        <v>25803.207299999998</v>
      </c>
      <c r="Y10" s="10">
        <v>78123.166490000003</v>
      </c>
    </row>
    <row r="11" spans="1:25" x14ac:dyDescent="0.2">
      <c r="A11" s="13" t="s">
        <v>21</v>
      </c>
      <c r="B11" s="13" t="s">
        <v>94</v>
      </c>
      <c r="C11" s="10">
        <v>48</v>
      </c>
      <c r="D11" s="10">
        <v>105</v>
      </c>
      <c r="E11" s="10">
        <v>613</v>
      </c>
      <c r="F11" s="10">
        <v>77</v>
      </c>
      <c r="G11" s="10">
        <v>0</v>
      </c>
      <c r="H11" s="10">
        <v>123.23699999999999</v>
      </c>
      <c r="I11" s="17"/>
      <c r="J11" s="10">
        <v>113</v>
      </c>
      <c r="K11" s="10">
        <v>8</v>
      </c>
      <c r="L11" s="10">
        <v>27</v>
      </c>
      <c r="M11" s="10">
        <v>613</v>
      </c>
      <c r="N11" s="10">
        <v>603</v>
      </c>
      <c r="O11" s="10">
        <v>30</v>
      </c>
      <c r="P11" s="10">
        <v>44</v>
      </c>
      <c r="Q11" s="10">
        <v>77</v>
      </c>
      <c r="R11" s="10">
        <v>96</v>
      </c>
      <c r="S11" s="10">
        <v>139</v>
      </c>
      <c r="T11" s="10">
        <v>21</v>
      </c>
      <c r="U11" s="10">
        <v>0</v>
      </c>
      <c r="V11" s="10">
        <v>0</v>
      </c>
      <c r="W11" s="10">
        <v>851.13400000000001</v>
      </c>
      <c r="X11" s="10">
        <v>7.992</v>
      </c>
      <c r="Y11" s="10">
        <v>123.23699999999999</v>
      </c>
    </row>
    <row r="12" spans="1:25" x14ac:dyDescent="0.2">
      <c r="A12" s="13" t="s">
        <v>22</v>
      </c>
      <c r="B12" s="13" t="s">
        <v>95</v>
      </c>
      <c r="C12" s="10">
        <v>13515</v>
      </c>
      <c r="D12" s="10">
        <v>20742</v>
      </c>
      <c r="E12" s="10">
        <v>22447</v>
      </c>
      <c r="F12" s="10">
        <v>34409</v>
      </c>
      <c r="G12" s="10">
        <v>76483.450959999987</v>
      </c>
      <c r="H12" s="10">
        <v>37729.48115</v>
      </c>
      <c r="I12" s="17"/>
      <c r="J12" s="10">
        <v>28618</v>
      </c>
      <c r="K12" s="10">
        <v>28982</v>
      </c>
      <c r="L12" s="10">
        <v>26318</v>
      </c>
      <c r="M12" s="10">
        <v>22447</v>
      </c>
      <c r="N12" s="10">
        <v>32395</v>
      </c>
      <c r="O12" s="10">
        <v>36856</v>
      </c>
      <c r="P12" s="10">
        <v>27906</v>
      </c>
      <c r="Q12" s="10">
        <v>34409</v>
      </c>
      <c r="R12" s="10">
        <v>44363</v>
      </c>
      <c r="S12" s="10">
        <v>45940</v>
      </c>
      <c r="T12" s="10">
        <v>57659</v>
      </c>
      <c r="U12" s="10">
        <v>76483.450959999987</v>
      </c>
      <c r="V12" s="10">
        <v>98430.290040000007</v>
      </c>
      <c r="W12" s="10">
        <v>40546.359549999994</v>
      </c>
      <c r="X12" s="10">
        <v>47270.691410000007</v>
      </c>
      <c r="Y12" s="10">
        <v>37729.48115</v>
      </c>
    </row>
    <row r="13" spans="1:25" x14ac:dyDescent="0.2">
      <c r="A13" s="13" t="s">
        <v>23</v>
      </c>
      <c r="B13" s="13" t="s">
        <v>96</v>
      </c>
      <c r="C13" s="10">
        <v>23739</v>
      </c>
      <c r="D13" s="10">
        <v>33920</v>
      </c>
      <c r="E13" s="10">
        <v>66428</v>
      </c>
      <c r="F13" s="10">
        <f>202626-25283</f>
        <v>177343</v>
      </c>
      <c r="G13" s="10">
        <v>268920</v>
      </c>
      <c r="H13" s="10">
        <v>394719.84710000001</v>
      </c>
      <c r="I13" s="17"/>
      <c r="J13" s="10">
        <v>13818</v>
      </c>
      <c r="K13" s="10">
        <v>24495</v>
      </c>
      <c r="L13" s="10">
        <v>42965</v>
      </c>
      <c r="M13" s="10">
        <v>66428</v>
      </c>
      <c r="N13" s="10">
        <v>36425</v>
      </c>
      <c r="O13" s="10">
        <v>43050</v>
      </c>
      <c r="P13" s="10">
        <v>60207</v>
      </c>
      <c r="Q13" s="10">
        <v>202626</v>
      </c>
      <c r="R13" s="10">
        <v>157809</v>
      </c>
      <c r="S13" s="10">
        <v>171656</v>
      </c>
      <c r="T13" s="10">
        <v>91213</v>
      </c>
      <c r="U13" s="10">
        <v>268942</v>
      </c>
      <c r="V13" s="10">
        <v>164192</v>
      </c>
      <c r="W13" s="10">
        <v>348177.10794999998</v>
      </c>
      <c r="X13" s="10">
        <v>161657.24394999997</v>
      </c>
      <c r="Y13" s="10">
        <v>394719.84710000001</v>
      </c>
    </row>
    <row r="14" spans="1:25" x14ac:dyDescent="0.2">
      <c r="A14" s="13" t="s">
        <v>24</v>
      </c>
      <c r="B14" s="13" t="s">
        <v>97</v>
      </c>
      <c r="C14" s="10">
        <v>238384</v>
      </c>
      <c r="D14" s="10">
        <v>288600</v>
      </c>
      <c r="E14" s="10">
        <v>399694</v>
      </c>
      <c r="F14" s="10">
        <v>643365</v>
      </c>
      <c r="G14" s="10">
        <v>829312.21186000004</v>
      </c>
      <c r="H14" s="10">
        <v>1134987.2788200001</v>
      </c>
      <c r="I14" s="17"/>
      <c r="J14" s="10">
        <v>273251</v>
      </c>
      <c r="K14" s="10">
        <v>285783</v>
      </c>
      <c r="L14" s="10">
        <v>321851</v>
      </c>
      <c r="M14" s="10">
        <v>399694</v>
      </c>
      <c r="N14" s="10">
        <v>379285</v>
      </c>
      <c r="O14" s="10">
        <v>416095</v>
      </c>
      <c r="P14" s="10">
        <v>400623</v>
      </c>
      <c r="Q14" s="10">
        <v>643365</v>
      </c>
      <c r="R14" s="10">
        <v>594673</v>
      </c>
      <c r="S14" s="10">
        <v>632136</v>
      </c>
      <c r="T14" s="10">
        <v>578175</v>
      </c>
      <c r="U14" s="10">
        <v>829312.21186000004</v>
      </c>
      <c r="V14" s="10">
        <v>761861.28810999996</v>
      </c>
      <c r="W14" s="10">
        <v>936470.08161999984</v>
      </c>
      <c r="X14" s="10">
        <v>758028.70871000004</v>
      </c>
      <c r="Y14" s="10">
        <v>1134987.2788200001</v>
      </c>
    </row>
    <row r="15" spans="1:25" x14ac:dyDescent="0.2">
      <c r="A15" s="13" t="s">
        <v>25</v>
      </c>
      <c r="B15" s="13" t="s">
        <v>98</v>
      </c>
      <c r="C15" s="10">
        <v>1166966</v>
      </c>
      <c r="D15" s="10">
        <v>1439363</v>
      </c>
      <c r="E15" s="10">
        <v>1856840</v>
      </c>
      <c r="F15" s="10">
        <v>2451329</v>
      </c>
      <c r="G15" s="10">
        <v>3287690.3945706137</v>
      </c>
      <c r="H15" s="10">
        <v>4350750</v>
      </c>
      <c r="I15" s="17"/>
      <c r="J15" s="10">
        <v>1486381</v>
      </c>
      <c r="K15" s="10">
        <v>1590507</v>
      </c>
      <c r="L15" s="10">
        <v>1708862</v>
      </c>
      <c r="M15" s="10">
        <v>1856840</v>
      </c>
      <c r="N15" s="10">
        <v>1880103</v>
      </c>
      <c r="O15" s="10">
        <v>2028415</v>
      </c>
      <c r="P15" s="10">
        <v>2107856</v>
      </c>
      <c r="Q15" s="10">
        <v>2451329</v>
      </c>
      <c r="R15" s="10">
        <v>2489780</v>
      </c>
      <c r="S15" s="10">
        <v>2669315</v>
      </c>
      <c r="T15" s="10">
        <v>2776362</v>
      </c>
      <c r="U15" s="10">
        <v>3287690.3945706137</v>
      </c>
      <c r="V15" s="10">
        <v>3447581.2417790098</v>
      </c>
      <c r="W15" s="10">
        <v>3791271.2143166861</v>
      </c>
      <c r="X15" s="10">
        <v>3767824.0933479192</v>
      </c>
      <c r="Y15" s="10">
        <v>4350750</v>
      </c>
    </row>
    <row r="16" spans="1:25" x14ac:dyDescent="0.2">
      <c r="A16" s="18" t="s">
        <v>26</v>
      </c>
      <c r="B16" s="18" t="s">
        <v>99</v>
      </c>
      <c r="C16" s="10"/>
      <c r="D16" s="10"/>
      <c r="E16" s="10"/>
      <c r="F16" s="10"/>
      <c r="G16" s="10"/>
      <c r="H16" s="10"/>
      <c r="I16" s="1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26" x14ac:dyDescent="0.2">
      <c r="A17" s="13" t="s">
        <v>27</v>
      </c>
      <c r="B17" s="13" t="s">
        <v>100</v>
      </c>
      <c r="C17" s="10">
        <v>410073</v>
      </c>
      <c r="D17" s="10">
        <v>532235</v>
      </c>
      <c r="E17" s="10">
        <v>683476</v>
      </c>
      <c r="F17" s="10">
        <v>904493</v>
      </c>
      <c r="G17" s="10">
        <v>1211872.8789080877</v>
      </c>
      <c r="H17" s="10">
        <v>1622353.3871242646</v>
      </c>
      <c r="I17" s="17"/>
      <c r="J17" s="10">
        <v>555653</v>
      </c>
      <c r="K17" s="10">
        <v>593549</v>
      </c>
      <c r="L17" s="10">
        <v>645506</v>
      </c>
      <c r="M17" s="10">
        <v>683476.38</v>
      </c>
      <c r="N17" s="10">
        <v>713962</v>
      </c>
      <c r="O17" s="10">
        <v>768118</v>
      </c>
      <c r="P17" s="10">
        <v>831660</v>
      </c>
      <c r="Q17" s="10">
        <v>904493</v>
      </c>
      <c r="R17" s="10">
        <v>960441</v>
      </c>
      <c r="S17" s="10">
        <v>1030948</v>
      </c>
      <c r="T17" s="10">
        <v>1113223</v>
      </c>
      <c r="U17" s="10">
        <v>1211872.8789080877</v>
      </c>
      <c r="V17" s="10">
        <v>1278838</v>
      </c>
      <c r="W17" s="10">
        <v>1384330.3308142254</v>
      </c>
      <c r="X17" s="10">
        <v>1493779.1474676244</v>
      </c>
      <c r="Y17" s="10">
        <v>1622353.3871242646</v>
      </c>
    </row>
    <row r="18" spans="1:25" x14ac:dyDescent="0.2">
      <c r="A18" s="13" t="s">
        <v>28</v>
      </c>
      <c r="B18" s="13" t="s">
        <v>101</v>
      </c>
      <c r="C18" s="10">
        <v>9804</v>
      </c>
      <c r="D18" s="10">
        <v>9804</v>
      </c>
      <c r="E18" s="10">
        <v>9804</v>
      </c>
      <c r="F18" s="10">
        <v>9804</v>
      </c>
      <c r="G18" s="10">
        <v>9804</v>
      </c>
      <c r="H18" s="10">
        <v>9804</v>
      </c>
      <c r="I18" s="17"/>
      <c r="J18" s="10">
        <v>9804</v>
      </c>
      <c r="K18" s="10">
        <v>9804</v>
      </c>
      <c r="L18" s="10">
        <v>9804</v>
      </c>
      <c r="M18" s="10">
        <v>9804</v>
      </c>
      <c r="N18" s="10">
        <v>9804</v>
      </c>
      <c r="O18" s="10">
        <v>9804</v>
      </c>
      <c r="P18" s="10">
        <v>9804</v>
      </c>
      <c r="Q18" s="10">
        <v>9804</v>
      </c>
      <c r="R18" s="10">
        <v>9804</v>
      </c>
      <c r="S18" s="10">
        <v>9804</v>
      </c>
      <c r="T18" s="10">
        <v>9804</v>
      </c>
      <c r="U18" s="10">
        <v>9804</v>
      </c>
      <c r="V18" s="10">
        <v>9804</v>
      </c>
      <c r="W18" s="10">
        <v>9804</v>
      </c>
      <c r="X18" s="10">
        <v>9804</v>
      </c>
      <c r="Y18" s="10">
        <v>9804</v>
      </c>
    </row>
    <row r="19" spans="1:25" x14ac:dyDescent="0.2">
      <c r="A19" s="13" t="s">
        <v>29</v>
      </c>
      <c r="B19" s="13" t="s">
        <v>102</v>
      </c>
      <c r="C19" s="10">
        <v>316048</v>
      </c>
      <c r="D19" s="10">
        <v>393019</v>
      </c>
      <c r="E19" s="10">
        <v>510720</v>
      </c>
      <c r="F19" s="10">
        <v>1111860</v>
      </c>
      <c r="G19" s="10">
        <v>1307272.64594</v>
      </c>
      <c r="H19" s="10">
        <v>1652132.27563</v>
      </c>
      <c r="I19" s="17"/>
      <c r="J19" s="10">
        <v>510720</v>
      </c>
      <c r="K19" s="10">
        <v>510720</v>
      </c>
      <c r="L19" s="10">
        <v>510720</v>
      </c>
      <c r="M19" s="10">
        <v>510720</v>
      </c>
      <c r="N19" s="10">
        <v>790168</v>
      </c>
      <c r="O19" s="10">
        <v>1111860</v>
      </c>
      <c r="P19" s="10">
        <v>1111860</v>
      </c>
      <c r="Q19" s="10">
        <v>1111860</v>
      </c>
      <c r="R19" s="10">
        <v>1111860</v>
      </c>
      <c r="S19" s="10">
        <v>1307272</v>
      </c>
      <c r="T19" s="10">
        <v>1307272</v>
      </c>
      <c r="U19" s="10">
        <v>1307272.64594</v>
      </c>
      <c r="V19" s="10">
        <v>1307272.64594</v>
      </c>
      <c r="W19" s="10">
        <v>1652132.27563</v>
      </c>
      <c r="X19" s="10">
        <v>1652132.27563</v>
      </c>
      <c r="Y19" s="10">
        <v>1652132.27563</v>
      </c>
    </row>
    <row r="20" spans="1:25" x14ac:dyDescent="0.2">
      <c r="A20" s="13" t="s">
        <v>30</v>
      </c>
      <c r="B20" s="13" t="s">
        <v>103</v>
      </c>
      <c r="C20" s="10">
        <v>84221</v>
      </c>
      <c r="D20" s="10">
        <v>129412</v>
      </c>
      <c r="E20" s="10">
        <v>162952</v>
      </c>
      <c r="F20" s="10">
        <v>-224671</v>
      </c>
      <c r="G20" s="10">
        <v>-112703.7670319123</v>
      </c>
      <c r="H20" s="10">
        <v>-47082.888505735478</v>
      </c>
      <c r="I20" s="17"/>
      <c r="J20" s="10">
        <v>35129</v>
      </c>
      <c r="K20" s="10">
        <v>73025</v>
      </c>
      <c r="L20" s="10">
        <v>124982</v>
      </c>
      <c r="M20" s="10">
        <v>162952.38</v>
      </c>
      <c r="N20" s="10">
        <v>-86010</v>
      </c>
      <c r="O20" s="10">
        <v>-361046</v>
      </c>
      <c r="P20" s="10">
        <v>-297504</v>
      </c>
      <c r="Q20" s="10">
        <v>-224671</v>
      </c>
      <c r="R20" s="10">
        <v>-168723</v>
      </c>
      <c r="S20" s="10">
        <v>-293628</v>
      </c>
      <c r="T20" s="10">
        <v>-211353</v>
      </c>
      <c r="U20" s="10">
        <v>-112703.7670319123</v>
      </c>
      <c r="V20" s="10">
        <v>-45739.287281680168</v>
      </c>
      <c r="W20" s="10">
        <v>-285105.94481577468</v>
      </c>
      <c r="X20" s="10">
        <v>-175657.12816237574</v>
      </c>
      <c r="Y20" s="10">
        <v>-47082.888505735478</v>
      </c>
    </row>
    <row r="21" spans="1:25" x14ac:dyDescent="0.2">
      <c r="A21" s="13" t="s">
        <v>151</v>
      </c>
      <c r="B21" s="13" t="s">
        <v>152</v>
      </c>
      <c r="C21" s="10">
        <v>0</v>
      </c>
      <c r="D21" s="10">
        <v>0</v>
      </c>
      <c r="E21" s="10">
        <v>0</v>
      </c>
      <c r="F21" s="10">
        <v>7500</v>
      </c>
      <c r="G21" s="10">
        <v>7500</v>
      </c>
      <c r="H21" s="9">
        <v>7500</v>
      </c>
      <c r="I21" s="17"/>
      <c r="J21" s="10"/>
      <c r="K21" s="10">
        <v>0</v>
      </c>
      <c r="L21" s="10"/>
      <c r="M21" s="10"/>
      <c r="N21" s="10"/>
      <c r="O21" s="10">
        <v>7500</v>
      </c>
      <c r="P21" s="10">
        <v>7500</v>
      </c>
      <c r="Q21" s="10">
        <v>7500</v>
      </c>
      <c r="R21" s="10">
        <v>7500</v>
      </c>
      <c r="S21" s="10">
        <v>7500</v>
      </c>
      <c r="T21" s="10">
        <v>7500</v>
      </c>
      <c r="U21" s="10">
        <v>7500</v>
      </c>
      <c r="V21" s="10">
        <v>7500</v>
      </c>
      <c r="W21" s="10">
        <v>7500</v>
      </c>
      <c r="X21" s="9">
        <v>7500</v>
      </c>
      <c r="Y21" s="9">
        <v>7500</v>
      </c>
    </row>
    <row r="22" spans="1:25" x14ac:dyDescent="0.2">
      <c r="A22" s="13" t="s">
        <v>31</v>
      </c>
      <c r="B22" s="13" t="s">
        <v>104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/>
      <c r="I22" s="17"/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/>
    </row>
    <row r="23" spans="1:25" x14ac:dyDescent="0.2">
      <c r="A23" s="13" t="s">
        <v>32</v>
      </c>
      <c r="B23" s="13" t="s">
        <v>105</v>
      </c>
      <c r="C23" s="10">
        <v>410073</v>
      </c>
      <c r="D23" s="10">
        <v>532235</v>
      </c>
      <c r="E23" s="10">
        <v>683476</v>
      </c>
      <c r="F23" s="10">
        <v>904493</v>
      </c>
      <c r="G23" s="10">
        <v>1211872.8789080877</v>
      </c>
      <c r="H23" s="10">
        <v>1622353.3871242646</v>
      </c>
      <c r="I23" s="17"/>
      <c r="J23" s="10">
        <v>555653</v>
      </c>
      <c r="K23" s="10">
        <v>593549</v>
      </c>
      <c r="L23" s="10">
        <v>645506</v>
      </c>
      <c r="M23" s="10">
        <v>683476.38</v>
      </c>
      <c r="N23" s="10">
        <v>713962</v>
      </c>
      <c r="O23" s="10">
        <v>768118</v>
      </c>
      <c r="P23" s="10">
        <v>831660</v>
      </c>
      <c r="Q23" s="10">
        <v>904493</v>
      </c>
      <c r="R23" s="10">
        <v>960441</v>
      </c>
      <c r="S23" s="10">
        <v>1030948</v>
      </c>
      <c r="T23" s="10">
        <v>1113223</v>
      </c>
      <c r="U23" s="10">
        <v>1211872.8789080877</v>
      </c>
      <c r="V23" s="10">
        <v>1278838</v>
      </c>
      <c r="W23" s="10">
        <v>1384330.3308142254</v>
      </c>
      <c r="X23" s="10">
        <v>1493779.1474676244</v>
      </c>
      <c r="Y23" s="10">
        <v>1622353.3871242646</v>
      </c>
    </row>
    <row r="24" spans="1:25" x14ac:dyDescent="0.2">
      <c r="A24" s="13" t="s">
        <v>166</v>
      </c>
      <c r="B24" s="13" t="s">
        <v>168</v>
      </c>
      <c r="C24" s="10">
        <v>285962</v>
      </c>
      <c r="D24" s="10">
        <v>361774</v>
      </c>
      <c r="E24" s="10">
        <v>452378</v>
      </c>
      <c r="F24" s="10">
        <v>470590</v>
      </c>
      <c r="G24" s="10">
        <v>518240</v>
      </c>
      <c r="H24" s="10">
        <v>578755.38991999999</v>
      </c>
      <c r="I24" s="17"/>
      <c r="J24" s="10">
        <v>370010</v>
      </c>
      <c r="K24" s="10">
        <v>399163</v>
      </c>
      <c r="L24" s="10">
        <v>436725</v>
      </c>
      <c r="M24" s="10">
        <v>452378</v>
      </c>
      <c r="N24" s="10">
        <v>487167</v>
      </c>
      <c r="O24" s="10">
        <v>508545</v>
      </c>
      <c r="P24" s="10">
        <v>490626</v>
      </c>
      <c r="Q24" s="10">
        <v>470590</v>
      </c>
      <c r="R24" s="10">
        <v>502729</v>
      </c>
      <c r="S24" s="10">
        <v>537295</v>
      </c>
      <c r="T24" s="10">
        <v>521528</v>
      </c>
      <c r="U24" s="10">
        <v>585327.99838</v>
      </c>
      <c r="V24" s="10">
        <v>632163</v>
      </c>
      <c r="W24" s="10">
        <v>629803</v>
      </c>
      <c r="X24" s="10">
        <v>597028.81961999997</v>
      </c>
      <c r="Y24" s="10">
        <v>578755.38991999999</v>
      </c>
    </row>
    <row r="25" spans="1:25" x14ac:dyDescent="0.2">
      <c r="A25" s="13" t="s">
        <v>167</v>
      </c>
      <c r="B25" s="13" t="s">
        <v>169</v>
      </c>
      <c r="C25" s="10"/>
      <c r="D25" s="10"/>
      <c r="E25" s="10"/>
      <c r="F25" s="10"/>
      <c r="G25" s="10">
        <v>67088</v>
      </c>
      <c r="H25" s="10">
        <v>99922.157543339126</v>
      </c>
      <c r="I25" s="1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>
        <v>120126</v>
      </c>
      <c r="W25" s="10">
        <v>115819</v>
      </c>
      <c r="X25" s="10">
        <v>112002</v>
      </c>
      <c r="Y25" s="10">
        <v>99922.157543339126</v>
      </c>
    </row>
    <row r="26" spans="1:25" ht="26" x14ac:dyDescent="0.2">
      <c r="A26" s="13" t="s">
        <v>158</v>
      </c>
      <c r="B26" s="13" t="s">
        <v>157</v>
      </c>
      <c r="C26" s="10">
        <v>0</v>
      </c>
      <c r="D26" s="10">
        <v>0</v>
      </c>
      <c r="E26" s="10">
        <v>0</v>
      </c>
      <c r="F26" s="10">
        <v>99749</v>
      </c>
      <c r="G26" s="10">
        <v>99829.313939999993</v>
      </c>
      <c r="H26" s="10">
        <v>169925.59825000001</v>
      </c>
      <c r="I26" s="17"/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99749</v>
      </c>
      <c r="R26" s="10">
        <v>99770</v>
      </c>
      <c r="S26" s="10">
        <v>99789</v>
      </c>
      <c r="T26" s="10">
        <v>99822</v>
      </c>
      <c r="U26" s="10">
        <v>99829.313939999993</v>
      </c>
      <c r="V26" s="10">
        <v>99853.384980000003</v>
      </c>
      <c r="W26" s="10">
        <v>269462.86351999996</v>
      </c>
      <c r="X26" s="10">
        <v>269522.47331000003</v>
      </c>
      <c r="Y26" s="10">
        <v>169925.59825000001</v>
      </c>
    </row>
    <row r="27" spans="1:25" x14ac:dyDescent="0.2">
      <c r="A27" s="13" t="s">
        <v>33</v>
      </c>
      <c r="B27" s="13" t="s">
        <v>106</v>
      </c>
      <c r="C27" s="10">
        <v>0</v>
      </c>
      <c r="D27" s="10">
        <v>0</v>
      </c>
      <c r="E27" s="10">
        <v>300</v>
      </c>
      <c r="F27" s="10">
        <v>270</v>
      </c>
      <c r="G27" s="10">
        <v>239.99121</v>
      </c>
      <c r="H27" s="10">
        <v>209.99121</v>
      </c>
      <c r="I27" s="17"/>
      <c r="J27" s="10">
        <v>0</v>
      </c>
      <c r="K27" s="10">
        <v>758</v>
      </c>
      <c r="L27" s="10">
        <v>0</v>
      </c>
      <c r="M27" s="10">
        <v>300</v>
      </c>
      <c r="N27" s="10">
        <v>270</v>
      </c>
      <c r="O27" s="10">
        <v>270</v>
      </c>
      <c r="P27" s="10">
        <v>270</v>
      </c>
      <c r="Q27" s="10">
        <v>270</v>
      </c>
      <c r="R27" s="10">
        <v>240</v>
      </c>
      <c r="S27" s="10">
        <v>240</v>
      </c>
      <c r="T27" s="10">
        <v>240</v>
      </c>
      <c r="U27" s="10">
        <v>239.99121</v>
      </c>
      <c r="V27" s="10">
        <v>239.99121</v>
      </c>
      <c r="W27" s="10">
        <v>209.99121</v>
      </c>
      <c r="X27" s="10">
        <v>209.99121</v>
      </c>
      <c r="Y27" s="10">
        <v>209.99121</v>
      </c>
    </row>
    <row r="28" spans="1:25" x14ac:dyDescent="0.2">
      <c r="A28" s="13" t="s">
        <v>34</v>
      </c>
      <c r="B28" s="13" t="s">
        <v>107</v>
      </c>
      <c r="C28" s="10">
        <v>533</v>
      </c>
      <c r="D28" s="10">
        <v>758</v>
      </c>
      <c r="E28" s="10">
        <v>1115</v>
      </c>
      <c r="F28" s="10">
        <v>1231</v>
      </c>
      <c r="G28" s="10">
        <v>1550.15</v>
      </c>
      <c r="H28" s="10">
        <v>1830.201</v>
      </c>
      <c r="I28" s="17"/>
      <c r="J28" s="10">
        <v>758</v>
      </c>
      <c r="K28" s="10">
        <v>300</v>
      </c>
      <c r="L28" s="10">
        <v>758</v>
      </c>
      <c r="M28" s="10">
        <v>1115</v>
      </c>
      <c r="N28" s="10">
        <v>1115</v>
      </c>
      <c r="O28" s="10">
        <v>1115</v>
      </c>
      <c r="P28" s="10">
        <v>1115</v>
      </c>
      <c r="Q28" s="10">
        <v>1231</v>
      </c>
      <c r="R28" s="10">
        <v>1230</v>
      </c>
      <c r="S28" s="10">
        <v>1231</v>
      </c>
      <c r="T28" s="10">
        <v>1230</v>
      </c>
      <c r="U28" s="10">
        <v>1550.15</v>
      </c>
      <c r="V28" s="10">
        <v>1550.15</v>
      </c>
      <c r="W28" s="10">
        <v>1550.15</v>
      </c>
      <c r="X28" s="10">
        <v>1550.15</v>
      </c>
      <c r="Y28" s="10">
        <v>1830.201</v>
      </c>
    </row>
    <row r="29" spans="1:25" x14ac:dyDescent="0.2">
      <c r="A29" s="13" t="s">
        <v>35</v>
      </c>
      <c r="B29" s="13" t="s">
        <v>108</v>
      </c>
      <c r="C29" s="10">
        <v>1572</v>
      </c>
      <c r="D29" s="10">
        <v>588</v>
      </c>
      <c r="E29" s="10">
        <v>5498</v>
      </c>
      <c r="F29" s="10">
        <v>3495</v>
      </c>
      <c r="G29" s="10">
        <v>5922.7153487135247</v>
      </c>
      <c r="H29" s="10">
        <v>9508.6065868159985</v>
      </c>
      <c r="I29" s="17"/>
      <c r="J29" s="10">
        <v>3410</v>
      </c>
      <c r="K29" s="10">
        <v>7930</v>
      </c>
      <c r="L29" s="10">
        <v>3856</v>
      </c>
      <c r="M29" s="10">
        <v>5498</v>
      </c>
      <c r="N29" s="10">
        <v>6206</v>
      </c>
      <c r="O29" s="10">
        <v>6280</v>
      </c>
      <c r="P29" s="10">
        <v>3432</v>
      </c>
      <c r="Q29" s="10">
        <v>3495</v>
      </c>
      <c r="R29" s="10">
        <v>7138</v>
      </c>
      <c r="S29" s="10">
        <v>8156</v>
      </c>
      <c r="T29" s="10">
        <v>11337</v>
      </c>
      <c r="U29" s="10">
        <v>5922.7153487135247</v>
      </c>
      <c r="V29" s="10">
        <v>15612.002753809862</v>
      </c>
      <c r="W29" s="10">
        <v>10613.096173686399</v>
      </c>
      <c r="X29" s="10">
        <v>17897.73869711841</v>
      </c>
      <c r="Y29" s="10">
        <v>9508.6065868159985</v>
      </c>
    </row>
    <row r="30" spans="1:25" x14ac:dyDescent="0.2">
      <c r="A30" s="13" t="s">
        <v>36</v>
      </c>
      <c r="B30" s="13" t="s">
        <v>109</v>
      </c>
      <c r="C30" s="10">
        <v>76</v>
      </c>
      <c r="D30" s="10">
        <v>73</v>
      </c>
      <c r="E30" s="10">
        <v>87</v>
      </c>
      <c r="F30" s="10">
        <v>548</v>
      </c>
      <c r="G30" s="10">
        <v>306.13583</v>
      </c>
      <c r="H30" s="10">
        <v>64.596109999999996</v>
      </c>
      <c r="I30" s="17"/>
      <c r="J30" s="10">
        <v>67</v>
      </c>
      <c r="K30" s="10">
        <v>63</v>
      </c>
      <c r="L30" s="10">
        <v>59</v>
      </c>
      <c r="M30" s="10">
        <v>87</v>
      </c>
      <c r="N30" s="10">
        <v>81</v>
      </c>
      <c r="O30" s="10">
        <v>75</v>
      </c>
      <c r="P30" s="10">
        <v>70</v>
      </c>
      <c r="Q30" s="10">
        <v>548</v>
      </c>
      <c r="R30" s="10">
        <v>487</v>
      </c>
      <c r="S30" s="10">
        <v>427</v>
      </c>
      <c r="T30" s="10">
        <v>366</v>
      </c>
      <c r="U30" s="10">
        <v>306.13583</v>
      </c>
      <c r="V30" s="10">
        <v>245.7509</v>
      </c>
      <c r="W30" s="10">
        <v>185.36597</v>
      </c>
      <c r="X30" s="10">
        <v>124.98103999999999</v>
      </c>
      <c r="Y30" s="10">
        <v>64.596109999999996</v>
      </c>
    </row>
    <row r="31" spans="1:25" x14ac:dyDescent="0.2">
      <c r="A31" s="13" t="s">
        <v>37</v>
      </c>
      <c r="B31" s="13" t="s">
        <v>110</v>
      </c>
      <c r="C31" s="10">
        <v>288143</v>
      </c>
      <c r="D31" s="10">
        <v>363193</v>
      </c>
      <c r="E31" s="10">
        <v>459378</v>
      </c>
      <c r="F31" s="10">
        <v>575883</v>
      </c>
      <c r="G31" s="10">
        <v>693176.30470871355</v>
      </c>
      <c r="H31" s="10">
        <v>860216.54062015505</v>
      </c>
      <c r="I31" s="17"/>
      <c r="J31" s="10">
        <v>374245</v>
      </c>
      <c r="K31" s="10">
        <v>408214</v>
      </c>
      <c r="L31" s="10">
        <v>441398</v>
      </c>
      <c r="M31" s="10">
        <v>459378</v>
      </c>
      <c r="N31" s="10">
        <v>494839</v>
      </c>
      <c r="O31" s="10">
        <v>516285</v>
      </c>
      <c r="P31" s="10">
        <v>495513</v>
      </c>
      <c r="Q31" s="10">
        <v>575883</v>
      </c>
      <c r="R31" s="10">
        <v>611594</v>
      </c>
      <c r="S31" s="10">
        <v>647138</v>
      </c>
      <c r="T31" s="10">
        <v>634523</v>
      </c>
      <c r="U31" s="10">
        <v>693176.30470871355</v>
      </c>
      <c r="V31" s="10">
        <v>869790.31235380983</v>
      </c>
      <c r="W31" s="10">
        <v>1027643.3963836865</v>
      </c>
      <c r="X31" s="10">
        <v>998336.23281354108</v>
      </c>
      <c r="Y31" s="10">
        <v>860216.54062015505</v>
      </c>
    </row>
    <row r="32" spans="1:25" ht="26" x14ac:dyDescent="0.2">
      <c r="A32" s="13" t="s">
        <v>38</v>
      </c>
      <c r="B32" s="13" t="s">
        <v>111</v>
      </c>
      <c r="C32" s="10">
        <v>337620</v>
      </c>
      <c r="D32" s="10">
        <v>429195</v>
      </c>
      <c r="E32" s="10">
        <v>574426</v>
      </c>
      <c r="F32" s="10">
        <v>811322</v>
      </c>
      <c r="G32" s="10">
        <v>1141934.2999399998</v>
      </c>
      <c r="H32" s="10">
        <v>1474503.1032300002</v>
      </c>
      <c r="I32" s="17"/>
      <c r="J32" s="10">
        <v>367473</v>
      </c>
      <c r="K32" s="10">
        <v>374526</v>
      </c>
      <c r="L32" s="10">
        <v>369961</v>
      </c>
      <c r="M32" s="10">
        <v>574426</v>
      </c>
      <c r="N32" s="10">
        <v>531859</v>
      </c>
      <c r="O32" s="10">
        <v>585043</v>
      </c>
      <c r="P32" s="10">
        <v>601337</v>
      </c>
      <c r="Q32" s="10">
        <v>811322</v>
      </c>
      <c r="R32" s="10">
        <v>727035</v>
      </c>
      <c r="S32" s="10">
        <v>804814</v>
      </c>
      <c r="T32" s="10">
        <v>832436</v>
      </c>
      <c r="U32" s="10">
        <v>1141934.2999399998</v>
      </c>
      <c r="V32" s="10">
        <v>1022773.9331599999</v>
      </c>
      <c r="W32" s="10">
        <v>1124541.35363</v>
      </c>
      <c r="X32" s="10">
        <v>1021584.67114</v>
      </c>
      <c r="Y32" s="10">
        <v>1474503.1032300002</v>
      </c>
    </row>
    <row r="33" spans="1:25" x14ac:dyDescent="0.2">
      <c r="A33" s="13" t="s">
        <v>171</v>
      </c>
      <c r="B33" s="13" t="s">
        <v>170</v>
      </c>
      <c r="C33" s="10">
        <v>118187</v>
      </c>
      <c r="D33" s="10">
        <v>101504</v>
      </c>
      <c r="E33" s="10">
        <v>110173</v>
      </c>
      <c r="F33" s="10">
        <v>117074</v>
      </c>
      <c r="G33" s="10">
        <v>103837</v>
      </c>
      <c r="H33" s="10">
        <v>137705.27511000002</v>
      </c>
      <c r="I33" s="17"/>
      <c r="J33" s="10">
        <v>178255</v>
      </c>
      <c r="K33" s="10">
        <v>199276</v>
      </c>
      <c r="L33" s="10">
        <v>237514</v>
      </c>
      <c r="M33" s="10">
        <v>110173</v>
      </c>
      <c r="N33" s="10">
        <v>112531</v>
      </c>
      <c r="O33" s="10">
        <v>124875</v>
      </c>
      <c r="P33" s="10">
        <v>147358</v>
      </c>
      <c r="Q33" s="10">
        <v>117074</v>
      </c>
      <c r="R33" s="10">
        <v>145295</v>
      </c>
      <c r="S33" s="10">
        <v>134883</v>
      </c>
      <c r="T33" s="10">
        <v>134783</v>
      </c>
      <c r="U33" s="10">
        <v>148676.53797</v>
      </c>
      <c r="V33" s="10">
        <v>128580</v>
      </c>
      <c r="W33" s="10">
        <v>128523</v>
      </c>
      <c r="X33" s="10">
        <v>132572.25930000001</v>
      </c>
      <c r="Y33" s="10">
        <v>137705.27511000002</v>
      </c>
    </row>
    <row r="34" spans="1:25" x14ac:dyDescent="0.2">
      <c r="A34" s="13" t="s">
        <v>172</v>
      </c>
      <c r="B34" s="13" t="s">
        <v>169</v>
      </c>
      <c r="C34" s="10"/>
      <c r="D34" s="10"/>
      <c r="E34" s="10"/>
      <c r="F34" s="10"/>
      <c r="G34" s="10">
        <v>44839</v>
      </c>
      <c r="H34" s="10">
        <v>56316.031616660861</v>
      </c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>
        <v>57514</v>
      </c>
      <c r="W34" s="10">
        <v>62251</v>
      </c>
      <c r="X34" s="10">
        <v>53927</v>
      </c>
      <c r="Y34" s="10">
        <v>56316.031616660861</v>
      </c>
    </row>
    <row r="35" spans="1:25" ht="26" x14ac:dyDescent="0.2">
      <c r="A35" s="13" t="s">
        <v>158</v>
      </c>
      <c r="B35" s="13" t="s">
        <v>157</v>
      </c>
      <c r="C35" s="10">
        <v>0</v>
      </c>
      <c r="D35" s="10">
        <v>0</v>
      </c>
      <c r="E35" s="10">
        <v>0</v>
      </c>
      <c r="F35" s="10">
        <v>654</v>
      </c>
      <c r="G35" s="10">
        <v>653.64382999999998</v>
      </c>
      <c r="H35" s="10">
        <v>100723.82190000001</v>
      </c>
      <c r="I35" s="17"/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654</v>
      </c>
      <c r="R35" s="10">
        <v>637</v>
      </c>
      <c r="S35" s="10">
        <v>637</v>
      </c>
      <c r="T35" s="10">
        <v>637</v>
      </c>
      <c r="U35" s="10">
        <v>653.64382999999998</v>
      </c>
      <c r="V35" s="10">
        <v>636</v>
      </c>
      <c r="W35" s="10">
        <v>701.63285999999994</v>
      </c>
      <c r="X35" s="10">
        <v>709.26300000000003</v>
      </c>
      <c r="Y35" s="10">
        <v>100723.82190000001</v>
      </c>
    </row>
    <row r="36" spans="1:25" x14ac:dyDescent="0.2">
      <c r="A36" s="13" t="s">
        <v>39</v>
      </c>
      <c r="B36" s="13" t="s">
        <v>112</v>
      </c>
      <c r="C36" s="10">
        <v>4608</v>
      </c>
      <c r="D36" s="10">
        <v>3368</v>
      </c>
      <c r="E36" s="10">
        <v>10268</v>
      </c>
      <c r="F36" s="10">
        <v>20729</v>
      </c>
      <c r="G36" s="10">
        <v>67004.38566</v>
      </c>
      <c r="H36" s="10">
        <v>68605.784799999994</v>
      </c>
      <c r="I36" s="17"/>
      <c r="J36" s="10">
        <v>7</v>
      </c>
      <c r="K36" s="10">
        <v>3439</v>
      </c>
      <c r="L36" s="10">
        <v>3089</v>
      </c>
      <c r="M36" s="10">
        <v>10268</v>
      </c>
      <c r="N36" s="10">
        <v>4241</v>
      </c>
      <c r="O36" s="10">
        <v>15530</v>
      </c>
      <c r="P36" s="10">
        <v>14362</v>
      </c>
      <c r="Q36" s="10">
        <v>20729</v>
      </c>
      <c r="R36" s="10">
        <v>20161</v>
      </c>
      <c r="S36" s="10">
        <v>21522</v>
      </c>
      <c r="T36" s="10">
        <v>33128</v>
      </c>
      <c r="U36" s="10">
        <v>67004.38566</v>
      </c>
      <c r="V36" s="10">
        <v>61968.779750000002</v>
      </c>
      <c r="W36" s="10">
        <v>31879.520259999994</v>
      </c>
      <c r="X36" s="10">
        <v>40173.011610000001</v>
      </c>
      <c r="Y36" s="10">
        <v>68605.784799999994</v>
      </c>
    </row>
    <row r="37" spans="1:25" x14ac:dyDescent="0.2">
      <c r="A37" s="13" t="s">
        <v>36</v>
      </c>
      <c r="B37" s="13" t="s">
        <v>109</v>
      </c>
      <c r="C37" s="10">
        <v>8286</v>
      </c>
      <c r="D37" s="10">
        <v>9796</v>
      </c>
      <c r="E37" s="10">
        <v>13227</v>
      </c>
      <c r="F37" s="10">
        <v>20824</v>
      </c>
      <c r="G37" s="10">
        <v>23831.671549999999</v>
      </c>
      <c r="H37" s="10">
        <v>29306.435030000001</v>
      </c>
      <c r="I37" s="17"/>
      <c r="J37" s="10">
        <v>10676</v>
      </c>
      <c r="K37" s="10">
        <v>11431</v>
      </c>
      <c r="L37" s="10">
        <v>11322</v>
      </c>
      <c r="M37" s="10">
        <v>13227</v>
      </c>
      <c r="N37" s="10">
        <v>14831</v>
      </c>
      <c r="O37" s="10">
        <v>18338</v>
      </c>
      <c r="P37" s="10">
        <v>17400</v>
      </c>
      <c r="Q37" s="10">
        <v>20824</v>
      </c>
      <c r="R37" s="10">
        <v>24266</v>
      </c>
      <c r="S37" s="10">
        <v>29023</v>
      </c>
      <c r="T37" s="10">
        <v>27281</v>
      </c>
      <c r="U37" s="10">
        <v>23831.671549999999</v>
      </c>
      <c r="V37" s="10">
        <v>26939.067999999999</v>
      </c>
      <c r="W37" s="10">
        <v>30860.494300000002</v>
      </c>
      <c r="X37" s="10">
        <v>26202.25232</v>
      </c>
      <c r="Y37" s="10">
        <v>29306.435030000001</v>
      </c>
    </row>
    <row r="38" spans="1:25" x14ac:dyDescent="0.2">
      <c r="A38" s="13" t="s">
        <v>34</v>
      </c>
      <c r="B38" s="13" t="s">
        <v>107</v>
      </c>
      <c r="C38" s="10">
        <v>49</v>
      </c>
      <c r="D38" s="10">
        <v>72</v>
      </c>
      <c r="E38" s="10">
        <v>5892</v>
      </c>
      <c r="F38" s="10">
        <v>350</v>
      </c>
      <c r="G38" s="10">
        <v>540.67200000000003</v>
      </c>
      <c r="H38" s="10">
        <v>1020.2569999999999</v>
      </c>
      <c r="I38" s="17"/>
      <c r="J38" s="10">
        <v>72</v>
      </c>
      <c r="K38" s="10">
        <v>72</v>
      </c>
      <c r="L38" s="10">
        <v>72</v>
      </c>
      <c r="M38" s="10">
        <v>5892</v>
      </c>
      <c r="N38" s="10">
        <v>7840</v>
      </c>
      <c r="O38" s="10">
        <v>226</v>
      </c>
      <c r="P38" s="10">
        <v>226</v>
      </c>
      <c r="Q38" s="10">
        <v>350</v>
      </c>
      <c r="R38" s="10">
        <v>351</v>
      </c>
      <c r="S38" s="10">
        <v>350</v>
      </c>
      <c r="T38" s="10">
        <v>351</v>
      </c>
      <c r="U38" s="10">
        <v>540.67200000000003</v>
      </c>
      <c r="V38" s="10">
        <v>540.67200000000003</v>
      </c>
      <c r="W38" s="10">
        <v>540.67200000000003</v>
      </c>
      <c r="X38" s="10">
        <v>540.67200000000003</v>
      </c>
      <c r="Y38" s="10">
        <v>1020.2569999999999</v>
      </c>
    </row>
    <row r="39" spans="1:25" x14ac:dyDescent="0.2">
      <c r="A39" s="13" t="s">
        <v>40</v>
      </c>
      <c r="B39" s="13" t="s">
        <v>113</v>
      </c>
      <c r="C39" s="10">
        <v>468750</v>
      </c>
      <c r="D39" s="10">
        <v>543935</v>
      </c>
      <c r="E39" s="10">
        <v>713986</v>
      </c>
      <c r="F39" s="10">
        <v>970953</v>
      </c>
      <c r="G39" s="10">
        <v>1382641.2109499997</v>
      </c>
      <c r="H39" s="10">
        <v>1868180</v>
      </c>
      <c r="I39" s="17"/>
      <c r="J39" s="10">
        <v>556483</v>
      </c>
      <c r="K39" s="10">
        <v>588744</v>
      </c>
      <c r="L39" s="10">
        <v>621958</v>
      </c>
      <c r="M39" s="10">
        <v>713986</v>
      </c>
      <c r="N39" s="10">
        <v>671302</v>
      </c>
      <c r="O39" s="10">
        <v>744012</v>
      </c>
      <c r="P39" s="10">
        <v>780683</v>
      </c>
      <c r="Q39" s="10">
        <v>970953</v>
      </c>
      <c r="R39" s="10">
        <v>917745</v>
      </c>
      <c r="S39" s="10">
        <v>991229</v>
      </c>
      <c r="T39" s="10">
        <v>1028616</v>
      </c>
      <c r="U39" s="10">
        <v>1382641.2109499997</v>
      </c>
      <c r="V39" s="10">
        <v>1298953</v>
      </c>
      <c r="W39" s="10">
        <v>1379298</v>
      </c>
      <c r="X39" s="10">
        <v>1275708.7130635774</v>
      </c>
      <c r="Y39" s="10">
        <v>1868180</v>
      </c>
    </row>
    <row r="40" spans="1:25" x14ac:dyDescent="0.2">
      <c r="A40" s="13" t="s">
        <v>41</v>
      </c>
      <c r="B40" s="13" t="s">
        <v>114</v>
      </c>
      <c r="C40" s="10">
        <v>756893</v>
      </c>
      <c r="D40" s="10">
        <v>907128</v>
      </c>
      <c r="E40" s="10">
        <v>1173364</v>
      </c>
      <c r="F40" s="10">
        <v>1546836</v>
      </c>
      <c r="G40" s="10">
        <v>2075817</v>
      </c>
      <c r="H40" s="10">
        <v>2728397.2493068161</v>
      </c>
      <c r="I40" s="17"/>
      <c r="J40" s="10">
        <v>930728</v>
      </c>
      <c r="K40" s="10">
        <v>996958</v>
      </c>
      <c r="L40" s="10">
        <v>1063356</v>
      </c>
      <c r="M40" s="10">
        <v>1173364</v>
      </c>
      <c r="N40" s="10">
        <v>1166141</v>
      </c>
      <c r="O40" s="10">
        <v>1260297</v>
      </c>
      <c r="P40" s="10">
        <v>1276196</v>
      </c>
      <c r="Q40" s="10">
        <v>1546836</v>
      </c>
      <c r="R40" s="10">
        <v>1529339</v>
      </c>
      <c r="S40" s="10">
        <v>1638367</v>
      </c>
      <c r="T40" s="10">
        <v>1663139</v>
      </c>
      <c r="U40" s="10">
        <v>2075817</v>
      </c>
      <c r="V40" s="10">
        <v>2168743</v>
      </c>
      <c r="W40" s="10">
        <v>2406940.8834936861</v>
      </c>
      <c r="X40" s="10">
        <v>2274044.9458771185</v>
      </c>
      <c r="Y40" s="10">
        <v>2728397.2493068161</v>
      </c>
    </row>
    <row r="41" spans="1:25" x14ac:dyDescent="0.2">
      <c r="A41" s="13" t="s">
        <v>42</v>
      </c>
      <c r="B41" s="13" t="s">
        <v>115</v>
      </c>
      <c r="C41" s="10">
        <v>1166966</v>
      </c>
      <c r="D41" s="10">
        <v>1439363</v>
      </c>
      <c r="E41" s="10">
        <v>1856840</v>
      </c>
      <c r="F41" s="10">
        <v>2451329</v>
      </c>
      <c r="G41" s="10">
        <v>3287690.3945668009</v>
      </c>
      <c r="H41" s="10">
        <v>4350750.6364310812</v>
      </c>
      <c r="I41" s="17"/>
      <c r="J41" s="10">
        <v>1486381</v>
      </c>
      <c r="K41" s="10">
        <v>1590507</v>
      </c>
      <c r="L41" s="10">
        <v>1708862</v>
      </c>
      <c r="M41" s="10">
        <v>1856840.38</v>
      </c>
      <c r="N41" s="10">
        <v>1880103</v>
      </c>
      <c r="O41" s="10">
        <v>2028415</v>
      </c>
      <c r="P41" s="10">
        <v>2107856</v>
      </c>
      <c r="Q41" s="10">
        <v>2451329</v>
      </c>
      <c r="R41" s="10">
        <v>2489780</v>
      </c>
      <c r="S41" s="10">
        <v>2669315</v>
      </c>
      <c r="T41" s="10">
        <v>2776362</v>
      </c>
      <c r="U41" s="10">
        <v>3287690.3945668009</v>
      </c>
      <c r="V41" s="10">
        <v>3447581.2417821297</v>
      </c>
      <c r="W41" s="10">
        <v>3791271.2143079117</v>
      </c>
      <c r="X41" s="10">
        <v>3767824.0933447429</v>
      </c>
      <c r="Y41" s="10">
        <v>4350750.6364310812</v>
      </c>
    </row>
    <row r="42" spans="1:25" x14ac:dyDescent="0.2">
      <c r="A42" s="1"/>
      <c r="B42" s="1"/>
      <c r="C42" s="7"/>
      <c r="D42" s="7"/>
      <c r="E42" s="7"/>
      <c r="F42" s="7"/>
      <c r="G42" s="7"/>
      <c r="I42" s="2"/>
      <c r="J42" s="7"/>
      <c r="K42" s="7"/>
      <c r="L42" s="7"/>
      <c r="M42" s="7"/>
      <c r="N42" s="7"/>
      <c r="O42" s="7"/>
      <c r="P42" s="7"/>
      <c r="Q42" s="7"/>
      <c r="R42" s="7"/>
      <c r="S42" s="2"/>
      <c r="T42" s="2"/>
      <c r="U42" s="2"/>
      <c r="V42" s="2"/>
      <c r="W42" s="2"/>
    </row>
    <row r="43" spans="1:25" ht="144" hidden="1" customHeight="1" x14ac:dyDescent="0.2">
      <c r="A43" s="28"/>
      <c r="B43" s="28"/>
      <c r="C43" s="2"/>
      <c r="D43" s="2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5" hidden="1" x14ac:dyDescent="0.2">
      <c r="C44" s="2"/>
      <c r="D44" s="2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5" hidden="1" x14ac:dyDescent="0.2"/>
    <row r="46" spans="1:25" hidden="1" x14ac:dyDescent="0.2"/>
    <row r="47" spans="1:25" hidden="1" x14ac:dyDescent="0.2"/>
    <row r="48" spans="1:25" hidden="1" x14ac:dyDescent="0.2"/>
  </sheetData>
  <mergeCells count="1">
    <mergeCell ref="A43:B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Y50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ColWidth="0" defaultRowHeight="15" zeroHeight="1" x14ac:dyDescent="0.2"/>
  <cols>
    <col min="1" max="1" width="52.5" style="24" customWidth="1"/>
    <col min="2" max="2" width="51.5" style="24" customWidth="1"/>
    <col min="3" max="5" width="11.5" style="23" customWidth="1"/>
    <col min="6" max="8" width="9.83203125" style="23" customWidth="1"/>
    <col min="9" max="9" width="4.1640625" style="23" customWidth="1"/>
    <col min="10" max="15" width="10.1640625" style="23" customWidth="1"/>
    <col min="16" max="18" width="10.1640625" style="16" customWidth="1"/>
    <col min="19" max="20" width="10" style="16" customWidth="1"/>
    <col min="21" max="23" width="10.5" style="16" customWidth="1"/>
    <col min="24" max="25" width="9.1640625" style="16" customWidth="1"/>
    <col min="26" max="16384" width="9.1640625" style="16" hidden="1"/>
  </cols>
  <sheetData>
    <row r="1" spans="1:25" customFormat="1" ht="24.75" customHeight="1" thickBot="1" x14ac:dyDescent="0.25">
      <c r="A1" s="3" t="s">
        <v>85</v>
      </c>
      <c r="B1" s="3" t="s">
        <v>84</v>
      </c>
      <c r="C1" s="5">
        <v>2014</v>
      </c>
      <c r="D1" s="5">
        <v>2015</v>
      </c>
      <c r="E1" s="5">
        <v>2016</v>
      </c>
      <c r="F1" s="5">
        <v>2017</v>
      </c>
      <c r="G1" s="5">
        <v>2018</v>
      </c>
      <c r="H1" s="5">
        <v>2019</v>
      </c>
      <c r="I1" s="2"/>
      <c r="J1" s="5" t="s">
        <v>145</v>
      </c>
      <c r="K1" s="5" t="s">
        <v>148</v>
      </c>
      <c r="L1" s="5" t="s">
        <v>149</v>
      </c>
      <c r="M1" s="5" t="s">
        <v>150</v>
      </c>
      <c r="N1" s="5" t="s">
        <v>146</v>
      </c>
      <c r="O1" s="5" t="s">
        <v>147</v>
      </c>
      <c r="P1" s="5" t="s">
        <v>153</v>
      </c>
      <c r="Q1" s="5" t="s">
        <v>154</v>
      </c>
      <c r="R1" s="5" t="s">
        <v>175</v>
      </c>
      <c r="S1" s="5" t="s">
        <v>176</v>
      </c>
      <c r="T1" s="5" t="s">
        <v>177</v>
      </c>
      <c r="U1" s="5" t="s">
        <v>178</v>
      </c>
      <c r="V1" s="5" t="s">
        <v>159</v>
      </c>
      <c r="W1" s="5" t="s">
        <v>160</v>
      </c>
      <c r="X1" s="5" t="s">
        <v>163</v>
      </c>
      <c r="Y1" s="5" t="s">
        <v>173</v>
      </c>
    </row>
    <row r="2" spans="1:25" ht="16" thickTop="1" x14ac:dyDescent="0.2">
      <c r="A2" s="14" t="s">
        <v>43</v>
      </c>
      <c r="B2" s="14" t="s">
        <v>116</v>
      </c>
      <c r="C2" s="20"/>
      <c r="D2" s="20"/>
      <c r="E2" s="20"/>
      <c r="F2" s="20"/>
      <c r="G2" s="22"/>
      <c r="H2" s="22"/>
      <c r="I2" s="16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5" x14ac:dyDescent="0.2">
      <c r="A3" s="13" t="s">
        <v>10</v>
      </c>
      <c r="B3" s="13" t="s">
        <v>117</v>
      </c>
      <c r="C3" s="10">
        <v>79293</v>
      </c>
      <c r="D3" s="10">
        <v>135231</v>
      </c>
      <c r="E3" s="10">
        <v>186455</v>
      </c>
      <c r="F3" s="10">
        <v>266016</v>
      </c>
      <c r="G3" s="10">
        <v>383978</v>
      </c>
      <c r="H3" s="10">
        <v>502459.82096855977</v>
      </c>
      <c r="I3" s="16"/>
      <c r="J3" s="10">
        <v>30843</v>
      </c>
      <c r="K3" s="10">
        <v>44592</v>
      </c>
      <c r="L3" s="10">
        <v>51534</v>
      </c>
      <c r="M3" s="10">
        <v>59486</v>
      </c>
      <c r="N3" s="10">
        <v>38005</v>
      </c>
      <c r="O3" s="10">
        <v>58654</v>
      </c>
      <c r="P3" s="10">
        <v>77049</v>
      </c>
      <c r="Q3" s="10">
        <v>92308</v>
      </c>
      <c r="R3" s="10">
        <v>69289</v>
      </c>
      <c r="S3" s="10">
        <v>87170</v>
      </c>
      <c r="T3" s="10">
        <v>101543</v>
      </c>
      <c r="U3" s="10">
        <v>125976</v>
      </c>
      <c r="V3" s="10">
        <v>82349.91237621507</v>
      </c>
      <c r="W3" s="10">
        <v>127087.08762378493</v>
      </c>
      <c r="X3" s="10">
        <v>135603.44635991956</v>
      </c>
      <c r="Y3" s="10">
        <f>H3-X3-W3-V3</f>
        <v>157419.37460864021</v>
      </c>
    </row>
    <row r="4" spans="1:25" x14ac:dyDescent="0.2">
      <c r="A4" s="13" t="s">
        <v>44</v>
      </c>
      <c r="B4" s="13" t="s">
        <v>118</v>
      </c>
      <c r="C4" s="10">
        <v>109185</v>
      </c>
      <c r="D4" s="10">
        <v>110163</v>
      </c>
      <c r="E4" s="10">
        <v>137868</v>
      </c>
      <c r="F4" s="10">
        <v>205905</v>
      </c>
      <c r="G4" s="10">
        <v>259319</v>
      </c>
      <c r="H4" s="10">
        <v>296583.72534000012</v>
      </c>
      <c r="I4" s="16"/>
      <c r="J4" s="10">
        <v>-36334</v>
      </c>
      <c r="K4" s="10">
        <v>9564</v>
      </c>
      <c r="L4" s="10">
        <v>18287</v>
      </c>
      <c r="M4" s="10">
        <v>146351</v>
      </c>
      <c r="N4" s="10">
        <v>-6959</v>
      </c>
      <c r="O4" s="10">
        <v>35574</v>
      </c>
      <c r="P4" s="10">
        <v>59716</v>
      </c>
      <c r="Q4" s="10">
        <v>142857</v>
      </c>
      <c r="R4" s="10">
        <v>-20709</v>
      </c>
      <c r="S4" s="10">
        <v>75455</v>
      </c>
      <c r="T4" s="10">
        <v>44773</v>
      </c>
      <c r="U4" s="10">
        <v>159821</v>
      </c>
      <c r="V4" s="10">
        <v>-66105</v>
      </c>
      <c r="W4" s="10">
        <v>114084</v>
      </c>
      <c r="X4" s="10">
        <v>-73509.969179999956</v>
      </c>
      <c r="Y4" s="10">
        <f t="shared" ref="Y4:Y30" si="0">H4-X4-W4-V4</f>
        <v>322114.69452000008</v>
      </c>
    </row>
    <row r="5" spans="1:25" x14ac:dyDescent="0.2">
      <c r="A5" s="13" t="s">
        <v>45</v>
      </c>
      <c r="B5" s="13" t="s">
        <v>119</v>
      </c>
      <c r="C5" s="10">
        <v>41880</v>
      </c>
      <c r="D5" s="10">
        <v>50177</v>
      </c>
      <c r="E5" s="10">
        <v>65202</v>
      </c>
      <c r="F5" s="10">
        <v>85872</v>
      </c>
      <c r="G5" s="10">
        <v>112058</v>
      </c>
      <c r="H5" s="10">
        <v>163517.01667999997</v>
      </c>
      <c r="I5" s="16"/>
      <c r="J5" s="10">
        <v>14492</v>
      </c>
      <c r="K5" s="10">
        <v>14918</v>
      </c>
      <c r="L5" s="10">
        <v>17246</v>
      </c>
      <c r="M5" s="10">
        <v>18546</v>
      </c>
      <c r="N5" s="10">
        <v>19176</v>
      </c>
      <c r="O5" s="10">
        <v>20418</v>
      </c>
      <c r="P5" s="10">
        <v>22498</v>
      </c>
      <c r="Q5" s="10">
        <v>23780</v>
      </c>
      <c r="R5" s="10">
        <v>25106</v>
      </c>
      <c r="S5" s="10">
        <v>26924</v>
      </c>
      <c r="T5" s="10">
        <v>28442</v>
      </c>
      <c r="U5" s="10">
        <v>31586</v>
      </c>
      <c r="V5" s="10">
        <v>37397.651566200002</v>
      </c>
      <c r="W5" s="10">
        <v>39006.493863418145</v>
      </c>
      <c r="X5" s="10">
        <v>42087.212610381859</v>
      </c>
      <c r="Y5" s="10">
        <f t="shared" si="0"/>
        <v>45025.658639999965</v>
      </c>
    </row>
    <row r="6" spans="1:25" x14ac:dyDescent="0.2">
      <c r="A6" s="13" t="s">
        <v>46</v>
      </c>
      <c r="B6" s="13" t="s">
        <v>120</v>
      </c>
      <c r="C6" s="10">
        <v>417</v>
      </c>
      <c r="D6" s="10">
        <v>193</v>
      </c>
      <c r="E6" s="10">
        <v>1574</v>
      </c>
      <c r="F6" s="10">
        <v>1322</v>
      </c>
      <c r="G6" s="10">
        <v>1375</v>
      </c>
      <c r="H6" s="10">
        <v>2521.5341100000001</v>
      </c>
      <c r="I6" s="16"/>
      <c r="J6" s="10">
        <v>-9</v>
      </c>
      <c r="K6" s="10">
        <v>65</v>
      </c>
      <c r="L6" s="10">
        <v>198</v>
      </c>
      <c r="M6" s="10">
        <v>1320</v>
      </c>
      <c r="N6" s="10">
        <v>21</v>
      </c>
      <c r="O6" s="10">
        <v>158</v>
      </c>
      <c r="P6" s="10">
        <v>204</v>
      </c>
      <c r="Q6" s="10">
        <v>939</v>
      </c>
      <c r="R6" s="10">
        <v>264</v>
      </c>
      <c r="S6" s="10">
        <v>266</v>
      </c>
      <c r="T6" s="10">
        <v>592</v>
      </c>
      <c r="U6" s="10">
        <v>253</v>
      </c>
      <c r="V6" s="10">
        <v>929.05418000000009</v>
      </c>
      <c r="W6" s="10">
        <v>434.98527999999988</v>
      </c>
      <c r="X6" s="10">
        <v>729.26060000000007</v>
      </c>
      <c r="Y6" s="10">
        <f t="shared" si="0"/>
        <v>428.23405000000002</v>
      </c>
    </row>
    <row r="7" spans="1:25" x14ac:dyDescent="0.2">
      <c r="A7" s="13" t="s">
        <v>47</v>
      </c>
      <c r="B7" s="13" t="s">
        <v>121</v>
      </c>
      <c r="C7" s="10">
        <v>59041</v>
      </c>
      <c r="D7" s="10">
        <v>-10808</v>
      </c>
      <c r="E7" s="10">
        <v>-15592</v>
      </c>
      <c r="F7" s="10">
        <f>-16771-25283</f>
        <v>-42054</v>
      </c>
      <c r="G7" s="10">
        <v>-16884</v>
      </c>
      <c r="H7" s="10">
        <v>-419</v>
      </c>
      <c r="I7" s="16"/>
      <c r="J7" s="10">
        <v>7331</v>
      </c>
      <c r="K7" s="10">
        <v>-547</v>
      </c>
      <c r="L7" s="10">
        <v>2494</v>
      </c>
      <c r="M7" s="10">
        <v>-24870</v>
      </c>
      <c r="N7" s="10">
        <v>13657</v>
      </c>
      <c r="O7" s="10">
        <v>-17271</v>
      </c>
      <c r="P7" s="10">
        <v>18388</v>
      </c>
      <c r="Q7" s="10">
        <v>-31545</v>
      </c>
      <c r="R7" s="10">
        <v>21739</v>
      </c>
      <c r="S7" s="10">
        <v>347</v>
      </c>
      <c r="T7" s="10">
        <v>-27929</v>
      </c>
      <c r="U7" s="10">
        <v>-11019</v>
      </c>
      <c r="V7" s="10">
        <v>-16259</v>
      </c>
      <c r="W7" s="10">
        <v>45613</v>
      </c>
      <c r="X7" s="10">
        <v>21863.500390000001</v>
      </c>
      <c r="Y7" s="10">
        <f t="shared" si="0"/>
        <v>-51636.500390000001</v>
      </c>
    </row>
    <row r="8" spans="1:25" x14ac:dyDescent="0.2">
      <c r="A8" s="13" t="s">
        <v>48</v>
      </c>
      <c r="B8" s="13" t="s">
        <v>122</v>
      </c>
      <c r="C8" s="10">
        <v>25464</v>
      </c>
      <c r="D8" s="10">
        <v>-29860</v>
      </c>
      <c r="E8" s="10">
        <v>-64395</v>
      </c>
      <c r="F8" s="10">
        <v>-91721</v>
      </c>
      <c r="G8" s="10">
        <v>-77095</v>
      </c>
      <c r="H8" s="10">
        <v>-178638</v>
      </c>
      <c r="I8" s="16"/>
      <c r="J8" s="10">
        <v>-9175</v>
      </c>
      <c r="K8" s="10">
        <v>49</v>
      </c>
      <c r="L8" s="10">
        <v>-13663</v>
      </c>
      <c r="M8" s="10">
        <v>-41606</v>
      </c>
      <c r="N8" s="10">
        <v>-14166</v>
      </c>
      <c r="O8" s="10">
        <v>-16198</v>
      </c>
      <c r="P8" s="10">
        <v>12384</v>
      </c>
      <c r="Q8" s="10">
        <v>-73741</v>
      </c>
      <c r="R8" s="10">
        <v>16752</v>
      </c>
      <c r="S8" s="10">
        <v>-24915</v>
      </c>
      <c r="T8" s="10">
        <v>-82</v>
      </c>
      <c r="U8" s="10">
        <v>-68850</v>
      </c>
      <c r="V8" s="10">
        <v>-6100.6813799999954</v>
      </c>
      <c r="W8" s="10">
        <v>-37617.052250000001</v>
      </c>
      <c r="X8" s="10">
        <v>-34214.498610000017</v>
      </c>
      <c r="Y8" s="10">
        <f t="shared" si="0"/>
        <v>-100705.76775999999</v>
      </c>
    </row>
    <row r="9" spans="1:25" x14ac:dyDescent="0.2">
      <c r="A9" s="13" t="s">
        <v>49</v>
      </c>
      <c r="B9" s="13" t="s">
        <v>123</v>
      </c>
      <c r="C9" s="10">
        <v>-45513</v>
      </c>
      <c r="D9" s="10">
        <v>84204</v>
      </c>
      <c r="E9" s="10">
        <v>127224</v>
      </c>
      <c r="F9" s="10">
        <v>239676</v>
      </c>
      <c r="G9" s="10">
        <v>218964</v>
      </c>
      <c r="H9" s="10">
        <v>332329.65546000021</v>
      </c>
      <c r="I9" s="16"/>
      <c r="J9" s="10">
        <v>-49114</v>
      </c>
      <c r="K9" s="10">
        <v>-12793</v>
      </c>
      <c r="L9" s="10">
        <v>9604</v>
      </c>
      <c r="M9" s="10">
        <v>179527</v>
      </c>
      <c r="N9" s="10">
        <v>-23678</v>
      </c>
      <c r="O9" s="10">
        <v>37556</v>
      </c>
      <c r="P9" s="10">
        <v>13072</v>
      </c>
      <c r="Q9" s="10">
        <v>212726</v>
      </c>
      <c r="R9" s="10">
        <v>-80745</v>
      </c>
      <c r="S9" s="10">
        <v>68478</v>
      </c>
      <c r="T9" s="10">
        <v>38587</v>
      </c>
      <c r="U9" s="10">
        <v>192644</v>
      </c>
      <c r="V9" s="10">
        <v>-71715.493779999713</v>
      </c>
      <c r="W9" s="10">
        <v>103610.49377999971</v>
      </c>
      <c r="X9" s="10">
        <v>-107456.53708999995</v>
      </c>
      <c r="Y9" s="10">
        <f t="shared" si="0"/>
        <v>407891.19255000015</v>
      </c>
    </row>
    <row r="10" spans="1:25" x14ac:dyDescent="0.2">
      <c r="A10" s="13" t="s">
        <v>50</v>
      </c>
      <c r="B10" s="13" t="s">
        <v>124</v>
      </c>
      <c r="C10" s="10">
        <v>-153</v>
      </c>
      <c r="D10" s="10">
        <v>-60</v>
      </c>
      <c r="E10" s="10">
        <v>-440</v>
      </c>
      <c r="F10" s="10">
        <v>-496</v>
      </c>
      <c r="G10" s="10">
        <v>-347</v>
      </c>
      <c r="H10" s="10">
        <v>-761.90913</v>
      </c>
      <c r="I10" s="16"/>
      <c r="J10" s="10">
        <v>0</v>
      </c>
      <c r="K10" s="10">
        <v>-27</v>
      </c>
      <c r="L10" s="10">
        <v>27</v>
      </c>
      <c r="M10" s="10">
        <v>-440</v>
      </c>
      <c r="N10" s="10">
        <v>-19</v>
      </c>
      <c r="O10" s="10">
        <v>-19</v>
      </c>
      <c r="P10" s="10">
        <v>-30</v>
      </c>
      <c r="Q10" s="10">
        <v>-428</v>
      </c>
      <c r="R10" s="10">
        <v>-57</v>
      </c>
      <c r="S10" s="10">
        <v>-90</v>
      </c>
      <c r="T10" s="10">
        <v>-154</v>
      </c>
      <c r="U10" s="10">
        <v>-46</v>
      </c>
      <c r="V10" s="10">
        <v>-69.208730000000003</v>
      </c>
      <c r="W10" s="10">
        <v>-143.20245</v>
      </c>
      <c r="X10" s="10">
        <v>-311.16736999999995</v>
      </c>
      <c r="Y10" s="10">
        <f t="shared" si="0"/>
        <v>-238.33058000000005</v>
      </c>
    </row>
    <row r="11" spans="1:25" x14ac:dyDescent="0.2">
      <c r="A11" s="13" t="s">
        <v>51</v>
      </c>
      <c r="B11" s="13" t="s">
        <v>125</v>
      </c>
      <c r="C11" s="10">
        <v>26486</v>
      </c>
      <c r="D11" s="10">
        <v>24955</v>
      </c>
      <c r="E11" s="10">
        <v>29658</v>
      </c>
      <c r="F11" s="10">
        <v>38090</v>
      </c>
      <c r="G11" s="10">
        <v>45386</v>
      </c>
      <c r="H11" s="10">
        <v>60343.908320000002</v>
      </c>
      <c r="I11" s="16"/>
      <c r="J11" s="10">
        <v>7652</v>
      </c>
      <c r="K11" s="10">
        <v>7216</v>
      </c>
      <c r="L11" s="10">
        <v>7934</v>
      </c>
      <c r="M11" s="10">
        <v>6856</v>
      </c>
      <c r="N11" s="10">
        <v>8471</v>
      </c>
      <c r="O11" s="10">
        <v>9516</v>
      </c>
      <c r="P11" s="10">
        <v>9440</v>
      </c>
      <c r="Q11" s="10">
        <v>10663</v>
      </c>
      <c r="R11" s="10">
        <v>10074</v>
      </c>
      <c r="S11" s="10">
        <v>10534</v>
      </c>
      <c r="T11" s="10">
        <v>11610</v>
      </c>
      <c r="U11" s="10">
        <v>13168</v>
      </c>
      <c r="V11" s="10">
        <v>12326.21226</v>
      </c>
      <c r="W11" s="10">
        <v>15304.808129999998</v>
      </c>
      <c r="X11" s="10">
        <v>15169.827380000002</v>
      </c>
      <c r="Y11" s="10">
        <f t="shared" si="0"/>
        <v>17543.060550000002</v>
      </c>
    </row>
    <row r="12" spans="1:25" x14ac:dyDescent="0.2">
      <c r="A12" s="13" t="s">
        <v>52</v>
      </c>
      <c r="B12" s="13" t="s">
        <v>126</v>
      </c>
      <c r="C12" s="10">
        <v>2975</v>
      </c>
      <c r="D12" s="10">
        <v>3859</v>
      </c>
      <c r="E12" s="10">
        <v>4928</v>
      </c>
      <c r="F12" s="10">
        <v>7339</v>
      </c>
      <c r="G12" s="10">
        <v>1918</v>
      </c>
      <c r="H12" s="10">
        <v>5678.1271400000005</v>
      </c>
      <c r="I12" s="16"/>
      <c r="J12" s="10">
        <v>-3497</v>
      </c>
      <c r="K12" s="10">
        <v>1725</v>
      </c>
      <c r="L12" s="10">
        <v>64</v>
      </c>
      <c r="M12" s="10">
        <v>6636</v>
      </c>
      <c r="N12" s="10">
        <v>-4489</v>
      </c>
      <c r="O12" s="10">
        <v>2829</v>
      </c>
      <c r="P12" s="10">
        <v>413</v>
      </c>
      <c r="Q12" s="10">
        <v>8586</v>
      </c>
      <c r="R12" s="10">
        <v>-6515</v>
      </c>
      <c r="S12" s="10">
        <v>5844</v>
      </c>
      <c r="T12" s="10">
        <v>4</v>
      </c>
      <c r="U12" s="10">
        <v>2585</v>
      </c>
      <c r="V12" s="10">
        <v>-11550.990809999996</v>
      </c>
      <c r="W12" s="10">
        <v>6457.8090699999957</v>
      </c>
      <c r="X12" s="10">
        <v>-1543.9509999999982</v>
      </c>
      <c r="Y12" s="10">
        <f t="shared" si="0"/>
        <v>12315.259879999998</v>
      </c>
    </row>
    <row r="13" spans="1:25" x14ac:dyDescent="0.2">
      <c r="A13" s="13" t="s">
        <v>53</v>
      </c>
      <c r="B13" s="13" t="s">
        <v>127</v>
      </c>
      <c r="C13" s="10">
        <v>249</v>
      </c>
      <c r="D13" s="10">
        <v>114</v>
      </c>
      <c r="E13" s="10">
        <v>6178</v>
      </c>
      <c r="F13" s="10">
        <v>-5426</v>
      </c>
      <c r="G13" s="10">
        <v>510</v>
      </c>
      <c r="H13" s="10">
        <v>759</v>
      </c>
      <c r="I13" s="16"/>
      <c r="J13" s="10">
        <v>0</v>
      </c>
      <c r="K13" s="10">
        <v>0</v>
      </c>
      <c r="L13" s="10">
        <v>0</v>
      </c>
      <c r="M13" s="10">
        <v>6178</v>
      </c>
      <c r="N13" s="10">
        <v>1948</v>
      </c>
      <c r="O13" s="10">
        <v>-7615</v>
      </c>
      <c r="P13" s="10">
        <v>0</v>
      </c>
      <c r="Q13" s="10">
        <v>241</v>
      </c>
      <c r="R13" s="10">
        <v>0</v>
      </c>
      <c r="S13" s="10">
        <v>0</v>
      </c>
      <c r="T13" s="10">
        <v>0</v>
      </c>
      <c r="U13" s="10">
        <v>510</v>
      </c>
      <c r="V13" s="10">
        <v>0</v>
      </c>
      <c r="W13" s="10">
        <v>0</v>
      </c>
      <c r="X13" s="10">
        <v>0</v>
      </c>
      <c r="Y13" s="10">
        <f t="shared" si="0"/>
        <v>759</v>
      </c>
    </row>
    <row r="14" spans="1:25" x14ac:dyDescent="0.2">
      <c r="A14" s="13" t="s">
        <v>54</v>
      </c>
      <c r="B14" s="13" t="s">
        <v>128</v>
      </c>
      <c r="C14" s="10">
        <v>-1639</v>
      </c>
      <c r="D14" s="10">
        <v>-12599</v>
      </c>
      <c r="E14" s="10">
        <v>-16507</v>
      </c>
      <c r="F14" s="10">
        <v>-34090</v>
      </c>
      <c r="G14" s="10">
        <v>-26351</v>
      </c>
      <c r="H14" s="10">
        <v>-88220.265159999995</v>
      </c>
      <c r="I14" s="16"/>
      <c r="J14" s="10">
        <v>-4052</v>
      </c>
      <c r="K14" s="10">
        <v>-1042</v>
      </c>
      <c r="L14" s="10">
        <v>-5617</v>
      </c>
      <c r="M14" s="10">
        <v>-5796</v>
      </c>
      <c r="N14" s="10">
        <v>-7918</v>
      </c>
      <c r="O14" s="10">
        <v>-1262</v>
      </c>
      <c r="P14" s="10">
        <v>-16653</v>
      </c>
      <c r="Q14" s="10">
        <v>-8257</v>
      </c>
      <c r="R14" s="10">
        <v>-7327</v>
      </c>
      <c r="S14" s="10">
        <v>-11933</v>
      </c>
      <c r="T14" s="10">
        <v>-6297</v>
      </c>
      <c r="U14" s="10">
        <v>-794</v>
      </c>
      <c r="V14" s="10">
        <v>-11062.75504</v>
      </c>
      <c r="W14" s="10">
        <v>-58583.356339999998</v>
      </c>
      <c r="X14" s="10">
        <v>-9833.3834399999905</v>
      </c>
      <c r="Y14" s="10">
        <f t="shared" si="0"/>
        <v>-8740.7703400000064</v>
      </c>
    </row>
    <row r="15" spans="1:25" x14ac:dyDescent="0.2">
      <c r="A15" s="13" t="s">
        <v>55</v>
      </c>
      <c r="B15" s="13" t="s">
        <v>129</v>
      </c>
      <c r="C15" s="10">
        <v>-22</v>
      </c>
      <c r="D15" s="10">
        <v>-12</v>
      </c>
      <c r="E15" s="10">
        <v>38</v>
      </c>
      <c r="F15" s="10">
        <v>7393</v>
      </c>
      <c r="G15" s="10">
        <v>-215</v>
      </c>
      <c r="H15" s="10">
        <v>-526.87800000000004</v>
      </c>
      <c r="I15" s="16"/>
      <c r="J15" s="10">
        <v>38</v>
      </c>
      <c r="K15" s="10">
        <v>0</v>
      </c>
      <c r="L15" s="10">
        <v>0</v>
      </c>
      <c r="M15" s="10">
        <v>0</v>
      </c>
      <c r="N15" s="10">
        <v>38</v>
      </c>
      <c r="O15" s="10">
        <v>7462</v>
      </c>
      <c r="P15" s="10">
        <v>0</v>
      </c>
      <c r="Q15" s="10">
        <v>-107</v>
      </c>
      <c r="R15" s="10">
        <v>0</v>
      </c>
      <c r="S15" s="10">
        <v>0</v>
      </c>
      <c r="T15" s="10">
        <v>0</v>
      </c>
      <c r="U15" s="10">
        <v>-215</v>
      </c>
      <c r="V15" s="10">
        <v>0</v>
      </c>
      <c r="W15" s="10">
        <v>0</v>
      </c>
      <c r="X15" s="10">
        <v>0</v>
      </c>
      <c r="Y15" s="10">
        <f t="shared" si="0"/>
        <v>-526.87800000000004</v>
      </c>
    </row>
    <row r="16" spans="1:25" x14ac:dyDescent="0.2">
      <c r="A16" s="18" t="s">
        <v>142</v>
      </c>
      <c r="B16" s="18" t="s">
        <v>143</v>
      </c>
      <c r="C16" s="11">
        <v>188478</v>
      </c>
      <c r="D16" s="11">
        <v>245394</v>
      </c>
      <c r="E16" s="11">
        <v>324323</v>
      </c>
      <c r="F16" s="11">
        <v>471921</v>
      </c>
      <c r="G16" s="11">
        <v>643297</v>
      </c>
      <c r="H16" s="11">
        <v>799043.54630855995</v>
      </c>
      <c r="I16" s="16"/>
      <c r="J16" s="11">
        <v>-5491</v>
      </c>
      <c r="K16" s="11">
        <v>54156</v>
      </c>
      <c r="L16" s="11">
        <v>69821</v>
      </c>
      <c r="M16" s="11">
        <v>205837</v>
      </c>
      <c r="N16" s="11">
        <v>31046</v>
      </c>
      <c r="O16" s="11">
        <v>94228</v>
      </c>
      <c r="P16" s="11">
        <v>136765</v>
      </c>
      <c r="Q16" s="11">
        <v>235165</v>
      </c>
      <c r="R16" s="11">
        <v>48580</v>
      </c>
      <c r="S16" s="11">
        <v>162625</v>
      </c>
      <c r="T16" s="11">
        <v>146316</v>
      </c>
      <c r="U16" s="11">
        <v>285797</v>
      </c>
      <c r="V16" s="11">
        <v>16245</v>
      </c>
      <c r="W16" s="11">
        <v>241171</v>
      </c>
      <c r="X16" s="11">
        <v>62093.477179919602</v>
      </c>
      <c r="Y16" s="11">
        <f t="shared" si="0"/>
        <v>479534.06912864035</v>
      </c>
    </row>
    <row r="17" spans="1:25" x14ac:dyDescent="0.2">
      <c r="A17" s="18" t="s">
        <v>56</v>
      </c>
      <c r="B17" s="18" t="s">
        <v>130</v>
      </c>
      <c r="C17" s="12"/>
      <c r="D17" s="12"/>
      <c r="E17" s="12"/>
      <c r="F17" s="12"/>
      <c r="G17" s="12"/>
      <c r="H17" s="12"/>
      <c r="I17" s="16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">
      <c r="A18" s="13" t="s">
        <v>57</v>
      </c>
      <c r="B18" s="13" t="s">
        <v>131</v>
      </c>
      <c r="C18" s="10">
        <v>374</v>
      </c>
      <c r="D18" s="10">
        <v>925</v>
      </c>
      <c r="E18" s="10">
        <v>1112</v>
      </c>
      <c r="F18" s="10">
        <v>7977</v>
      </c>
      <c r="G18" s="10">
        <v>1566</v>
      </c>
      <c r="H18" s="10">
        <v>1496.3411799999983</v>
      </c>
      <c r="I18" s="16"/>
      <c r="J18" s="10">
        <v>648</v>
      </c>
      <c r="K18" s="10">
        <v>-1453</v>
      </c>
      <c r="L18" s="10">
        <v>-3085</v>
      </c>
      <c r="M18" s="10">
        <v>5002</v>
      </c>
      <c r="N18" s="10">
        <v>79</v>
      </c>
      <c r="O18" s="10">
        <v>1057</v>
      </c>
      <c r="P18" s="12">
        <v>6443</v>
      </c>
      <c r="Q18" s="12">
        <v>398</v>
      </c>
      <c r="R18" s="12">
        <v>656</v>
      </c>
      <c r="S18" s="12">
        <v>181</v>
      </c>
      <c r="T18" s="12">
        <v>-277</v>
      </c>
      <c r="U18" s="12">
        <v>1007</v>
      </c>
      <c r="V18" s="12">
        <v>440.03213999999969</v>
      </c>
      <c r="W18" s="12">
        <v>142.26555999999994</v>
      </c>
      <c r="X18" s="12">
        <v>116.63931000000048</v>
      </c>
      <c r="Y18" s="12">
        <f t="shared" si="0"/>
        <v>797.40416999999809</v>
      </c>
    </row>
    <row r="19" spans="1:25" x14ac:dyDescent="0.2">
      <c r="A19" s="13" t="s">
        <v>58</v>
      </c>
      <c r="B19" s="13" t="s">
        <v>132</v>
      </c>
      <c r="C19" s="10">
        <v>-170722</v>
      </c>
      <c r="D19" s="10">
        <v>-243487</v>
      </c>
      <c r="E19" s="10">
        <v>-311732</v>
      </c>
      <c r="F19" s="10">
        <v>-410616</v>
      </c>
      <c r="G19" s="10">
        <v>-635931</v>
      </c>
      <c r="H19" s="10">
        <v>-829768.27132000029</v>
      </c>
      <c r="I19" s="16"/>
      <c r="J19" s="10">
        <v>-84807</v>
      </c>
      <c r="K19" s="10">
        <v>-73973</v>
      </c>
      <c r="L19" s="10">
        <v>-101582</v>
      </c>
      <c r="M19" s="10">
        <v>-51370</v>
      </c>
      <c r="N19" s="10">
        <v>-82976</v>
      </c>
      <c r="O19" s="10">
        <v>-89295</v>
      </c>
      <c r="P19" s="10">
        <v>-113318</v>
      </c>
      <c r="Q19" s="10">
        <v>-125027</v>
      </c>
      <c r="R19" s="10">
        <v>-119023</v>
      </c>
      <c r="S19" s="10">
        <v>-160456</v>
      </c>
      <c r="T19" s="10">
        <v>-194444</v>
      </c>
      <c r="U19" s="10">
        <v>-162008</v>
      </c>
      <c r="V19" s="10">
        <v>-241665.69859999995</v>
      </c>
      <c r="W19" s="10">
        <v>-193376.33182999986</v>
      </c>
      <c r="X19" s="10">
        <v>-195255.67131000024</v>
      </c>
      <c r="Y19" s="10">
        <f t="shared" si="0"/>
        <v>-199470.56958000024</v>
      </c>
    </row>
    <row r="20" spans="1:25" x14ac:dyDescent="0.2">
      <c r="A20" s="13" t="s">
        <v>59</v>
      </c>
      <c r="B20" s="13" t="s">
        <v>133</v>
      </c>
      <c r="C20" s="10">
        <v>153</v>
      </c>
      <c r="D20" s="10">
        <v>60</v>
      </c>
      <c r="E20" s="10">
        <v>440</v>
      </c>
      <c r="F20" s="10">
        <v>496</v>
      </c>
      <c r="G20" s="10">
        <v>347</v>
      </c>
      <c r="H20" s="10">
        <v>761.90913</v>
      </c>
      <c r="I20" s="16"/>
      <c r="J20" s="10">
        <v>7</v>
      </c>
      <c r="K20" s="10">
        <v>20</v>
      </c>
      <c r="L20" s="10">
        <v>28</v>
      </c>
      <c r="M20" s="10">
        <v>385</v>
      </c>
      <c r="N20" s="10">
        <v>19</v>
      </c>
      <c r="O20" s="10">
        <v>19</v>
      </c>
      <c r="P20" s="10">
        <v>30</v>
      </c>
      <c r="Q20" s="10">
        <v>428</v>
      </c>
      <c r="R20" s="10">
        <v>57</v>
      </c>
      <c r="S20" s="10">
        <v>90</v>
      </c>
      <c r="T20" s="10">
        <v>154</v>
      </c>
      <c r="U20" s="10">
        <v>46</v>
      </c>
      <c r="V20" s="10">
        <v>69.208730000000003</v>
      </c>
      <c r="W20" s="10">
        <v>143.20245</v>
      </c>
      <c r="X20" s="10">
        <v>311.16736999999995</v>
      </c>
      <c r="Y20" s="10">
        <f t="shared" si="0"/>
        <v>238.33058000000005</v>
      </c>
    </row>
    <row r="21" spans="1:25" x14ac:dyDescent="0.2">
      <c r="A21" s="13" t="s">
        <v>174</v>
      </c>
      <c r="B21" s="13" t="s">
        <v>185</v>
      </c>
      <c r="C21" s="10"/>
      <c r="D21" s="10"/>
      <c r="E21" s="10"/>
      <c r="F21" s="10"/>
      <c r="G21" s="10">
        <v>0</v>
      </c>
      <c r="H21" s="10">
        <v>-297</v>
      </c>
      <c r="I21" s="1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">
      <c r="A22" s="18" t="s">
        <v>60</v>
      </c>
      <c r="B22" s="18" t="s">
        <v>134</v>
      </c>
      <c r="C22" s="11">
        <v>-170195</v>
      </c>
      <c r="D22" s="11">
        <v>-242502</v>
      </c>
      <c r="E22" s="11">
        <v>-310180</v>
      </c>
      <c r="F22" s="11">
        <v>-402143</v>
      </c>
      <c r="G22" s="11">
        <v>-634018</v>
      </c>
      <c r="H22" s="11">
        <v>-827806.77801000036</v>
      </c>
      <c r="I22" s="16"/>
      <c r="J22" s="11">
        <v>-84152</v>
      </c>
      <c r="K22" s="11">
        <v>-75406</v>
      </c>
      <c r="L22" s="11">
        <v>-104639</v>
      </c>
      <c r="M22" s="11">
        <v>-45983</v>
      </c>
      <c r="N22" s="11">
        <v>-82878</v>
      </c>
      <c r="O22" s="11">
        <v>-88219</v>
      </c>
      <c r="P22" s="11">
        <v>-106845</v>
      </c>
      <c r="Q22" s="11">
        <v>-124201</v>
      </c>
      <c r="R22" s="11">
        <v>-118310</v>
      </c>
      <c r="S22" s="11">
        <v>-160185</v>
      </c>
      <c r="T22" s="11">
        <v>-194567</v>
      </c>
      <c r="U22" s="11">
        <v>-160956</v>
      </c>
      <c r="V22" s="11">
        <v>-241156.45772999997</v>
      </c>
      <c r="W22" s="11">
        <v>-193091.54227000003</v>
      </c>
      <c r="X22" s="11">
        <v>-194827.18618000008</v>
      </c>
      <c r="Y22" s="11">
        <f t="shared" si="0"/>
        <v>-198731.59183000028</v>
      </c>
    </row>
    <row r="23" spans="1:25" x14ac:dyDescent="0.2">
      <c r="A23" s="18" t="s">
        <v>61</v>
      </c>
      <c r="B23" s="18" t="s">
        <v>144</v>
      </c>
      <c r="C23" s="12"/>
      <c r="D23" s="12"/>
      <c r="E23" s="12"/>
      <c r="F23" s="12"/>
      <c r="G23" s="12"/>
      <c r="H23" s="12"/>
      <c r="I23" s="16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2">
      <c r="A24" s="13" t="s">
        <v>161</v>
      </c>
      <c r="B24" s="13" t="s">
        <v>162</v>
      </c>
      <c r="C24" s="10">
        <v>-24456</v>
      </c>
      <c r="D24" s="10">
        <v>-30024</v>
      </c>
      <c r="E24" s="10">
        <v>-43902</v>
      </c>
      <c r="F24" s="10">
        <v>-51942</v>
      </c>
      <c r="G24" s="10">
        <v>-46436</v>
      </c>
      <c r="H24" s="10">
        <v>-58484.84708</v>
      </c>
      <c r="I24" s="16"/>
      <c r="J24" s="10">
        <v>-9464</v>
      </c>
      <c r="K24" s="10">
        <v>-11006</v>
      </c>
      <c r="L24" s="10">
        <v>-11064</v>
      </c>
      <c r="M24" s="10">
        <v>-12368</v>
      </c>
      <c r="N24" s="10">
        <v>-9760</v>
      </c>
      <c r="O24" s="10">
        <v>-14773</v>
      </c>
      <c r="P24" s="10">
        <v>-12406</v>
      </c>
      <c r="Q24" s="10">
        <v>-15003</v>
      </c>
      <c r="R24" s="10">
        <v>-11169</v>
      </c>
      <c r="S24" s="10">
        <v>-10944</v>
      </c>
      <c r="T24" s="10">
        <v>-11119</v>
      </c>
      <c r="U24" s="10">
        <v>-13204</v>
      </c>
      <c r="V24" s="10">
        <v>-11891.196099999999</v>
      </c>
      <c r="W24" s="10">
        <v>-16814.803899999999</v>
      </c>
      <c r="X24" s="10">
        <v>-14258.199649999995</v>
      </c>
      <c r="Y24" s="10">
        <f t="shared" si="0"/>
        <v>-15520.647430000006</v>
      </c>
    </row>
    <row r="25" spans="1:25" x14ac:dyDescent="0.2">
      <c r="A25" s="13" t="s">
        <v>62</v>
      </c>
      <c r="B25" s="13" t="s">
        <v>135</v>
      </c>
      <c r="C25" s="10">
        <v>111653</v>
      </c>
      <c r="D25" s="10">
        <v>141770</v>
      </c>
      <c r="E25" s="10">
        <v>219061</v>
      </c>
      <c r="F25" s="10">
        <v>117341</v>
      </c>
      <c r="G25" s="10">
        <v>373927</v>
      </c>
      <c r="H25" s="10">
        <v>217927.03177999999</v>
      </c>
      <c r="I25" s="16"/>
      <c r="J25" s="10">
        <v>98814</v>
      </c>
      <c r="K25" s="10">
        <v>62358</v>
      </c>
      <c r="L25" s="10">
        <v>87597</v>
      </c>
      <c r="M25" s="10">
        <v>-29708</v>
      </c>
      <c r="N25" s="10">
        <v>57489</v>
      </c>
      <c r="O25" s="10">
        <v>41393</v>
      </c>
      <c r="P25" s="10">
        <v>24073</v>
      </c>
      <c r="Q25" s="10">
        <v>-5614</v>
      </c>
      <c r="R25" s="10">
        <v>89650</v>
      </c>
      <c r="S25" s="10">
        <v>124167</v>
      </c>
      <c r="T25" s="10">
        <v>12064</v>
      </c>
      <c r="U25" s="10">
        <v>148046</v>
      </c>
      <c r="V25" s="10">
        <v>206549.22097999998</v>
      </c>
      <c r="W25" s="10">
        <v>94156.887740000035</v>
      </c>
      <c r="X25" s="10">
        <v>23973.221120000002</v>
      </c>
      <c r="Y25" s="10">
        <f t="shared" si="0"/>
        <v>-106752.29806000003</v>
      </c>
    </row>
    <row r="26" spans="1:25" x14ac:dyDescent="0.2">
      <c r="A26" s="13" t="s">
        <v>63</v>
      </c>
      <c r="B26" s="13" t="s">
        <v>136</v>
      </c>
      <c r="C26" s="10">
        <v>-72771</v>
      </c>
      <c r="D26" s="10">
        <v>-79502</v>
      </c>
      <c r="E26" s="10">
        <v>-127136</v>
      </c>
      <c r="F26" s="10">
        <v>-86828</v>
      </c>
      <c r="G26" s="10">
        <v>-199807</v>
      </c>
      <c r="H26" s="10">
        <v>-114535.18284000001</v>
      </c>
      <c r="I26" s="16"/>
      <c r="J26" s="10">
        <v>-12150</v>
      </c>
      <c r="K26" s="10">
        <v>-12216</v>
      </c>
      <c r="L26" s="10">
        <v>-15256</v>
      </c>
      <c r="M26" s="10">
        <v>-87514</v>
      </c>
      <c r="N26" s="10">
        <v>-17430</v>
      </c>
      <c r="O26" s="10">
        <v>-16487</v>
      </c>
      <c r="P26" s="10">
        <v>-14990</v>
      </c>
      <c r="Q26" s="10">
        <v>-37921</v>
      </c>
      <c r="R26" s="10">
        <v>-18211</v>
      </c>
      <c r="S26" s="10">
        <v>-91282</v>
      </c>
      <c r="T26" s="10">
        <v>-21527</v>
      </c>
      <c r="U26" s="10">
        <v>-68788</v>
      </c>
      <c r="V26" s="10">
        <v>-62814.137860000003</v>
      </c>
      <c r="W26" s="10">
        <v>-96575.105909999998</v>
      </c>
      <c r="X26" s="10">
        <v>-48757.823239999998</v>
      </c>
      <c r="Y26" s="10">
        <f t="shared" si="0"/>
        <v>93611.88416999999</v>
      </c>
    </row>
    <row r="27" spans="1:25" x14ac:dyDescent="0.2">
      <c r="A27" s="13" t="s">
        <v>155</v>
      </c>
      <c r="B27" s="13" t="s">
        <v>156</v>
      </c>
      <c r="C27" s="10">
        <v>0</v>
      </c>
      <c r="D27" s="10">
        <v>0</v>
      </c>
      <c r="E27" s="10">
        <v>0</v>
      </c>
      <c r="F27" s="10">
        <v>100000</v>
      </c>
      <c r="G27" s="10">
        <v>0</v>
      </c>
      <c r="H27" s="10">
        <v>170000</v>
      </c>
      <c r="I27" s="16"/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100000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170000</v>
      </c>
      <c r="X27" s="10">
        <v>0</v>
      </c>
      <c r="Y27" s="10">
        <f t="shared" si="0"/>
        <v>0</v>
      </c>
    </row>
    <row r="28" spans="1:25" x14ac:dyDescent="0.2">
      <c r="A28" s="13" t="s">
        <v>64</v>
      </c>
      <c r="B28" s="13" t="s">
        <v>137</v>
      </c>
      <c r="C28" s="10">
        <v>-26486</v>
      </c>
      <c r="D28" s="10">
        <v>-24955</v>
      </c>
      <c r="E28" s="10">
        <v>-29658</v>
      </c>
      <c r="F28" s="10">
        <v>-37434</v>
      </c>
      <c r="G28" s="10">
        <v>-45386</v>
      </c>
      <c r="H28" s="10">
        <v>-60343.908320000002</v>
      </c>
      <c r="I28" s="16"/>
      <c r="J28" s="10">
        <v>-7659</v>
      </c>
      <c r="K28" s="10">
        <v>-7209</v>
      </c>
      <c r="L28" s="10">
        <v>-7989</v>
      </c>
      <c r="M28" s="10">
        <v>-6801</v>
      </c>
      <c r="N28" s="10">
        <v>-8470</v>
      </c>
      <c r="O28" s="10">
        <v>-9517</v>
      </c>
      <c r="P28" s="10">
        <v>-9440</v>
      </c>
      <c r="Q28" s="10">
        <v>-10007</v>
      </c>
      <c r="R28" s="10">
        <v>-10074</v>
      </c>
      <c r="S28" s="10">
        <v>-10534</v>
      </c>
      <c r="T28" s="10">
        <v>-11610</v>
      </c>
      <c r="U28" s="10">
        <v>-13168</v>
      </c>
      <c r="V28" s="10">
        <v>-11682.284629999998</v>
      </c>
      <c r="W28" s="10">
        <v>-14863.007079999999</v>
      </c>
      <c r="X28" s="10">
        <v>-14741.465680000001</v>
      </c>
      <c r="Y28" s="10">
        <f t="shared" si="0"/>
        <v>-19057.150930000003</v>
      </c>
    </row>
    <row r="29" spans="1:25" x14ac:dyDescent="0.2">
      <c r="A29" s="18" t="s">
        <v>65</v>
      </c>
      <c r="B29" s="18" t="s">
        <v>138</v>
      </c>
      <c r="C29" s="11">
        <v>-12060</v>
      </c>
      <c r="D29" s="11">
        <v>7289</v>
      </c>
      <c r="E29" s="11">
        <v>18365</v>
      </c>
      <c r="F29" s="11">
        <v>41137</v>
      </c>
      <c r="G29" s="11">
        <v>82298</v>
      </c>
      <c r="H29" s="11">
        <v>154563.09356000178</v>
      </c>
      <c r="I29" s="16"/>
      <c r="J29" s="11">
        <v>69541</v>
      </c>
      <c r="K29" s="11">
        <v>31927</v>
      </c>
      <c r="L29" s="11">
        <v>53288</v>
      </c>
      <c r="M29" s="11">
        <v>-136391</v>
      </c>
      <c r="N29" s="11">
        <v>21829</v>
      </c>
      <c r="O29" s="11">
        <v>616</v>
      </c>
      <c r="P29" s="11">
        <v>-12763</v>
      </c>
      <c r="Q29" s="11">
        <v>31455</v>
      </c>
      <c r="R29" s="11">
        <v>50196</v>
      </c>
      <c r="S29" s="11">
        <v>11407</v>
      </c>
      <c r="T29" s="11">
        <v>-32192</v>
      </c>
      <c r="U29" s="11">
        <v>52887</v>
      </c>
      <c r="V29" s="11">
        <v>120161.60240000002</v>
      </c>
      <c r="W29" s="11">
        <v>135905.39759999997</v>
      </c>
      <c r="X29" s="11">
        <v>-53785.694189999631</v>
      </c>
      <c r="Y29" s="11">
        <f t="shared" si="0"/>
        <v>-47718.212249998571</v>
      </c>
    </row>
    <row r="30" spans="1:25" x14ac:dyDescent="0.2">
      <c r="A30" s="13" t="s">
        <v>66</v>
      </c>
      <c r="B30" s="13" t="s">
        <v>139</v>
      </c>
      <c r="C30" s="10">
        <v>6223</v>
      </c>
      <c r="D30" s="10">
        <v>10181</v>
      </c>
      <c r="E30" s="10">
        <v>32508</v>
      </c>
      <c r="F30" s="10">
        <v>110915</v>
      </c>
      <c r="G30" s="10">
        <v>91577</v>
      </c>
      <c r="H30" s="10">
        <v>125799.86185856134</v>
      </c>
      <c r="I30" s="16"/>
      <c r="J30" s="10">
        <v>-20102</v>
      </c>
      <c r="K30" s="10">
        <v>10677</v>
      </c>
      <c r="L30" s="10">
        <v>18470</v>
      </c>
      <c r="M30" s="10">
        <v>23463</v>
      </c>
      <c r="N30" s="10">
        <v>-30003</v>
      </c>
      <c r="O30" s="10">
        <v>6625</v>
      </c>
      <c r="P30" s="10">
        <v>17157</v>
      </c>
      <c r="Q30" s="10">
        <v>142419</v>
      </c>
      <c r="R30" s="10">
        <v>-19534</v>
      </c>
      <c r="S30" s="10">
        <v>13847</v>
      </c>
      <c r="T30" s="10">
        <v>-80443</v>
      </c>
      <c r="U30" s="10">
        <v>177729</v>
      </c>
      <c r="V30" s="10">
        <v>-104750</v>
      </c>
      <c r="W30" s="10">
        <v>183985</v>
      </c>
      <c r="X30" s="10">
        <v>-186519.40319008011</v>
      </c>
      <c r="Y30" s="10">
        <f t="shared" si="0"/>
        <v>233084.26504864148</v>
      </c>
    </row>
    <row r="31" spans="1:25" x14ac:dyDescent="0.2">
      <c r="A31" s="13" t="s">
        <v>67</v>
      </c>
      <c r="B31" s="13" t="s">
        <v>140</v>
      </c>
      <c r="C31" s="10">
        <v>17516</v>
      </c>
      <c r="D31" s="10">
        <v>23739</v>
      </c>
      <c r="E31" s="10">
        <v>33920</v>
      </c>
      <c r="F31" s="10">
        <v>66428</v>
      </c>
      <c r="G31" s="10">
        <v>177343.05015999998</v>
      </c>
      <c r="H31" s="10">
        <v>268919.98525000003</v>
      </c>
      <c r="I31" s="16"/>
      <c r="J31" s="10">
        <v>33920</v>
      </c>
      <c r="K31" s="10">
        <v>13818</v>
      </c>
      <c r="L31" s="10">
        <v>24495</v>
      </c>
      <c r="M31" s="10">
        <v>42965</v>
      </c>
      <c r="N31" s="10">
        <v>66428</v>
      </c>
      <c r="O31" s="10">
        <v>36425</v>
      </c>
      <c r="P31" s="10">
        <v>43050</v>
      </c>
      <c r="Q31" s="10">
        <v>60207</v>
      </c>
      <c r="R31" s="10">
        <v>177343</v>
      </c>
      <c r="S31" s="10">
        <v>157809</v>
      </c>
      <c r="T31" s="10">
        <v>171656</v>
      </c>
      <c r="U31" s="10">
        <v>91213</v>
      </c>
      <c r="V31" s="10">
        <v>268942</v>
      </c>
      <c r="W31" s="10">
        <v>164192</v>
      </c>
      <c r="X31" s="10">
        <v>348177.10796432104</v>
      </c>
      <c r="Y31" s="10">
        <f>X32</f>
        <v>161657.24395991987</v>
      </c>
    </row>
    <row r="32" spans="1:25" x14ac:dyDescent="0.2">
      <c r="A32" s="13" t="s">
        <v>68</v>
      </c>
      <c r="B32" s="13" t="s">
        <v>141</v>
      </c>
      <c r="C32" s="10">
        <v>23739</v>
      </c>
      <c r="D32" s="10">
        <v>33920</v>
      </c>
      <c r="E32" s="10">
        <v>66428</v>
      </c>
      <c r="F32" s="10">
        <v>177343</v>
      </c>
      <c r="G32" s="10">
        <v>268920</v>
      </c>
      <c r="H32" s="10">
        <v>394719.84710856131</v>
      </c>
      <c r="J32" s="10">
        <v>13818</v>
      </c>
      <c r="K32" s="10">
        <v>24495</v>
      </c>
      <c r="L32" s="10">
        <v>42965</v>
      </c>
      <c r="M32" s="10">
        <v>66428</v>
      </c>
      <c r="N32" s="10">
        <v>36425</v>
      </c>
      <c r="O32" s="10">
        <v>43050</v>
      </c>
      <c r="P32" s="10">
        <v>60207</v>
      </c>
      <c r="Q32" s="10">
        <v>202626</v>
      </c>
      <c r="R32" s="10">
        <v>157809</v>
      </c>
      <c r="S32" s="10">
        <v>171656</v>
      </c>
      <c r="T32" s="10">
        <v>91213</v>
      </c>
      <c r="U32" s="10">
        <v>268942</v>
      </c>
      <c r="V32" s="10">
        <v>164192</v>
      </c>
      <c r="W32" s="10">
        <v>348177.10796432104</v>
      </c>
      <c r="X32" s="10">
        <v>161657.24395991987</v>
      </c>
      <c r="Y32" s="10">
        <f>H32</f>
        <v>394719.84710856131</v>
      </c>
    </row>
    <row r="33" spans="1:23" x14ac:dyDescent="0.2">
      <c r="F33" s="25"/>
      <c r="Q33" s="10"/>
      <c r="R33" s="10"/>
      <c r="S33" s="10"/>
      <c r="T33" s="10"/>
      <c r="U33" s="10"/>
      <c r="V33" s="10"/>
      <c r="W33" s="10"/>
    </row>
    <row r="34" spans="1:23" ht="121.75" hidden="1" customHeight="1" x14ac:dyDescent="0.2">
      <c r="A34" s="29"/>
      <c r="B34" s="30"/>
    </row>
    <row r="35" spans="1:23" hidden="1" x14ac:dyDescent="0.2"/>
    <row r="36" spans="1:23" hidden="1" x14ac:dyDescent="0.2"/>
    <row r="37" spans="1:23" hidden="1" x14ac:dyDescent="0.2"/>
    <row r="38" spans="1:23" hidden="1" x14ac:dyDescent="0.2"/>
    <row r="39" spans="1:23" hidden="1" x14ac:dyDescent="0.2"/>
    <row r="40" spans="1:23" hidden="1" x14ac:dyDescent="0.2"/>
    <row r="41" spans="1:23" hidden="1" x14ac:dyDescent="0.2"/>
    <row r="42" spans="1:23" hidden="1" x14ac:dyDescent="0.2"/>
    <row r="43" spans="1:23" hidden="1" x14ac:dyDescent="0.2"/>
    <row r="44" spans="1:23" hidden="1" x14ac:dyDescent="0.2"/>
    <row r="45" spans="1:23" hidden="1" x14ac:dyDescent="0.2"/>
    <row r="46" spans="1:23" hidden="1" x14ac:dyDescent="0.2"/>
    <row r="47" spans="1:23" hidden="1" x14ac:dyDescent="0.2"/>
    <row r="48" spans="1:23" hidden="1" x14ac:dyDescent="0.2"/>
    <row r="49" hidden="1" x14ac:dyDescent="0.2"/>
    <row r="50" hidden="1" x14ac:dyDescent="0.2"/>
  </sheetData>
  <mergeCells count="1">
    <mergeCell ref="A34:B3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Cover</vt:lpstr>
      <vt:lpstr>RZiS | P&amp;L</vt:lpstr>
      <vt:lpstr>Bilans | Balance sheet</vt:lpstr>
      <vt:lpstr>Przepływy pieniężne | Cash flow</vt:lpstr>
      <vt:lpstr>'Bilans | Balance sheet'!MarkOne</vt:lpstr>
      <vt:lpstr>'Bilans | Balance sheet'!Print_Area</vt:lpstr>
      <vt:lpstr>Cover!Print_Area</vt:lpstr>
      <vt:lpstr>'Przepływy pieniężne | Cash flow'!Print_Area</vt:lpstr>
      <vt:lpstr>'RZiS | P&amp;L'!Print_Area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Uraziński</dc:creator>
  <cp:lastModifiedBy>Microsoft Office User</cp:lastModifiedBy>
  <cp:lastPrinted>2017-11-14T11:56:01Z</cp:lastPrinted>
  <dcterms:created xsi:type="dcterms:W3CDTF">2017-04-26T16:56:05Z</dcterms:created>
  <dcterms:modified xsi:type="dcterms:W3CDTF">2020-04-29T18:02:05Z</dcterms:modified>
</cp:coreProperties>
</file>