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wnloads\"/>
    </mc:Choice>
  </mc:AlternateContent>
  <xr:revisionPtr revIDLastSave="0" documentId="8_{352DEEE2-495C-43A6-9106-A5912D6FC0D5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1" l="1"/>
  <c r="Q61" i="1"/>
  <c r="K23" i="1"/>
  <c r="R92" i="1"/>
  <c r="Q8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90" i="1"/>
  <c r="Q91" i="1"/>
  <c r="Q92" i="1"/>
  <c r="T91" i="1"/>
  <c r="T92" i="1"/>
  <c r="S92" i="1"/>
  <c r="S90" i="1"/>
  <c r="S91" i="1"/>
  <c r="S89" i="1"/>
  <c r="S88" i="1"/>
  <c r="U92" i="1"/>
  <c r="K92" i="1"/>
  <c r="R91" i="1"/>
  <c r="U91" i="1"/>
  <c r="K91" i="1"/>
  <c r="K90" i="1"/>
  <c r="R90" i="1"/>
  <c r="U90" i="1"/>
  <c r="T90" i="1"/>
  <c r="K4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2" i="1"/>
  <c r="R8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7" i="1"/>
  <c r="R88" i="1"/>
  <c r="R89" i="1"/>
  <c r="R2" i="1"/>
  <c r="G12" i="1" l="1"/>
  <c r="G9" i="1"/>
  <c r="G10" i="1"/>
  <c r="W8" i="1"/>
  <c r="W9" i="1" s="1"/>
  <c r="G8" i="1"/>
  <c r="G7" i="1"/>
</calcChain>
</file>

<file path=xl/sharedStrings.xml><?xml version="1.0" encoding="utf-8"?>
<sst xmlns="http://schemas.openxmlformats.org/spreadsheetml/2006/main" count="752" uniqueCount="192">
  <si>
    <t>name</t>
  </si>
  <si>
    <t>gender</t>
  </si>
  <si>
    <t>education degree</t>
  </si>
  <si>
    <t>n_roles_beginning</t>
  </si>
  <si>
    <t>n_failed_inv</t>
  </si>
  <si>
    <t>share_beginning</t>
  </si>
  <si>
    <t>share_end</t>
  </si>
  <si>
    <t>name_company</t>
  </si>
  <si>
    <t>year_beg</t>
  </si>
  <si>
    <t>year_end</t>
  </si>
  <si>
    <t>value_variation</t>
  </si>
  <si>
    <t>sector</t>
  </si>
  <si>
    <t>beg_y_company</t>
  </si>
  <si>
    <t>nationality</t>
  </si>
  <si>
    <t>nation_company</t>
  </si>
  <si>
    <t>field_of_study</t>
  </si>
  <si>
    <t>MR ALESSIO SPERANDIO</t>
  </si>
  <si>
    <t>VIRES SRL (PORDENONE)</t>
  </si>
  <si>
    <t>ITALIAN</t>
  </si>
  <si>
    <t>M</t>
  </si>
  <si>
    <t>PRODUZIONE DI MACCHINARI INDUSTRIALI, ELETRICI ED ELETTRONICI</t>
  </si>
  <si>
    <t>BACHELOR</t>
  </si>
  <si>
    <t>MASTER</t>
  </si>
  <si>
    <t>MR FABIO QUERINUZZI</t>
  </si>
  <si>
    <t>ALFATECH SRL (FIUME VENETO)</t>
  </si>
  <si>
    <t>REV_soc_beg</t>
  </si>
  <si>
    <t>REV_soc_end</t>
  </si>
  <si>
    <t>METALLURGIA E PRODOTTI IN METALLO</t>
  </si>
  <si>
    <t>MR LUCA VALERIO CAMERANO</t>
  </si>
  <si>
    <t>MRS MARINELLA SOLDI</t>
  </si>
  <si>
    <t>F</t>
  </si>
  <si>
    <t>AZIENDA, MEDIA E TELECOMUNICAZIONI</t>
  </si>
  <si>
    <t>ENGAGIGO SRL (PARMA)</t>
  </si>
  <si>
    <t>MYSECRETCASE SRL(MILANO)</t>
  </si>
  <si>
    <t>AZIENDA, COMMERCIO ALL'INGROSSO</t>
  </si>
  <si>
    <t>HIGH SCHOOL</t>
  </si>
  <si>
    <t>AZIENDA, SOFTWARE PER COMPUTER</t>
  </si>
  <si>
    <t>MR VALERIO PEREGO</t>
  </si>
  <si>
    <t>AZIENDA, VIAGGI, INTRATTENIMENTO E ACCOGLIENZA</t>
  </si>
  <si>
    <t>AZZURRA SRL (ASSAGO)</t>
  </si>
  <si>
    <t>AGILE SRL(PESCHIERA BORROMEO)</t>
  </si>
  <si>
    <t>SEMPLICE SRL(VANZAGHELLO)</t>
  </si>
  <si>
    <t>ISIR SRL(SERIANO)</t>
  </si>
  <si>
    <t>AZIENDA,VIAGGI, INTRATTENIMENTO E ACCOGLIENZA</t>
  </si>
  <si>
    <t>CELESTE SRL (ASSAGO)</t>
  </si>
  <si>
    <t>MR FULVIO OMAR BERTONI</t>
  </si>
  <si>
    <t>COMEHOME SRL (MILANO)</t>
  </si>
  <si>
    <t>CEV SRL (MILANO)</t>
  </si>
  <si>
    <t>CEV HOLDING SRL (MILANO)</t>
  </si>
  <si>
    <t>RED CARPET SRL (MILANO)</t>
  </si>
  <si>
    <t>AZIENDA, SERVIZI ALLE IMPRESE</t>
  </si>
  <si>
    <t>MR MATTEO DANIELI</t>
  </si>
  <si>
    <t>BOMBONERA SRL (MILANO)</t>
  </si>
  <si>
    <t>MR DAVIDE DATTOLI</t>
  </si>
  <si>
    <t>TALENT GARDEN SPA(MILANO)</t>
  </si>
  <si>
    <t>HEROES SRL (MILANO)</t>
  </si>
  <si>
    <t>PHOTOEVENTS SRL(BRESCIA)</t>
  </si>
  <si>
    <t>INNEXTA SRL(MILANO)</t>
  </si>
  <si>
    <t>MR DANIEL KRANG</t>
  </si>
  <si>
    <t>OREEGANO SRL (ACQUAVIVA DELLE FONTI)</t>
  </si>
  <si>
    <t>KMMC SRL</t>
  </si>
  <si>
    <t>TESTBUSTERS SRL (MILANO)</t>
  </si>
  <si>
    <t>AZIENDA, PUBBLICA AMMINISTRAZIONE, ISTRUZIONE, SALUTE E SERVIZI SOCIALI</t>
  </si>
  <si>
    <t>MR ALESSANDRO TOMMASI</t>
  </si>
  <si>
    <t>HELM CONSULTING SRL(MILANO)</t>
  </si>
  <si>
    <t>BOOM IMAGE STUDIO SPA(MILANO)</t>
  </si>
  <si>
    <t>JAKALA HOLDING SPA(MILANO)</t>
  </si>
  <si>
    <t>MR CORRADO PASSERA</t>
  </si>
  <si>
    <t>JUST KNOCK SRL</t>
  </si>
  <si>
    <t>MR ANDREA CASALINI</t>
  </si>
  <si>
    <t xml:space="preserve">MASTER </t>
  </si>
  <si>
    <t>ENGAGIO SRL (PARMA)</t>
  </si>
  <si>
    <t>DOVECONCIENE SRL (SESTU)</t>
  </si>
  <si>
    <t>STERN &amp; PARTNERS SRL(PARMA)</t>
  </si>
  <si>
    <t>SPORT DATA  MANAGEMENT SRL(PARMA)</t>
  </si>
  <si>
    <t>AZIENDA, VIAGGI, INTRATTENIMENTO E ACOGLIENZA</t>
  </si>
  <si>
    <t>HOME FOOD SRL (BOLOGNA)</t>
  </si>
  <si>
    <t>PRITABLED SRL(MONTECCHIO EMILIA)</t>
  </si>
  <si>
    <t>AZIENDA, PRODUZIONE DI MACCHINARI INDUSTRIALI, ELETTRICI ED ELETTRONICI</t>
  </si>
  <si>
    <t>STERN &amp; PARTNERS II SRL(PARMA)</t>
  </si>
  <si>
    <t>STARTUPITALIA SRL(CAGLIARI)</t>
  </si>
  <si>
    <t>CAPAGIO SRL(PARMA)</t>
  </si>
  <si>
    <t>MADEGUS SRL (PARMA)</t>
  </si>
  <si>
    <t>AZIENDA, BIOTECNOLOGIE E SCIENZE DELLA VITA</t>
  </si>
  <si>
    <t>CHECK BONUS SRL(MILANO)</t>
  </si>
  <si>
    <t xml:space="preserve">ICONIUM SPA(MILANO) </t>
  </si>
  <si>
    <t>BOREALIS TECH INVESTMENTS SRL(PARMA)</t>
  </si>
  <si>
    <t>SOCIETA' FINANZIARIA</t>
  </si>
  <si>
    <t>EATALY NET SRL(MONTICELLO D'ALBA)</t>
  </si>
  <si>
    <t>EVERLI SPA(MILANO)</t>
  </si>
  <si>
    <t>RESTOPOLIS SRL(MILANO)</t>
  </si>
  <si>
    <t>RUGBY PARMA FC 1931 SOCIETA' SPORTIVA DILETTANTISTICA SRL</t>
  </si>
  <si>
    <t>MR FRANCESCO BERALDI</t>
  </si>
  <si>
    <t>O2E - SRL(ROMA CAPITALE)</t>
  </si>
  <si>
    <t>TANNICO E WINEPLATFORM SPA(MILANO)</t>
  </si>
  <si>
    <t>CODERMINE SRL(BRESCIA)</t>
  </si>
  <si>
    <t>SUPERPARTES SPA</t>
  </si>
  <si>
    <t>BRANDS &amp; MORE SPA(GRASSOBBIO)</t>
  </si>
  <si>
    <t>AZIENDA, INDUSTRIA TESSILE E DELL'ABBIGLIAMENTO</t>
  </si>
  <si>
    <t>MR PAOLO DE NADAI</t>
  </si>
  <si>
    <t>VILLA SAN PIO X SRL(NOVA LEVANTE)</t>
  </si>
  <si>
    <t>AZIENDA, EDILIZIA</t>
  </si>
  <si>
    <t>MR PIERO SANNA</t>
  </si>
  <si>
    <t>SARDEX SPA(SERRAMANNA)</t>
  </si>
  <si>
    <t>LANGUAGES AND TOURISM</t>
  </si>
  <si>
    <t>MR CARLO MANCOSU</t>
  </si>
  <si>
    <t>BFLOWS SRL(CAGLIARI)</t>
  </si>
  <si>
    <t>MODERN LITERATURE</t>
  </si>
  <si>
    <t xml:space="preserve">MR RICCARDO NERI </t>
  </si>
  <si>
    <t>PVP GEEKS SRL(MODENA)</t>
  </si>
  <si>
    <t>AZIENDA, ALTRE ATTIVITA' MANIFATTURIERE</t>
  </si>
  <si>
    <t>HEADWAY SRL IN LIQUIDAZIONE</t>
  </si>
  <si>
    <t>MR SILVANO PINTER</t>
  </si>
  <si>
    <t>HIGH SCHOOL DIPLOMA</t>
  </si>
  <si>
    <t>TECHNICAL INSTITUTE</t>
  </si>
  <si>
    <t>HYDROSOLAR SRL(MORI)</t>
  </si>
  <si>
    <t>ENERTEC TRENTINO SRL IN LIQUIDAZIONE(AVIO)</t>
  </si>
  <si>
    <t>MR MASSIMILIANO BISELLI</t>
  </si>
  <si>
    <t>ENGINEERING</t>
  </si>
  <si>
    <t>BP ENGINEERING SRL(CARRARA)</t>
  </si>
  <si>
    <t>AZIENDA, PRODUZIONE MACCHINARI INDUSTRIALI, ELETTRICI ED ELETTRONICI</t>
  </si>
  <si>
    <t>BP MINING SRL(CARRARA)</t>
  </si>
  <si>
    <t>AMICO SRL(MASSA)</t>
  </si>
  <si>
    <t>AMMITECH SRL(CARRARA)</t>
  </si>
  <si>
    <t>MRS RITA BESSON</t>
  </si>
  <si>
    <t>ICTINNOVA SRL(ROMA CAPITALE)</t>
  </si>
  <si>
    <t>I4E2 SRL IN LIQUIDAZIONE</t>
  </si>
  <si>
    <t>AZIENDA,</t>
  </si>
  <si>
    <t>MR ANDREA PROIETTI</t>
  </si>
  <si>
    <t>PHD</t>
  </si>
  <si>
    <t>MANET MOBILE SOLUTIONS SRL(ROMA CAPITALE)ù</t>
  </si>
  <si>
    <t>MR ALESSANDRO LODO</t>
  </si>
  <si>
    <t>RE MAT SRL(TORINO)</t>
  </si>
  <si>
    <t>LP SERVICES SRL(ALMESE)</t>
  </si>
  <si>
    <t>MR ANDREA COSTA</t>
  </si>
  <si>
    <t>R2M ENERGY SRL(PAVIA)</t>
  </si>
  <si>
    <t>R2M SOLUTION SRL(PAVIA)</t>
  </si>
  <si>
    <t>MR OMAR CABONI</t>
  </si>
  <si>
    <t>ICHNOVA SRL</t>
  </si>
  <si>
    <t>MR PIETRO DE CINQUE</t>
  </si>
  <si>
    <t>E-MORE ENERGY SRL(SAN SALVO)</t>
  </si>
  <si>
    <t>MR RICCARDO PUGLISI</t>
  </si>
  <si>
    <t>ELABORANDA SRL IN LIQUIDAZIONE</t>
  </si>
  <si>
    <t>MR MARCO ROCCHETTI</t>
  </si>
  <si>
    <t>MRS ISABELLA PRANILLA</t>
  </si>
  <si>
    <t>AZINEDA, PRODUZIONE MACCHINARI INDUSTRIALI ED ELETTRICI</t>
  </si>
  <si>
    <t>MRS ANTONELLA NARDELLI</t>
  </si>
  <si>
    <t>JG HITECHNOLOGY SRL</t>
  </si>
  <si>
    <t>META WELLNESS SRL</t>
  </si>
  <si>
    <t>TT TOOTH TRANSFORMER SRL</t>
  </si>
  <si>
    <t>AZIENDA, PRODUZIONE MACCHINARI INDUSTRIALI ELETTRICI ED ELETTRONICI</t>
  </si>
  <si>
    <t>LABPRATORI ITALIANI RIUNITI SPA</t>
  </si>
  <si>
    <t>AZIENDA, PUBBLICA AMMINISTRAZIONE, SALUTE E SERVIZI SOCIALI</t>
  </si>
  <si>
    <t>XYENCE CAPITAL SGR SPA</t>
  </si>
  <si>
    <t>VENTURE CAPITAL</t>
  </si>
  <si>
    <t>EC HOUSE SRL</t>
  </si>
  <si>
    <t>TANDEM FILMTV PRODUCTION SRL</t>
  </si>
  <si>
    <t>FOODY BURGER CAFE' SRL</t>
  </si>
  <si>
    <t>WINEVERSE SRL</t>
  </si>
  <si>
    <t>MR FEDERICO CHIAVERINI</t>
  </si>
  <si>
    <t>birth</t>
  </si>
  <si>
    <t>WEL SRL</t>
  </si>
  <si>
    <t>MR NICOLA CAPORASO</t>
  </si>
  <si>
    <t>SOONEAT SRL</t>
  </si>
  <si>
    <t>MR MARCO FICARRA</t>
  </si>
  <si>
    <t>DESTINATION ITALIA SPA</t>
  </si>
  <si>
    <t>MRS VITTORIA FERLIN</t>
  </si>
  <si>
    <t>MAXFONE SRL</t>
  </si>
  <si>
    <t xml:space="preserve">AZIENDA, </t>
  </si>
  <si>
    <t>MRS ELEONORA DEL VENTO</t>
  </si>
  <si>
    <t>BRIDGE INSURANCE SERVICE SRL</t>
  </si>
  <si>
    <t>AZIENDA, SERVIZI BANCARI, ASSICURATIVI E FINANZIARI</t>
  </si>
  <si>
    <t>MILLIORA ASSICURA SRL</t>
  </si>
  <si>
    <t>today</t>
  </si>
  <si>
    <t>duration</t>
  </si>
  <si>
    <t>age_beginning</t>
  </si>
  <si>
    <t>age_today</t>
  </si>
  <si>
    <t>ECONOMICS AND FINANCE</t>
  </si>
  <si>
    <t>MEDICAL SCIENCES</t>
  </si>
  <si>
    <t>MR ANDREA PEDREZZOLLI</t>
  </si>
  <si>
    <t>difference_share</t>
  </si>
  <si>
    <t>MR LUCA CLEMETEL</t>
  </si>
  <si>
    <t>EOPTIS SRL</t>
  </si>
  <si>
    <t>MRS LUCIA SANTANGELO</t>
  </si>
  <si>
    <t>HUMANITIES STUDIES</t>
  </si>
  <si>
    <t>GEORADIO SRL</t>
  </si>
  <si>
    <t>CC-CP SRL</t>
  </si>
  <si>
    <t>log_variation</t>
  </si>
  <si>
    <t>foundation_year</t>
  </si>
  <si>
    <t xml:space="preserve">HIGH SCHOOL </t>
  </si>
  <si>
    <t>UNKNOWN</t>
  </si>
  <si>
    <t>SCIENTIFIC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</si>
</sst>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color rgb="FF333333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7" fontId="0" fillId="0" borderId="0" xfId="0" applyNumberFormat="1"/>
    <xf numFmtId="14" fontId="0" fillId="0" borderId="0" xfId="0" applyNumberFormat="1"/>
    <xf numFmtId="0" fontId="2" fillId="0" borderId="0" xfId="0" applyFont="1"/>
    <xf numFmtId="17" fontId="2" fillId="0" borderId="0" xfId="0" applyNumberFormat="1" applyFont="1"/>
    <xf numFmtId="0" fontId="3" fillId="0" borderId="0" xfId="0" applyFont="1"/>
    <xf numFmtId="0" fontId="0" fillId="0" borderId="0" xfId="0" applyNumberFormat="1"/>
    <xf numFmtId="164" fontId="0" fillId="0" borderId="0" xfId="0" applyNumberFormat="1"/>
    <xf numFmtId="0" fontId="4" fillId="2" borderId="0" xfId="0" applyFont="1" applyFill="1" applyAlignment="1">
      <alignment wrapText="1"/>
    </xf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2"/>
  <sheetViews>
    <sheetView tabSelected="1" zoomScale="91" workbookViewId="0">
      <pane ySplit="1" topLeftCell="A26" activePane="bottomLeft" state="frozen"/>
      <selection pane="bottomLeft" activeCell="E30" sqref="E30"/>
    </sheetView>
  </sheetViews>
  <sheetFormatPr defaultRowHeight="15" x14ac:dyDescent="0.25"/>
  <cols>
    <col min="1" max="1" width="21.140625" bestFit="1" customWidth="1"/>
    <col min="2" max="2" width="11.42578125" bestFit="1" customWidth="1"/>
    <col min="4" max="4" width="10.5703125" bestFit="1" customWidth="1"/>
    <col min="5" max="5" width="16.7109375" bestFit="1" customWidth="1"/>
    <col min="6" max="6" width="16.7109375" customWidth="1"/>
    <col min="7" max="7" width="17.7109375" bestFit="1" customWidth="1"/>
    <col min="8" max="8" width="12" bestFit="1" customWidth="1"/>
    <col min="9" max="9" width="15.85546875" bestFit="1" customWidth="1"/>
    <col min="10" max="10" width="10.28515625" bestFit="1" customWidth="1"/>
    <col min="11" max="11" width="10.28515625" customWidth="1"/>
    <col min="12" max="12" width="21.42578125" bestFit="1" customWidth="1"/>
    <col min="13" max="13" width="10.42578125" bestFit="1" customWidth="1"/>
    <col min="14" max="14" width="11.42578125" bestFit="1" customWidth="1"/>
    <col min="15" max="15" width="11.7109375" bestFit="1" customWidth="1"/>
    <col min="16" max="16" width="11.85546875" bestFit="1" customWidth="1"/>
    <col min="17" max="17" width="11.85546875" customWidth="1"/>
    <col min="18" max="18" width="14.85546875" bestFit="1" customWidth="1"/>
    <col min="19" max="22" width="14.85546875" customWidth="1"/>
    <col min="24" max="24" width="15.42578125" bestFit="1" customWidth="1"/>
    <col min="25" max="25" width="15.42578125" customWidth="1"/>
    <col min="26" max="26" width="15.85546875" bestFit="1" customWidth="1"/>
  </cols>
  <sheetData>
    <row r="1" spans="1:26" x14ac:dyDescent="0.25">
      <c r="A1" s="1" t="s">
        <v>0</v>
      </c>
      <c r="B1" s="1" t="s">
        <v>160</v>
      </c>
      <c r="C1" s="1" t="s">
        <v>1</v>
      </c>
      <c r="D1" s="1" t="s">
        <v>13</v>
      </c>
      <c r="E1" s="1" t="s">
        <v>2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180</v>
      </c>
      <c r="L1" s="1" t="s">
        <v>7</v>
      </c>
      <c r="M1" s="1" t="s">
        <v>8</v>
      </c>
      <c r="N1" s="1" t="s">
        <v>9</v>
      </c>
      <c r="O1" s="1" t="s">
        <v>25</v>
      </c>
      <c r="P1" s="1" t="s">
        <v>26</v>
      </c>
      <c r="Q1" s="1" t="s">
        <v>187</v>
      </c>
      <c r="R1" s="1" t="s">
        <v>10</v>
      </c>
      <c r="S1" s="1" t="s">
        <v>176</v>
      </c>
      <c r="T1" s="1" t="s">
        <v>175</v>
      </c>
      <c r="U1" s="1" t="s">
        <v>174</v>
      </c>
      <c r="V1" s="1" t="s">
        <v>173</v>
      </c>
      <c r="W1" s="1" t="s">
        <v>11</v>
      </c>
      <c r="X1" s="1" t="s">
        <v>12</v>
      </c>
      <c r="Y1" s="1" t="s">
        <v>188</v>
      </c>
      <c r="Z1" s="1" t="s">
        <v>14</v>
      </c>
    </row>
    <row r="2" spans="1:26" x14ac:dyDescent="0.25">
      <c r="A2" t="s">
        <v>16</v>
      </c>
      <c r="B2" s="3">
        <v>28536</v>
      </c>
      <c r="C2" t="s">
        <v>19</v>
      </c>
      <c r="D2" t="s">
        <v>18</v>
      </c>
      <c r="E2" t="s">
        <v>189</v>
      </c>
      <c r="F2" t="s">
        <v>190</v>
      </c>
      <c r="G2">
        <v>0</v>
      </c>
      <c r="H2">
        <v>0</v>
      </c>
      <c r="I2">
        <v>11.08</v>
      </c>
      <c r="J2">
        <v>11.08</v>
      </c>
      <c r="K2">
        <f>J2-I2</f>
        <v>0</v>
      </c>
      <c r="L2" t="s">
        <v>17</v>
      </c>
      <c r="M2" s="2">
        <v>43100</v>
      </c>
      <c r="N2" s="2">
        <v>43830</v>
      </c>
      <c r="O2">
        <v>1</v>
      </c>
      <c r="P2">
        <v>95.899000000000001</v>
      </c>
      <c r="Q2">
        <f>LN(P2/O2)</f>
        <v>4.5632955543063494</v>
      </c>
      <c r="R2">
        <f t="shared" ref="R2:R33" si="0">(P2-O2)/O2</f>
        <v>94.899000000000001</v>
      </c>
      <c r="S2">
        <f t="shared" ref="S2:S33" si="1">(V2-B2)/356</f>
        <v>44.671348314606739</v>
      </c>
      <c r="T2">
        <f t="shared" ref="T2:T33" si="2">(M2-B2)/365</f>
        <v>39.901369863013699</v>
      </c>
      <c r="U2">
        <f t="shared" ref="U2:U33" si="3">(N2-M2)/365</f>
        <v>2</v>
      </c>
      <c r="V2" s="3">
        <v>44439</v>
      </c>
      <c r="W2" t="s">
        <v>20</v>
      </c>
      <c r="X2" s="3">
        <v>42795</v>
      </c>
      <c r="Y2" s="7">
        <v>2017</v>
      </c>
      <c r="Z2" t="s">
        <v>18</v>
      </c>
    </row>
    <row r="3" spans="1:26" x14ac:dyDescent="0.25">
      <c r="A3" t="s">
        <v>23</v>
      </c>
      <c r="B3" s="3">
        <v>27366</v>
      </c>
      <c r="C3" t="s">
        <v>19</v>
      </c>
      <c r="D3" t="s">
        <v>18</v>
      </c>
      <c r="E3" t="s">
        <v>22</v>
      </c>
      <c r="F3" t="s">
        <v>118</v>
      </c>
      <c r="G3" s="10">
        <v>6</v>
      </c>
      <c r="H3" s="10">
        <v>1</v>
      </c>
      <c r="I3">
        <v>10</v>
      </c>
      <c r="J3">
        <v>10</v>
      </c>
      <c r="K3">
        <f t="shared" ref="K3:K65" si="4">J3-I3</f>
        <v>0</v>
      </c>
      <c r="L3" t="s">
        <v>24</v>
      </c>
      <c r="M3" s="2">
        <v>42035</v>
      </c>
      <c r="N3" s="2">
        <v>43100</v>
      </c>
      <c r="O3">
        <v>2080.9369999999999</v>
      </c>
      <c r="P3">
        <v>3136.0880000000002</v>
      </c>
      <c r="Q3">
        <f t="shared" ref="Q3:Q66" si="5">LN(P3/O3)</f>
        <v>0.41015789027248473</v>
      </c>
      <c r="R3">
        <f t="shared" si="0"/>
        <v>0.50705571576650343</v>
      </c>
      <c r="S3">
        <f t="shared" si="1"/>
        <v>47.957865168539328</v>
      </c>
      <c r="T3">
        <f t="shared" si="2"/>
        <v>40.18904109589041</v>
      </c>
      <c r="U3">
        <f t="shared" si="3"/>
        <v>2.9178082191780823</v>
      </c>
      <c r="V3" s="3">
        <v>44439</v>
      </c>
      <c r="W3" t="s">
        <v>27</v>
      </c>
      <c r="X3" s="3">
        <v>41974</v>
      </c>
      <c r="Y3" s="7">
        <v>2014</v>
      </c>
      <c r="Z3" t="s">
        <v>18</v>
      </c>
    </row>
    <row r="4" spans="1:26" x14ac:dyDescent="0.25">
      <c r="A4" t="s">
        <v>28</v>
      </c>
      <c r="B4" s="3">
        <v>23275</v>
      </c>
      <c r="C4" t="s">
        <v>19</v>
      </c>
      <c r="D4" t="s">
        <v>18</v>
      </c>
      <c r="E4" t="s">
        <v>22</v>
      </c>
      <c r="F4" t="s">
        <v>177</v>
      </c>
      <c r="G4" s="10">
        <v>10</v>
      </c>
      <c r="H4" s="10">
        <v>1</v>
      </c>
      <c r="I4">
        <v>0.37</v>
      </c>
      <c r="J4">
        <v>0.37</v>
      </c>
      <c r="K4">
        <f t="shared" si="4"/>
        <v>0</v>
      </c>
      <c r="L4" s="6" t="s">
        <v>66</v>
      </c>
      <c r="M4" s="2">
        <v>41639</v>
      </c>
      <c r="N4" s="2">
        <v>42735</v>
      </c>
      <c r="O4" s="7">
        <v>6186.6419999999998</v>
      </c>
      <c r="P4" s="7">
        <v>490.15600000000001</v>
      </c>
      <c r="Q4">
        <f t="shared" si="5"/>
        <v>-2.5354240228116867</v>
      </c>
      <c r="R4">
        <f t="shared" si="0"/>
        <v>-0.92077188238789309</v>
      </c>
      <c r="S4">
        <f t="shared" si="1"/>
        <v>59.449438202247194</v>
      </c>
      <c r="T4">
        <f t="shared" si="2"/>
        <v>50.31232876712329</v>
      </c>
      <c r="U4">
        <f t="shared" si="3"/>
        <v>3.0027397260273974</v>
      </c>
      <c r="V4" s="3">
        <v>44439</v>
      </c>
      <c r="W4" s="7" t="s">
        <v>50</v>
      </c>
      <c r="X4" s="3">
        <v>36526</v>
      </c>
      <c r="Y4" s="7">
        <v>2000</v>
      </c>
      <c r="Z4" s="7" t="s">
        <v>18</v>
      </c>
    </row>
    <row r="5" spans="1:26" x14ac:dyDescent="0.25">
      <c r="A5" t="s">
        <v>29</v>
      </c>
      <c r="B5" s="3">
        <v>24416</v>
      </c>
      <c r="C5" t="s">
        <v>30</v>
      </c>
      <c r="D5" t="s">
        <v>18</v>
      </c>
      <c r="E5" t="s">
        <v>22</v>
      </c>
      <c r="F5" t="s">
        <v>177</v>
      </c>
      <c r="G5" s="10">
        <v>11</v>
      </c>
      <c r="H5" s="10">
        <v>2</v>
      </c>
      <c r="I5">
        <v>0.65</v>
      </c>
      <c r="J5">
        <v>0.84</v>
      </c>
      <c r="K5">
        <f t="shared" si="4"/>
        <v>0.18999999999999995</v>
      </c>
      <c r="L5" t="s">
        <v>32</v>
      </c>
      <c r="M5" s="2">
        <v>43039</v>
      </c>
      <c r="N5" s="2">
        <v>43830</v>
      </c>
      <c r="O5">
        <v>471.94</v>
      </c>
      <c r="P5">
        <v>1763.212</v>
      </c>
      <c r="Q5">
        <f t="shared" si="5"/>
        <v>1.3180405658818304</v>
      </c>
      <c r="R5">
        <f t="shared" si="0"/>
        <v>2.7360935712166801</v>
      </c>
      <c r="S5">
        <f t="shared" si="1"/>
        <v>56.24438202247191</v>
      </c>
      <c r="T5">
        <f t="shared" si="2"/>
        <v>51.021917808219179</v>
      </c>
      <c r="U5">
        <f t="shared" si="3"/>
        <v>2.1671232876712327</v>
      </c>
      <c r="V5" s="3">
        <v>44439</v>
      </c>
      <c r="W5" t="s">
        <v>31</v>
      </c>
      <c r="X5" s="3">
        <v>42522</v>
      </c>
      <c r="Y5" s="7">
        <v>2016</v>
      </c>
      <c r="Z5" t="s">
        <v>18</v>
      </c>
    </row>
    <row r="6" spans="1:26" x14ac:dyDescent="0.25">
      <c r="A6" t="s">
        <v>29</v>
      </c>
      <c r="B6" s="3">
        <v>24417</v>
      </c>
      <c r="C6" t="s">
        <v>30</v>
      </c>
      <c r="D6" t="s">
        <v>18</v>
      </c>
      <c r="E6" t="s">
        <v>22</v>
      </c>
      <c r="F6" t="s">
        <v>177</v>
      </c>
      <c r="G6" s="10">
        <v>10</v>
      </c>
      <c r="H6" s="10">
        <v>2</v>
      </c>
      <c r="I6">
        <v>0.7</v>
      </c>
      <c r="J6">
        <v>0.51</v>
      </c>
      <c r="K6">
        <f t="shared" si="4"/>
        <v>-0.18999999999999995</v>
      </c>
      <c r="L6" t="s">
        <v>33</v>
      </c>
      <c r="M6" s="2">
        <v>42916</v>
      </c>
      <c r="N6" s="2">
        <v>43830</v>
      </c>
      <c r="O6">
        <v>1933.2280000000001</v>
      </c>
      <c r="P6">
        <v>3122.0349999999999</v>
      </c>
      <c r="Q6">
        <f t="shared" si="5"/>
        <v>0.47929388815132812</v>
      </c>
      <c r="R6">
        <f t="shared" si="0"/>
        <v>0.61493367569681368</v>
      </c>
      <c r="S6">
        <f t="shared" si="1"/>
        <v>56.241573033707866</v>
      </c>
      <c r="T6">
        <f t="shared" si="2"/>
        <v>50.682191780821917</v>
      </c>
      <c r="U6">
        <f t="shared" si="3"/>
        <v>2.504109589041096</v>
      </c>
      <c r="V6" s="3">
        <v>44439</v>
      </c>
      <c r="W6" t="s">
        <v>34</v>
      </c>
      <c r="X6" s="3">
        <v>41548</v>
      </c>
      <c r="Y6" s="7">
        <v>2013</v>
      </c>
      <c r="Z6" t="s">
        <v>18</v>
      </c>
    </row>
    <row r="7" spans="1:26" x14ac:dyDescent="0.25">
      <c r="A7" t="s">
        <v>37</v>
      </c>
      <c r="B7" s="3">
        <v>28636</v>
      </c>
      <c r="C7" t="s">
        <v>19</v>
      </c>
      <c r="D7" t="s">
        <v>18</v>
      </c>
      <c r="E7" t="s">
        <v>21</v>
      </c>
      <c r="F7" t="s">
        <v>190</v>
      </c>
      <c r="G7">
        <f>1</f>
        <v>1</v>
      </c>
      <c r="H7">
        <v>1</v>
      </c>
      <c r="I7">
        <v>37.5</v>
      </c>
      <c r="J7">
        <v>41</v>
      </c>
      <c r="K7">
        <f t="shared" si="4"/>
        <v>3.5</v>
      </c>
      <c r="L7" t="s">
        <v>39</v>
      </c>
      <c r="M7" s="2">
        <v>40543</v>
      </c>
      <c r="N7" s="2">
        <v>43830</v>
      </c>
      <c r="O7">
        <v>413.548</v>
      </c>
      <c r="P7">
        <v>256.37</v>
      </c>
      <c r="Q7">
        <f t="shared" si="5"/>
        <v>-0.47815187643088902</v>
      </c>
      <c r="R7">
        <f t="shared" si="0"/>
        <v>-0.38007196262586207</v>
      </c>
      <c r="S7">
        <f t="shared" si="1"/>
        <v>44.390449438202246</v>
      </c>
      <c r="T7">
        <f t="shared" si="2"/>
        <v>32.62191780821918</v>
      </c>
      <c r="U7">
        <f t="shared" si="3"/>
        <v>9.0054794520547947</v>
      </c>
      <c r="V7" s="3">
        <v>44439</v>
      </c>
      <c r="W7" t="s">
        <v>38</v>
      </c>
      <c r="X7" s="3">
        <v>38473</v>
      </c>
      <c r="Y7" s="7">
        <v>2005</v>
      </c>
      <c r="Z7" t="s">
        <v>18</v>
      </c>
    </row>
    <row r="8" spans="1:26" x14ac:dyDescent="0.25">
      <c r="A8" t="s">
        <v>37</v>
      </c>
      <c r="B8" s="3">
        <v>28637</v>
      </c>
      <c r="C8" t="s">
        <v>19</v>
      </c>
      <c r="D8" t="s">
        <v>18</v>
      </c>
      <c r="E8" t="s">
        <v>21</v>
      </c>
      <c r="F8" t="s">
        <v>190</v>
      </c>
      <c r="G8">
        <f>1+1+1+1</f>
        <v>4</v>
      </c>
      <c r="H8">
        <v>1</v>
      </c>
      <c r="I8">
        <v>31.4</v>
      </c>
      <c r="J8">
        <v>31.4</v>
      </c>
      <c r="K8">
        <f t="shared" si="4"/>
        <v>0</v>
      </c>
      <c r="L8" t="s">
        <v>40</v>
      </c>
      <c r="M8" s="2">
        <v>42185</v>
      </c>
      <c r="N8" s="2">
        <v>43830</v>
      </c>
      <c r="O8">
        <v>280.91800000000001</v>
      </c>
      <c r="P8">
        <v>317.02300000000002</v>
      </c>
      <c r="Q8">
        <f t="shared" si="5"/>
        <v>0.12091151464946652</v>
      </c>
      <c r="R8">
        <f t="shared" si="0"/>
        <v>0.12852505001459508</v>
      </c>
      <c r="S8">
        <f t="shared" si="1"/>
        <v>44.387640449438202</v>
      </c>
      <c r="T8">
        <f t="shared" si="2"/>
        <v>37.11780821917808</v>
      </c>
      <c r="U8">
        <f t="shared" si="3"/>
        <v>4.506849315068493</v>
      </c>
      <c r="V8" s="3">
        <v>44439</v>
      </c>
      <c r="W8" t="str">
        <f>W7</f>
        <v>AZIENDA, VIAGGI, INTRATTENIMENTO E ACCOGLIENZA</v>
      </c>
      <c r="X8" s="3">
        <v>40817</v>
      </c>
      <c r="Y8" s="7">
        <v>2011</v>
      </c>
      <c r="Z8" t="s">
        <v>18</v>
      </c>
    </row>
    <row r="9" spans="1:26" x14ac:dyDescent="0.25">
      <c r="A9" t="s">
        <v>37</v>
      </c>
      <c r="B9" s="3">
        <v>28638</v>
      </c>
      <c r="C9" t="s">
        <v>19</v>
      </c>
      <c r="D9" t="s">
        <v>18</v>
      </c>
      <c r="E9" t="s">
        <v>21</v>
      </c>
      <c r="F9" t="s">
        <v>190</v>
      </c>
      <c r="G9">
        <f>1+1</f>
        <v>2</v>
      </c>
      <c r="H9">
        <v>1</v>
      </c>
      <c r="I9">
        <v>28</v>
      </c>
      <c r="J9">
        <v>28</v>
      </c>
      <c r="K9">
        <f t="shared" si="4"/>
        <v>0</v>
      </c>
      <c r="L9" t="s">
        <v>41</v>
      </c>
      <c r="M9" s="2">
        <v>40694</v>
      </c>
      <c r="N9" s="2">
        <v>42735</v>
      </c>
      <c r="O9">
        <v>361.54700000000003</v>
      </c>
      <c r="P9">
        <v>1479.5909999999999</v>
      </c>
      <c r="Q9">
        <f t="shared" si="5"/>
        <v>1.4091289302357257</v>
      </c>
      <c r="R9">
        <f t="shared" si="0"/>
        <v>3.0923890946405304</v>
      </c>
      <c r="S9">
        <f t="shared" si="1"/>
        <v>44.384831460674157</v>
      </c>
      <c r="T9">
        <f t="shared" si="2"/>
        <v>33.030136986301372</v>
      </c>
      <c r="U9">
        <f t="shared" si="3"/>
        <v>5.5917808219178085</v>
      </c>
      <c r="V9" s="3">
        <v>44439</v>
      </c>
      <c r="W9" t="str">
        <f>W8</f>
        <v>AZIENDA, VIAGGI, INTRATTENIMENTO E ACCOGLIENZA</v>
      </c>
      <c r="X9" s="3">
        <v>40299</v>
      </c>
      <c r="Y9" s="7">
        <v>2010</v>
      </c>
      <c r="Z9" t="s">
        <v>18</v>
      </c>
    </row>
    <row r="10" spans="1:26" x14ac:dyDescent="0.25">
      <c r="A10" t="s">
        <v>37</v>
      </c>
      <c r="B10" s="3">
        <v>28639</v>
      </c>
      <c r="C10" t="s">
        <v>19</v>
      </c>
      <c r="D10" t="s">
        <v>18</v>
      </c>
      <c r="E10" t="s">
        <v>21</v>
      </c>
      <c r="F10" t="s">
        <v>190</v>
      </c>
      <c r="G10">
        <f>2+1</f>
        <v>3</v>
      </c>
      <c r="H10">
        <v>1</v>
      </c>
      <c r="I10">
        <v>25</v>
      </c>
      <c r="J10">
        <v>25</v>
      </c>
      <c r="K10">
        <f t="shared" si="4"/>
        <v>0</v>
      </c>
      <c r="L10" t="s">
        <v>42</v>
      </c>
      <c r="M10" s="2">
        <v>41182</v>
      </c>
      <c r="N10" s="2">
        <v>43100</v>
      </c>
      <c r="O10">
        <v>58.125</v>
      </c>
      <c r="P10">
        <v>390.97899999999998</v>
      </c>
      <c r="Q10">
        <f t="shared" si="5"/>
        <v>1.9060579861955977</v>
      </c>
      <c r="R10">
        <f t="shared" si="0"/>
        <v>5.7265204301075263</v>
      </c>
      <c r="S10">
        <f t="shared" si="1"/>
        <v>44.382022471910112</v>
      </c>
      <c r="T10">
        <f t="shared" si="2"/>
        <v>34.364383561643834</v>
      </c>
      <c r="U10">
        <f t="shared" si="3"/>
        <v>5.2547945205479456</v>
      </c>
      <c r="V10" s="3">
        <v>44439</v>
      </c>
      <c r="W10" t="s">
        <v>43</v>
      </c>
      <c r="X10" s="3">
        <v>41153</v>
      </c>
      <c r="Y10" s="7">
        <v>2012</v>
      </c>
      <c r="Z10" t="s">
        <v>18</v>
      </c>
    </row>
    <row r="11" spans="1:26" x14ac:dyDescent="0.25">
      <c r="A11" t="s">
        <v>37</v>
      </c>
      <c r="B11" s="3">
        <v>28640</v>
      </c>
      <c r="C11" t="s">
        <v>19</v>
      </c>
      <c r="D11" t="s">
        <v>18</v>
      </c>
      <c r="E11" t="s">
        <v>21</v>
      </c>
      <c r="F11" t="s">
        <v>190</v>
      </c>
      <c r="G11">
        <v>0</v>
      </c>
      <c r="H11">
        <v>0</v>
      </c>
      <c r="I11">
        <v>10</v>
      </c>
      <c r="J11">
        <v>10</v>
      </c>
      <c r="K11">
        <f t="shared" si="4"/>
        <v>0</v>
      </c>
      <c r="L11" t="s">
        <v>44</v>
      </c>
      <c r="M11" s="2">
        <v>39903</v>
      </c>
      <c r="N11" s="2">
        <v>40178</v>
      </c>
      <c r="O11">
        <v>541.80499999999995</v>
      </c>
      <c r="P11">
        <v>548.06899999999996</v>
      </c>
      <c r="Q11">
        <f t="shared" si="5"/>
        <v>1.149503332445968E-2</v>
      </c>
      <c r="R11">
        <f t="shared" si="0"/>
        <v>1.1561355100082153E-2</v>
      </c>
      <c r="S11">
        <f t="shared" si="1"/>
        <v>44.379213483146067</v>
      </c>
      <c r="T11">
        <f t="shared" si="2"/>
        <v>30.857534246575341</v>
      </c>
      <c r="U11">
        <f t="shared" si="3"/>
        <v>0.75342465753424659</v>
      </c>
      <c r="V11" s="3">
        <v>44439</v>
      </c>
      <c r="W11" t="s">
        <v>38</v>
      </c>
      <c r="X11" s="3">
        <v>38899</v>
      </c>
      <c r="Y11" s="7">
        <v>2006</v>
      </c>
      <c r="Z11" t="s">
        <v>18</v>
      </c>
    </row>
    <row r="12" spans="1:26" x14ac:dyDescent="0.25">
      <c r="A12" t="s">
        <v>45</v>
      </c>
      <c r="B12" s="3">
        <v>30070</v>
      </c>
      <c r="C12" t="s">
        <v>19</v>
      </c>
      <c r="D12" t="s">
        <v>18</v>
      </c>
      <c r="E12" t="s">
        <v>22</v>
      </c>
      <c r="F12" t="s">
        <v>177</v>
      </c>
      <c r="G12">
        <f>4+2</f>
        <v>6</v>
      </c>
      <c r="H12">
        <v>3</v>
      </c>
      <c r="I12">
        <v>1</v>
      </c>
      <c r="J12">
        <v>0.76</v>
      </c>
      <c r="K12">
        <f t="shared" si="4"/>
        <v>-0.24</v>
      </c>
      <c r="L12" t="s">
        <v>46</v>
      </c>
      <c r="M12" s="2">
        <v>43343</v>
      </c>
      <c r="N12" s="2">
        <v>43830</v>
      </c>
      <c r="O12">
        <v>47.308</v>
      </c>
      <c r="P12">
        <v>197.82499999999999</v>
      </c>
      <c r="Q12">
        <f t="shared" si="5"/>
        <v>1.4307033871063866</v>
      </c>
      <c r="R12">
        <f t="shared" si="0"/>
        <v>3.1816394690115835</v>
      </c>
      <c r="S12">
        <f t="shared" si="1"/>
        <v>40.362359550561798</v>
      </c>
      <c r="T12">
        <f t="shared" si="2"/>
        <v>36.364383561643834</v>
      </c>
      <c r="U12">
        <f t="shared" si="3"/>
        <v>1.3342465753424657</v>
      </c>
      <c r="V12" s="3">
        <v>44439</v>
      </c>
      <c r="W12" t="s">
        <v>31</v>
      </c>
      <c r="X12" s="3">
        <v>42917</v>
      </c>
      <c r="Y12" s="7">
        <v>2017</v>
      </c>
      <c r="Z12" t="s">
        <v>18</v>
      </c>
    </row>
    <row r="13" spans="1:26" x14ac:dyDescent="0.25">
      <c r="A13" t="s">
        <v>45</v>
      </c>
      <c r="B13" s="3">
        <v>30071</v>
      </c>
      <c r="C13" t="s">
        <v>19</v>
      </c>
      <c r="D13" t="s">
        <v>18</v>
      </c>
      <c r="E13" t="s">
        <v>22</v>
      </c>
      <c r="F13" t="s">
        <v>177</v>
      </c>
      <c r="G13">
        <v>5</v>
      </c>
      <c r="H13">
        <v>2</v>
      </c>
      <c r="I13">
        <v>13</v>
      </c>
      <c r="J13">
        <v>13</v>
      </c>
      <c r="K13">
        <f t="shared" si="4"/>
        <v>0</v>
      </c>
      <c r="L13" t="s">
        <v>47</v>
      </c>
      <c r="M13" s="2">
        <v>41333</v>
      </c>
      <c r="N13" s="2">
        <v>41639</v>
      </c>
      <c r="O13">
        <v>1</v>
      </c>
      <c r="P13">
        <v>548.88</v>
      </c>
      <c r="Q13">
        <f t="shared" si="5"/>
        <v>6.3078798383826351</v>
      </c>
      <c r="R13">
        <f t="shared" si="0"/>
        <v>547.88</v>
      </c>
      <c r="S13">
        <f t="shared" si="1"/>
        <v>40.359550561797754</v>
      </c>
      <c r="T13">
        <f t="shared" si="2"/>
        <v>30.854794520547944</v>
      </c>
      <c r="U13">
        <f t="shared" si="3"/>
        <v>0.83835616438356164</v>
      </c>
      <c r="V13" s="3">
        <v>44439</v>
      </c>
      <c r="W13" t="s">
        <v>50</v>
      </c>
      <c r="X13" s="3">
        <v>41306</v>
      </c>
      <c r="Y13" s="7">
        <v>2013</v>
      </c>
      <c r="Z13" t="s">
        <v>18</v>
      </c>
    </row>
    <row r="14" spans="1:26" x14ac:dyDescent="0.25">
      <c r="A14" t="s">
        <v>45</v>
      </c>
      <c r="B14" s="3">
        <v>30072</v>
      </c>
      <c r="C14" t="s">
        <v>19</v>
      </c>
      <c r="D14" t="s">
        <v>18</v>
      </c>
      <c r="E14" t="s">
        <v>22</v>
      </c>
      <c r="F14" t="s">
        <v>177</v>
      </c>
      <c r="G14">
        <v>0</v>
      </c>
      <c r="H14">
        <v>0</v>
      </c>
      <c r="I14">
        <v>20</v>
      </c>
      <c r="J14">
        <v>18.75</v>
      </c>
      <c r="K14">
        <f t="shared" si="4"/>
        <v>-1.25</v>
      </c>
      <c r="L14" t="s">
        <v>48</v>
      </c>
      <c r="M14" s="2">
        <v>39903</v>
      </c>
      <c r="N14" s="2">
        <v>43069</v>
      </c>
      <c r="O14">
        <v>5131.9690000000001</v>
      </c>
      <c r="P14">
        <v>428.61200000000002</v>
      </c>
      <c r="Q14">
        <f t="shared" si="5"/>
        <v>-2.4826926044062811</v>
      </c>
      <c r="R14">
        <f t="shared" si="0"/>
        <v>-0.9164819584841607</v>
      </c>
      <c r="S14">
        <f t="shared" si="1"/>
        <v>40.356741573033709</v>
      </c>
      <c r="T14">
        <f t="shared" si="2"/>
        <v>26.934246575342467</v>
      </c>
      <c r="U14">
        <f t="shared" si="3"/>
        <v>8.6739726027397257</v>
      </c>
      <c r="V14" s="3">
        <v>44439</v>
      </c>
      <c r="W14" t="s">
        <v>50</v>
      </c>
      <c r="X14" s="3">
        <v>39448</v>
      </c>
      <c r="Y14" s="7">
        <v>2008</v>
      </c>
      <c r="Z14" t="s">
        <v>18</v>
      </c>
    </row>
    <row r="15" spans="1:26" x14ac:dyDescent="0.25">
      <c r="A15" t="s">
        <v>45</v>
      </c>
      <c r="B15" s="3">
        <v>30073</v>
      </c>
      <c r="C15" t="s">
        <v>19</v>
      </c>
      <c r="D15" t="s">
        <v>18</v>
      </c>
      <c r="E15" t="s">
        <v>22</v>
      </c>
      <c r="F15" t="s">
        <v>177</v>
      </c>
      <c r="G15">
        <v>1</v>
      </c>
      <c r="H15">
        <v>1</v>
      </c>
      <c r="I15">
        <v>4.5</v>
      </c>
      <c r="J15">
        <v>4.5</v>
      </c>
      <c r="K15">
        <f t="shared" si="4"/>
        <v>0</v>
      </c>
      <c r="L15" t="s">
        <v>49</v>
      </c>
      <c r="M15" s="2">
        <v>40816</v>
      </c>
      <c r="N15" s="2">
        <v>41182</v>
      </c>
      <c r="O15" s="6">
        <v>211.21899999999999</v>
      </c>
      <c r="P15">
        <v>1</v>
      </c>
      <c r="Q15">
        <f t="shared" si="5"/>
        <v>-5.3528955099069693</v>
      </c>
      <c r="R15">
        <f t="shared" si="0"/>
        <v>-0.99526557743384825</v>
      </c>
      <c r="S15">
        <f t="shared" si="1"/>
        <v>40.353932584269664</v>
      </c>
      <c r="T15">
        <f t="shared" si="2"/>
        <v>29.432876712328767</v>
      </c>
      <c r="U15">
        <f t="shared" si="3"/>
        <v>1.0027397260273974</v>
      </c>
      <c r="V15" s="3">
        <v>44439</v>
      </c>
      <c r="W15" t="s">
        <v>43</v>
      </c>
      <c r="X15" s="3">
        <v>40422</v>
      </c>
      <c r="Y15" s="7">
        <v>2010</v>
      </c>
      <c r="Z15" t="s">
        <v>18</v>
      </c>
    </row>
    <row r="16" spans="1:26" x14ac:dyDescent="0.25">
      <c r="A16" t="s">
        <v>51</v>
      </c>
      <c r="B16" s="3">
        <v>30868</v>
      </c>
      <c r="C16" t="s">
        <v>19</v>
      </c>
      <c r="D16" t="s">
        <v>18</v>
      </c>
      <c r="E16" t="s">
        <v>22</v>
      </c>
      <c r="F16" t="s">
        <v>118</v>
      </c>
      <c r="G16">
        <v>14</v>
      </c>
      <c r="H16">
        <v>8</v>
      </c>
      <c r="I16">
        <v>22.48</v>
      </c>
      <c r="J16">
        <v>22.48</v>
      </c>
      <c r="K16">
        <f t="shared" si="4"/>
        <v>0</v>
      </c>
      <c r="L16" t="s">
        <v>52</v>
      </c>
      <c r="M16" s="2">
        <v>43465</v>
      </c>
      <c r="N16" s="2">
        <v>43830</v>
      </c>
      <c r="O16">
        <v>281.69400000000002</v>
      </c>
      <c r="P16">
        <v>698.06799999999998</v>
      </c>
      <c r="Q16">
        <f t="shared" si="5"/>
        <v>0.90749514381970509</v>
      </c>
      <c r="R16">
        <f t="shared" si="0"/>
        <v>1.4781074499279359</v>
      </c>
      <c r="S16">
        <f t="shared" si="1"/>
        <v>38.120786516853933</v>
      </c>
      <c r="T16">
        <f t="shared" si="2"/>
        <v>34.512328767123286</v>
      </c>
      <c r="U16">
        <f t="shared" si="3"/>
        <v>1</v>
      </c>
      <c r="V16" s="3">
        <v>44439</v>
      </c>
      <c r="W16" t="s">
        <v>36</v>
      </c>
      <c r="X16" s="3">
        <v>43374</v>
      </c>
      <c r="Y16" s="7">
        <v>2018</v>
      </c>
      <c r="Z16" t="s">
        <v>18</v>
      </c>
    </row>
    <row r="17" spans="1:26" x14ac:dyDescent="0.25">
      <c r="A17" t="s">
        <v>53</v>
      </c>
      <c r="B17" s="3">
        <v>33239</v>
      </c>
      <c r="C17" t="s">
        <v>19</v>
      </c>
      <c r="D17" t="s">
        <v>18</v>
      </c>
      <c r="E17" t="s">
        <v>35</v>
      </c>
      <c r="F17" t="s">
        <v>191</v>
      </c>
      <c r="G17">
        <v>3</v>
      </c>
      <c r="H17">
        <v>3</v>
      </c>
      <c r="I17" s="6">
        <v>38.9</v>
      </c>
      <c r="J17" s="6">
        <v>1.1599999999999999</v>
      </c>
      <c r="K17">
        <f t="shared" si="4"/>
        <v>-37.74</v>
      </c>
      <c r="L17" s="6" t="s">
        <v>54</v>
      </c>
      <c r="M17" s="2">
        <v>40908</v>
      </c>
      <c r="N17" s="2">
        <v>43830</v>
      </c>
      <c r="O17">
        <v>2.5049999999999999</v>
      </c>
      <c r="P17">
        <v>4209.7079999999996</v>
      </c>
      <c r="Q17">
        <f t="shared" si="5"/>
        <v>7.4268598310643412</v>
      </c>
      <c r="R17">
        <f t="shared" si="0"/>
        <v>1679.5221556886227</v>
      </c>
      <c r="S17">
        <f t="shared" si="1"/>
        <v>31.460674157303369</v>
      </c>
      <c r="T17">
        <f t="shared" si="2"/>
        <v>21.010958904109589</v>
      </c>
      <c r="U17">
        <f t="shared" si="3"/>
        <v>8.0054794520547947</v>
      </c>
      <c r="V17" s="3">
        <v>44439</v>
      </c>
      <c r="W17" s="7" t="s">
        <v>50</v>
      </c>
      <c r="X17" s="3">
        <v>40695</v>
      </c>
      <c r="Y17" s="7">
        <v>2011</v>
      </c>
      <c r="Z17" s="7" t="s">
        <v>18</v>
      </c>
    </row>
    <row r="18" spans="1:26" x14ac:dyDescent="0.25">
      <c r="A18" t="s">
        <v>53</v>
      </c>
      <c r="B18" s="3">
        <v>33240</v>
      </c>
      <c r="C18" t="s">
        <v>19</v>
      </c>
      <c r="D18" t="s">
        <v>18</v>
      </c>
      <c r="E18" t="s">
        <v>35</v>
      </c>
      <c r="F18" t="s">
        <v>191</v>
      </c>
      <c r="G18">
        <v>11</v>
      </c>
      <c r="H18">
        <v>3</v>
      </c>
      <c r="I18">
        <v>70.86</v>
      </c>
      <c r="J18">
        <v>61.01</v>
      </c>
      <c r="K18">
        <f t="shared" si="4"/>
        <v>-9.8500000000000014</v>
      </c>
      <c r="L18" s="6" t="s">
        <v>55</v>
      </c>
      <c r="M18" s="2">
        <v>42735</v>
      </c>
      <c r="N18" s="2">
        <v>43830</v>
      </c>
      <c r="O18">
        <v>1</v>
      </c>
      <c r="P18">
        <v>1.123</v>
      </c>
      <c r="Q18">
        <f t="shared" si="5"/>
        <v>0.11600367575630613</v>
      </c>
      <c r="R18">
        <f t="shared" si="0"/>
        <v>0.123</v>
      </c>
      <c r="S18">
        <f t="shared" si="1"/>
        <v>31.457865168539325</v>
      </c>
      <c r="T18">
        <f t="shared" si="2"/>
        <v>26.013698630136986</v>
      </c>
      <c r="U18">
        <f t="shared" si="3"/>
        <v>3</v>
      </c>
      <c r="V18" s="3">
        <v>44439</v>
      </c>
      <c r="W18" t="s">
        <v>50</v>
      </c>
      <c r="X18" s="3">
        <v>42430</v>
      </c>
      <c r="Y18" s="7">
        <v>2016</v>
      </c>
      <c r="Z18" t="s">
        <v>18</v>
      </c>
    </row>
    <row r="19" spans="1:26" x14ac:dyDescent="0.25">
      <c r="A19" t="s">
        <v>53</v>
      </c>
      <c r="B19" s="3">
        <v>33241</v>
      </c>
      <c r="C19" t="s">
        <v>19</v>
      </c>
      <c r="D19" t="s">
        <v>18</v>
      </c>
      <c r="E19" t="s">
        <v>35</v>
      </c>
      <c r="F19" t="s">
        <v>191</v>
      </c>
      <c r="G19">
        <v>1</v>
      </c>
      <c r="H19">
        <v>1</v>
      </c>
      <c r="I19" s="4">
        <v>30</v>
      </c>
      <c r="J19" s="4">
        <v>30</v>
      </c>
      <c r="K19">
        <f t="shared" si="4"/>
        <v>0</v>
      </c>
      <c r="L19" s="4" t="s">
        <v>56</v>
      </c>
      <c r="M19" s="5">
        <v>40178</v>
      </c>
      <c r="N19" s="5">
        <v>41274</v>
      </c>
      <c r="O19">
        <v>72.923000000000002</v>
      </c>
      <c r="P19">
        <v>59.768999999999998</v>
      </c>
      <c r="Q19">
        <f t="shared" si="5"/>
        <v>-0.19891695804581214</v>
      </c>
      <c r="R19">
        <f t="shared" si="0"/>
        <v>-0.18038204681650513</v>
      </c>
      <c r="S19">
        <f t="shared" si="1"/>
        <v>31.45505617977528</v>
      </c>
      <c r="T19">
        <f t="shared" si="2"/>
        <v>19.005479452054793</v>
      </c>
      <c r="U19">
        <f t="shared" si="3"/>
        <v>3.0027397260273974</v>
      </c>
      <c r="V19" s="3">
        <v>44439</v>
      </c>
      <c r="W19" t="s">
        <v>50</v>
      </c>
      <c r="X19" s="3">
        <v>38869</v>
      </c>
      <c r="Y19" s="7">
        <v>2006</v>
      </c>
      <c r="Z19" t="s">
        <v>18</v>
      </c>
    </row>
    <row r="20" spans="1:26" x14ac:dyDescent="0.25">
      <c r="A20" t="s">
        <v>53</v>
      </c>
      <c r="B20" s="3">
        <v>33242</v>
      </c>
      <c r="C20" t="s">
        <v>19</v>
      </c>
      <c r="D20" t="s">
        <v>18</v>
      </c>
      <c r="E20" t="s">
        <v>35</v>
      </c>
      <c r="F20" t="s">
        <v>191</v>
      </c>
      <c r="G20">
        <v>2</v>
      </c>
      <c r="H20">
        <v>2</v>
      </c>
      <c r="I20" s="4">
        <v>5</v>
      </c>
      <c r="J20" s="4">
        <v>5</v>
      </c>
      <c r="K20">
        <f t="shared" si="4"/>
        <v>0</v>
      </c>
      <c r="L20" s="4" t="s">
        <v>57</v>
      </c>
      <c r="M20" s="5">
        <v>40908</v>
      </c>
      <c r="N20" s="5">
        <v>42369</v>
      </c>
      <c r="O20">
        <v>233.73500000000001</v>
      </c>
      <c r="P20">
        <v>107.295</v>
      </c>
      <c r="Q20">
        <f t="shared" si="5"/>
        <v>-0.77860594475829037</v>
      </c>
      <c r="R20">
        <f t="shared" si="0"/>
        <v>-0.5409544997539949</v>
      </c>
      <c r="S20">
        <f t="shared" si="1"/>
        <v>31.452247191011235</v>
      </c>
      <c r="T20">
        <f t="shared" si="2"/>
        <v>21.002739726027396</v>
      </c>
      <c r="U20">
        <f t="shared" si="3"/>
        <v>4.0027397260273974</v>
      </c>
      <c r="V20" s="3">
        <v>44439</v>
      </c>
      <c r="W20" t="s">
        <v>36</v>
      </c>
      <c r="X20" s="3">
        <v>40664</v>
      </c>
      <c r="Y20" s="7">
        <v>2011</v>
      </c>
      <c r="Z20" t="s">
        <v>18</v>
      </c>
    </row>
    <row r="21" spans="1:26" x14ac:dyDescent="0.25">
      <c r="A21" t="s">
        <v>58</v>
      </c>
      <c r="B21" s="3">
        <v>33197</v>
      </c>
      <c r="C21" t="s">
        <v>19</v>
      </c>
      <c r="D21" t="s">
        <v>18</v>
      </c>
      <c r="E21" t="s">
        <v>22</v>
      </c>
      <c r="F21" t="s">
        <v>178</v>
      </c>
      <c r="G21">
        <v>0</v>
      </c>
      <c r="H21">
        <v>0</v>
      </c>
      <c r="I21">
        <v>50</v>
      </c>
      <c r="J21">
        <v>50</v>
      </c>
      <c r="K21">
        <f t="shared" si="4"/>
        <v>0</v>
      </c>
      <c r="L21" s="6" t="s">
        <v>61</v>
      </c>
      <c r="M21" s="2">
        <v>42643</v>
      </c>
      <c r="N21" s="2">
        <v>43738</v>
      </c>
      <c r="O21" s="7">
        <v>791.61099999999999</v>
      </c>
      <c r="P21" s="7">
        <v>2585.7139999999999</v>
      </c>
      <c r="Q21">
        <f t="shared" si="5"/>
        <v>1.1836868481624729</v>
      </c>
      <c r="R21">
        <f t="shared" si="0"/>
        <v>2.266394731755875</v>
      </c>
      <c r="S21">
        <f t="shared" si="1"/>
        <v>31.578651685393258</v>
      </c>
      <c r="T21">
        <f t="shared" si="2"/>
        <v>25.87945205479452</v>
      </c>
      <c r="U21">
        <f t="shared" si="3"/>
        <v>3</v>
      </c>
      <c r="V21" s="3">
        <v>44439</v>
      </c>
      <c r="W21" s="7" t="s">
        <v>62</v>
      </c>
      <c r="X21" s="3">
        <v>41609</v>
      </c>
      <c r="Y21" s="7">
        <v>2013</v>
      </c>
      <c r="Z21" s="7" t="s">
        <v>18</v>
      </c>
    </row>
    <row r="22" spans="1:26" x14ac:dyDescent="0.25">
      <c r="A22" t="s">
        <v>58</v>
      </c>
      <c r="B22" s="3">
        <v>33198</v>
      </c>
      <c r="C22" t="s">
        <v>19</v>
      </c>
      <c r="D22" t="s">
        <v>18</v>
      </c>
      <c r="E22" t="s">
        <v>22</v>
      </c>
      <c r="F22" t="s">
        <v>178</v>
      </c>
      <c r="G22">
        <v>1</v>
      </c>
      <c r="H22">
        <v>0</v>
      </c>
      <c r="I22">
        <v>0.77</v>
      </c>
      <c r="J22">
        <v>0.77</v>
      </c>
      <c r="K22">
        <f t="shared" si="4"/>
        <v>0</v>
      </c>
      <c r="L22" t="s">
        <v>59</v>
      </c>
      <c r="M22" s="2">
        <v>42735</v>
      </c>
      <c r="N22" s="2">
        <v>43830</v>
      </c>
      <c r="O22">
        <v>18.507000000000001</v>
      </c>
      <c r="P22">
        <v>40.218000000000004</v>
      </c>
      <c r="Q22">
        <f t="shared" si="5"/>
        <v>0.77616561770826431</v>
      </c>
      <c r="R22">
        <f t="shared" si="0"/>
        <v>1.173123682930783</v>
      </c>
      <c r="S22">
        <f t="shared" si="1"/>
        <v>31.575842696629213</v>
      </c>
      <c r="T22">
        <f t="shared" si="2"/>
        <v>26.12876712328767</v>
      </c>
      <c r="U22">
        <f t="shared" si="3"/>
        <v>3</v>
      </c>
      <c r="V22" s="3">
        <v>44439</v>
      </c>
      <c r="W22" t="s">
        <v>31</v>
      </c>
      <c r="X22" s="3">
        <v>42430</v>
      </c>
      <c r="Y22" s="7">
        <v>2016</v>
      </c>
      <c r="Z22" s="7" t="s">
        <v>18</v>
      </c>
    </row>
    <row r="23" spans="1:26" x14ac:dyDescent="0.25">
      <c r="A23" t="s">
        <v>58</v>
      </c>
      <c r="B23" s="3">
        <v>33199</v>
      </c>
      <c r="C23" t="s">
        <v>19</v>
      </c>
      <c r="D23" t="s">
        <v>18</v>
      </c>
      <c r="E23" t="s">
        <v>22</v>
      </c>
      <c r="F23" t="s">
        <v>178</v>
      </c>
      <c r="G23">
        <v>2</v>
      </c>
      <c r="H23">
        <v>0</v>
      </c>
      <c r="I23">
        <v>25</v>
      </c>
      <c r="J23">
        <v>20</v>
      </c>
      <c r="K23">
        <f>J23-I23</f>
        <v>-5</v>
      </c>
      <c r="L23" s="4" t="s">
        <v>60</v>
      </c>
      <c r="M23" s="2">
        <v>43131</v>
      </c>
      <c r="N23" s="2">
        <v>43616</v>
      </c>
      <c r="O23">
        <v>1</v>
      </c>
      <c r="P23">
        <v>17.489999999999998</v>
      </c>
      <c r="Q23">
        <f t="shared" si="5"/>
        <v>2.8616292890305104</v>
      </c>
      <c r="R23">
        <f t="shared" si="0"/>
        <v>16.489999999999998</v>
      </c>
      <c r="S23">
        <f t="shared" si="1"/>
        <v>31.573033707865168</v>
      </c>
      <c r="T23">
        <f t="shared" si="2"/>
        <v>27.210958904109589</v>
      </c>
      <c r="U23">
        <f t="shared" si="3"/>
        <v>1.3287671232876712</v>
      </c>
      <c r="V23" s="3">
        <v>44439</v>
      </c>
      <c r="W23" t="s">
        <v>34</v>
      </c>
      <c r="X23" s="3">
        <v>43101</v>
      </c>
      <c r="Y23" s="7">
        <v>2018</v>
      </c>
      <c r="Z23" t="s">
        <v>18</v>
      </c>
    </row>
    <row r="24" spans="1:26" x14ac:dyDescent="0.25">
      <c r="A24" t="s">
        <v>63</v>
      </c>
      <c r="B24" s="3">
        <v>31394</v>
      </c>
      <c r="C24" t="s">
        <v>19</v>
      </c>
      <c r="D24" t="s">
        <v>18</v>
      </c>
      <c r="E24" t="s">
        <v>22</v>
      </c>
      <c r="F24" t="s">
        <v>177</v>
      </c>
      <c r="G24">
        <v>2</v>
      </c>
      <c r="H24">
        <v>0</v>
      </c>
      <c r="I24">
        <v>100</v>
      </c>
      <c r="J24">
        <v>100</v>
      </c>
      <c r="K24">
        <f t="shared" si="4"/>
        <v>0</v>
      </c>
      <c r="L24" t="s">
        <v>64</v>
      </c>
      <c r="M24" s="2">
        <v>43769</v>
      </c>
      <c r="N24" s="2">
        <v>43830</v>
      </c>
      <c r="O24">
        <v>1</v>
      </c>
      <c r="P24">
        <v>21.344999999999999</v>
      </c>
      <c r="Q24">
        <f t="shared" si="5"/>
        <v>3.0608175202099255</v>
      </c>
      <c r="R24">
        <f t="shared" si="0"/>
        <v>20.344999999999999</v>
      </c>
      <c r="S24">
        <f t="shared" si="1"/>
        <v>36.643258426966291</v>
      </c>
      <c r="T24">
        <f t="shared" si="2"/>
        <v>33.904109589041099</v>
      </c>
      <c r="U24">
        <f t="shared" si="3"/>
        <v>0.16712328767123288</v>
      </c>
      <c r="V24" s="3">
        <v>44439</v>
      </c>
      <c r="W24" t="s">
        <v>50</v>
      </c>
      <c r="X24" s="3">
        <v>43739</v>
      </c>
      <c r="Y24" s="7">
        <v>2019</v>
      </c>
      <c r="Z24" t="s">
        <v>18</v>
      </c>
    </row>
    <row r="25" spans="1:26" x14ac:dyDescent="0.25">
      <c r="A25" t="s">
        <v>63</v>
      </c>
      <c r="B25" s="3">
        <v>31395</v>
      </c>
      <c r="C25" t="s">
        <v>19</v>
      </c>
      <c r="D25" t="s">
        <v>18</v>
      </c>
      <c r="E25" t="s">
        <v>22</v>
      </c>
      <c r="F25" t="s">
        <v>177</v>
      </c>
      <c r="G25">
        <v>0</v>
      </c>
      <c r="H25">
        <v>0</v>
      </c>
      <c r="I25">
        <v>1.1100000000000001</v>
      </c>
      <c r="J25">
        <v>1.08</v>
      </c>
      <c r="K25">
        <f t="shared" si="4"/>
        <v>-3.0000000000000027E-2</v>
      </c>
      <c r="L25" t="s">
        <v>65</v>
      </c>
      <c r="M25" s="2">
        <v>43465</v>
      </c>
      <c r="N25" s="2">
        <v>43830</v>
      </c>
      <c r="O25">
        <v>316.16399999999999</v>
      </c>
      <c r="P25">
        <v>1020.0119999999999</v>
      </c>
      <c r="Q25">
        <f t="shared" si="5"/>
        <v>1.1713086046136638</v>
      </c>
      <c r="R25">
        <f t="shared" si="0"/>
        <v>2.2262117129084906</v>
      </c>
      <c r="S25">
        <f t="shared" si="1"/>
        <v>36.640449438202246</v>
      </c>
      <c r="T25">
        <f t="shared" si="2"/>
        <v>33.06849315068493</v>
      </c>
      <c r="U25">
        <f t="shared" si="3"/>
        <v>1</v>
      </c>
      <c r="V25" s="3">
        <v>44439</v>
      </c>
      <c r="W25" t="s">
        <v>36</v>
      </c>
      <c r="X25" s="3">
        <v>43101</v>
      </c>
      <c r="Y25" s="7">
        <v>2018</v>
      </c>
      <c r="Z25" t="s">
        <v>18</v>
      </c>
    </row>
    <row r="26" spans="1:26" x14ac:dyDescent="0.25">
      <c r="A26" t="s">
        <v>67</v>
      </c>
      <c r="B26" s="3">
        <v>20090</v>
      </c>
      <c r="C26" t="s">
        <v>19</v>
      </c>
      <c r="D26" t="s">
        <v>18</v>
      </c>
      <c r="E26" t="s">
        <v>22</v>
      </c>
      <c r="F26" t="s">
        <v>177</v>
      </c>
      <c r="G26">
        <v>21</v>
      </c>
      <c r="H26">
        <v>1</v>
      </c>
      <c r="I26">
        <v>0.23</v>
      </c>
      <c r="J26">
        <v>0.23</v>
      </c>
      <c r="K26">
        <f t="shared" si="4"/>
        <v>0</v>
      </c>
      <c r="L26" s="6" t="s">
        <v>68</v>
      </c>
      <c r="M26" s="2">
        <v>43465</v>
      </c>
      <c r="N26" s="2">
        <v>43677</v>
      </c>
      <c r="O26">
        <v>258.72500000000002</v>
      </c>
      <c r="P26">
        <v>226.60900000000001</v>
      </c>
      <c r="Q26">
        <f t="shared" si="5"/>
        <v>-0.132539656185063</v>
      </c>
      <c r="R26">
        <f t="shared" si="0"/>
        <v>-0.12413180017392988</v>
      </c>
      <c r="S26">
        <f t="shared" si="1"/>
        <v>68.396067415730343</v>
      </c>
      <c r="T26">
        <f t="shared" si="2"/>
        <v>64.041095890410958</v>
      </c>
      <c r="U26">
        <f t="shared" si="3"/>
        <v>0.58082191780821912</v>
      </c>
      <c r="V26" s="3">
        <v>44439</v>
      </c>
      <c r="W26" t="s">
        <v>31</v>
      </c>
      <c r="X26" s="3">
        <v>41883</v>
      </c>
      <c r="Y26" s="7">
        <v>2014</v>
      </c>
      <c r="Z26" t="s">
        <v>18</v>
      </c>
    </row>
    <row r="27" spans="1:26" x14ac:dyDescent="0.25">
      <c r="A27" t="s">
        <v>69</v>
      </c>
      <c r="B27" s="3">
        <v>22769</v>
      </c>
      <c r="C27" t="s">
        <v>19</v>
      </c>
      <c r="D27" t="s">
        <v>18</v>
      </c>
      <c r="E27" t="s">
        <v>70</v>
      </c>
      <c r="F27" t="s">
        <v>177</v>
      </c>
      <c r="G27">
        <v>35</v>
      </c>
      <c r="H27">
        <v>2</v>
      </c>
      <c r="I27">
        <v>3.26</v>
      </c>
      <c r="J27">
        <v>4.3600000000000003</v>
      </c>
      <c r="K27">
        <f t="shared" si="4"/>
        <v>1.1000000000000005</v>
      </c>
      <c r="L27" s="6" t="s">
        <v>71</v>
      </c>
      <c r="M27" s="2">
        <v>43039</v>
      </c>
      <c r="N27" s="2">
        <v>43830</v>
      </c>
      <c r="O27">
        <v>52.704999999999998</v>
      </c>
      <c r="P27">
        <v>1763.212</v>
      </c>
      <c r="Q27">
        <f t="shared" si="5"/>
        <v>3.5101820970359059</v>
      </c>
      <c r="R27">
        <f t="shared" si="0"/>
        <v>32.454359168959307</v>
      </c>
      <c r="S27">
        <f t="shared" si="1"/>
        <v>60.870786516853933</v>
      </c>
      <c r="T27">
        <f t="shared" si="2"/>
        <v>55.534246575342465</v>
      </c>
      <c r="U27">
        <f t="shared" si="3"/>
        <v>2.1671232876712327</v>
      </c>
      <c r="V27" s="3">
        <v>44439</v>
      </c>
      <c r="W27" t="s">
        <v>31</v>
      </c>
      <c r="X27" s="3">
        <v>42522</v>
      </c>
      <c r="Y27" s="7">
        <v>2016</v>
      </c>
      <c r="Z27" t="s">
        <v>18</v>
      </c>
    </row>
    <row r="28" spans="1:26" x14ac:dyDescent="0.25">
      <c r="A28" t="s">
        <v>69</v>
      </c>
      <c r="B28" s="3">
        <v>22770</v>
      </c>
      <c r="C28" t="s">
        <v>19</v>
      </c>
      <c r="D28" t="s">
        <v>18</v>
      </c>
      <c r="E28" t="s">
        <v>70</v>
      </c>
      <c r="F28" t="s">
        <v>177</v>
      </c>
      <c r="G28">
        <v>20</v>
      </c>
      <c r="H28">
        <v>1</v>
      </c>
      <c r="I28">
        <v>1.41</v>
      </c>
      <c r="J28">
        <v>0.91</v>
      </c>
      <c r="K28">
        <f t="shared" si="4"/>
        <v>-0.49999999999999989</v>
      </c>
      <c r="L28" s="6" t="s">
        <v>72</v>
      </c>
      <c r="M28" s="2">
        <v>41639</v>
      </c>
      <c r="N28" s="2">
        <v>43830</v>
      </c>
      <c r="O28">
        <v>2457.6950000000002</v>
      </c>
      <c r="P28">
        <v>21856.883000000002</v>
      </c>
      <c r="Q28">
        <f t="shared" si="5"/>
        <v>2.1852919645544939</v>
      </c>
      <c r="R28">
        <f t="shared" si="0"/>
        <v>7.8932446865864154</v>
      </c>
      <c r="S28">
        <f t="shared" si="1"/>
        <v>60.867977528089888</v>
      </c>
      <c r="T28">
        <f t="shared" si="2"/>
        <v>51.695890410958903</v>
      </c>
      <c r="U28">
        <f t="shared" si="3"/>
        <v>6.0027397260273974</v>
      </c>
      <c r="V28" s="3">
        <v>44439</v>
      </c>
      <c r="W28" t="s">
        <v>50</v>
      </c>
      <c r="X28" s="3">
        <v>40817</v>
      </c>
      <c r="Y28" s="7">
        <v>2011</v>
      </c>
      <c r="Z28" t="s">
        <v>18</v>
      </c>
    </row>
    <row r="29" spans="1:26" x14ac:dyDescent="0.25">
      <c r="A29" t="s">
        <v>69</v>
      </c>
      <c r="B29" s="3">
        <v>22771</v>
      </c>
      <c r="C29" t="s">
        <v>19</v>
      </c>
      <c r="D29" t="s">
        <v>18</v>
      </c>
      <c r="E29" t="s">
        <v>70</v>
      </c>
      <c r="F29" t="s">
        <v>177</v>
      </c>
      <c r="G29">
        <v>31</v>
      </c>
      <c r="H29">
        <v>2</v>
      </c>
      <c r="I29">
        <v>0.71</v>
      </c>
      <c r="J29">
        <v>0.25</v>
      </c>
      <c r="K29">
        <f t="shared" si="4"/>
        <v>-0.45999999999999996</v>
      </c>
      <c r="L29" s="6" t="s">
        <v>54</v>
      </c>
      <c r="M29" s="2">
        <v>42735</v>
      </c>
      <c r="N29" s="2">
        <v>43830</v>
      </c>
      <c r="O29">
        <v>802.27599999999995</v>
      </c>
      <c r="P29">
        <v>4209.78</v>
      </c>
      <c r="Q29">
        <f t="shared" si="5"/>
        <v>1.6577129804640205</v>
      </c>
      <c r="R29">
        <f t="shared" si="0"/>
        <v>4.2472964416235808</v>
      </c>
      <c r="S29">
        <f t="shared" si="1"/>
        <v>60.865168539325843</v>
      </c>
      <c r="T29">
        <f t="shared" si="2"/>
        <v>54.695890410958903</v>
      </c>
      <c r="U29">
        <f t="shared" si="3"/>
        <v>3</v>
      </c>
      <c r="V29" s="3">
        <v>44439</v>
      </c>
      <c r="W29" t="s">
        <v>50</v>
      </c>
      <c r="X29" s="3">
        <v>40695</v>
      </c>
      <c r="Y29" s="7">
        <v>2011</v>
      </c>
      <c r="Z29" t="s">
        <v>18</v>
      </c>
    </row>
    <row r="30" spans="1:26" x14ac:dyDescent="0.25">
      <c r="A30" t="s">
        <v>69</v>
      </c>
      <c r="B30" s="3">
        <v>22772</v>
      </c>
      <c r="C30" t="s">
        <v>19</v>
      </c>
      <c r="D30" t="s">
        <v>18</v>
      </c>
      <c r="E30" t="s">
        <v>70</v>
      </c>
      <c r="F30" t="s">
        <v>177</v>
      </c>
      <c r="G30">
        <v>29</v>
      </c>
      <c r="H30">
        <v>2</v>
      </c>
      <c r="I30">
        <v>2</v>
      </c>
      <c r="J30">
        <v>2</v>
      </c>
      <c r="K30">
        <f t="shared" si="4"/>
        <v>0</v>
      </c>
      <c r="L30" s="6" t="s">
        <v>73</v>
      </c>
      <c r="M30" s="2">
        <v>42400</v>
      </c>
      <c r="N30" s="2">
        <v>43830</v>
      </c>
      <c r="O30">
        <v>66.293000000000006</v>
      </c>
      <c r="P30">
        <v>210.685</v>
      </c>
      <c r="Q30">
        <f t="shared" si="5"/>
        <v>1.1562798160847532</v>
      </c>
      <c r="R30">
        <f t="shared" si="0"/>
        <v>2.1780881842728492</v>
      </c>
      <c r="S30">
        <f t="shared" si="1"/>
        <v>60.862359550561798</v>
      </c>
      <c r="T30">
        <f t="shared" si="2"/>
        <v>53.775342465753425</v>
      </c>
      <c r="U30">
        <f t="shared" si="3"/>
        <v>3.9178082191780823</v>
      </c>
      <c r="V30" s="3">
        <v>44439</v>
      </c>
      <c r="W30" t="s">
        <v>50</v>
      </c>
      <c r="X30" s="3">
        <v>42156</v>
      </c>
      <c r="Y30" s="7">
        <v>2015</v>
      </c>
      <c r="Z30" t="s">
        <v>18</v>
      </c>
    </row>
    <row r="31" spans="1:26" x14ac:dyDescent="0.25">
      <c r="A31" t="s">
        <v>69</v>
      </c>
      <c r="B31" s="3">
        <v>22773</v>
      </c>
      <c r="C31" t="s">
        <v>19</v>
      </c>
      <c r="D31" t="s">
        <v>18</v>
      </c>
      <c r="E31" t="s">
        <v>70</v>
      </c>
      <c r="F31" t="s">
        <v>177</v>
      </c>
      <c r="G31">
        <v>19</v>
      </c>
      <c r="H31">
        <v>1</v>
      </c>
      <c r="I31">
        <v>4.99</v>
      </c>
      <c r="J31">
        <v>6.7</v>
      </c>
      <c r="K31">
        <f t="shared" si="4"/>
        <v>1.71</v>
      </c>
      <c r="L31" s="6" t="s">
        <v>74</v>
      </c>
      <c r="M31" s="2">
        <v>41274</v>
      </c>
      <c r="N31" s="2">
        <v>43830</v>
      </c>
      <c r="O31">
        <v>1478.2619999999999</v>
      </c>
      <c r="P31">
        <v>1661.425</v>
      </c>
      <c r="Q31">
        <f t="shared" si="5"/>
        <v>0.11680859446727795</v>
      </c>
      <c r="R31">
        <f t="shared" si="0"/>
        <v>0.12390428760260361</v>
      </c>
      <c r="S31">
        <f t="shared" si="1"/>
        <v>60.859550561797754</v>
      </c>
      <c r="T31">
        <f t="shared" si="2"/>
        <v>50.68767123287671</v>
      </c>
      <c r="U31">
        <f t="shared" si="3"/>
        <v>7.0027397260273974</v>
      </c>
      <c r="V31" s="3">
        <v>44439</v>
      </c>
      <c r="W31" t="s">
        <v>75</v>
      </c>
      <c r="X31" s="3">
        <v>36739</v>
      </c>
      <c r="Y31" s="7">
        <v>2000</v>
      </c>
      <c r="Z31" t="s">
        <v>18</v>
      </c>
    </row>
    <row r="32" spans="1:26" x14ac:dyDescent="0.25">
      <c r="A32" t="s">
        <v>69</v>
      </c>
      <c r="B32" s="3">
        <v>22774</v>
      </c>
      <c r="C32" t="s">
        <v>19</v>
      </c>
      <c r="D32" t="s">
        <v>18</v>
      </c>
      <c r="E32" t="s">
        <v>70</v>
      </c>
      <c r="F32" t="s">
        <v>177</v>
      </c>
      <c r="G32">
        <v>41</v>
      </c>
      <c r="H32">
        <v>2</v>
      </c>
      <c r="I32">
        <v>2.21</v>
      </c>
      <c r="J32">
        <v>1.78</v>
      </c>
      <c r="K32">
        <f t="shared" si="4"/>
        <v>-0.42999999999999994</v>
      </c>
      <c r="L32" s="6" t="s">
        <v>76</v>
      </c>
      <c r="M32" s="2">
        <v>43465</v>
      </c>
      <c r="N32" s="2">
        <v>44196</v>
      </c>
      <c r="O32">
        <v>242.273</v>
      </c>
      <c r="P32">
        <v>253.72900000000001</v>
      </c>
      <c r="Q32">
        <f t="shared" si="5"/>
        <v>4.620157880611836E-2</v>
      </c>
      <c r="R32">
        <f t="shared" si="0"/>
        <v>4.7285500241463212E-2</v>
      </c>
      <c r="S32">
        <f t="shared" si="1"/>
        <v>60.856741573033709</v>
      </c>
      <c r="T32">
        <f t="shared" si="2"/>
        <v>56.68767123287671</v>
      </c>
      <c r="U32">
        <f t="shared" si="3"/>
        <v>2.0027397260273974</v>
      </c>
      <c r="V32" s="3">
        <v>44439</v>
      </c>
      <c r="W32" t="s">
        <v>50</v>
      </c>
      <c r="X32" s="3">
        <v>41944</v>
      </c>
      <c r="Y32" s="7">
        <v>2014</v>
      </c>
      <c r="Z32" t="s">
        <v>18</v>
      </c>
    </row>
    <row r="33" spans="1:26" x14ac:dyDescent="0.25">
      <c r="A33" t="s">
        <v>69</v>
      </c>
      <c r="B33" s="3">
        <v>22775</v>
      </c>
      <c r="C33" t="s">
        <v>19</v>
      </c>
      <c r="D33" t="s">
        <v>18</v>
      </c>
      <c r="E33" t="s">
        <v>70</v>
      </c>
      <c r="F33" t="s">
        <v>177</v>
      </c>
      <c r="G33">
        <v>41</v>
      </c>
      <c r="H33">
        <v>2</v>
      </c>
      <c r="I33">
        <v>5</v>
      </c>
      <c r="J33">
        <v>11.75</v>
      </c>
      <c r="K33">
        <f t="shared" si="4"/>
        <v>6.75</v>
      </c>
      <c r="L33" s="6" t="s">
        <v>77</v>
      </c>
      <c r="M33" s="2">
        <v>43465</v>
      </c>
      <c r="N33" s="2">
        <v>43830</v>
      </c>
      <c r="O33">
        <v>2340.8449999999998</v>
      </c>
      <c r="P33">
        <v>1585.9169999999999</v>
      </c>
      <c r="Q33">
        <f t="shared" si="5"/>
        <v>-0.38934918636554311</v>
      </c>
      <c r="R33">
        <f t="shared" si="0"/>
        <v>-0.32250234423893931</v>
      </c>
      <c r="S33">
        <f t="shared" si="1"/>
        <v>60.853932584269664</v>
      </c>
      <c r="T33">
        <f t="shared" si="2"/>
        <v>56.684931506849317</v>
      </c>
      <c r="U33">
        <f t="shared" si="3"/>
        <v>1</v>
      </c>
      <c r="V33" s="3">
        <v>44439</v>
      </c>
      <c r="W33" t="s">
        <v>78</v>
      </c>
      <c r="X33" s="3">
        <v>40695</v>
      </c>
      <c r="Y33" s="7">
        <v>2011</v>
      </c>
      <c r="Z33" t="s">
        <v>18</v>
      </c>
    </row>
    <row r="34" spans="1:26" x14ac:dyDescent="0.25">
      <c r="A34" t="s">
        <v>69</v>
      </c>
      <c r="B34" s="3">
        <v>22776</v>
      </c>
      <c r="C34" t="s">
        <v>19</v>
      </c>
      <c r="D34" t="s">
        <v>18</v>
      </c>
      <c r="E34" t="s">
        <v>70</v>
      </c>
      <c r="F34" t="s">
        <v>177</v>
      </c>
      <c r="G34">
        <v>36</v>
      </c>
      <c r="H34">
        <v>2</v>
      </c>
      <c r="I34">
        <v>1.85</v>
      </c>
      <c r="J34">
        <v>1.85</v>
      </c>
      <c r="K34">
        <f t="shared" si="4"/>
        <v>0</v>
      </c>
      <c r="L34" s="6" t="s">
        <v>79</v>
      </c>
      <c r="M34" s="2">
        <v>43100</v>
      </c>
      <c r="N34" s="2">
        <v>43830</v>
      </c>
      <c r="O34">
        <v>1</v>
      </c>
      <c r="P34">
        <v>112.301</v>
      </c>
      <c r="Q34">
        <f t="shared" si="5"/>
        <v>4.7211827664242518</v>
      </c>
      <c r="R34">
        <f t="shared" ref="R34:R65" si="6">(P34-O34)/O34</f>
        <v>111.301</v>
      </c>
      <c r="S34">
        <f t="shared" ref="S34:S65" si="7">(V34-B34)/356</f>
        <v>60.851123595505619</v>
      </c>
      <c r="T34">
        <f t="shared" ref="T34:T65" si="8">(M34-B34)/365</f>
        <v>55.682191780821917</v>
      </c>
      <c r="U34">
        <f t="shared" ref="U34:U65" si="9">(N34-M34)/365</f>
        <v>2</v>
      </c>
      <c r="V34" s="3">
        <v>44439</v>
      </c>
      <c r="W34" t="s">
        <v>50</v>
      </c>
      <c r="X34" s="3">
        <v>43070</v>
      </c>
      <c r="Y34" s="7">
        <v>2017</v>
      </c>
      <c r="Z34" t="s">
        <v>18</v>
      </c>
    </row>
    <row r="35" spans="1:26" x14ac:dyDescent="0.25">
      <c r="A35" t="s">
        <v>69</v>
      </c>
      <c r="B35" s="3">
        <v>22777</v>
      </c>
      <c r="C35" t="s">
        <v>19</v>
      </c>
      <c r="D35" t="s">
        <v>18</v>
      </c>
      <c r="E35" t="s">
        <v>70</v>
      </c>
      <c r="F35" t="s">
        <v>177</v>
      </c>
      <c r="G35">
        <v>41</v>
      </c>
      <c r="H35">
        <v>2</v>
      </c>
      <c r="I35">
        <v>0.27</v>
      </c>
      <c r="J35">
        <v>0.28000000000000003</v>
      </c>
      <c r="K35">
        <f t="shared" si="4"/>
        <v>1.0000000000000009E-2</v>
      </c>
      <c r="L35" s="6" t="s">
        <v>80</v>
      </c>
      <c r="M35" s="2">
        <v>43465</v>
      </c>
      <c r="N35" s="2">
        <v>43830</v>
      </c>
      <c r="O35">
        <v>1292.8520000000001</v>
      </c>
      <c r="P35">
        <v>3270.9</v>
      </c>
      <c r="Q35">
        <f t="shared" si="5"/>
        <v>0.92821454565025163</v>
      </c>
      <c r="R35">
        <f t="shared" si="6"/>
        <v>1.5299879645930081</v>
      </c>
      <c r="S35">
        <f t="shared" si="7"/>
        <v>60.848314606741575</v>
      </c>
      <c r="T35">
        <f t="shared" si="8"/>
        <v>56.679452054794524</v>
      </c>
      <c r="U35">
        <f t="shared" si="9"/>
        <v>1</v>
      </c>
      <c r="V35" s="3">
        <v>44439</v>
      </c>
      <c r="W35" t="s">
        <v>36</v>
      </c>
      <c r="X35" s="3">
        <v>42370</v>
      </c>
      <c r="Y35" s="7">
        <v>2016</v>
      </c>
      <c r="Z35" t="s">
        <v>18</v>
      </c>
    </row>
    <row r="36" spans="1:26" x14ac:dyDescent="0.25">
      <c r="A36" t="s">
        <v>69</v>
      </c>
      <c r="B36" s="3">
        <v>22778</v>
      </c>
      <c r="C36" t="s">
        <v>19</v>
      </c>
      <c r="D36" t="s">
        <v>18</v>
      </c>
      <c r="E36" t="s">
        <v>70</v>
      </c>
      <c r="F36" t="s">
        <v>177</v>
      </c>
      <c r="G36">
        <v>31</v>
      </c>
      <c r="H36">
        <v>2</v>
      </c>
      <c r="I36">
        <v>0.7</v>
      </c>
      <c r="J36">
        <v>0.51</v>
      </c>
      <c r="K36">
        <f t="shared" si="4"/>
        <v>-0.18999999999999995</v>
      </c>
      <c r="L36" s="6" t="s">
        <v>33</v>
      </c>
      <c r="M36" s="2">
        <v>42735</v>
      </c>
      <c r="N36" s="2">
        <v>43830</v>
      </c>
      <c r="O36">
        <v>768.89</v>
      </c>
      <c r="P36">
        <v>3122.0349999999999</v>
      </c>
      <c r="Q36">
        <f t="shared" si="5"/>
        <v>1.401292395413712</v>
      </c>
      <c r="R36">
        <f t="shared" si="6"/>
        <v>3.0604442768146289</v>
      </c>
      <c r="S36">
        <f t="shared" si="7"/>
        <v>60.84550561797753</v>
      </c>
      <c r="T36">
        <f t="shared" si="8"/>
        <v>54.676712328767124</v>
      </c>
      <c r="U36">
        <f t="shared" si="9"/>
        <v>3</v>
      </c>
      <c r="V36" s="3">
        <v>44439</v>
      </c>
      <c r="W36" t="s">
        <v>34</v>
      </c>
      <c r="X36" s="3">
        <v>41548</v>
      </c>
      <c r="Y36" s="7">
        <v>2013</v>
      </c>
      <c r="Z36" t="s">
        <v>18</v>
      </c>
    </row>
    <row r="37" spans="1:26" x14ac:dyDescent="0.25">
      <c r="A37" t="s">
        <v>69</v>
      </c>
      <c r="B37" s="3">
        <v>22779</v>
      </c>
      <c r="C37" t="s">
        <v>19</v>
      </c>
      <c r="D37" t="s">
        <v>18</v>
      </c>
      <c r="E37" t="s">
        <v>70</v>
      </c>
      <c r="F37" t="s">
        <v>177</v>
      </c>
      <c r="G37">
        <v>16</v>
      </c>
      <c r="H37">
        <v>1</v>
      </c>
      <c r="I37">
        <v>23.62</v>
      </c>
      <c r="J37">
        <v>23.61</v>
      </c>
      <c r="K37">
        <f t="shared" si="4"/>
        <v>-1.0000000000001563E-2</v>
      </c>
      <c r="L37" s="6" t="s">
        <v>81</v>
      </c>
      <c r="M37" s="2">
        <v>40359</v>
      </c>
      <c r="N37" s="2">
        <v>44012</v>
      </c>
      <c r="O37">
        <v>599.83199999999999</v>
      </c>
      <c r="P37">
        <v>712.93200000000002</v>
      </c>
      <c r="Q37">
        <f t="shared" si="5"/>
        <v>0.17273642818829749</v>
      </c>
      <c r="R37">
        <f t="shared" si="6"/>
        <v>0.18855279478253914</v>
      </c>
      <c r="S37">
        <f t="shared" si="7"/>
        <v>60.842696629213485</v>
      </c>
      <c r="T37">
        <f t="shared" si="8"/>
        <v>48.164383561643838</v>
      </c>
      <c r="U37">
        <f t="shared" si="9"/>
        <v>10.008219178082191</v>
      </c>
      <c r="V37" s="3">
        <v>44439</v>
      </c>
      <c r="W37" t="s">
        <v>34</v>
      </c>
      <c r="X37" s="3">
        <v>37408</v>
      </c>
      <c r="Y37" s="7">
        <v>2002</v>
      </c>
      <c r="Z37" t="s">
        <v>18</v>
      </c>
    </row>
    <row r="38" spans="1:26" x14ac:dyDescent="0.25">
      <c r="A38" t="s">
        <v>69</v>
      </c>
      <c r="B38" s="3">
        <v>22780</v>
      </c>
      <c r="C38" t="s">
        <v>19</v>
      </c>
      <c r="D38" t="s">
        <v>18</v>
      </c>
      <c r="E38" t="s">
        <v>70</v>
      </c>
      <c r="F38" t="s">
        <v>177</v>
      </c>
      <c r="G38">
        <v>24</v>
      </c>
      <c r="H38">
        <v>2</v>
      </c>
      <c r="I38">
        <v>5</v>
      </c>
      <c r="J38">
        <v>5</v>
      </c>
      <c r="K38">
        <f t="shared" si="4"/>
        <v>0</v>
      </c>
      <c r="L38" s="6" t="s">
        <v>82</v>
      </c>
      <c r="M38" s="2">
        <v>42004</v>
      </c>
      <c r="N38" s="2">
        <v>43830</v>
      </c>
      <c r="O38">
        <v>69.92</v>
      </c>
      <c r="P38">
        <v>258.38400000000001</v>
      </c>
      <c r="Q38">
        <f t="shared" si="5"/>
        <v>1.3070951191394311</v>
      </c>
      <c r="R38">
        <f t="shared" si="6"/>
        <v>2.6954233409610984</v>
      </c>
      <c r="S38">
        <f t="shared" si="7"/>
        <v>60.83988764044944</v>
      </c>
      <c r="T38">
        <f t="shared" si="8"/>
        <v>52.668493150684931</v>
      </c>
      <c r="U38">
        <f t="shared" si="9"/>
        <v>5.0027397260273974</v>
      </c>
      <c r="V38" s="3">
        <v>44439</v>
      </c>
      <c r="W38" t="s">
        <v>83</v>
      </c>
      <c r="X38" s="3">
        <v>41609</v>
      </c>
      <c r="Y38" s="7">
        <v>2013</v>
      </c>
      <c r="Z38" t="s">
        <v>18</v>
      </c>
    </row>
    <row r="39" spans="1:26" x14ac:dyDescent="0.25">
      <c r="A39" t="s">
        <v>69</v>
      </c>
      <c r="B39" s="3">
        <v>22781</v>
      </c>
      <c r="C39" t="s">
        <v>19</v>
      </c>
      <c r="D39" t="s">
        <v>18</v>
      </c>
      <c r="E39" t="s">
        <v>70</v>
      </c>
      <c r="F39" t="s">
        <v>177</v>
      </c>
      <c r="G39">
        <v>31</v>
      </c>
      <c r="H39">
        <v>2</v>
      </c>
      <c r="I39">
        <v>0.5</v>
      </c>
      <c r="J39">
        <v>0.11</v>
      </c>
      <c r="K39">
        <f t="shared" si="4"/>
        <v>-0.39</v>
      </c>
      <c r="L39" s="6" t="s">
        <v>84</v>
      </c>
      <c r="M39" s="2">
        <v>42735</v>
      </c>
      <c r="N39" s="2">
        <v>44196</v>
      </c>
      <c r="O39">
        <v>161.33500000000001</v>
      </c>
      <c r="P39">
        <v>287.96699999999998</v>
      </c>
      <c r="Q39">
        <f t="shared" si="5"/>
        <v>0.57936294166376645</v>
      </c>
      <c r="R39">
        <f t="shared" si="6"/>
        <v>0.78490098242786732</v>
      </c>
      <c r="S39">
        <f t="shared" si="7"/>
        <v>60.837078651685395</v>
      </c>
      <c r="T39">
        <f t="shared" si="8"/>
        <v>54.668493150684931</v>
      </c>
      <c r="U39">
        <f t="shared" si="9"/>
        <v>4.0027397260273974</v>
      </c>
      <c r="V39" s="3">
        <v>44439</v>
      </c>
      <c r="W39" t="s">
        <v>36</v>
      </c>
      <c r="X39" s="3">
        <v>41426</v>
      </c>
      <c r="Y39" s="7">
        <v>2013</v>
      </c>
      <c r="Z39" t="s">
        <v>18</v>
      </c>
    </row>
    <row r="40" spans="1:26" x14ac:dyDescent="0.25">
      <c r="A40" t="s">
        <v>69</v>
      </c>
      <c r="B40" s="3">
        <v>22782</v>
      </c>
      <c r="C40" t="s">
        <v>19</v>
      </c>
      <c r="D40" t="s">
        <v>18</v>
      </c>
      <c r="E40" t="s">
        <v>70</v>
      </c>
      <c r="F40" t="s">
        <v>177</v>
      </c>
      <c r="G40">
        <v>16</v>
      </c>
      <c r="H40">
        <v>2</v>
      </c>
      <c r="I40">
        <v>3.23</v>
      </c>
      <c r="J40">
        <v>2.88</v>
      </c>
      <c r="K40">
        <f>J40-I40</f>
        <v>-0.35000000000000009</v>
      </c>
      <c r="L40" s="6" t="s">
        <v>85</v>
      </c>
      <c r="M40" s="2">
        <v>43465</v>
      </c>
      <c r="N40" s="2">
        <v>43830</v>
      </c>
      <c r="O40">
        <v>121.943</v>
      </c>
      <c r="P40">
        <v>1</v>
      </c>
      <c r="Q40">
        <f t="shared" si="5"/>
        <v>-4.8035537224404479</v>
      </c>
      <c r="R40">
        <f t="shared" si="6"/>
        <v>-0.99179944728274683</v>
      </c>
      <c r="S40">
        <f t="shared" si="7"/>
        <v>60.834269662921351</v>
      </c>
      <c r="T40">
        <f t="shared" si="8"/>
        <v>56.665753424657531</v>
      </c>
      <c r="U40">
        <f t="shared" si="9"/>
        <v>1</v>
      </c>
      <c r="V40" s="3">
        <v>44439</v>
      </c>
      <c r="W40" t="s">
        <v>50</v>
      </c>
      <c r="X40" s="3">
        <v>43070</v>
      </c>
      <c r="Y40" s="7">
        <v>2017</v>
      </c>
      <c r="Z40" t="s">
        <v>18</v>
      </c>
    </row>
    <row r="41" spans="1:26" x14ac:dyDescent="0.25">
      <c r="A41" t="s">
        <v>69</v>
      </c>
      <c r="B41" s="3">
        <v>22783</v>
      </c>
      <c r="C41" t="s">
        <v>19</v>
      </c>
      <c r="D41" t="s">
        <v>18</v>
      </c>
      <c r="E41" t="s">
        <v>70</v>
      </c>
      <c r="F41" t="s">
        <v>177</v>
      </c>
      <c r="G41">
        <v>31</v>
      </c>
      <c r="H41">
        <v>2</v>
      </c>
      <c r="I41">
        <v>14.29</v>
      </c>
      <c r="J41">
        <v>14.29</v>
      </c>
      <c r="K41">
        <f t="shared" si="4"/>
        <v>0</v>
      </c>
      <c r="L41" s="6" t="s">
        <v>86</v>
      </c>
      <c r="M41" s="2">
        <v>42735</v>
      </c>
      <c r="N41" s="2">
        <v>43830</v>
      </c>
      <c r="O41">
        <v>1</v>
      </c>
      <c r="P41">
        <v>1</v>
      </c>
      <c r="Q41">
        <f t="shared" si="5"/>
        <v>0</v>
      </c>
      <c r="R41">
        <f t="shared" si="6"/>
        <v>0</v>
      </c>
      <c r="S41">
        <f t="shared" si="7"/>
        <v>60.831460674157306</v>
      </c>
      <c r="T41">
        <f t="shared" si="8"/>
        <v>54.663013698630138</v>
      </c>
      <c r="U41">
        <f t="shared" si="9"/>
        <v>3</v>
      </c>
      <c r="V41" s="3">
        <v>44439</v>
      </c>
      <c r="W41" t="s">
        <v>87</v>
      </c>
      <c r="X41" s="3">
        <v>42614</v>
      </c>
      <c r="Y41" s="7">
        <v>2016</v>
      </c>
      <c r="Z41" t="s">
        <v>18</v>
      </c>
    </row>
    <row r="42" spans="1:26" x14ac:dyDescent="0.25">
      <c r="A42" t="s">
        <v>69</v>
      </c>
      <c r="B42" s="3">
        <v>22784</v>
      </c>
      <c r="C42" t="s">
        <v>19</v>
      </c>
      <c r="D42" t="s">
        <v>18</v>
      </c>
      <c r="E42" t="s">
        <v>70</v>
      </c>
      <c r="F42" t="s">
        <v>177</v>
      </c>
      <c r="G42">
        <v>36</v>
      </c>
      <c r="H42">
        <v>2</v>
      </c>
      <c r="I42">
        <v>20</v>
      </c>
      <c r="J42">
        <v>20</v>
      </c>
      <c r="K42">
        <f t="shared" si="4"/>
        <v>0</v>
      </c>
      <c r="L42" s="6" t="s">
        <v>88</v>
      </c>
      <c r="M42" s="2">
        <v>43100</v>
      </c>
      <c r="N42" s="2">
        <v>43830</v>
      </c>
      <c r="O42">
        <v>5150.0119999999997</v>
      </c>
      <c r="P42">
        <v>5608.0010000000002</v>
      </c>
      <c r="Q42">
        <f t="shared" si="5"/>
        <v>8.5195283278946099E-2</v>
      </c>
      <c r="R42">
        <f t="shared" si="6"/>
        <v>8.8929695697796532E-2</v>
      </c>
      <c r="S42">
        <f t="shared" si="7"/>
        <v>60.828651685393261</v>
      </c>
      <c r="T42">
        <f t="shared" si="8"/>
        <v>55.660273972602738</v>
      </c>
      <c r="U42">
        <f t="shared" si="9"/>
        <v>2</v>
      </c>
      <c r="V42" s="3">
        <v>44439</v>
      </c>
      <c r="W42" t="s">
        <v>34</v>
      </c>
      <c r="X42" s="3">
        <v>41091</v>
      </c>
      <c r="Y42" s="7">
        <v>2012</v>
      </c>
      <c r="Z42" t="s">
        <v>18</v>
      </c>
    </row>
    <row r="43" spans="1:26" x14ac:dyDescent="0.25">
      <c r="A43" t="s">
        <v>69</v>
      </c>
      <c r="B43" s="3">
        <v>22785</v>
      </c>
      <c r="C43" t="s">
        <v>19</v>
      </c>
      <c r="D43" t="s">
        <v>18</v>
      </c>
      <c r="E43" t="s">
        <v>70</v>
      </c>
      <c r="F43" t="s">
        <v>177</v>
      </c>
      <c r="G43">
        <v>6</v>
      </c>
      <c r="H43">
        <v>2</v>
      </c>
      <c r="I43">
        <v>1.91</v>
      </c>
      <c r="J43">
        <v>0.91</v>
      </c>
      <c r="K43">
        <f t="shared" si="4"/>
        <v>-0.99999999999999989</v>
      </c>
      <c r="L43" s="6" t="s">
        <v>89</v>
      </c>
      <c r="M43" s="2">
        <v>42369</v>
      </c>
      <c r="N43" s="2">
        <v>43465</v>
      </c>
      <c r="O43">
        <v>842.07600000000002</v>
      </c>
      <c r="P43">
        <v>14443.468999999999</v>
      </c>
      <c r="Q43">
        <f t="shared" si="5"/>
        <v>2.8421273476002815</v>
      </c>
      <c r="R43">
        <f t="shared" si="6"/>
        <v>16.152215476987823</v>
      </c>
      <c r="S43">
        <f t="shared" si="7"/>
        <v>60.825842696629216</v>
      </c>
      <c r="T43">
        <f t="shared" si="8"/>
        <v>53.654794520547945</v>
      </c>
      <c r="U43">
        <f t="shared" si="9"/>
        <v>3.0027397260273974</v>
      </c>
      <c r="V43" s="3">
        <v>44439</v>
      </c>
      <c r="W43" t="s">
        <v>34</v>
      </c>
      <c r="X43" s="3">
        <v>41974</v>
      </c>
      <c r="Y43" s="7">
        <v>2014</v>
      </c>
      <c r="Z43" t="s">
        <v>18</v>
      </c>
    </row>
    <row r="44" spans="1:26" x14ac:dyDescent="0.25">
      <c r="A44" t="s">
        <v>69</v>
      </c>
      <c r="B44" s="3">
        <v>22786</v>
      </c>
      <c r="C44" t="s">
        <v>19</v>
      </c>
      <c r="D44" t="s">
        <v>18</v>
      </c>
      <c r="E44" t="s">
        <v>70</v>
      </c>
      <c r="F44" t="s">
        <v>177</v>
      </c>
      <c r="G44">
        <v>20</v>
      </c>
      <c r="H44">
        <v>1</v>
      </c>
      <c r="I44">
        <v>4.7300000000000004</v>
      </c>
      <c r="J44">
        <v>5.45</v>
      </c>
      <c r="K44">
        <f t="shared" si="4"/>
        <v>0.71999999999999975</v>
      </c>
      <c r="L44" s="6" t="s">
        <v>90</v>
      </c>
      <c r="M44" s="2">
        <v>41639</v>
      </c>
      <c r="N44" s="2">
        <v>42004</v>
      </c>
      <c r="O44">
        <v>328.99099999999999</v>
      </c>
      <c r="P44">
        <v>342.38900000000001</v>
      </c>
      <c r="Q44">
        <f t="shared" si="5"/>
        <v>3.9917122815206693E-2</v>
      </c>
      <c r="R44">
        <f t="shared" si="6"/>
        <v>4.0724518299892778E-2</v>
      </c>
      <c r="S44">
        <f t="shared" si="7"/>
        <v>60.823033707865171</v>
      </c>
      <c r="T44">
        <f t="shared" si="8"/>
        <v>51.652054794520545</v>
      </c>
      <c r="U44">
        <f t="shared" si="9"/>
        <v>1</v>
      </c>
      <c r="V44" s="3">
        <v>44439</v>
      </c>
      <c r="W44" t="s">
        <v>36</v>
      </c>
      <c r="X44" s="3">
        <v>40575</v>
      </c>
      <c r="Y44" s="7">
        <v>2011</v>
      </c>
      <c r="Z44" t="s">
        <v>18</v>
      </c>
    </row>
    <row r="45" spans="1:26" x14ac:dyDescent="0.25">
      <c r="A45" t="s">
        <v>69</v>
      </c>
      <c r="B45" s="3">
        <v>22787</v>
      </c>
      <c r="C45" t="s">
        <v>19</v>
      </c>
      <c r="D45" t="s">
        <v>18</v>
      </c>
      <c r="E45" t="s">
        <v>70</v>
      </c>
      <c r="F45" t="s">
        <v>177</v>
      </c>
      <c r="G45">
        <v>12</v>
      </c>
      <c r="H45">
        <v>0</v>
      </c>
      <c r="I45">
        <v>0.49</v>
      </c>
      <c r="J45">
        <v>0.49</v>
      </c>
      <c r="K45">
        <f t="shared" si="4"/>
        <v>0</v>
      </c>
      <c r="L45" s="6" t="s">
        <v>91</v>
      </c>
      <c r="M45" s="2">
        <v>39629</v>
      </c>
      <c r="N45" s="2">
        <v>39994</v>
      </c>
      <c r="O45">
        <v>4810.4809999999998</v>
      </c>
      <c r="P45">
        <v>4555.9920000000002</v>
      </c>
      <c r="Q45">
        <f t="shared" si="5"/>
        <v>-5.4353789460860058E-2</v>
      </c>
      <c r="R45">
        <f t="shared" si="6"/>
        <v>-5.290302570574535E-2</v>
      </c>
      <c r="S45">
        <f t="shared" si="7"/>
        <v>60.820224719101127</v>
      </c>
      <c r="T45">
        <f t="shared" si="8"/>
        <v>46.142465753424659</v>
      </c>
      <c r="U45">
        <f t="shared" si="9"/>
        <v>1</v>
      </c>
      <c r="V45" s="3">
        <v>44439</v>
      </c>
      <c r="W45" t="s">
        <v>38</v>
      </c>
      <c r="X45" s="3">
        <v>36708</v>
      </c>
      <c r="Y45" s="7">
        <v>2000</v>
      </c>
      <c r="Z45" t="s">
        <v>18</v>
      </c>
    </row>
    <row r="46" spans="1:26" x14ac:dyDescent="0.25">
      <c r="A46" t="s">
        <v>92</v>
      </c>
      <c r="B46" s="3">
        <v>23574</v>
      </c>
      <c r="C46" t="s">
        <v>19</v>
      </c>
      <c r="D46" t="s">
        <v>18</v>
      </c>
      <c r="E46" t="s">
        <v>22</v>
      </c>
      <c r="F46" t="s">
        <v>118</v>
      </c>
      <c r="G46">
        <v>2</v>
      </c>
      <c r="H46">
        <v>1</v>
      </c>
      <c r="I46">
        <v>54.28</v>
      </c>
      <c r="J46">
        <v>30</v>
      </c>
      <c r="K46">
        <f t="shared" si="4"/>
        <v>-24.28</v>
      </c>
      <c r="L46" t="s">
        <v>93</v>
      </c>
      <c r="M46" s="2">
        <v>42004</v>
      </c>
      <c r="N46" s="2">
        <v>43830</v>
      </c>
      <c r="O46">
        <v>339.94799999999998</v>
      </c>
      <c r="P46">
        <v>349.678</v>
      </c>
      <c r="Q46">
        <f t="shared" si="5"/>
        <v>2.8220066286675387E-2</v>
      </c>
      <c r="R46">
        <f t="shared" si="6"/>
        <v>2.8622024544930458E-2</v>
      </c>
      <c r="S46">
        <f t="shared" si="7"/>
        <v>58.609550561797754</v>
      </c>
      <c r="T46">
        <f t="shared" si="8"/>
        <v>50.493150684931507</v>
      </c>
      <c r="U46">
        <f t="shared" si="9"/>
        <v>5.0027397260273974</v>
      </c>
      <c r="V46" s="3">
        <v>44439</v>
      </c>
      <c r="W46" t="s">
        <v>50</v>
      </c>
      <c r="X46" s="3">
        <v>40513</v>
      </c>
      <c r="Y46" s="7">
        <v>2010</v>
      </c>
      <c r="Z46" t="s">
        <v>18</v>
      </c>
    </row>
    <row r="47" spans="1:26" x14ac:dyDescent="0.25">
      <c r="A47" t="s">
        <v>92</v>
      </c>
      <c r="B47" s="3">
        <v>23575</v>
      </c>
      <c r="C47" t="s">
        <v>19</v>
      </c>
      <c r="D47" t="s">
        <v>18</v>
      </c>
      <c r="E47" t="s">
        <v>22</v>
      </c>
      <c r="F47" t="s">
        <v>118</v>
      </c>
      <c r="G47">
        <v>6</v>
      </c>
      <c r="H47">
        <v>1</v>
      </c>
      <c r="I47">
        <v>5.85</v>
      </c>
      <c r="J47">
        <v>3.78</v>
      </c>
      <c r="K47">
        <f t="shared" si="4"/>
        <v>-2.0699999999999998</v>
      </c>
      <c r="L47" s="6" t="s">
        <v>54</v>
      </c>
      <c r="M47" s="2">
        <v>42735</v>
      </c>
      <c r="N47" s="2">
        <v>43830</v>
      </c>
      <c r="O47">
        <v>802.27599999999995</v>
      </c>
      <c r="P47">
        <v>4209.78</v>
      </c>
      <c r="Q47">
        <f t="shared" si="5"/>
        <v>1.6577129804640205</v>
      </c>
      <c r="R47">
        <f t="shared" si="6"/>
        <v>4.2472964416235808</v>
      </c>
      <c r="S47">
        <f t="shared" si="7"/>
        <v>58.606741573033709</v>
      </c>
      <c r="T47">
        <f t="shared" si="8"/>
        <v>52.493150684931507</v>
      </c>
      <c r="U47">
        <f t="shared" si="9"/>
        <v>3</v>
      </c>
      <c r="V47" s="3">
        <v>44439</v>
      </c>
      <c r="W47" t="s">
        <v>50</v>
      </c>
      <c r="X47" s="3">
        <v>40695</v>
      </c>
      <c r="Y47" s="7">
        <v>2011</v>
      </c>
      <c r="Z47" t="s">
        <v>18</v>
      </c>
    </row>
    <row r="48" spans="1:26" x14ac:dyDescent="0.25">
      <c r="A48" t="s">
        <v>92</v>
      </c>
      <c r="B48" s="3">
        <v>23576</v>
      </c>
      <c r="C48" t="s">
        <v>19</v>
      </c>
      <c r="D48" t="s">
        <v>18</v>
      </c>
      <c r="E48" t="s">
        <v>22</v>
      </c>
      <c r="F48" t="s">
        <v>118</v>
      </c>
      <c r="G48">
        <v>6</v>
      </c>
      <c r="H48">
        <v>1</v>
      </c>
      <c r="I48">
        <v>0.46</v>
      </c>
      <c r="J48">
        <v>0.38</v>
      </c>
      <c r="K48">
        <f t="shared" si="4"/>
        <v>-8.0000000000000016E-2</v>
      </c>
      <c r="L48" s="6" t="s">
        <v>94</v>
      </c>
      <c r="M48" s="2">
        <v>42735</v>
      </c>
      <c r="N48" s="2">
        <v>44196</v>
      </c>
      <c r="O48">
        <v>7183.2709999999997</v>
      </c>
      <c r="P48">
        <v>45481.790999999997</v>
      </c>
      <c r="Q48">
        <f t="shared" si="5"/>
        <v>1.8455571977043972</v>
      </c>
      <c r="R48">
        <f t="shared" si="6"/>
        <v>5.3316267756012543</v>
      </c>
      <c r="S48">
        <f t="shared" si="7"/>
        <v>58.603932584269664</v>
      </c>
      <c r="T48">
        <f t="shared" si="8"/>
        <v>52.490410958904107</v>
      </c>
      <c r="U48">
        <f t="shared" si="9"/>
        <v>4.0027397260273974</v>
      </c>
      <c r="V48" s="3">
        <v>44439</v>
      </c>
      <c r="W48" t="s">
        <v>36</v>
      </c>
      <c r="X48" s="3">
        <v>40575</v>
      </c>
      <c r="Y48" s="7">
        <v>2011</v>
      </c>
      <c r="Z48" t="s">
        <v>18</v>
      </c>
    </row>
    <row r="49" spans="1:26" x14ac:dyDescent="0.25">
      <c r="A49" t="s">
        <v>92</v>
      </c>
      <c r="B49" s="3">
        <v>23577</v>
      </c>
      <c r="C49" t="s">
        <v>19</v>
      </c>
      <c r="D49" t="s">
        <v>18</v>
      </c>
      <c r="E49" t="s">
        <v>22</v>
      </c>
      <c r="F49" t="s">
        <v>118</v>
      </c>
      <c r="G49">
        <v>11</v>
      </c>
      <c r="H49">
        <v>1</v>
      </c>
      <c r="I49">
        <v>10</v>
      </c>
      <c r="J49">
        <v>35</v>
      </c>
      <c r="K49">
        <f t="shared" si="4"/>
        <v>25</v>
      </c>
      <c r="L49" s="6" t="s">
        <v>95</v>
      </c>
      <c r="M49" s="2">
        <v>43100</v>
      </c>
      <c r="N49" s="2">
        <v>43830</v>
      </c>
      <c r="O49">
        <v>1037.3679999999999</v>
      </c>
      <c r="P49">
        <v>1882.874</v>
      </c>
      <c r="Q49">
        <f t="shared" si="5"/>
        <v>0.59611259682523066</v>
      </c>
      <c r="R49">
        <f t="shared" si="6"/>
        <v>0.8150492399996917</v>
      </c>
      <c r="S49">
        <f t="shared" si="7"/>
        <v>58.601123595505619</v>
      </c>
      <c r="T49">
        <f t="shared" si="8"/>
        <v>53.487671232876714</v>
      </c>
      <c r="U49">
        <f t="shared" si="9"/>
        <v>2</v>
      </c>
      <c r="V49" s="3">
        <v>44439</v>
      </c>
      <c r="W49" t="s">
        <v>36</v>
      </c>
      <c r="X49" s="3">
        <v>40360</v>
      </c>
      <c r="Y49" s="7">
        <v>2010</v>
      </c>
      <c r="Z49" t="s">
        <v>18</v>
      </c>
    </row>
    <row r="50" spans="1:26" x14ac:dyDescent="0.25">
      <c r="A50" t="s">
        <v>92</v>
      </c>
      <c r="B50" s="3">
        <v>23578</v>
      </c>
      <c r="C50" t="s">
        <v>19</v>
      </c>
      <c r="D50" t="s">
        <v>18</v>
      </c>
      <c r="E50" t="s">
        <v>22</v>
      </c>
      <c r="F50" t="s">
        <v>118</v>
      </c>
      <c r="G50">
        <v>2</v>
      </c>
      <c r="H50">
        <v>0</v>
      </c>
      <c r="I50">
        <v>4.55</v>
      </c>
      <c r="J50">
        <v>3.55</v>
      </c>
      <c r="K50">
        <f t="shared" si="4"/>
        <v>-1</v>
      </c>
      <c r="L50" s="6" t="s">
        <v>96</v>
      </c>
      <c r="M50" s="2">
        <v>41274</v>
      </c>
      <c r="N50" s="2">
        <v>43830</v>
      </c>
      <c r="O50">
        <v>834.87</v>
      </c>
      <c r="P50">
        <v>393.42599999999999</v>
      </c>
      <c r="Q50">
        <f t="shared" si="5"/>
        <v>-0.75238302984315431</v>
      </c>
      <c r="R50">
        <f t="shared" si="6"/>
        <v>-0.52875777067088292</v>
      </c>
      <c r="S50">
        <f t="shared" si="7"/>
        <v>58.598314606741575</v>
      </c>
      <c r="T50">
        <f t="shared" si="8"/>
        <v>48.482191780821921</v>
      </c>
      <c r="U50">
        <f t="shared" si="9"/>
        <v>7.0027397260273974</v>
      </c>
      <c r="V50" s="3">
        <v>44439</v>
      </c>
      <c r="W50" t="s">
        <v>36</v>
      </c>
      <c r="X50" s="3">
        <v>39934</v>
      </c>
      <c r="Y50" s="7">
        <v>2009</v>
      </c>
      <c r="Z50" t="s">
        <v>18</v>
      </c>
    </row>
    <row r="51" spans="1:26" x14ac:dyDescent="0.25">
      <c r="A51" t="s">
        <v>92</v>
      </c>
      <c r="B51" s="3">
        <v>23579</v>
      </c>
      <c r="C51" t="s">
        <v>19</v>
      </c>
      <c r="D51" t="s">
        <v>18</v>
      </c>
      <c r="E51" t="s">
        <v>22</v>
      </c>
      <c r="F51" t="s">
        <v>118</v>
      </c>
      <c r="G51">
        <v>1</v>
      </c>
      <c r="H51">
        <v>0</v>
      </c>
      <c r="I51">
        <v>3</v>
      </c>
      <c r="J51">
        <v>1.43</v>
      </c>
      <c r="K51">
        <f t="shared" si="4"/>
        <v>-1.57</v>
      </c>
      <c r="L51" s="6" t="s">
        <v>97</v>
      </c>
      <c r="M51" s="2">
        <v>40178</v>
      </c>
      <c r="N51" s="2">
        <v>41759</v>
      </c>
      <c r="O51">
        <v>4752.3940000000002</v>
      </c>
      <c r="P51">
        <v>8529.4639999999999</v>
      </c>
      <c r="Q51">
        <f t="shared" si="5"/>
        <v>0.58487803140232841</v>
      </c>
      <c r="R51">
        <f t="shared" si="6"/>
        <v>0.79477206645745269</v>
      </c>
      <c r="S51">
        <f t="shared" si="7"/>
        <v>58.59550561797753</v>
      </c>
      <c r="T51">
        <f t="shared" si="8"/>
        <v>45.476712328767121</v>
      </c>
      <c r="U51">
        <f t="shared" si="9"/>
        <v>4.3315068493150681</v>
      </c>
      <c r="V51" s="3">
        <v>44439</v>
      </c>
      <c r="W51" t="s">
        <v>98</v>
      </c>
      <c r="X51" s="3">
        <v>37622</v>
      </c>
      <c r="Y51" s="7">
        <v>2003</v>
      </c>
      <c r="Z51" t="s">
        <v>18</v>
      </c>
    </row>
    <row r="52" spans="1:26" x14ac:dyDescent="0.25">
      <c r="A52" t="s">
        <v>99</v>
      </c>
      <c r="B52" s="3">
        <v>32260</v>
      </c>
      <c r="C52" t="s">
        <v>19</v>
      </c>
      <c r="D52" t="s">
        <v>18</v>
      </c>
      <c r="E52" t="s">
        <v>21</v>
      </c>
      <c r="F52" t="s">
        <v>177</v>
      </c>
      <c r="G52">
        <v>13</v>
      </c>
      <c r="H52">
        <v>0</v>
      </c>
      <c r="I52">
        <v>2.86</v>
      </c>
      <c r="J52">
        <v>6.67</v>
      </c>
      <c r="K52">
        <f t="shared" si="4"/>
        <v>3.81</v>
      </c>
      <c r="L52" s="6" t="s">
        <v>100</v>
      </c>
      <c r="M52" s="2">
        <v>43465</v>
      </c>
      <c r="N52" s="2">
        <v>44196</v>
      </c>
      <c r="O52">
        <v>1</v>
      </c>
      <c r="P52">
        <v>55.691000000000003</v>
      </c>
      <c r="Q52">
        <f t="shared" si="5"/>
        <v>4.0198185539855213</v>
      </c>
      <c r="R52">
        <f t="shared" si="6"/>
        <v>54.691000000000003</v>
      </c>
      <c r="S52">
        <f t="shared" si="7"/>
        <v>34.210674157303373</v>
      </c>
      <c r="T52">
        <f t="shared" si="8"/>
        <v>30.698630136986303</v>
      </c>
      <c r="U52">
        <f t="shared" si="9"/>
        <v>2.0027397260273974</v>
      </c>
      <c r="V52" s="3">
        <v>44439</v>
      </c>
      <c r="W52" t="s">
        <v>101</v>
      </c>
      <c r="X52" s="3">
        <v>43252</v>
      </c>
      <c r="Y52" s="7">
        <v>2018</v>
      </c>
      <c r="Z52" t="s">
        <v>18</v>
      </c>
    </row>
    <row r="53" spans="1:26" x14ac:dyDescent="0.25">
      <c r="A53" t="s">
        <v>102</v>
      </c>
      <c r="B53" s="3">
        <v>29181</v>
      </c>
      <c r="C53" t="s">
        <v>19</v>
      </c>
      <c r="D53" t="s">
        <v>18</v>
      </c>
      <c r="E53" t="s">
        <v>21</v>
      </c>
      <c r="F53" s="2" t="s">
        <v>104</v>
      </c>
      <c r="G53">
        <v>0</v>
      </c>
      <c r="H53">
        <v>0</v>
      </c>
      <c r="I53">
        <v>6.24</v>
      </c>
      <c r="J53">
        <v>4.57</v>
      </c>
      <c r="K53">
        <f t="shared" si="4"/>
        <v>-1.67</v>
      </c>
      <c r="L53" s="6" t="s">
        <v>103</v>
      </c>
      <c r="M53" s="2">
        <v>40908</v>
      </c>
      <c r="N53" s="2">
        <v>43830</v>
      </c>
      <c r="O53">
        <v>300.20400000000001</v>
      </c>
      <c r="P53">
        <v>2606.0010000000002</v>
      </c>
      <c r="Q53">
        <f t="shared" si="5"/>
        <v>2.1611098978536125</v>
      </c>
      <c r="R53">
        <f t="shared" si="6"/>
        <v>7.6807670783866966</v>
      </c>
      <c r="S53">
        <f t="shared" si="7"/>
        <v>42.859550561797754</v>
      </c>
      <c r="T53">
        <f t="shared" si="8"/>
        <v>32.128767123287673</v>
      </c>
      <c r="U53">
        <f t="shared" si="9"/>
        <v>8.0054794520547947</v>
      </c>
      <c r="V53" s="3">
        <v>44439</v>
      </c>
      <c r="W53" t="s">
        <v>36</v>
      </c>
      <c r="X53" s="3">
        <v>39995</v>
      </c>
      <c r="Y53" s="7">
        <v>2009</v>
      </c>
      <c r="Z53" t="s">
        <v>18</v>
      </c>
    </row>
    <row r="54" spans="1:26" x14ac:dyDescent="0.25">
      <c r="A54" t="s">
        <v>105</v>
      </c>
      <c r="B54" s="3">
        <v>29517</v>
      </c>
      <c r="C54" t="s">
        <v>19</v>
      </c>
      <c r="D54" t="s">
        <v>18</v>
      </c>
      <c r="E54" t="s">
        <v>21</v>
      </c>
      <c r="F54" t="s">
        <v>107</v>
      </c>
      <c r="G54">
        <v>2</v>
      </c>
      <c r="H54">
        <v>0</v>
      </c>
      <c r="I54">
        <v>25</v>
      </c>
      <c r="J54">
        <v>8.85</v>
      </c>
      <c r="K54">
        <f t="shared" si="4"/>
        <v>-16.149999999999999</v>
      </c>
      <c r="L54" s="6" t="s">
        <v>103</v>
      </c>
      <c r="M54" s="2">
        <v>40543</v>
      </c>
      <c r="N54" s="2">
        <v>43465</v>
      </c>
      <c r="O54">
        <v>143.953</v>
      </c>
      <c r="P54">
        <v>2484.9</v>
      </c>
      <c r="Q54">
        <f t="shared" si="5"/>
        <v>2.8485008388616628</v>
      </c>
      <c r="R54">
        <f t="shared" si="6"/>
        <v>16.261884087167338</v>
      </c>
      <c r="S54">
        <f t="shared" si="7"/>
        <v>41.915730337078649</v>
      </c>
      <c r="T54">
        <f t="shared" si="8"/>
        <v>30.208219178082192</v>
      </c>
      <c r="U54">
        <f t="shared" si="9"/>
        <v>8.0054794520547947</v>
      </c>
      <c r="V54" s="3">
        <v>44439</v>
      </c>
      <c r="W54" t="s">
        <v>36</v>
      </c>
      <c r="X54" s="3">
        <v>39995</v>
      </c>
      <c r="Y54" s="7">
        <v>2009</v>
      </c>
      <c r="Z54" t="s">
        <v>18</v>
      </c>
    </row>
    <row r="55" spans="1:26" x14ac:dyDescent="0.25">
      <c r="A55" t="s">
        <v>105</v>
      </c>
      <c r="B55" s="3">
        <v>29518</v>
      </c>
      <c r="C55" t="s">
        <v>19</v>
      </c>
      <c r="D55" t="s">
        <v>18</v>
      </c>
      <c r="E55" t="s">
        <v>21</v>
      </c>
      <c r="F55" t="s">
        <v>107</v>
      </c>
      <c r="G55">
        <v>1</v>
      </c>
      <c r="H55">
        <v>0</v>
      </c>
      <c r="I55">
        <v>15</v>
      </c>
      <c r="J55">
        <v>13.4</v>
      </c>
      <c r="K55">
        <f t="shared" si="4"/>
        <v>-1.5999999999999996</v>
      </c>
      <c r="L55" s="6" t="s">
        <v>106</v>
      </c>
      <c r="M55" s="2">
        <v>43100</v>
      </c>
      <c r="N55" s="2">
        <v>43830</v>
      </c>
      <c r="O55">
        <v>1</v>
      </c>
      <c r="P55">
        <v>1</v>
      </c>
      <c r="Q55">
        <f t="shared" si="5"/>
        <v>0</v>
      </c>
      <c r="R55">
        <f t="shared" si="6"/>
        <v>0</v>
      </c>
      <c r="S55">
        <f t="shared" si="7"/>
        <v>41.912921348314605</v>
      </c>
      <c r="T55">
        <f t="shared" si="8"/>
        <v>37.210958904109589</v>
      </c>
      <c r="U55">
        <f t="shared" si="9"/>
        <v>2</v>
      </c>
      <c r="V55" s="3">
        <v>44439</v>
      </c>
      <c r="W55" t="s">
        <v>36</v>
      </c>
      <c r="X55" s="3">
        <v>42887</v>
      </c>
      <c r="Y55" s="7">
        <v>2017</v>
      </c>
      <c r="Z55" t="s">
        <v>18</v>
      </c>
    </row>
    <row r="56" spans="1:26" x14ac:dyDescent="0.25">
      <c r="A56" t="s">
        <v>108</v>
      </c>
      <c r="B56" s="3">
        <v>31057</v>
      </c>
      <c r="C56" t="s">
        <v>19</v>
      </c>
      <c r="D56" t="s">
        <v>18</v>
      </c>
      <c r="E56" t="s">
        <v>22</v>
      </c>
      <c r="F56" t="s">
        <v>118</v>
      </c>
      <c r="G56">
        <v>2</v>
      </c>
      <c r="H56">
        <v>1</v>
      </c>
      <c r="I56">
        <v>36</v>
      </c>
      <c r="J56">
        <v>45</v>
      </c>
      <c r="K56">
        <f t="shared" si="4"/>
        <v>9</v>
      </c>
      <c r="L56" s="6" t="s">
        <v>109</v>
      </c>
      <c r="M56" s="2">
        <v>43465</v>
      </c>
      <c r="N56" s="2">
        <v>43830</v>
      </c>
      <c r="O56">
        <v>1</v>
      </c>
      <c r="P56">
        <v>32.088999999999999</v>
      </c>
      <c r="Q56">
        <f t="shared" si="5"/>
        <v>3.4685132922803352</v>
      </c>
      <c r="R56">
        <f t="shared" si="6"/>
        <v>31.088999999999999</v>
      </c>
      <c r="S56">
        <f t="shared" si="7"/>
        <v>37.58988764044944</v>
      </c>
      <c r="T56">
        <f t="shared" si="8"/>
        <v>33.994520547945207</v>
      </c>
      <c r="U56">
        <f t="shared" si="9"/>
        <v>1</v>
      </c>
      <c r="V56" s="3">
        <v>44439</v>
      </c>
      <c r="W56" t="s">
        <v>110</v>
      </c>
      <c r="X56" s="3">
        <v>43191</v>
      </c>
      <c r="Y56" s="7">
        <v>2018</v>
      </c>
      <c r="Z56" t="s">
        <v>18</v>
      </c>
    </row>
    <row r="57" spans="1:26" x14ac:dyDescent="0.25">
      <c r="A57" t="s">
        <v>108</v>
      </c>
      <c r="B57" s="3">
        <v>31058</v>
      </c>
      <c r="C57" t="s">
        <v>19</v>
      </c>
      <c r="D57" t="s">
        <v>18</v>
      </c>
      <c r="E57" t="s">
        <v>22</v>
      </c>
      <c r="F57" t="s">
        <v>118</v>
      </c>
      <c r="G57">
        <v>0</v>
      </c>
      <c r="H57">
        <v>0</v>
      </c>
      <c r="I57">
        <v>90</v>
      </c>
      <c r="J57">
        <v>90</v>
      </c>
      <c r="K57">
        <f t="shared" si="4"/>
        <v>0</v>
      </c>
      <c r="L57" s="6" t="s">
        <v>111</v>
      </c>
      <c r="M57" s="2">
        <v>42735</v>
      </c>
      <c r="N57" s="2">
        <v>43830</v>
      </c>
      <c r="O57">
        <v>26.352</v>
      </c>
      <c r="P57">
        <v>202.21199999999999</v>
      </c>
      <c r="Q57">
        <f t="shared" si="5"/>
        <v>2.0377724785711209</v>
      </c>
      <c r="R57">
        <f t="shared" si="6"/>
        <v>6.6734972677595623</v>
      </c>
      <c r="S57">
        <f t="shared" si="7"/>
        <v>37.587078651685395</v>
      </c>
      <c r="T57">
        <f t="shared" si="8"/>
        <v>31.991780821917807</v>
      </c>
      <c r="U57">
        <f t="shared" si="9"/>
        <v>3</v>
      </c>
      <c r="V57" s="3">
        <v>44439</v>
      </c>
      <c r="W57" t="s">
        <v>36</v>
      </c>
      <c r="X57" s="3">
        <v>42675</v>
      </c>
      <c r="Y57" s="7">
        <v>2016</v>
      </c>
      <c r="Z57" t="s">
        <v>18</v>
      </c>
    </row>
    <row r="58" spans="1:26" x14ac:dyDescent="0.25">
      <c r="A58" t="s">
        <v>112</v>
      </c>
      <c r="B58" s="3">
        <v>23130</v>
      </c>
      <c r="C58" t="s">
        <v>19</v>
      </c>
      <c r="D58" t="s">
        <v>18</v>
      </c>
      <c r="E58" t="s">
        <v>113</v>
      </c>
      <c r="F58" t="s">
        <v>114</v>
      </c>
      <c r="G58">
        <v>6</v>
      </c>
      <c r="H58">
        <v>1</v>
      </c>
      <c r="I58">
        <v>20</v>
      </c>
      <c r="J58">
        <v>20</v>
      </c>
      <c r="K58">
        <f t="shared" si="4"/>
        <v>0</v>
      </c>
      <c r="L58" s="6" t="s">
        <v>115</v>
      </c>
      <c r="M58" s="2">
        <v>43100</v>
      </c>
      <c r="N58" s="2">
        <v>43830</v>
      </c>
      <c r="O58">
        <v>1</v>
      </c>
      <c r="P58">
        <v>64.341999999999999</v>
      </c>
      <c r="Q58">
        <f t="shared" si="5"/>
        <v>4.1642126061894285</v>
      </c>
      <c r="R58">
        <f t="shared" si="6"/>
        <v>63.341999999999999</v>
      </c>
      <c r="S58">
        <f t="shared" si="7"/>
        <v>59.856741573033709</v>
      </c>
      <c r="T58">
        <f t="shared" si="8"/>
        <v>54.712328767123289</v>
      </c>
      <c r="U58">
        <f t="shared" si="9"/>
        <v>2</v>
      </c>
      <c r="V58" s="3">
        <v>44439</v>
      </c>
      <c r="W58" t="s">
        <v>83</v>
      </c>
      <c r="X58" s="3">
        <v>43009</v>
      </c>
      <c r="Y58" s="7">
        <v>2017</v>
      </c>
      <c r="Z58" t="s">
        <v>18</v>
      </c>
    </row>
    <row r="59" spans="1:26" x14ac:dyDescent="0.25">
      <c r="A59" t="s">
        <v>112</v>
      </c>
      <c r="B59" s="3">
        <v>23131</v>
      </c>
      <c r="C59" t="s">
        <v>19</v>
      </c>
      <c r="D59" t="s">
        <v>18</v>
      </c>
      <c r="E59" t="s">
        <v>113</v>
      </c>
      <c r="F59" t="s">
        <v>114</v>
      </c>
      <c r="G59">
        <v>0</v>
      </c>
      <c r="H59">
        <v>0</v>
      </c>
      <c r="I59">
        <v>14.28</v>
      </c>
      <c r="J59">
        <v>14.29</v>
      </c>
      <c r="K59">
        <f t="shared" si="4"/>
        <v>9.9999999999997868E-3</v>
      </c>
      <c r="L59" s="6" t="s">
        <v>116</v>
      </c>
      <c r="M59" s="2">
        <v>40543</v>
      </c>
      <c r="N59" s="2">
        <v>42369</v>
      </c>
      <c r="O59">
        <v>5349.4750000000004</v>
      </c>
      <c r="P59">
        <v>165.11500000000001</v>
      </c>
      <c r="Q59">
        <f t="shared" si="5"/>
        <v>-3.4781115034068177</v>
      </c>
      <c r="R59">
        <f t="shared" si="6"/>
        <v>-0.96913435430579642</v>
      </c>
      <c r="S59">
        <f t="shared" si="7"/>
        <v>59.853932584269664</v>
      </c>
      <c r="T59">
        <f t="shared" si="8"/>
        <v>47.704109589041096</v>
      </c>
      <c r="U59">
        <f t="shared" si="9"/>
        <v>5.0027397260273974</v>
      </c>
      <c r="V59" s="3">
        <v>44439</v>
      </c>
      <c r="W59" t="s">
        <v>101</v>
      </c>
      <c r="X59" s="3">
        <v>40179</v>
      </c>
      <c r="Y59" s="7">
        <v>2010</v>
      </c>
      <c r="Z59" t="s">
        <v>18</v>
      </c>
    </row>
    <row r="60" spans="1:26" x14ac:dyDescent="0.25">
      <c r="A60" t="s">
        <v>117</v>
      </c>
      <c r="B60" s="3">
        <v>26655</v>
      </c>
      <c r="C60" t="s">
        <v>19</v>
      </c>
      <c r="D60" t="s">
        <v>18</v>
      </c>
      <c r="E60" t="s">
        <v>22</v>
      </c>
      <c r="F60" t="s">
        <v>118</v>
      </c>
      <c r="G60">
        <v>2</v>
      </c>
      <c r="H60">
        <v>0</v>
      </c>
      <c r="I60">
        <v>66.67</v>
      </c>
      <c r="J60">
        <v>16.670000000000002</v>
      </c>
      <c r="K60">
        <f t="shared" si="4"/>
        <v>-50</v>
      </c>
      <c r="L60" s="6" t="s">
        <v>119</v>
      </c>
      <c r="M60" s="2">
        <v>40543</v>
      </c>
      <c r="N60" s="2">
        <v>43830</v>
      </c>
      <c r="O60">
        <v>5927.1390000000001</v>
      </c>
      <c r="P60">
        <v>958.19</v>
      </c>
      <c r="Q60">
        <f t="shared" si="5"/>
        <v>-1.8222508253522121</v>
      </c>
      <c r="R60">
        <f t="shared" si="6"/>
        <v>-0.83833853061316777</v>
      </c>
      <c r="S60">
        <f t="shared" si="7"/>
        <v>49.955056179775283</v>
      </c>
      <c r="T60">
        <f t="shared" si="8"/>
        <v>38.049315068493151</v>
      </c>
      <c r="U60">
        <f t="shared" si="9"/>
        <v>9.0054794520547947</v>
      </c>
      <c r="V60" s="3">
        <v>44439</v>
      </c>
      <c r="W60" t="s">
        <v>120</v>
      </c>
      <c r="X60" s="3">
        <v>38961</v>
      </c>
      <c r="Y60" s="7">
        <v>2006</v>
      </c>
      <c r="Z60" t="s">
        <v>18</v>
      </c>
    </row>
    <row r="61" spans="1:26" x14ac:dyDescent="0.25">
      <c r="A61" t="s">
        <v>117</v>
      </c>
      <c r="B61" s="3">
        <v>26656</v>
      </c>
      <c r="C61" t="s">
        <v>19</v>
      </c>
      <c r="D61" t="s">
        <v>18</v>
      </c>
      <c r="E61" t="s">
        <v>22</v>
      </c>
      <c r="F61" t="s">
        <v>118</v>
      </c>
      <c r="G61">
        <v>5</v>
      </c>
      <c r="H61">
        <v>2</v>
      </c>
      <c r="I61">
        <v>66.67</v>
      </c>
      <c r="J61">
        <v>16.670000000000002</v>
      </c>
      <c r="K61">
        <f t="shared" si="4"/>
        <v>-50</v>
      </c>
      <c r="L61" s="6" t="s">
        <v>121</v>
      </c>
      <c r="M61" s="2">
        <v>42369</v>
      </c>
      <c r="N61" s="2">
        <v>43830</v>
      </c>
      <c r="O61">
        <v>344.86200000000002</v>
      </c>
      <c r="P61">
        <v>1516.173</v>
      </c>
      <c r="Q61">
        <f>LN(P61/O61)</f>
        <v>1.4808003387765374</v>
      </c>
      <c r="R61">
        <f t="shared" si="6"/>
        <v>3.3964629329992864</v>
      </c>
      <c r="S61">
        <f t="shared" si="7"/>
        <v>49.952247191011239</v>
      </c>
      <c r="T61">
        <f t="shared" si="8"/>
        <v>43.049315068493151</v>
      </c>
      <c r="U61">
        <f t="shared" si="9"/>
        <v>4.0027397260273974</v>
      </c>
      <c r="V61" s="3">
        <v>44439</v>
      </c>
      <c r="W61" t="s">
        <v>34</v>
      </c>
      <c r="X61" s="3">
        <v>42156</v>
      </c>
      <c r="Y61" s="7">
        <v>2015</v>
      </c>
      <c r="Z61" t="s">
        <v>18</v>
      </c>
    </row>
    <row r="62" spans="1:26" x14ac:dyDescent="0.25">
      <c r="A62" t="s">
        <v>117</v>
      </c>
      <c r="B62" s="3">
        <v>26657</v>
      </c>
      <c r="C62" t="s">
        <v>19</v>
      </c>
      <c r="D62" t="s">
        <v>18</v>
      </c>
      <c r="E62" t="s">
        <v>22</v>
      </c>
      <c r="F62" t="s">
        <v>118</v>
      </c>
      <c r="G62">
        <v>10</v>
      </c>
      <c r="H62">
        <v>1</v>
      </c>
      <c r="I62">
        <v>99</v>
      </c>
      <c r="J62">
        <v>20</v>
      </c>
      <c r="K62">
        <f t="shared" si="4"/>
        <v>-79</v>
      </c>
      <c r="L62" s="6" t="s">
        <v>122</v>
      </c>
      <c r="M62" s="2">
        <v>43465</v>
      </c>
      <c r="N62" s="2">
        <v>43830</v>
      </c>
      <c r="O62">
        <v>1</v>
      </c>
      <c r="P62">
        <v>73.739000000000004</v>
      </c>
      <c r="Q62">
        <f t="shared" si="5"/>
        <v>4.3005318315532097</v>
      </c>
      <c r="R62">
        <f t="shared" si="6"/>
        <v>72.739000000000004</v>
      </c>
      <c r="S62">
        <f t="shared" si="7"/>
        <v>49.949438202247194</v>
      </c>
      <c r="T62">
        <f t="shared" si="8"/>
        <v>46.049315068493151</v>
      </c>
      <c r="U62">
        <f t="shared" si="9"/>
        <v>1</v>
      </c>
      <c r="V62" s="3">
        <v>44439</v>
      </c>
      <c r="W62" t="s">
        <v>50</v>
      </c>
      <c r="X62" s="3">
        <v>43221</v>
      </c>
      <c r="Y62" s="7">
        <v>2018</v>
      </c>
      <c r="Z62" t="s">
        <v>18</v>
      </c>
    </row>
    <row r="63" spans="1:26" x14ac:dyDescent="0.25">
      <c r="A63" t="s">
        <v>117</v>
      </c>
      <c r="B63" s="3">
        <v>26658</v>
      </c>
      <c r="C63" t="s">
        <v>19</v>
      </c>
      <c r="D63" t="s">
        <v>18</v>
      </c>
      <c r="E63" t="s">
        <v>22</v>
      </c>
      <c r="F63" t="s">
        <v>118</v>
      </c>
      <c r="G63">
        <v>2</v>
      </c>
      <c r="H63">
        <v>0</v>
      </c>
      <c r="I63">
        <v>33.33</v>
      </c>
      <c r="J63">
        <v>33.33</v>
      </c>
      <c r="K63">
        <f t="shared" si="4"/>
        <v>0</v>
      </c>
      <c r="L63" s="6" t="s">
        <v>123</v>
      </c>
      <c r="M63" s="2">
        <v>40543</v>
      </c>
      <c r="N63" s="2">
        <v>43830</v>
      </c>
      <c r="O63">
        <v>646.82799999999997</v>
      </c>
      <c r="P63">
        <v>1717.9649999999999</v>
      </c>
      <c r="Q63">
        <f t="shared" si="5"/>
        <v>0.97681531300122981</v>
      </c>
      <c r="R63">
        <f t="shared" si="6"/>
        <v>1.6559842802105043</v>
      </c>
      <c r="S63">
        <f t="shared" si="7"/>
        <v>49.946629213483149</v>
      </c>
      <c r="T63">
        <f t="shared" si="8"/>
        <v>38.041095890410958</v>
      </c>
      <c r="U63">
        <f t="shared" si="9"/>
        <v>9.0054794520547947</v>
      </c>
      <c r="V63" s="3">
        <v>44439</v>
      </c>
      <c r="W63" t="s">
        <v>34</v>
      </c>
      <c r="X63" s="3">
        <v>36647</v>
      </c>
      <c r="Y63" s="7">
        <v>2000</v>
      </c>
      <c r="Z63" t="s">
        <v>18</v>
      </c>
    </row>
    <row r="64" spans="1:26" x14ac:dyDescent="0.25">
      <c r="A64" t="s">
        <v>124</v>
      </c>
      <c r="B64" s="3">
        <v>18660</v>
      </c>
      <c r="C64" t="s">
        <v>30</v>
      </c>
      <c r="D64" t="s">
        <v>18</v>
      </c>
      <c r="E64" t="s">
        <v>22</v>
      </c>
      <c r="F64" t="s">
        <v>177</v>
      </c>
      <c r="G64">
        <v>3</v>
      </c>
      <c r="H64">
        <v>0</v>
      </c>
      <c r="I64">
        <v>23</v>
      </c>
      <c r="J64">
        <v>47</v>
      </c>
      <c r="K64">
        <f t="shared" si="4"/>
        <v>24</v>
      </c>
      <c r="L64" s="6" t="s">
        <v>125</v>
      </c>
      <c r="M64" s="2">
        <v>41639</v>
      </c>
      <c r="N64" s="2">
        <v>43830</v>
      </c>
      <c r="O64">
        <v>207.221</v>
      </c>
      <c r="P64">
        <v>27.119</v>
      </c>
      <c r="Q64">
        <f t="shared" si="5"/>
        <v>-2.0335512673649569</v>
      </c>
      <c r="R64">
        <f t="shared" si="6"/>
        <v>-0.86913005921214548</v>
      </c>
      <c r="S64">
        <f t="shared" si="7"/>
        <v>72.412921348314612</v>
      </c>
      <c r="T64">
        <f t="shared" si="8"/>
        <v>62.956164383561642</v>
      </c>
      <c r="U64">
        <f t="shared" si="9"/>
        <v>6.0027397260273974</v>
      </c>
      <c r="V64" s="3">
        <v>44439</v>
      </c>
      <c r="W64" t="s">
        <v>36</v>
      </c>
      <c r="X64" s="3">
        <v>41275</v>
      </c>
      <c r="Y64" s="7">
        <v>2013</v>
      </c>
      <c r="Z64" t="s">
        <v>18</v>
      </c>
    </row>
    <row r="65" spans="1:26" x14ac:dyDescent="0.25">
      <c r="A65" t="s">
        <v>124</v>
      </c>
      <c r="B65" s="3">
        <v>18661</v>
      </c>
      <c r="C65" t="s">
        <v>30</v>
      </c>
      <c r="D65" t="s">
        <v>18</v>
      </c>
      <c r="E65" t="s">
        <v>22</v>
      </c>
      <c r="F65" t="s">
        <v>177</v>
      </c>
      <c r="G65">
        <v>1</v>
      </c>
      <c r="H65">
        <v>0</v>
      </c>
      <c r="I65">
        <v>6</v>
      </c>
      <c r="J65">
        <v>6</v>
      </c>
      <c r="K65">
        <f t="shared" si="4"/>
        <v>0</v>
      </c>
      <c r="L65" s="6" t="s">
        <v>126</v>
      </c>
      <c r="M65" s="2">
        <v>41274</v>
      </c>
      <c r="N65" s="2">
        <v>42004</v>
      </c>
      <c r="O65">
        <v>1</v>
      </c>
      <c r="P65">
        <v>1</v>
      </c>
      <c r="Q65">
        <f t="shared" si="5"/>
        <v>0</v>
      </c>
      <c r="R65">
        <f t="shared" si="6"/>
        <v>0</v>
      </c>
      <c r="S65">
        <f t="shared" si="7"/>
        <v>72.410112359550567</v>
      </c>
      <c r="T65">
        <f t="shared" si="8"/>
        <v>61.953424657534249</v>
      </c>
      <c r="U65">
        <f t="shared" si="9"/>
        <v>2</v>
      </c>
      <c r="V65" s="3">
        <v>44439</v>
      </c>
      <c r="W65" t="s">
        <v>127</v>
      </c>
      <c r="X65" s="3">
        <v>41030</v>
      </c>
      <c r="Y65" s="7">
        <v>2012</v>
      </c>
      <c r="Z65" t="s">
        <v>18</v>
      </c>
    </row>
    <row r="66" spans="1:26" x14ac:dyDescent="0.25">
      <c r="A66" t="s">
        <v>128</v>
      </c>
      <c r="B66" s="3">
        <v>31718</v>
      </c>
      <c r="C66" t="s">
        <v>19</v>
      </c>
      <c r="D66" t="s">
        <v>18</v>
      </c>
      <c r="E66" t="s">
        <v>129</v>
      </c>
      <c r="F66" t="s">
        <v>118</v>
      </c>
      <c r="G66">
        <v>1</v>
      </c>
      <c r="H66">
        <v>0</v>
      </c>
      <c r="I66">
        <v>11</v>
      </c>
      <c r="J66">
        <v>6.55</v>
      </c>
      <c r="K66">
        <f t="shared" ref="K66:K92" si="10">J66-I66</f>
        <v>-4.45</v>
      </c>
      <c r="L66" t="s">
        <v>130</v>
      </c>
      <c r="M66" s="2">
        <v>42735</v>
      </c>
      <c r="N66" s="2">
        <v>43830</v>
      </c>
      <c r="O66">
        <v>4.319</v>
      </c>
      <c r="P66">
        <v>893.42200000000003</v>
      </c>
      <c r="Q66">
        <f t="shared" si="5"/>
        <v>5.3320351396642458</v>
      </c>
      <c r="R66">
        <f t="shared" ref="R66:R92" si="11">(P66-O66)/O66</f>
        <v>205.85853206760825</v>
      </c>
      <c r="S66">
        <f t="shared" ref="S66:S92" si="12">(V66-B66)/356</f>
        <v>35.733146067415731</v>
      </c>
      <c r="T66">
        <f t="shared" ref="T66:T92" si="13">(M66-B66)/365</f>
        <v>30.183561643835617</v>
      </c>
      <c r="U66">
        <f t="shared" ref="U66:U92" si="14">(N66-M66)/365</f>
        <v>3</v>
      </c>
      <c r="V66" s="3">
        <v>44439</v>
      </c>
      <c r="W66" t="s">
        <v>36</v>
      </c>
      <c r="X66" s="3">
        <v>42186</v>
      </c>
      <c r="Y66" s="7">
        <v>2015</v>
      </c>
      <c r="Z66" t="s">
        <v>18</v>
      </c>
    </row>
    <row r="67" spans="1:26" x14ac:dyDescent="0.25">
      <c r="A67" t="s">
        <v>131</v>
      </c>
      <c r="B67" s="3">
        <v>33135</v>
      </c>
      <c r="C67" t="s">
        <v>19</v>
      </c>
      <c r="D67" t="s">
        <v>18</v>
      </c>
      <c r="E67" t="s">
        <v>21</v>
      </c>
      <c r="F67" t="s">
        <v>177</v>
      </c>
      <c r="G67">
        <v>1</v>
      </c>
      <c r="H67">
        <v>0</v>
      </c>
      <c r="I67">
        <v>50</v>
      </c>
      <c r="J67">
        <v>18.940000000000001</v>
      </c>
      <c r="K67">
        <f t="shared" si="10"/>
        <v>-31.06</v>
      </c>
      <c r="L67" t="s">
        <v>132</v>
      </c>
      <c r="M67" s="2">
        <v>43465</v>
      </c>
      <c r="N67" s="2">
        <v>43830</v>
      </c>
      <c r="O67">
        <v>1</v>
      </c>
      <c r="P67">
        <v>356.63600000000002</v>
      </c>
      <c r="Q67">
        <f t="shared" ref="Q67:Q92" si="15">LN(P67/O67)</f>
        <v>5.876715653782826</v>
      </c>
      <c r="R67">
        <f t="shared" si="11"/>
        <v>355.63600000000002</v>
      </c>
      <c r="S67">
        <f t="shared" si="12"/>
        <v>31.752808988764045</v>
      </c>
      <c r="T67">
        <f t="shared" si="13"/>
        <v>28.301369863013697</v>
      </c>
      <c r="U67">
        <f t="shared" si="14"/>
        <v>1</v>
      </c>
      <c r="V67" s="3">
        <v>44439</v>
      </c>
      <c r="W67" t="s">
        <v>83</v>
      </c>
      <c r="X67" s="3">
        <v>43132</v>
      </c>
      <c r="Y67" s="7">
        <v>2018</v>
      </c>
      <c r="Z67" t="s">
        <v>18</v>
      </c>
    </row>
    <row r="68" spans="1:26" x14ac:dyDescent="0.25">
      <c r="A68" t="s">
        <v>131</v>
      </c>
      <c r="B68" s="3">
        <v>33136</v>
      </c>
      <c r="C68" t="s">
        <v>19</v>
      </c>
      <c r="D68" t="s">
        <v>18</v>
      </c>
      <c r="E68" t="s">
        <v>21</v>
      </c>
      <c r="F68" t="s">
        <v>177</v>
      </c>
      <c r="G68">
        <v>0</v>
      </c>
      <c r="H68">
        <v>0</v>
      </c>
      <c r="I68">
        <v>50</v>
      </c>
      <c r="J68">
        <v>50</v>
      </c>
      <c r="K68">
        <f t="shared" si="10"/>
        <v>0</v>
      </c>
      <c r="L68" t="s">
        <v>133</v>
      </c>
      <c r="M68" s="2">
        <v>42369</v>
      </c>
      <c r="N68" s="2">
        <v>43830</v>
      </c>
      <c r="O68">
        <v>40.491999999999997</v>
      </c>
      <c r="P68">
        <v>177.09700000000001</v>
      </c>
      <c r="Q68">
        <f t="shared" si="15"/>
        <v>1.4755931813266494</v>
      </c>
      <c r="R68">
        <f t="shared" si="11"/>
        <v>3.3736293588857067</v>
      </c>
      <c r="S68">
        <f t="shared" si="12"/>
        <v>31.75</v>
      </c>
      <c r="T68">
        <f t="shared" si="13"/>
        <v>25.295890410958904</v>
      </c>
      <c r="U68">
        <f t="shared" si="14"/>
        <v>4.0027397260273974</v>
      </c>
      <c r="V68" s="3">
        <v>44439</v>
      </c>
      <c r="W68" t="s">
        <v>34</v>
      </c>
      <c r="X68" s="3">
        <v>41913</v>
      </c>
      <c r="Y68" s="7">
        <v>2014</v>
      </c>
      <c r="Z68" t="s">
        <v>18</v>
      </c>
    </row>
    <row r="69" spans="1:26" x14ac:dyDescent="0.25">
      <c r="A69" t="s">
        <v>134</v>
      </c>
      <c r="B69" s="3">
        <v>30384</v>
      </c>
      <c r="C69" t="s">
        <v>19</v>
      </c>
      <c r="D69" t="s">
        <v>18</v>
      </c>
      <c r="E69" t="s">
        <v>22</v>
      </c>
      <c r="F69" t="s">
        <v>118</v>
      </c>
      <c r="G69">
        <v>2</v>
      </c>
      <c r="H69">
        <v>0</v>
      </c>
      <c r="I69">
        <v>30</v>
      </c>
      <c r="J69">
        <v>30</v>
      </c>
      <c r="K69">
        <f t="shared" si="10"/>
        <v>0</v>
      </c>
      <c r="L69" t="s">
        <v>135</v>
      </c>
      <c r="M69" s="2">
        <v>43465</v>
      </c>
      <c r="N69" s="2">
        <v>43830</v>
      </c>
      <c r="O69">
        <v>42.938000000000002</v>
      </c>
      <c r="P69">
        <v>68.914000000000001</v>
      </c>
      <c r="Q69">
        <f t="shared" si="15"/>
        <v>0.47310213566471304</v>
      </c>
      <c r="R69">
        <f t="shared" si="11"/>
        <v>0.60496529880292504</v>
      </c>
      <c r="S69">
        <f t="shared" si="12"/>
        <v>39.480337078651687</v>
      </c>
      <c r="T69">
        <f t="shared" si="13"/>
        <v>35.838356164383562</v>
      </c>
      <c r="U69">
        <f t="shared" si="14"/>
        <v>1</v>
      </c>
      <c r="V69" s="3">
        <v>44439</v>
      </c>
      <c r="W69" t="s">
        <v>50</v>
      </c>
      <c r="X69" s="3">
        <v>43070</v>
      </c>
      <c r="Y69" s="7">
        <v>2017</v>
      </c>
      <c r="Z69" t="s">
        <v>18</v>
      </c>
    </row>
    <row r="70" spans="1:26" x14ac:dyDescent="0.25">
      <c r="A70" t="s">
        <v>134</v>
      </c>
      <c r="B70" s="3">
        <v>30385</v>
      </c>
      <c r="C70" t="s">
        <v>19</v>
      </c>
      <c r="D70" t="s">
        <v>18</v>
      </c>
      <c r="E70" t="s">
        <v>22</v>
      </c>
      <c r="F70" t="s">
        <v>118</v>
      </c>
      <c r="G70">
        <v>0</v>
      </c>
      <c r="H70">
        <v>0</v>
      </c>
      <c r="I70">
        <v>30</v>
      </c>
      <c r="J70">
        <v>26.06</v>
      </c>
      <c r="K70">
        <f t="shared" si="10"/>
        <v>-3.9400000000000013</v>
      </c>
      <c r="L70" t="s">
        <v>136</v>
      </c>
      <c r="M70" s="2">
        <v>41639</v>
      </c>
      <c r="N70" s="2">
        <v>43830</v>
      </c>
      <c r="O70">
        <v>98.41</v>
      </c>
      <c r="P70">
        <v>1073.5840000000001</v>
      </c>
      <c r="Q70">
        <f t="shared" si="15"/>
        <v>2.3896154380658134</v>
      </c>
      <c r="R70">
        <f t="shared" si="11"/>
        <v>9.9092978355858161</v>
      </c>
      <c r="S70">
        <f t="shared" si="12"/>
        <v>39.477528089887642</v>
      </c>
      <c r="T70">
        <f t="shared" si="13"/>
        <v>30.832876712328765</v>
      </c>
      <c r="U70">
        <f t="shared" si="14"/>
        <v>6.0027397260273974</v>
      </c>
      <c r="V70" s="3">
        <v>44439</v>
      </c>
      <c r="W70" t="s">
        <v>83</v>
      </c>
      <c r="X70" s="3">
        <v>41061</v>
      </c>
      <c r="Y70" s="7">
        <v>2012</v>
      </c>
      <c r="Z70" t="s">
        <v>18</v>
      </c>
    </row>
    <row r="71" spans="1:26" x14ac:dyDescent="0.25">
      <c r="A71" t="s">
        <v>137</v>
      </c>
      <c r="B71" s="3">
        <v>28216</v>
      </c>
      <c r="C71" t="s">
        <v>19</v>
      </c>
      <c r="D71" t="s">
        <v>18</v>
      </c>
      <c r="E71" t="s">
        <v>129</v>
      </c>
      <c r="F71" t="s">
        <v>118</v>
      </c>
      <c r="G71">
        <v>0</v>
      </c>
      <c r="H71">
        <v>0</v>
      </c>
      <c r="I71">
        <v>16.649999999999999</v>
      </c>
      <c r="J71">
        <v>16.649999999999999</v>
      </c>
      <c r="K71">
        <f t="shared" si="10"/>
        <v>0</v>
      </c>
      <c r="L71" t="s">
        <v>138</v>
      </c>
      <c r="M71" s="2">
        <v>42735</v>
      </c>
      <c r="N71" s="2">
        <v>43465</v>
      </c>
      <c r="O71">
        <v>41.046999999999997</v>
      </c>
      <c r="P71">
        <v>114.072</v>
      </c>
      <c r="Q71">
        <f t="shared" si="15"/>
        <v>1.0221120763597671</v>
      </c>
      <c r="R71">
        <f t="shared" si="11"/>
        <v>1.7790581528491731</v>
      </c>
      <c r="S71">
        <f t="shared" si="12"/>
        <v>45.570224719101127</v>
      </c>
      <c r="T71">
        <f t="shared" si="13"/>
        <v>39.778082191780825</v>
      </c>
      <c r="U71">
        <f t="shared" si="14"/>
        <v>2</v>
      </c>
      <c r="V71" s="3">
        <v>44439</v>
      </c>
      <c r="W71" t="s">
        <v>50</v>
      </c>
      <c r="X71" s="3">
        <v>42491</v>
      </c>
      <c r="Y71" s="7">
        <v>2016</v>
      </c>
      <c r="Z71" t="s">
        <v>18</v>
      </c>
    </row>
    <row r="72" spans="1:26" x14ac:dyDescent="0.25">
      <c r="A72" t="s">
        <v>139</v>
      </c>
      <c r="B72" s="3">
        <v>30972</v>
      </c>
      <c r="C72" t="s">
        <v>19</v>
      </c>
      <c r="D72" t="s">
        <v>18</v>
      </c>
      <c r="E72" t="s">
        <v>22</v>
      </c>
      <c r="F72" t="s">
        <v>118</v>
      </c>
      <c r="G72">
        <v>3</v>
      </c>
      <c r="H72">
        <v>0</v>
      </c>
      <c r="I72">
        <v>50</v>
      </c>
      <c r="J72">
        <v>50</v>
      </c>
      <c r="K72">
        <f t="shared" si="10"/>
        <v>0</v>
      </c>
      <c r="L72" t="s">
        <v>140</v>
      </c>
      <c r="M72" s="2">
        <v>42004</v>
      </c>
      <c r="N72" s="2">
        <v>43465</v>
      </c>
      <c r="O72">
        <v>154.73699999999999</v>
      </c>
      <c r="P72">
        <v>798.66700000000003</v>
      </c>
      <c r="Q72">
        <f t="shared" si="15"/>
        <v>1.6412171863554843</v>
      </c>
      <c r="R72">
        <f t="shared" si="11"/>
        <v>4.1614481345767338</v>
      </c>
      <c r="S72">
        <f t="shared" si="12"/>
        <v>37.828651685393261</v>
      </c>
      <c r="T72">
        <f t="shared" si="13"/>
        <v>30.224657534246575</v>
      </c>
      <c r="U72">
        <f t="shared" si="14"/>
        <v>4.0027397260273974</v>
      </c>
      <c r="V72" s="3">
        <v>44439</v>
      </c>
      <c r="W72" t="s">
        <v>101</v>
      </c>
      <c r="X72" s="3">
        <v>41548</v>
      </c>
      <c r="Y72" s="7">
        <v>2013</v>
      </c>
      <c r="Z72" t="s">
        <v>18</v>
      </c>
    </row>
    <row r="73" spans="1:26" x14ac:dyDescent="0.25">
      <c r="A73" t="s">
        <v>141</v>
      </c>
      <c r="B73" s="3">
        <v>27235</v>
      </c>
      <c r="C73" t="s">
        <v>19</v>
      </c>
      <c r="D73" t="s">
        <v>18</v>
      </c>
      <c r="E73" t="s">
        <v>129</v>
      </c>
      <c r="F73" t="s">
        <v>177</v>
      </c>
      <c r="G73">
        <v>0</v>
      </c>
      <c r="H73">
        <v>0</v>
      </c>
      <c r="I73">
        <v>50</v>
      </c>
      <c r="J73">
        <v>50</v>
      </c>
      <c r="K73">
        <f t="shared" si="10"/>
        <v>0</v>
      </c>
      <c r="L73" s="6" t="s">
        <v>142</v>
      </c>
      <c r="M73" s="2">
        <v>40178</v>
      </c>
      <c r="N73" s="2">
        <v>40908</v>
      </c>
      <c r="O73">
        <v>61.895000000000003</v>
      </c>
      <c r="P73">
        <v>1</v>
      </c>
      <c r="Q73">
        <f t="shared" si="15"/>
        <v>-4.1254394009837734</v>
      </c>
      <c r="R73">
        <f t="shared" si="11"/>
        <v>-0.98384360610711685</v>
      </c>
      <c r="S73">
        <f t="shared" si="12"/>
        <v>48.325842696629216</v>
      </c>
      <c r="T73">
        <f t="shared" si="13"/>
        <v>35.460273972602742</v>
      </c>
      <c r="U73">
        <f t="shared" si="14"/>
        <v>2</v>
      </c>
      <c r="V73" s="3">
        <v>44439</v>
      </c>
      <c r="W73" t="s">
        <v>36</v>
      </c>
      <c r="X73" s="3">
        <v>39965</v>
      </c>
      <c r="Y73" s="7">
        <v>2009</v>
      </c>
      <c r="Z73" t="s">
        <v>18</v>
      </c>
    </row>
    <row r="74" spans="1:26" x14ac:dyDescent="0.25">
      <c r="A74" t="s">
        <v>143</v>
      </c>
      <c r="B74" s="3">
        <v>28229</v>
      </c>
      <c r="C74" t="s">
        <v>19</v>
      </c>
      <c r="D74" t="s">
        <v>18</v>
      </c>
      <c r="E74" t="s">
        <v>22</v>
      </c>
      <c r="F74" t="s">
        <v>118</v>
      </c>
      <c r="G74">
        <v>1</v>
      </c>
      <c r="H74">
        <v>0</v>
      </c>
      <c r="I74">
        <v>2.61</v>
      </c>
      <c r="J74">
        <v>2.61</v>
      </c>
      <c r="K74">
        <f t="shared" si="10"/>
        <v>0</v>
      </c>
      <c r="L74" t="s">
        <v>136</v>
      </c>
      <c r="M74" s="2">
        <v>42004</v>
      </c>
      <c r="N74" s="2">
        <v>43830</v>
      </c>
      <c r="O74">
        <v>32.561</v>
      </c>
      <c r="P74">
        <v>1073.5840000000001</v>
      </c>
      <c r="Q74">
        <f t="shared" si="15"/>
        <v>3.4956426097832756</v>
      </c>
      <c r="R74">
        <f t="shared" si="11"/>
        <v>31.971468935229268</v>
      </c>
      <c r="S74">
        <f t="shared" si="12"/>
        <v>45.533707865168537</v>
      </c>
      <c r="T74">
        <f t="shared" si="13"/>
        <v>37.739726027397261</v>
      </c>
      <c r="U74">
        <f t="shared" si="14"/>
        <v>5.0027397260273974</v>
      </c>
      <c r="V74" s="3">
        <v>44439</v>
      </c>
      <c r="W74" t="s">
        <v>83</v>
      </c>
      <c r="X74" s="3">
        <v>41061</v>
      </c>
      <c r="Y74" s="7">
        <v>2012</v>
      </c>
      <c r="Z74" t="s">
        <v>18</v>
      </c>
    </row>
    <row r="75" spans="1:26" x14ac:dyDescent="0.25">
      <c r="A75" t="s">
        <v>144</v>
      </c>
      <c r="B75" s="3">
        <v>28622</v>
      </c>
      <c r="C75" t="s">
        <v>30</v>
      </c>
      <c r="D75" t="s">
        <v>18</v>
      </c>
      <c r="E75" t="s">
        <v>22</v>
      </c>
      <c r="F75" t="s">
        <v>190</v>
      </c>
      <c r="G75">
        <v>1</v>
      </c>
      <c r="H75">
        <v>1</v>
      </c>
      <c r="I75">
        <v>5</v>
      </c>
      <c r="J75">
        <v>5</v>
      </c>
      <c r="K75">
        <f t="shared" si="10"/>
        <v>0</v>
      </c>
      <c r="L75" t="s">
        <v>147</v>
      </c>
      <c r="M75" s="2">
        <v>43100</v>
      </c>
      <c r="N75" s="2">
        <v>43830</v>
      </c>
      <c r="O75">
        <v>975</v>
      </c>
      <c r="P75">
        <v>136.89500000000001</v>
      </c>
      <c r="Q75">
        <f t="shared" si="15"/>
        <v>-1.9632232623799213</v>
      </c>
      <c r="R75">
        <f t="shared" si="11"/>
        <v>-0.85959487179487182</v>
      </c>
      <c r="S75">
        <f t="shared" si="12"/>
        <v>44.429775280898873</v>
      </c>
      <c r="T75">
        <f t="shared" si="13"/>
        <v>39.665753424657531</v>
      </c>
      <c r="U75">
        <f t="shared" si="14"/>
        <v>2</v>
      </c>
      <c r="V75" s="3">
        <v>44439</v>
      </c>
      <c r="W75" t="s">
        <v>145</v>
      </c>
      <c r="X75" s="3">
        <v>42917</v>
      </c>
      <c r="Y75" s="7">
        <v>2017</v>
      </c>
      <c r="Z75" t="s">
        <v>18</v>
      </c>
    </row>
    <row r="76" spans="1:26" x14ac:dyDescent="0.25">
      <c r="A76" t="s">
        <v>146</v>
      </c>
      <c r="B76" s="3">
        <v>26535</v>
      </c>
      <c r="C76" t="s">
        <v>30</v>
      </c>
      <c r="D76" t="s">
        <v>18</v>
      </c>
      <c r="E76" t="s">
        <v>21</v>
      </c>
      <c r="F76" t="s">
        <v>104</v>
      </c>
      <c r="G76">
        <v>3</v>
      </c>
      <c r="H76">
        <v>0</v>
      </c>
      <c r="I76">
        <v>2.34</v>
      </c>
      <c r="J76">
        <v>2.19</v>
      </c>
      <c r="K76">
        <f t="shared" si="10"/>
        <v>-0.14999999999999991</v>
      </c>
      <c r="L76" t="s">
        <v>148</v>
      </c>
      <c r="M76" s="2">
        <v>42735</v>
      </c>
      <c r="N76" s="2">
        <v>43830</v>
      </c>
      <c r="O76">
        <v>16.344999999999999</v>
      </c>
      <c r="P76">
        <v>673.13199999999995</v>
      </c>
      <c r="Q76">
        <f t="shared" si="15"/>
        <v>3.7180194069376031</v>
      </c>
      <c r="R76">
        <f t="shared" si="11"/>
        <v>40.182747017436526</v>
      </c>
      <c r="S76">
        <f t="shared" si="12"/>
        <v>50.292134831460672</v>
      </c>
      <c r="T76">
        <f t="shared" si="13"/>
        <v>44.38356164383562</v>
      </c>
      <c r="U76">
        <f t="shared" si="14"/>
        <v>3</v>
      </c>
      <c r="V76" s="3">
        <v>44439</v>
      </c>
      <c r="W76" t="s">
        <v>83</v>
      </c>
      <c r="X76" s="3">
        <v>42430</v>
      </c>
      <c r="Y76" s="7">
        <v>2016</v>
      </c>
      <c r="Z76" t="s">
        <v>18</v>
      </c>
    </row>
    <row r="77" spans="1:26" ht="141" x14ac:dyDescent="0.25">
      <c r="A77" t="s">
        <v>179</v>
      </c>
      <c r="B77" s="3">
        <v>25011</v>
      </c>
      <c r="C77" t="s">
        <v>19</v>
      </c>
      <c r="D77" t="s">
        <v>18</v>
      </c>
      <c r="E77" t="s">
        <v>22</v>
      </c>
      <c r="F77" t="s">
        <v>177</v>
      </c>
      <c r="G77">
        <v>7</v>
      </c>
      <c r="H77">
        <v>0</v>
      </c>
      <c r="I77">
        <v>9.18</v>
      </c>
      <c r="J77">
        <v>9.18</v>
      </c>
      <c r="K77">
        <f t="shared" si="10"/>
        <v>0</v>
      </c>
      <c r="L77" t="s">
        <v>149</v>
      </c>
      <c r="M77" s="2">
        <v>43830</v>
      </c>
      <c r="N77" s="2">
        <v>44196</v>
      </c>
      <c r="O77">
        <v>543.423</v>
      </c>
      <c r="P77">
        <v>355.06400000000002</v>
      </c>
      <c r="Q77">
        <f t="shared" si="15"/>
        <v>-0.42558996727471543</v>
      </c>
      <c r="R77">
        <f t="shared" si="11"/>
        <v>-0.34661580389494001</v>
      </c>
      <c r="S77">
        <f t="shared" si="12"/>
        <v>54.573033707865171</v>
      </c>
      <c r="T77">
        <f t="shared" si="13"/>
        <v>51.558904109589044</v>
      </c>
      <c r="U77">
        <f t="shared" si="14"/>
        <v>1.0027397260273974</v>
      </c>
      <c r="V77" s="3">
        <v>44439</v>
      </c>
      <c r="W77" s="9" t="s">
        <v>150</v>
      </c>
      <c r="X77" s="3">
        <v>42461</v>
      </c>
      <c r="Y77" s="7">
        <v>2016</v>
      </c>
      <c r="Z77" t="s">
        <v>18</v>
      </c>
    </row>
    <row r="78" spans="1:26" x14ac:dyDescent="0.25">
      <c r="A78" t="s">
        <v>179</v>
      </c>
      <c r="B78" s="3">
        <v>25012</v>
      </c>
      <c r="C78" t="s">
        <v>19</v>
      </c>
      <c r="D78" t="s">
        <v>18</v>
      </c>
      <c r="E78" t="s">
        <v>22</v>
      </c>
      <c r="F78" t="s">
        <v>177</v>
      </c>
      <c r="G78">
        <v>7</v>
      </c>
      <c r="H78">
        <v>0</v>
      </c>
      <c r="I78">
        <v>16.670000000000002</v>
      </c>
      <c r="J78">
        <v>16.670000000000002</v>
      </c>
      <c r="K78">
        <f t="shared" si="10"/>
        <v>0</v>
      </c>
      <c r="L78" t="s">
        <v>151</v>
      </c>
      <c r="M78" s="2">
        <v>43830</v>
      </c>
      <c r="N78" s="2">
        <v>44196</v>
      </c>
      <c r="O78" s="8">
        <v>33.814</v>
      </c>
      <c r="P78">
        <v>748.59199999999998</v>
      </c>
      <c r="Q78">
        <f t="shared" si="15"/>
        <v>3.0973191908834368</v>
      </c>
      <c r="R78">
        <f t="shared" si="11"/>
        <v>21.138522505471109</v>
      </c>
      <c r="S78">
        <f t="shared" si="12"/>
        <v>54.570224719101127</v>
      </c>
      <c r="T78">
        <f t="shared" si="13"/>
        <v>51.556164383561644</v>
      </c>
      <c r="U78">
        <f t="shared" si="14"/>
        <v>1.0027397260273974</v>
      </c>
      <c r="V78" s="3">
        <v>44439</v>
      </c>
      <c r="W78" t="s">
        <v>152</v>
      </c>
      <c r="X78" s="3">
        <v>43586</v>
      </c>
      <c r="Y78" s="7">
        <v>2019</v>
      </c>
      <c r="Z78" t="s">
        <v>18</v>
      </c>
    </row>
    <row r="79" spans="1:26" x14ac:dyDescent="0.25">
      <c r="A79" t="s">
        <v>179</v>
      </c>
      <c r="B79" s="3">
        <v>25013</v>
      </c>
      <c r="C79" t="s">
        <v>19</v>
      </c>
      <c r="D79" t="s">
        <v>18</v>
      </c>
      <c r="E79" t="s">
        <v>22</v>
      </c>
      <c r="F79" t="s">
        <v>177</v>
      </c>
      <c r="G79">
        <v>6</v>
      </c>
      <c r="H79">
        <v>0</v>
      </c>
      <c r="I79">
        <v>5.33</v>
      </c>
      <c r="J79">
        <v>4.8600000000000003</v>
      </c>
      <c r="K79">
        <f t="shared" si="10"/>
        <v>-0.46999999999999975</v>
      </c>
      <c r="L79" t="s">
        <v>153</v>
      </c>
      <c r="M79" s="2">
        <v>42735</v>
      </c>
      <c r="N79" s="2">
        <v>43830</v>
      </c>
      <c r="O79">
        <v>3.1840000000000002</v>
      </c>
      <c r="P79">
        <v>2.7770000000000001</v>
      </c>
      <c r="Q79">
        <f t="shared" si="15"/>
        <v>-0.13676705965747402</v>
      </c>
      <c r="R79">
        <f t="shared" si="11"/>
        <v>-0.12782663316582915</v>
      </c>
      <c r="S79">
        <f t="shared" si="12"/>
        <v>54.567415730337082</v>
      </c>
      <c r="T79">
        <f t="shared" si="13"/>
        <v>48.553424657534244</v>
      </c>
      <c r="U79">
        <f t="shared" si="14"/>
        <v>3</v>
      </c>
      <c r="V79" s="3">
        <v>44439</v>
      </c>
      <c r="W79" t="s">
        <v>154</v>
      </c>
      <c r="X79" s="3">
        <v>37438</v>
      </c>
      <c r="Y79" s="7">
        <v>2002</v>
      </c>
      <c r="Z79" t="s">
        <v>18</v>
      </c>
    </row>
    <row r="80" spans="1:26" x14ac:dyDescent="0.25">
      <c r="A80" t="s">
        <v>179</v>
      </c>
      <c r="B80" s="3">
        <v>25014</v>
      </c>
      <c r="C80" t="s">
        <v>19</v>
      </c>
      <c r="D80" t="s">
        <v>18</v>
      </c>
      <c r="E80" t="s">
        <v>22</v>
      </c>
      <c r="F80" t="s">
        <v>177</v>
      </c>
      <c r="G80">
        <v>2</v>
      </c>
      <c r="H80">
        <v>0</v>
      </c>
      <c r="I80">
        <v>30</v>
      </c>
      <c r="J80">
        <v>30</v>
      </c>
      <c r="K80">
        <f t="shared" si="10"/>
        <v>0</v>
      </c>
      <c r="L80" t="s">
        <v>156</v>
      </c>
      <c r="M80" s="2">
        <v>41639</v>
      </c>
      <c r="N80" s="2">
        <v>43100</v>
      </c>
      <c r="O80">
        <v>1</v>
      </c>
      <c r="P80">
        <v>24.286000000000001</v>
      </c>
      <c r="Q80">
        <f t="shared" si="15"/>
        <v>3.1899000526316272</v>
      </c>
      <c r="R80">
        <f t="shared" si="11"/>
        <v>23.286000000000001</v>
      </c>
      <c r="S80">
        <f t="shared" si="12"/>
        <v>54.564606741573037</v>
      </c>
      <c r="T80">
        <f t="shared" si="13"/>
        <v>45.547945205479451</v>
      </c>
      <c r="U80">
        <f t="shared" si="14"/>
        <v>4.0027397260273974</v>
      </c>
      <c r="V80" s="3">
        <v>44439</v>
      </c>
      <c r="W80" t="s">
        <v>31</v>
      </c>
      <c r="X80" s="3">
        <v>39692</v>
      </c>
      <c r="Y80" s="7">
        <v>2008</v>
      </c>
      <c r="Z80" t="s">
        <v>18</v>
      </c>
    </row>
    <row r="81" spans="1:26" x14ac:dyDescent="0.25">
      <c r="A81" t="s">
        <v>179</v>
      </c>
      <c r="B81" s="3">
        <v>25015</v>
      </c>
      <c r="C81" t="s">
        <v>19</v>
      </c>
      <c r="D81" t="s">
        <v>18</v>
      </c>
      <c r="E81" t="s">
        <v>22</v>
      </c>
      <c r="F81" t="s">
        <v>177</v>
      </c>
      <c r="G81">
        <v>2</v>
      </c>
      <c r="H81">
        <v>0</v>
      </c>
      <c r="I81">
        <v>20</v>
      </c>
      <c r="J81">
        <v>20</v>
      </c>
      <c r="K81">
        <f t="shared" si="10"/>
        <v>0</v>
      </c>
      <c r="L81" t="s">
        <v>155</v>
      </c>
      <c r="M81" s="2">
        <v>41639</v>
      </c>
      <c r="N81" s="2">
        <v>43465</v>
      </c>
      <c r="O81">
        <v>1</v>
      </c>
      <c r="P81">
        <v>178.31800000000001</v>
      </c>
      <c r="Q81">
        <f t="shared" si="15"/>
        <v>5.1835684732228815</v>
      </c>
      <c r="R81">
        <f t="shared" si="11"/>
        <v>177.31800000000001</v>
      </c>
      <c r="S81">
        <f t="shared" si="12"/>
        <v>54.561797752808985</v>
      </c>
      <c r="T81">
        <f t="shared" si="13"/>
        <v>45.545205479452058</v>
      </c>
      <c r="U81">
        <f t="shared" si="14"/>
        <v>5.0027397260273974</v>
      </c>
      <c r="V81" s="3">
        <v>44439</v>
      </c>
      <c r="W81" t="s">
        <v>101</v>
      </c>
      <c r="X81" s="3">
        <v>40909</v>
      </c>
      <c r="Y81" s="7">
        <v>2012</v>
      </c>
      <c r="Z81" t="s">
        <v>18</v>
      </c>
    </row>
    <row r="82" spans="1:26" x14ac:dyDescent="0.25">
      <c r="A82" t="s">
        <v>179</v>
      </c>
      <c r="B82" s="3">
        <v>25016</v>
      </c>
      <c r="C82" t="s">
        <v>19</v>
      </c>
      <c r="D82" t="s">
        <v>18</v>
      </c>
      <c r="E82" t="s">
        <v>22</v>
      </c>
      <c r="F82" t="s">
        <v>177</v>
      </c>
      <c r="G82">
        <v>5</v>
      </c>
      <c r="H82">
        <v>0</v>
      </c>
      <c r="I82">
        <v>25</v>
      </c>
      <c r="J82">
        <v>25</v>
      </c>
      <c r="K82">
        <f t="shared" si="10"/>
        <v>0</v>
      </c>
      <c r="L82" t="s">
        <v>157</v>
      </c>
      <c r="M82" s="2">
        <v>42369</v>
      </c>
      <c r="N82" s="2">
        <v>43100</v>
      </c>
      <c r="O82">
        <v>457.19799999999998</v>
      </c>
      <c r="P82">
        <v>403.75299999999999</v>
      </c>
      <c r="Q82">
        <f t="shared" si="15"/>
        <v>-0.12431325260807558</v>
      </c>
      <c r="R82">
        <f t="shared" si="11"/>
        <v>-0.11689683681905869</v>
      </c>
      <c r="S82">
        <f t="shared" si="12"/>
        <v>54.55898876404494</v>
      </c>
      <c r="T82">
        <f t="shared" si="13"/>
        <v>47.542465753424658</v>
      </c>
      <c r="U82">
        <f t="shared" si="14"/>
        <v>2.0027397260273974</v>
      </c>
      <c r="V82" s="3">
        <v>44439</v>
      </c>
      <c r="W82" t="s">
        <v>38</v>
      </c>
      <c r="X82" s="3">
        <v>41699</v>
      </c>
      <c r="Y82" s="7">
        <v>2014</v>
      </c>
      <c r="Z82" t="s">
        <v>18</v>
      </c>
    </row>
    <row r="83" spans="1:26" x14ac:dyDescent="0.25">
      <c r="A83" t="s">
        <v>179</v>
      </c>
      <c r="B83" s="3">
        <v>25017</v>
      </c>
      <c r="C83" t="s">
        <v>19</v>
      </c>
      <c r="D83" t="s">
        <v>18</v>
      </c>
      <c r="E83" t="s">
        <v>22</v>
      </c>
      <c r="F83" t="s">
        <v>177</v>
      </c>
      <c r="G83">
        <v>4</v>
      </c>
      <c r="H83">
        <v>0</v>
      </c>
      <c r="I83">
        <v>4.24</v>
      </c>
      <c r="J83">
        <v>4</v>
      </c>
      <c r="K83">
        <f t="shared" si="10"/>
        <v>-0.24000000000000021</v>
      </c>
      <c r="L83" t="s">
        <v>158</v>
      </c>
      <c r="M83" s="2">
        <v>42004</v>
      </c>
      <c r="N83" s="2">
        <v>42369</v>
      </c>
      <c r="O83">
        <v>275.58600000000001</v>
      </c>
      <c r="P83">
        <v>76.947000000000003</v>
      </c>
      <c r="Q83">
        <f t="shared" si="15"/>
        <v>-1.2757828664207582</v>
      </c>
      <c r="R83">
        <f t="shared" si="11"/>
        <v>-0.72078770329407149</v>
      </c>
      <c r="S83">
        <f t="shared" si="12"/>
        <v>54.556179775280896</v>
      </c>
      <c r="T83">
        <f t="shared" si="13"/>
        <v>46.539726027397258</v>
      </c>
      <c r="U83">
        <f t="shared" si="14"/>
        <v>1</v>
      </c>
      <c r="V83" s="3">
        <v>44439</v>
      </c>
      <c r="W83" t="s">
        <v>36</v>
      </c>
      <c r="X83" s="3">
        <v>41395</v>
      </c>
      <c r="Y83" s="7">
        <v>2013</v>
      </c>
      <c r="Z83" t="s">
        <v>18</v>
      </c>
    </row>
    <row r="84" spans="1:26" x14ac:dyDescent="0.25">
      <c r="A84" t="s">
        <v>159</v>
      </c>
      <c r="B84" s="3">
        <v>23973</v>
      </c>
      <c r="C84" t="s">
        <v>19</v>
      </c>
      <c r="D84" t="s">
        <v>18</v>
      </c>
      <c r="E84" t="s">
        <v>70</v>
      </c>
      <c r="F84" t="s">
        <v>177</v>
      </c>
      <c r="G84">
        <v>1</v>
      </c>
      <c r="H84">
        <v>0</v>
      </c>
      <c r="I84">
        <v>0.72</v>
      </c>
      <c r="J84">
        <v>0.72</v>
      </c>
      <c r="K84">
        <f t="shared" si="10"/>
        <v>0</v>
      </c>
      <c r="L84" t="s">
        <v>161</v>
      </c>
      <c r="M84" s="2">
        <v>43100</v>
      </c>
      <c r="N84" s="2">
        <v>43830</v>
      </c>
      <c r="O84">
        <v>72.317999999999998</v>
      </c>
      <c r="P84">
        <v>557.65099999999995</v>
      </c>
      <c r="Q84">
        <f t="shared" si="15"/>
        <v>2.0426602578441635</v>
      </c>
      <c r="R84">
        <f t="shared" si="11"/>
        <v>6.7110954395862716</v>
      </c>
      <c r="S84">
        <f t="shared" si="12"/>
        <v>57.488764044943821</v>
      </c>
      <c r="T84">
        <f t="shared" si="13"/>
        <v>52.402739726027399</v>
      </c>
      <c r="U84">
        <f t="shared" si="14"/>
        <v>2</v>
      </c>
      <c r="V84" s="3">
        <v>44439</v>
      </c>
      <c r="W84" t="s">
        <v>36</v>
      </c>
      <c r="X84" s="3">
        <v>42979</v>
      </c>
      <c r="Y84" s="7">
        <v>2017</v>
      </c>
      <c r="Z84" t="s">
        <v>18</v>
      </c>
    </row>
    <row r="85" spans="1:26" x14ac:dyDescent="0.25">
      <c r="A85" t="s">
        <v>162</v>
      </c>
      <c r="B85" s="3">
        <v>27290</v>
      </c>
      <c r="C85" t="s">
        <v>19</v>
      </c>
      <c r="D85" t="s">
        <v>18</v>
      </c>
      <c r="E85" t="s">
        <v>22</v>
      </c>
      <c r="F85" t="s">
        <v>177</v>
      </c>
      <c r="G85">
        <v>1</v>
      </c>
      <c r="H85">
        <v>0</v>
      </c>
      <c r="I85">
        <v>15</v>
      </c>
      <c r="J85">
        <v>16.2</v>
      </c>
      <c r="K85">
        <f t="shared" si="10"/>
        <v>1.1999999999999993</v>
      </c>
      <c r="L85" t="s">
        <v>163</v>
      </c>
      <c r="M85" s="2">
        <v>43830</v>
      </c>
      <c r="N85" s="2">
        <v>44196</v>
      </c>
      <c r="O85">
        <v>7.327</v>
      </c>
      <c r="P85">
        <v>69.841999999999999</v>
      </c>
      <c r="Q85">
        <f t="shared" si="15"/>
        <v>2.254669392827799</v>
      </c>
      <c r="R85">
        <f t="shared" si="11"/>
        <v>8.5321413948409983</v>
      </c>
      <c r="S85">
        <f t="shared" si="12"/>
        <v>48.171348314606739</v>
      </c>
      <c r="T85">
        <f t="shared" si="13"/>
        <v>45.315068493150683</v>
      </c>
      <c r="U85">
        <f t="shared" si="14"/>
        <v>1.0027397260273974</v>
      </c>
      <c r="V85" s="3">
        <v>44439</v>
      </c>
      <c r="W85" t="s">
        <v>36</v>
      </c>
      <c r="X85" s="3">
        <v>43009</v>
      </c>
      <c r="Y85" s="7">
        <v>2017</v>
      </c>
      <c r="Z85" t="s">
        <v>18</v>
      </c>
    </row>
    <row r="86" spans="1:26" x14ac:dyDescent="0.25">
      <c r="A86" t="s">
        <v>164</v>
      </c>
      <c r="B86" s="3">
        <v>21589</v>
      </c>
      <c r="C86" t="s">
        <v>19</v>
      </c>
      <c r="D86" t="s">
        <v>18</v>
      </c>
      <c r="E86" t="s">
        <v>22</v>
      </c>
      <c r="F86" t="s">
        <v>118</v>
      </c>
      <c r="G86">
        <v>0</v>
      </c>
      <c r="H86">
        <v>0</v>
      </c>
      <c r="I86">
        <v>5</v>
      </c>
      <c r="J86">
        <v>1.18</v>
      </c>
      <c r="K86">
        <f t="shared" si="10"/>
        <v>-3.8200000000000003</v>
      </c>
      <c r="L86" t="s">
        <v>165</v>
      </c>
      <c r="M86" s="2">
        <v>42735</v>
      </c>
      <c r="N86" s="2">
        <v>43830</v>
      </c>
      <c r="O86">
        <v>1</v>
      </c>
      <c r="P86">
        <v>5.6379999999999999</v>
      </c>
      <c r="Q86">
        <f t="shared" si="15"/>
        <v>1.7295293926919209</v>
      </c>
      <c r="R86">
        <f t="shared" si="11"/>
        <v>4.6379999999999999</v>
      </c>
      <c r="S86">
        <f t="shared" si="12"/>
        <v>64.18539325842697</v>
      </c>
      <c r="T86">
        <f t="shared" si="13"/>
        <v>57.934246575342463</v>
      </c>
      <c r="U86">
        <f t="shared" si="14"/>
        <v>3</v>
      </c>
      <c r="V86" s="3">
        <v>44439</v>
      </c>
      <c r="W86" t="s">
        <v>50</v>
      </c>
      <c r="X86" s="3">
        <v>42614</v>
      </c>
      <c r="Y86" s="7">
        <v>2016</v>
      </c>
      <c r="Z86" t="s">
        <v>18</v>
      </c>
    </row>
    <row r="87" spans="1:26" x14ac:dyDescent="0.25">
      <c r="A87" t="s">
        <v>166</v>
      </c>
      <c r="B87" s="3">
        <v>27702</v>
      </c>
      <c r="C87" t="s">
        <v>30</v>
      </c>
      <c r="D87" t="s">
        <v>18</v>
      </c>
      <c r="E87" t="s">
        <v>22</v>
      </c>
      <c r="F87" t="s">
        <v>177</v>
      </c>
      <c r="G87">
        <v>1</v>
      </c>
      <c r="H87">
        <v>1</v>
      </c>
      <c r="I87">
        <v>14</v>
      </c>
      <c r="J87">
        <v>14</v>
      </c>
      <c r="K87">
        <f t="shared" si="10"/>
        <v>0</v>
      </c>
      <c r="L87" t="s">
        <v>167</v>
      </c>
      <c r="M87" s="2">
        <v>41274</v>
      </c>
      <c r="N87" s="2">
        <v>44196</v>
      </c>
      <c r="O87">
        <v>1299.7739999999999</v>
      </c>
      <c r="P87">
        <v>1105.7919999999999</v>
      </c>
      <c r="Q87">
        <f t="shared" si="15"/>
        <v>-0.16162858288642343</v>
      </c>
      <c r="R87">
        <f t="shared" si="11"/>
        <v>-0.14924286837557912</v>
      </c>
      <c r="S87">
        <f t="shared" si="12"/>
        <v>47.014044943820224</v>
      </c>
      <c r="T87">
        <f t="shared" si="13"/>
        <v>37.183561643835617</v>
      </c>
      <c r="U87">
        <f t="shared" si="14"/>
        <v>8.0054794520547947</v>
      </c>
      <c r="V87" s="3">
        <v>44439</v>
      </c>
      <c r="W87" t="s">
        <v>168</v>
      </c>
      <c r="X87" s="3">
        <v>39479</v>
      </c>
      <c r="Y87" s="7">
        <v>2008</v>
      </c>
      <c r="Z87" t="s">
        <v>18</v>
      </c>
    </row>
    <row r="88" spans="1:26" x14ac:dyDescent="0.25">
      <c r="A88" t="s">
        <v>169</v>
      </c>
      <c r="B88" s="3">
        <v>25007</v>
      </c>
      <c r="C88" t="s">
        <v>30</v>
      </c>
      <c r="D88" t="s">
        <v>18</v>
      </c>
      <c r="E88" t="s">
        <v>22</v>
      </c>
      <c r="F88" t="s">
        <v>177</v>
      </c>
      <c r="G88">
        <v>2</v>
      </c>
      <c r="H88">
        <v>1</v>
      </c>
      <c r="I88">
        <v>55</v>
      </c>
      <c r="J88">
        <v>55</v>
      </c>
      <c r="K88">
        <f t="shared" si="10"/>
        <v>0</v>
      </c>
      <c r="L88" t="s">
        <v>170</v>
      </c>
      <c r="M88" s="2">
        <v>41639</v>
      </c>
      <c r="N88" s="2">
        <v>42369</v>
      </c>
      <c r="O88">
        <v>167.91200000000001</v>
      </c>
      <c r="P88">
        <v>438.12700000000001</v>
      </c>
      <c r="Q88">
        <f t="shared" si="15"/>
        <v>0.95906879004239576</v>
      </c>
      <c r="R88">
        <f t="shared" si="11"/>
        <v>1.6092655676783079</v>
      </c>
      <c r="S88">
        <f t="shared" si="12"/>
        <v>54.584269662921351</v>
      </c>
      <c r="T88">
        <f t="shared" si="13"/>
        <v>45.56712328767123</v>
      </c>
      <c r="U88">
        <f t="shared" si="14"/>
        <v>2</v>
      </c>
      <c r="V88" s="3">
        <v>44439</v>
      </c>
      <c r="W88" t="s">
        <v>171</v>
      </c>
      <c r="X88" s="3">
        <v>41153</v>
      </c>
      <c r="Y88" s="7">
        <v>2012</v>
      </c>
      <c r="Z88" t="s">
        <v>18</v>
      </c>
    </row>
    <row r="89" spans="1:26" x14ac:dyDescent="0.25">
      <c r="A89" t="s">
        <v>169</v>
      </c>
      <c r="B89" s="3">
        <v>25008</v>
      </c>
      <c r="C89" t="s">
        <v>30</v>
      </c>
      <c r="D89" t="s">
        <v>18</v>
      </c>
      <c r="E89" t="s">
        <v>22</v>
      </c>
      <c r="F89" t="s">
        <v>177</v>
      </c>
      <c r="G89">
        <v>1</v>
      </c>
      <c r="H89">
        <v>0</v>
      </c>
      <c r="I89">
        <v>30</v>
      </c>
      <c r="J89">
        <v>30</v>
      </c>
      <c r="K89">
        <f t="shared" si="10"/>
        <v>0</v>
      </c>
      <c r="L89" t="s">
        <v>172</v>
      </c>
      <c r="M89" s="2">
        <v>40543</v>
      </c>
      <c r="N89" s="2">
        <v>41639</v>
      </c>
      <c r="O89">
        <v>6.3979999999999997</v>
      </c>
      <c r="P89">
        <v>1</v>
      </c>
      <c r="Q89">
        <f t="shared" si="15"/>
        <v>-1.8559854415273263</v>
      </c>
      <c r="R89">
        <f t="shared" si="11"/>
        <v>-0.84370115661144107</v>
      </c>
      <c r="S89">
        <f t="shared" si="12"/>
        <v>54.581460674157306</v>
      </c>
      <c r="T89">
        <f t="shared" si="13"/>
        <v>42.561643835616437</v>
      </c>
      <c r="U89">
        <f t="shared" si="14"/>
        <v>3.0027397260273974</v>
      </c>
      <c r="V89" s="3">
        <v>44439</v>
      </c>
      <c r="W89" t="s">
        <v>171</v>
      </c>
      <c r="X89" s="3">
        <v>40238</v>
      </c>
      <c r="Y89" s="7">
        <v>2010</v>
      </c>
      <c r="Z89" t="s">
        <v>18</v>
      </c>
    </row>
    <row r="90" spans="1:26" x14ac:dyDescent="0.25">
      <c r="A90" t="s">
        <v>181</v>
      </c>
      <c r="B90" s="3">
        <v>28988</v>
      </c>
      <c r="C90" t="s">
        <v>19</v>
      </c>
      <c r="D90" t="s">
        <v>18</v>
      </c>
      <c r="E90" t="s">
        <v>21</v>
      </c>
      <c r="F90" t="s">
        <v>118</v>
      </c>
      <c r="G90">
        <v>0</v>
      </c>
      <c r="H90">
        <v>0</v>
      </c>
      <c r="I90">
        <v>7</v>
      </c>
      <c r="J90">
        <v>21</v>
      </c>
      <c r="K90">
        <f t="shared" si="10"/>
        <v>14</v>
      </c>
      <c r="L90" t="s">
        <v>182</v>
      </c>
      <c r="M90" s="2">
        <v>40908</v>
      </c>
      <c r="N90" s="3">
        <v>44196</v>
      </c>
      <c r="O90">
        <v>198.691</v>
      </c>
      <c r="P90">
        <v>1268.116</v>
      </c>
      <c r="Q90">
        <f t="shared" si="15"/>
        <v>1.8535367593444718</v>
      </c>
      <c r="R90">
        <f t="shared" si="11"/>
        <v>5.3823524970934766</v>
      </c>
      <c r="S90">
        <f t="shared" si="12"/>
        <v>43.40449438202247</v>
      </c>
      <c r="T90">
        <f t="shared" si="13"/>
        <v>32.657534246575345</v>
      </c>
      <c r="U90">
        <f t="shared" si="14"/>
        <v>9.0082191780821912</v>
      </c>
      <c r="V90" s="3">
        <v>44440</v>
      </c>
      <c r="W90" t="s">
        <v>120</v>
      </c>
      <c r="X90" s="3">
        <v>40634</v>
      </c>
      <c r="Y90" s="7">
        <v>2011</v>
      </c>
      <c r="Z90" t="s">
        <v>18</v>
      </c>
    </row>
    <row r="91" spans="1:26" x14ac:dyDescent="0.25">
      <c r="A91" t="s">
        <v>183</v>
      </c>
      <c r="B91" s="3">
        <v>25395</v>
      </c>
      <c r="C91" t="s">
        <v>30</v>
      </c>
      <c r="D91" t="s">
        <v>18</v>
      </c>
      <c r="E91" t="s">
        <v>22</v>
      </c>
      <c r="F91" t="s">
        <v>184</v>
      </c>
      <c r="G91">
        <v>2</v>
      </c>
      <c r="H91">
        <v>1</v>
      </c>
      <c r="I91">
        <v>0.37</v>
      </c>
      <c r="J91">
        <v>1.35</v>
      </c>
      <c r="K91">
        <f t="shared" si="10"/>
        <v>0.98000000000000009</v>
      </c>
      <c r="L91" t="s">
        <v>185</v>
      </c>
      <c r="M91" s="2">
        <v>43465</v>
      </c>
      <c r="N91" s="3">
        <v>43830</v>
      </c>
      <c r="O91">
        <v>17.725000000000001</v>
      </c>
      <c r="P91">
        <v>5.976</v>
      </c>
      <c r="Q91">
        <f t="shared" si="15"/>
        <v>-1.0872246245876751</v>
      </c>
      <c r="R91">
        <f t="shared" si="11"/>
        <v>-0.66284908321579694</v>
      </c>
      <c r="S91">
        <f t="shared" si="12"/>
        <v>53.5</v>
      </c>
      <c r="T91">
        <f t="shared" si="13"/>
        <v>49.506849315068493</v>
      </c>
      <c r="U91">
        <f t="shared" si="14"/>
        <v>1</v>
      </c>
      <c r="V91" s="3">
        <v>44441</v>
      </c>
      <c r="W91" t="s">
        <v>36</v>
      </c>
      <c r="X91" s="3">
        <v>43070</v>
      </c>
      <c r="Y91" s="7">
        <v>2017</v>
      </c>
      <c r="Z91" t="s">
        <v>18</v>
      </c>
    </row>
    <row r="92" spans="1:26" x14ac:dyDescent="0.25">
      <c r="A92" t="s">
        <v>183</v>
      </c>
      <c r="B92" s="3">
        <v>25396</v>
      </c>
      <c r="C92" t="s">
        <v>30</v>
      </c>
      <c r="D92" t="s">
        <v>18</v>
      </c>
      <c r="E92" t="s">
        <v>22</v>
      </c>
      <c r="F92" t="s">
        <v>184</v>
      </c>
      <c r="G92">
        <v>1</v>
      </c>
      <c r="H92">
        <v>0</v>
      </c>
      <c r="I92">
        <v>20</v>
      </c>
      <c r="J92">
        <v>20</v>
      </c>
      <c r="K92">
        <f t="shared" si="10"/>
        <v>0</v>
      </c>
      <c r="L92" t="s">
        <v>186</v>
      </c>
      <c r="M92" s="2">
        <v>43100</v>
      </c>
      <c r="N92" s="3">
        <v>43830</v>
      </c>
      <c r="O92">
        <v>126.307</v>
      </c>
      <c r="P92">
        <v>13.481</v>
      </c>
      <c r="Q92">
        <f t="shared" si="15"/>
        <v>-2.2374341647063036</v>
      </c>
      <c r="R92">
        <f t="shared" si="11"/>
        <v>-0.89326798989763045</v>
      </c>
      <c r="S92">
        <f t="shared" si="12"/>
        <v>53.5</v>
      </c>
      <c r="T92">
        <f t="shared" si="13"/>
        <v>48.504109589041093</v>
      </c>
      <c r="U92">
        <f t="shared" si="14"/>
        <v>2</v>
      </c>
      <c r="V92" s="3">
        <v>44442</v>
      </c>
      <c r="W92" t="s">
        <v>50</v>
      </c>
      <c r="X92" s="3">
        <v>42767</v>
      </c>
      <c r="Y92" s="7">
        <v>2017</v>
      </c>
      <c r="Z92" t="s">
        <v>18</v>
      </c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2021-03-24T12:07:26Z</dcterms:created>
  <dcterms:modified xsi:type="dcterms:W3CDTF">2021-09-14T08:58:11Z</dcterms:modified>
</cp:coreProperties>
</file>