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vie\Documents\GitLab\MetroHaulPlanner\resources\excelFiles\"/>
    </mc:Choice>
  </mc:AlternateContent>
  <bookViews>
    <workbookView xWindow="0" yWindow="0" windowWidth="18600" windowHeight="5025" firstSheet="1" activeTab="2"/>
  </bookViews>
  <sheets>
    <sheet name="Parameters" sheetId="15" r:id="rId1"/>
    <sheet name="Links" sheetId="17" r:id="rId2"/>
    <sheet name="Node_List" sheetId="7" r:id="rId3"/>
    <sheet name="Peer2Peer" sheetId="8" r:id="rId4"/>
    <sheet name="Web" sheetId="13" r:id="rId5"/>
    <sheet name="Video" sheetId="14" r:id="rId6"/>
    <sheet name="Total" sheetId="16" r:id="rId7"/>
  </sheets>
  <calcPr calcId="152511"/>
</workbook>
</file>

<file path=xl/calcChain.xml><?xml version="1.0" encoding="utf-8"?>
<calcChain xmlns="http://schemas.openxmlformats.org/spreadsheetml/2006/main">
  <c r="J76" i="7" l="1"/>
  <c r="K76" i="7"/>
  <c r="L76" i="7"/>
  <c r="N76" i="7"/>
  <c r="O76" i="7"/>
  <c r="P76" i="7"/>
  <c r="R76" i="7"/>
  <c r="S76" i="7"/>
  <c r="T76" i="7"/>
  <c r="V76" i="7"/>
  <c r="W76" i="7"/>
  <c r="X76" i="7"/>
  <c r="J77" i="7"/>
  <c r="K77" i="7"/>
  <c r="L77" i="7"/>
  <c r="N77" i="7"/>
  <c r="O77" i="7"/>
  <c r="P77" i="7"/>
  <c r="R77" i="7"/>
  <c r="S77" i="7"/>
  <c r="T77" i="7"/>
  <c r="V77" i="7"/>
  <c r="W77" i="7"/>
  <c r="X77" i="7"/>
  <c r="J78" i="7"/>
  <c r="K78" i="7"/>
  <c r="L78" i="7"/>
  <c r="N78" i="7"/>
  <c r="O78" i="7"/>
  <c r="P78" i="7"/>
  <c r="R78" i="7"/>
  <c r="S78" i="7"/>
  <c r="T78" i="7"/>
  <c r="V78" i="7"/>
  <c r="W78" i="7"/>
  <c r="X78" i="7"/>
  <c r="J79" i="7"/>
  <c r="K79" i="7"/>
  <c r="L79" i="7"/>
  <c r="N79" i="7"/>
  <c r="O79" i="7"/>
  <c r="P79" i="7"/>
  <c r="R79" i="7"/>
  <c r="S79" i="7"/>
  <c r="T79" i="7"/>
  <c r="V79" i="7"/>
  <c r="W79" i="7"/>
  <c r="X79" i="7"/>
  <c r="J80" i="7"/>
  <c r="K80" i="7"/>
  <c r="L80" i="7"/>
  <c r="N80" i="7"/>
  <c r="O80" i="7"/>
  <c r="P80" i="7"/>
  <c r="R80" i="7"/>
  <c r="S80" i="7"/>
  <c r="T80" i="7"/>
  <c r="V80" i="7"/>
  <c r="W80" i="7"/>
  <c r="X80" i="7"/>
  <c r="J81" i="7"/>
  <c r="K81" i="7"/>
  <c r="L81" i="7"/>
  <c r="N81" i="7"/>
  <c r="O81" i="7"/>
  <c r="P81" i="7"/>
  <c r="R81" i="7"/>
  <c r="S81" i="7"/>
  <c r="T81" i="7"/>
  <c r="V81" i="7"/>
  <c r="W81" i="7"/>
  <c r="X81" i="7"/>
  <c r="J82" i="7"/>
  <c r="K82" i="7"/>
  <c r="L82" i="7"/>
  <c r="N82" i="7"/>
  <c r="O82" i="7"/>
  <c r="P82" i="7"/>
  <c r="R82" i="7"/>
  <c r="S82" i="7"/>
  <c r="T82" i="7"/>
  <c r="V82" i="7"/>
  <c r="W82" i="7"/>
  <c r="X82" i="7"/>
  <c r="J83" i="7"/>
  <c r="K83" i="7"/>
  <c r="L83" i="7"/>
  <c r="N83" i="7"/>
  <c r="O83" i="7"/>
  <c r="P83" i="7"/>
  <c r="R83" i="7"/>
  <c r="S83" i="7"/>
  <c r="T83" i="7"/>
  <c r="V83" i="7"/>
  <c r="W83" i="7"/>
  <c r="X83" i="7"/>
  <c r="J84" i="7"/>
  <c r="K84" i="7"/>
  <c r="L84" i="7"/>
  <c r="N84" i="7"/>
  <c r="O84" i="7"/>
  <c r="P84" i="7"/>
  <c r="R84" i="7"/>
  <c r="S84" i="7"/>
  <c r="T84" i="7"/>
  <c r="V84" i="7"/>
  <c r="W84" i="7"/>
  <c r="X84" i="7"/>
  <c r="J85" i="7"/>
  <c r="K85" i="7"/>
  <c r="L85" i="7"/>
  <c r="N85" i="7"/>
  <c r="O85" i="7"/>
  <c r="P85" i="7"/>
  <c r="R85" i="7"/>
  <c r="S85" i="7"/>
  <c r="T85" i="7"/>
  <c r="V85" i="7"/>
  <c r="W85" i="7"/>
  <c r="X85" i="7"/>
  <c r="J86" i="7"/>
  <c r="K86" i="7"/>
  <c r="L86" i="7"/>
  <c r="N86" i="7"/>
  <c r="O86" i="7"/>
  <c r="P86" i="7"/>
  <c r="R86" i="7"/>
  <c r="S86" i="7"/>
  <c r="T86" i="7"/>
  <c r="V86" i="7"/>
  <c r="W86" i="7"/>
  <c r="X86" i="7"/>
  <c r="J87" i="7"/>
  <c r="K87" i="7"/>
  <c r="L87" i="7"/>
  <c r="N87" i="7"/>
  <c r="O87" i="7"/>
  <c r="P87" i="7"/>
  <c r="R87" i="7"/>
  <c r="S87" i="7"/>
  <c r="T87" i="7"/>
  <c r="V87" i="7"/>
  <c r="W87" i="7"/>
  <c r="X87" i="7"/>
  <c r="J88" i="7"/>
  <c r="K88" i="7"/>
  <c r="L88" i="7"/>
  <c r="N88" i="7"/>
  <c r="O88" i="7"/>
  <c r="P88" i="7"/>
  <c r="R88" i="7"/>
  <c r="S88" i="7"/>
  <c r="T88" i="7"/>
  <c r="V88" i="7"/>
  <c r="W88" i="7"/>
  <c r="X88" i="7"/>
  <c r="J89" i="7"/>
  <c r="K89" i="7"/>
  <c r="L89" i="7"/>
  <c r="N89" i="7"/>
  <c r="O89" i="7"/>
  <c r="P89" i="7"/>
  <c r="R89" i="7"/>
  <c r="S89" i="7"/>
  <c r="T89" i="7"/>
  <c r="V89" i="7"/>
  <c r="W89" i="7"/>
  <c r="X89" i="7"/>
  <c r="J90" i="7"/>
  <c r="K90" i="7"/>
  <c r="L90" i="7"/>
  <c r="N90" i="7"/>
  <c r="O90" i="7"/>
  <c r="P90" i="7"/>
  <c r="R90" i="7"/>
  <c r="S90" i="7"/>
  <c r="T90" i="7"/>
  <c r="V90" i="7"/>
  <c r="W90" i="7"/>
  <c r="X90" i="7"/>
  <c r="J91" i="7"/>
  <c r="K91" i="7"/>
  <c r="L91" i="7"/>
  <c r="N91" i="7"/>
  <c r="O91" i="7"/>
  <c r="P91" i="7"/>
  <c r="R91" i="7"/>
  <c r="S91" i="7"/>
  <c r="T91" i="7"/>
  <c r="V91" i="7"/>
  <c r="W91" i="7"/>
  <c r="X91" i="7"/>
  <c r="J92" i="7"/>
  <c r="K92" i="7"/>
  <c r="L92" i="7"/>
  <c r="N92" i="7"/>
  <c r="O92" i="7"/>
  <c r="P92" i="7"/>
  <c r="R92" i="7"/>
  <c r="S92" i="7"/>
  <c r="T92" i="7"/>
  <c r="V92" i="7"/>
  <c r="W92" i="7"/>
  <c r="X92" i="7"/>
  <c r="J93" i="7"/>
  <c r="K93" i="7"/>
  <c r="L93" i="7"/>
  <c r="N93" i="7"/>
  <c r="O93" i="7"/>
  <c r="P93" i="7"/>
  <c r="R93" i="7"/>
  <c r="S93" i="7"/>
  <c r="T93" i="7"/>
  <c r="V93" i="7"/>
  <c r="W93" i="7"/>
  <c r="X93" i="7"/>
  <c r="J94" i="7"/>
  <c r="K94" i="7"/>
  <c r="L94" i="7"/>
  <c r="N94" i="7"/>
  <c r="O94" i="7"/>
  <c r="P94" i="7"/>
  <c r="R94" i="7"/>
  <c r="S94" i="7"/>
  <c r="T94" i="7"/>
  <c r="V94" i="7"/>
  <c r="W94" i="7"/>
  <c r="X94" i="7"/>
  <c r="J95" i="7"/>
  <c r="K95" i="7"/>
  <c r="L95" i="7"/>
  <c r="N95" i="7"/>
  <c r="O95" i="7"/>
  <c r="P95" i="7"/>
  <c r="R95" i="7"/>
  <c r="S95" i="7"/>
  <c r="T95" i="7"/>
  <c r="V95" i="7"/>
  <c r="W95" i="7"/>
  <c r="X95" i="7"/>
  <c r="J96" i="7"/>
  <c r="K96" i="7"/>
  <c r="L96" i="7"/>
  <c r="N96" i="7"/>
  <c r="O96" i="7"/>
  <c r="P96" i="7"/>
  <c r="R96" i="7"/>
  <c r="S96" i="7"/>
  <c r="T96" i="7"/>
  <c r="V96" i="7"/>
  <c r="W96" i="7"/>
  <c r="X96" i="7"/>
  <c r="J97" i="7"/>
  <c r="K97" i="7"/>
  <c r="L97" i="7"/>
  <c r="N97" i="7"/>
  <c r="O97" i="7"/>
  <c r="P97" i="7"/>
  <c r="R97" i="7"/>
  <c r="S97" i="7"/>
  <c r="T97" i="7"/>
  <c r="V97" i="7"/>
  <c r="W97" i="7"/>
  <c r="X97" i="7"/>
  <c r="J98" i="7"/>
  <c r="K98" i="7"/>
  <c r="L98" i="7"/>
  <c r="N98" i="7"/>
  <c r="O98" i="7"/>
  <c r="P98" i="7"/>
  <c r="R98" i="7"/>
  <c r="S98" i="7"/>
  <c r="T98" i="7"/>
  <c r="V98" i="7"/>
  <c r="W98" i="7"/>
  <c r="X98" i="7"/>
  <c r="J99" i="7"/>
  <c r="K99" i="7"/>
  <c r="L99" i="7"/>
  <c r="N99" i="7"/>
  <c r="O99" i="7"/>
  <c r="P99" i="7"/>
  <c r="R99" i="7"/>
  <c r="S99" i="7"/>
  <c r="T99" i="7"/>
  <c r="V99" i="7"/>
  <c r="W99" i="7"/>
  <c r="X99" i="7"/>
  <c r="J100" i="7"/>
  <c r="K100" i="7"/>
  <c r="L100" i="7"/>
  <c r="N100" i="7"/>
  <c r="O100" i="7"/>
  <c r="P100" i="7"/>
  <c r="R100" i="7"/>
  <c r="S100" i="7"/>
  <c r="T100" i="7"/>
  <c r="V100" i="7"/>
  <c r="W100" i="7"/>
  <c r="X100" i="7"/>
  <c r="J101" i="7"/>
  <c r="K101" i="7"/>
  <c r="L101" i="7"/>
  <c r="N101" i="7"/>
  <c r="O101" i="7"/>
  <c r="P101" i="7"/>
  <c r="R101" i="7"/>
  <c r="S101" i="7"/>
  <c r="T101" i="7"/>
  <c r="V101" i="7"/>
  <c r="W101" i="7"/>
  <c r="X101" i="7"/>
  <c r="J102" i="7"/>
  <c r="K102" i="7"/>
  <c r="L102" i="7"/>
  <c r="N102" i="7"/>
  <c r="O102" i="7"/>
  <c r="P102" i="7"/>
  <c r="R102" i="7"/>
  <c r="S102" i="7"/>
  <c r="T102" i="7"/>
  <c r="V102" i="7"/>
  <c r="W102" i="7"/>
  <c r="X102" i="7"/>
  <c r="J103" i="7"/>
  <c r="K103" i="7"/>
  <c r="L103" i="7"/>
  <c r="N103" i="7"/>
  <c r="O103" i="7"/>
  <c r="P103" i="7"/>
  <c r="R103" i="7"/>
  <c r="S103" i="7"/>
  <c r="T103" i="7"/>
  <c r="V103" i="7"/>
  <c r="W103" i="7"/>
  <c r="X103" i="7"/>
  <c r="J54" i="7"/>
  <c r="K54" i="7"/>
  <c r="L54" i="7"/>
  <c r="N54" i="7"/>
  <c r="O54" i="7"/>
  <c r="P54" i="7"/>
  <c r="R54" i="7"/>
  <c r="S54" i="7"/>
  <c r="T54" i="7"/>
  <c r="V54" i="7"/>
  <c r="W54" i="7"/>
  <c r="X54" i="7"/>
  <c r="J55" i="7"/>
  <c r="K55" i="7"/>
  <c r="L55" i="7"/>
  <c r="N55" i="7"/>
  <c r="O55" i="7"/>
  <c r="P55" i="7"/>
  <c r="R55" i="7"/>
  <c r="S55" i="7"/>
  <c r="T55" i="7"/>
  <c r="V55" i="7"/>
  <c r="W55" i="7"/>
  <c r="X55" i="7"/>
  <c r="J56" i="7"/>
  <c r="K56" i="7"/>
  <c r="L56" i="7"/>
  <c r="N56" i="7"/>
  <c r="O56" i="7"/>
  <c r="P56" i="7"/>
  <c r="R56" i="7"/>
  <c r="S56" i="7"/>
  <c r="T56" i="7"/>
  <c r="V56" i="7"/>
  <c r="W56" i="7"/>
  <c r="X56" i="7"/>
  <c r="J57" i="7"/>
  <c r="K57" i="7"/>
  <c r="L57" i="7"/>
  <c r="N57" i="7"/>
  <c r="O57" i="7"/>
  <c r="P57" i="7"/>
  <c r="R57" i="7"/>
  <c r="S57" i="7"/>
  <c r="T57" i="7"/>
  <c r="V57" i="7"/>
  <c r="W57" i="7"/>
  <c r="X57" i="7"/>
  <c r="J58" i="7"/>
  <c r="K58" i="7"/>
  <c r="L58" i="7"/>
  <c r="N58" i="7"/>
  <c r="O58" i="7"/>
  <c r="P58" i="7"/>
  <c r="R58" i="7"/>
  <c r="S58" i="7"/>
  <c r="T58" i="7"/>
  <c r="V58" i="7"/>
  <c r="W58" i="7"/>
  <c r="X58" i="7"/>
  <c r="J59" i="7"/>
  <c r="K59" i="7"/>
  <c r="L59" i="7"/>
  <c r="N59" i="7"/>
  <c r="O59" i="7"/>
  <c r="P59" i="7"/>
  <c r="R59" i="7"/>
  <c r="S59" i="7"/>
  <c r="T59" i="7"/>
  <c r="V59" i="7"/>
  <c r="W59" i="7"/>
  <c r="X59" i="7"/>
  <c r="J60" i="7"/>
  <c r="K60" i="7"/>
  <c r="L60" i="7"/>
  <c r="N60" i="7"/>
  <c r="O60" i="7"/>
  <c r="P60" i="7"/>
  <c r="R60" i="7"/>
  <c r="S60" i="7"/>
  <c r="T60" i="7"/>
  <c r="V60" i="7"/>
  <c r="W60" i="7"/>
  <c r="X60" i="7"/>
  <c r="J61" i="7"/>
  <c r="K61" i="7"/>
  <c r="L61" i="7"/>
  <c r="N61" i="7"/>
  <c r="O61" i="7"/>
  <c r="P61" i="7"/>
  <c r="R61" i="7"/>
  <c r="S61" i="7"/>
  <c r="T61" i="7"/>
  <c r="V61" i="7"/>
  <c r="W61" i="7"/>
  <c r="X61" i="7"/>
  <c r="J62" i="7"/>
  <c r="K62" i="7"/>
  <c r="L62" i="7"/>
  <c r="N62" i="7"/>
  <c r="O62" i="7"/>
  <c r="P62" i="7"/>
  <c r="R62" i="7"/>
  <c r="S62" i="7"/>
  <c r="T62" i="7"/>
  <c r="V62" i="7"/>
  <c r="W62" i="7"/>
  <c r="X62" i="7"/>
  <c r="J63" i="7"/>
  <c r="K63" i="7"/>
  <c r="L63" i="7"/>
  <c r="N63" i="7"/>
  <c r="O63" i="7"/>
  <c r="P63" i="7"/>
  <c r="R63" i="7"/>
  <c r="S63" i="7"/>
  <c r="T63" i="7"/>
  <c r="V63" i="7"/>
  <c r="W63" i="7"/>
  <c r="X63" i="7"/>
  <c r="J64" i="7"/>
  <c r="K64" i="7"/>
  <c r="L64" i="7"/>
  <c r="N64" i="7"/>
  <c r="O64" i="7"/>
  <c r="P64" i="7"/>
  <c r="R64" i="7"/>
  <c r="S64" i="7"/>
  <c r="T64" i="7"/>
  <c r="V64" i="7"/>
  <c r="W64" i="7"/>
  <c r="X64" i="7"/>
  <c r="J65" i="7"/>
  <c r="K65" i="7"/>
  <c r="L65" i="7"/>
  <c r="N65" i="7"/>
  <c r="O65" i="7"/>
  <c r="P65" i="7"/>
  <c r="R65" i="7"/>
  <c r="S65" i="7"/>
  <c r="T65" i="7"/>
  <c r="V65" i="7"/>
  <c r="W65" i="7"/>
  <c r="X65" i="7"/>
  <c r="J66" i="7"/>
  <c r="K66" i="7"/>
  <c r="L66" i="7"/>
  <c r="N66" i="7"/>
  <c r="O66" i="7"/>
  <c r="P66" i="7"/>
  <c r="R66" i="7"/>
  <c r="S66" i="7"/>
  <c r="T66" i="7"/>
  <c r="V66" i="7"/>
  <c r="W66" i="7"/>
  <c r="X66" i="7"/>
  <c r="J67" i="7"/>
  <c r="K67" i="7"/>
  <c r="L67" i="7"/>
  <c r="N67" i="7"/>
  <c r="O67" i="7"/>
  <c r="P67" i="7"/>
  <c r="R67" i="7"/>
  <c r="S67" i="7"/>
  <c r="T67" i="7"/>
  <c r="V67" i="7"/>
  <c r="W67" i="7"/>
  <c r="X67" i="7"/>
  <c r="J68" i="7"/>
  <c r="K68" i="7"/>
  <c r="L68" i="7"/>
  <c r="N68" i="7"/>
  <c r="O68" i="7"/>
  <c r="P68" i="7"/>
  <c r="R68" i="7"/>
  <c r="S68" i="7"/>
  <c r="T68" i="7"/>
  <c r="V68" i="7"/>
  <c r="W68" i="7"/>
  <c r="X68" i="7"/>
  <c r="J69" i="7"/>
  <c r="K69" i="7"/>
  <c r="L69" i="7"/>
  <c r="N69" i="7"/>
  <c r="O69" i="7"/>
  <c r="P69" i="7"/>
  <c r="R69" i="7"/>
  <c r="S69" i="7"/>
  <c r="T69" i="7"/>
  <c r="V69" i="7"/>
  <c r="W69" i="7"/>
  <c r="X69" i="7"/>
  <c r="J70" i="7"/>
  <c r="K70" i="7"/>
  <c r="L70" i="7"/>
  <c r="N70" i="7"/>
  <c r="O70" i="7"/>
  <c r="P70" i="7"/>
  <c r="R70" i="7"/>
  <c r="S70" i="7"/>
  <c r="T70" i="7"/>
  <c r="V70" i="7"/>
  <c r="W70" i="7"/>
  <c r="X70" i="7"/>
  <c r="J71" i="7"/>
  <c r="K71" i="7"/>
  <c r="L71" i="7"/>
  <c r="N71" i="7"/>
  <c r="O71" i="7"/>
  <c r="P71" i="7"/>
  <c r="R71" i="7"/>
  <c r="S71" i="7"/>
  <c r="T71" i="7"/>
  <c r="V71" i="7"/>
  <c r="W71" i="7"/>
  <c r="AA71" i="7" s="1"/>
  <c r="X71" i="7"/>
  <c r="J72" i="7"/>
  <c r="K72" i="7"/>
  <c r="L72" i="7"/>
  <c r="N72" i="7"/>
  <c r="O72" i="7"/>
  <c r="P72" i="7"/>
  <c r="R72" i="7"/>
  <c r="S72" i="7"/>
  <c r="T72" i="7"/>
  <c r="V72" i="7"/>
  <c r="W72" i="7"/>
  <c r="X72" i="7"/>
  <c r="J73" i="7"/>
  <c r="K73" i="7"/>
  <c r="L73" i="7"/>
  <c r="N73" i="7"/>
  <c r="O73" i="7"/>
  <c r="P73" i="7"/>
  <c r="R73" i="7"/>
  <c r="S73" i="7"/>
  <c r="T73" i="7"/>
  <c r="V73" i="7"/>
  <c r="W73" i="7"/>
  <c r="X73" i="7"/>
  <c r="J74" i="7"/>
  <c r="K74" i="7"/>
  <c r="L74" i="7"/>
  <c r="N74" i="7"/>
  <c r="O74" i="7"/>
  <c r="P74" i="7"/>
  <c r="R74" i="7"/>
  <c r="S74" i="7"/>
  <c r="T74" i="7"/>
  <c r="V74" i="7"/>
  <c r="W74" i="7"/>
  <c r="X74" i="7"/>
  <c r="J75" i="7"/>
  <c r="K75" i="7"/>
  <c r="L75" i="7"/>
  <c r="N75" i="7"/>
  <c r="O75" i="7"/>
  <c r="P75" i="7"/>
  <c r="R75" i="7"/>
  <c r="S75" i="7"/>
  <c r="T75" i="7"/>
  <c r="V75" i="7"/>
  <c r="W75" i="7"/>
  <c r="X75" i="7"/>
  <c r="Z70" i="7" l="1"/>
  <c r="Z71" i="7"/>
  <c r="Z69" i="7"/>
  <c r="Z88" i="7"/>
  <c r="C88" i="8" s="1"/>
  <c r="I88" i="8" s="1"/>
  <c r="L88" i="8" s="1"/>
  <c r="AB63" i="7"/>
  <c r="AB59" i="7"/>
  <c r="Z91" i="7"/>
  <c r="C91" i="13" s="1"/>
  <c r="AB81" i="7"/>
  <c r="E81" i="13" s="1"/>
  <c r="Z103" i="7"/>
  <c r="AB95" i="7"/>
  <c r="Z95" i="7"/>
  <c r="AB56" i="7"/>
  <c r="E56" i="13" s="1"/>
  <c r="AB71" i="7"/>
  <c r="E71" i="13" s="1"/>
  <c r="AB64" i="7"/>
  <c r="Z64" i="7"/>
  <c r="C64" i="8" s="1"/>
  <c r="I64" i="8" s="1"/>
  <c r="L64" i="8" s="1"/>
  <c r="AB61" i="7"/>
  <c r="E61" i="14" s="1"/>
  <c r="Z99" i="7"/>
  <c r="C99" i="8" s="1"/>
  <c r="I99" i="8" s="1"/>
  <c r="L99" i="8" s="1"/>
  <c r="AA89" i="7"/>
  <c r="D89" i="14" s="1"/>
  <c r="V89" i="14" s="1"/>
  <c r="AB89" i="7"/>
  <c r="E89" i="8" s="1"/>
  <c r="AB77" i="7"/>
  <c r="E77" i="8" s="1"/>
  <c r="K77" i="8" s="1"/>
  <c r="N77" i="8" s="1"/>
  <c r="AB55" i="7"/>
  <c r="E55" i="8" s="1"/>
  <c r="Z54" i="7"/>
  <c r="AA100" i="7"/>
  <c r="D100" i="14" s="1"/>
  <c r="V100" i="14" s="1"/>
  <c r="AB82" i="7"/>
  <c r="E82" i="14" s="1"/>
  <c r="AB79" i="7"/>
  <c r="AA66" i="7"/>
  <c r="D66" i="8" s="1"/>
  <c r="AB75" i="7"/>
  <c r="E75" i="8" s="1"/>
  <c r="AA64" i="7"/>
  <c r="D64" i="13" s="1"/>
  <c r="Z89" i="7"/>
  <c r="C89" i="14" s="1"/>
  <c r="O89" i="14" s="1"/>
  <c r="Z87" i="7"/>
  <c r="AA74" i="7"/>
  <c r="D74" i="8" s="1"/>
  <c r="G74" i="8" s="1"/>
  <c r="AA92" i="7"/>
  <c r="D92" i="13" s="1"/>
  <c r="AA84" i="7"/>
  <c r="Z73" i="7"/>
  <c r="C73" i="14" s="1"/>
  <c r="AA96" i="7"/>
  <c r="D96" i="13" s="1"/>
  <c r="AA95" i="7"/>
  <c r="D95" i="14" s="1"/>
  <c r="J95" i="14" s="1"/>
  <c r="AA97" i="7"/>
  <c r="D97" i="14" s="1"/>
  <c r="V97" i="14" s="1"/>
  <c r="AB97" i="7"/>
  <c r="E97" i="13" s="1"/>
  <c r="H97" i="13" s="1"/>
  <c r="N97" i="13" s="1"/>
  <c r="AB93" i="7"/>
  <c r="E93" i="14" s="1"/>
  <c r="AC93" i="14" s="1"/>
  <c r="AA82" i="7"/>
  <c r="D82" i="8" s="1"/>
  <c r="AB70" i="7"/>
  <c r="E70" i="14" s="1"/>
  <c r="K70" i="14" s="1"/>
  <c r="AA62" i="7"/>
  <c r="AA56" i="7"/>
  <c r="D56" i="8" s="1"/>
  <c r="J56" i="8" s="1"/>
  <c r="M56" i="8" s="1"/>
  <c r="Z56" i="7"/>
  <c r="C56" i="8" s="1"/>
  <c r="Z97" i="7"/>
  <c r="AA80" i="7"/>
  <c r="AB72" i="7"/>
  <c r="E72" i="14" s="1"/>
  <c r="AA72" i="7"/>
  <c r="D72" i="14" s="1"/>
  <c r="AB69" i="7"/>
  <c r="E69" i="8" s="1"/>
  <c r="Z65" i="7"/>
  <c r="AA63" i="7"/>
  <c r="D63" i="8" s="1"/>
  <c r="J63" i="8" s="1"/>
  <c r="M63" i="8" s="1"/>
  <c r="Z63" i="7"/>
  <c r="Z61" i="7"/>
  <c r="C61" i="8" s="1"/>
  <c r="AA58" i="7"/>
  <c r="D58" i="14" s="1"/>
  <c r="J58" i="14" s="1"/>
  <c r="AA54" i="7"/>
  <c r="D54" i="8" s="1"/>
  <c r="G54" i="8" s="1"/>
  <c r="AB103" i="7"/>
  <c r="E103" i="13" s="1"/>
  <c r="AA103" i="7"/>
  <c r="Z96" i="7"/>
  <c r="C96" i="14" s="1"/>
  <c r="AB90" i="7"/>
  <c r="E90" i="13" s="1"/>
  <c r="AA90" i="7"/>
  <c r="D90" i="13" s="1"/>
  <c r="AB87" i="7"/>
  <c r="E87" i="8" s="1"/>
  <c r="Z83" i="7"/>
  <c r="C83" i="8" s="1"/>
  <c r="AA81" i="7"/>
  <c r="D81" i="14" s="1"/>
  <c r="V81" i="14" s="1"/>
  <c r="Z81" i="7"/>
  <c r="Z79" i="7"/>
  <c r="C79" i="8" s="1"/>
  <c r="AA76" i="7"/>
  <c r="D76" i="13" s="1"/>
  <c r="AA70" i="7"/>
  <c r="D70" i="8" s="1"/>
  <c r="J70" i="8" s="1"/>
  <c r="M70" i="8" s="1"/>
  <c r="AB67" i="7"/>
  <c r="E67" i="14" s="1"/>
  <c r="Z62" i="7"/>
  <c r="AB62" i="7"/>
  <c r="E62" i="14" s="1"/>
  <c r="K62" i="14" s="1"/>
  <c r="Z57" i="7"/>
  <c r="C57" i="8" s="1"/>
  <c r="AA55" i="7"/>
  <c r="D55" i="14" s="1"/>
  <c r="Z55" i="7"/>
  <c r="C55" i="8" s="1"/>
  <c r="AB101" i="7"/>
  <c r="E101" i="13" s="1"/>
  <c r="AB98" i="7"/>
  <c r="E98" i="14" s="1"/>
  <c r="H98" i="14" s="1"/>
  <c r="AA98" i="7"/>
  <c r="AA88" i="7"/>
  <c r="AB85" i="7"/>
  <c r="E85" i="14" s="1"/>
  <c r="Q85" i="14" s="1"/>
  <c r="Z80" i="7"/>
  <c r="C80" i="8" s="1"/>
  <c r="F80" i="8" s="1"/>
  <c r="AB80" i="7"/>
  <c r="E80" i="13" s="1"/>
  <c r="C69" i="14"/>
  <c r="I69" i="14" s="1"/>
  <c r="C69" i="13"/>
  <c r="F69" i="13" s="1"/>
  <c r="C69" i="8"/>
  <c r="D100" i="13"/>
  <c r="D100" i="8"/>
  <c r="C87" i="13"/>
  <c r="C87" i="8"/>
  <c r="C87" i="14"/>
  <c r="C61" i="14"/>
  <c r="U61" i="14" s="1"/>
  <c r="C61" i="13"/>
  <c r="F61" i="13" s="1"/>
  <c r="C71" i="13"/>
  <c r="I71" i="13" s="1"/>
  <c r="C71" i="14"/>
  <c r="I71" i="14" s="1"/>
  <c r="C71" i="8"/>
  <c r="D66" i="14"/>
  <c r="G66" i="14" s="1"/>
  <c r="D66" i="13"/>
  <c r="G66" i="13" s="1"/>
  <c r="Z72" i="7"/>
  <c r="E71" i="8"/>
  <c r="AA61" i="7"/>
  <c r="AB96" i="7"/>
  <c r="E90" i="8"/>
  <c r="D90" i="14"/>
  <c r="V90" i="14" s="1"/>
  <c r="Z90" i="7"/>
  <c r="E89" i="14"/>
  <c r="W89" i="14" s="1"/>
  <c r="E79" i="14"/>
  <c r="W79" i="14" s="1"/>
  <c r="E79" i="13"/>
  <c r="E79" i="8"/>
  <c r="AA79" i="7"/>
  <c r="D95" i="8"/>
  <c r="E61" i="8"/>
  <c r="D70" i="13"/>
  <c r="AA69" i="7"/>
  <c r="C63" i="14"/>
  <c r="AA63" i="14" s="1"/>
  <c r="C63" i="13"/>
  <c r="F63" i="13" s="1"/>
  <c r="C63" i="8"/>
  <c r="E59" i="14"/>
  <c r="E59" i="13"/>
  <c r="C54" i="14"/>
  <c r="C54" i="13"/>
  <c r="C54" i="8"/>
  <c r="AB54" i="7"/>
  <c r="AC98" i="14"/>
  <c r="Z98" i="7"/>
  <c r="D88" i="8"/>
  <c r="AA87" i="7"/>
  <c r="E59" i="8"/>
  <c r="E93" i="13"/>
  <c r="D71" i="14"/>
  <c r="D71" i="13"/>
  <c r="E67" i="13"/>
  <c r="E56" i="14"/>
  <c r="W56" i="14" s="1"/>
  <c r="E56" i="8"/>
  <c r="C56" i="14"/>
  <c r="C56" i="13"/>
  <c r="D96" i="8"/>
  <c r="C95" i="14"/>
  <c r="C95" i="13"/>
  <c r="C95" i="8"/>
  <c r="E95" i="8"/>
  <c r="E95" i="13"/>
  <c r="E95" i="14"/>
  <c r="AC95" i="14" s="1"/>
  <c r="G95" i="14"/>
  <c r="Y95" i="14" s="1"/>
  <c r="D89" i="8"/>
  <c r="D84" i="14"/>
  <c r="V84" i="14" s="1"/>
  <c r="D84" i="8"/>
  <c r="F88" i="8"/>
  <c r="C73" i="8"/>
  <c r="D71" i="8"/>
  <c r="D74" i="14"/>
  <c r="AB74" i="14" s="1"/>
  <c r="D74" i="13"/>
  <c r="C70" i="14"/>
  <c r="C70" i="13"/>
  <c r="C70" i="8"/>
  <c r="E64" i="14"/>
  <c r="K64" i="14" s="1"/>
  <c r="E64" i="13"/>
  <c r="K64" i="13" s="1"/>
  <c r="Q64" i="13" s="1"/>
  <c r="C64" i="13"/>
  <c r="E63" i="14"/>
  <c r="E63" i="13"/>
  <c r="E63" i="8"/>
  <c r="C103" i="14"/>
  <c r="C103" i="13"/>
  <c r="C103" i="8"/>
  <c r="C99" i="14"/>
  <c r="C99" i="13"/>
  <c r="C88" i="14"/>
  <c r="AA88" i="14" s="1"/>
  <c r="C88" i="13"/>
  <c r="F88" i="13" s="1"/>
  <c r="AB88" i="7"/>
  <c r="Z82" i="7"/>
  <c r="E81" i="14"/>
  <c r="Q81" i="14" s="1"/>
  <c r="E97" i="8"/>
  <c r="E64" i="8"/>
  <c r="E98" i="13"/>
  <c r="D84" i="13"/>
  <c r="Z74" i="7"/>
  <c r="AB74" i="7"/>
  <c r="AA67" i="7"/>
  <c r="Z67" i="7"/>
  <c r="AB65" i="7"/>
  <c r="AA65" i="7"/>
  <c r="AB60" i="7"/>
  <c r="AA60" i="7"/>
  <c r="Z60" i="7"/>
  <c r="Z58" i="7"/>
  <c r="AB58" i="7"/>
  <c r="AA101" i="7"/>
  <c r="Z101" i="7"/>
  <c r="AB99" i="7"/>
  <c r="AA99" i="7"/>
  <c r="AB94" i="7"/>
  <c r="AA94" i="7"/>
  <c r="Z94" i="7"/>
  <c r="Z92" i="7"/>
  <c r="AB92" i="7"/>
  <c r="AA85" i="7"/>
  <c r="Z85" i="7"/>
  <c r="AB83" i="7"/>
  <c r="AA83" i="7"/>
  <c r="AB78" i="7"/>
  <c r="AA78" i="7"/>
  <c r="Z78" i="7"/>
  <c r="Z76" i="7"/>
  <c r="AB76" i="7"/>
  <c r="AA75" i="7"/>
  <c r="Z75" i="7"/>
  <c r="AB73" i="7"/>
  <c r="AA73" i="7"/>
  <c r="AB68" i="7"/>
  <c r="AA68" i="7"/>
  <c r="Z68" i="7"/>
  <c r="Z66" i="7"/>
  <c r="AB66" i="7"/>
  <c r="AA59" i="7"/>
  <c r="Z59" i="7"/>
  <c r="AB57" i="7"/>
  <c r="AA57" i="7"/>
  <c r="AB102" i="7"/>
  <c r="AA102" i="7"/>
  <c r="Z102" i="7"/>
  <c r="Z100" i="7"/>
  <c r="AB100" i="7"/>
  <c r="AA93" i="7"/>
  <c r="Z93" i="7"/>
  <c r="AB91" i="7"/>
  <c r="AA91" i="7"/>
  <c r="AB86" i="7"/>
  <c r="AA86" i="7"/>
  <c r="Z86" i="7"/>
  <c r="Z84" i="7"/>
  <c r="AB84" i="7"/>
  <c r="AA77" i="7"/>
  <c r="Z77" i="7"/>
  <c r="I63" i="14"/>
  <c r="F63" i="14"/>
  <c r="O63" i="14"/>
  <c r="Q79" i="14"/>
  <c r="G90" i="14"/>
  <c r="Z98" i="14"/>
  <c r="K93" i="14"/>
  <c r="W93" i="14"/>
  <c r="I61" i="14"/>
  <c r="G70" i="8" l="1"/>
  <c r="F64" i="8"/>
  <c r="I80" i="8"/>
  <c r="L80" i="8" s="1"/>
  <c r="J54" i="8"/>
  <c r="D82" i="13"/>
  <c r="D92" i="8"/>
  <c r="C64" i="14"/>
  <c r="AC85" i="14"/>
  <c r="E72" i="13"/>
  <c r="H72" i="13" s="1"/>
  <c r="N72" i="13" s="1"/>
  <c r="T72" i="13" s="1"/>
  <c r="D82" i="14"/>
  <c r="V82" i="14" s="1"/>
  <c r="D92" i="14"/>
  <c r="V92" i="14" s="1"/>
  <c r="E62" i="13"/>
  <c r="E72" i="8"/>
  <c r="J74" i="8"/>
  <c r="M74" i="8" s="1"/>
  <c r="E81" i="8"/>
  <c r="H81" i="8" s="1"/>
  <c r="E82" i="13"/>
  <c r="Q93" i="14"/>
  <c r="D54" i="13"/>
  <c r="G54" i="13" s="1"/>
  <c r="M54" i="13" s="1"/>
  <c r="C91" i="8"/>
  <c r="C91" i="16" s="1"/>
  <c r="F91" i="16" s="1"/>
  <c r="E62" i="8"/>
  <c r="D81" i="8"/>
  <c r="E93" i="8"/>
  <c r="K93" i="8" s="1"/>
  <c r="N93" i="8" s="1"/>
  <c r="W85" i="14"/>
  <c r="G74" i="14"/>
  <c r="E82" i="8"/>
  <c r="K82" i="8" s="1"/>
  <c r="N82" i="8" s="1"/>
  <c r="H93" i="14"/>
  <c r="T93" i="14" s="1"/>
  <c r="D54" i="14"/>
  <c r="G54" i="14" s="1"/>
  <c r="M54" i="14" s="1"/>
  <c r="E85" i="8"/>
  <c r="C91" i="14"/>
  <c r="D81" i="13"/>
  <c r="E61" i="13"/>
  <c r="K85" i="14"/>
  <c r="H89" i="14"/>
  <c r="C83" i="13"/>
  <c r="F83" i="13" s="1"/>
  <c r="E97" i="14"/>
  <c r="K56" i="13"/>
  <c r="Q56" i="13" s="1"/>
  <c r="H56" i="13"/>
  <c r="H72" i="14"/>
  <c r="AC72" i="14"/>
  <c r="AA89" i="14"/>
  <c r="E90" i="14"/>
  <c r="I69" i="13"/>
  <c r="O69" i="13" s="1"/>
  <c r="I89" i="14"/>
  <c r="E55" i="14"/>
  <c r="E85" i="13"/>
  <c r="E71" i="14"/>
  <c r="D95" i="13"/>
  <c r="U89" i="14"/>
  <c r="E77" i="13"/>
  <c r="H77" i="13" s="1"/>
  <c r="E101" i="8"/>
  <c r="K101" i="8" s="1"/>
  <c r="N101" i="8" s="1"/>
  <c r="E55" i="13"/>
  <c r="D64" i="14"/>
  <c r="F89" i="14"/>
  <c r="AD89" i="14" s="1"/>
  <c r="E77" i="14"/>
  <c r="E101" i="14"/>
  <c r="AC101" i="14" s="1"/>
  <c r="W64" i="14"/>
  <c r="V95" i="14"/>
  <c r="D97" i="13"/>
  <c r="G97" i="13" s="1"/>
  <c r="D64" i="8"/>
  <c r="C89" i="8"/>
  <c r="D56" i="13"/>
  <c r="G63" i="8"/>
  <c r="D97" i="8"/>
  <c r="G97" i="8" s="1"/>
  <c r="C89" i="13"/>
  <c r="D56" i="14"/>
  <c r="G56" i="14" s="1"/>
  <c r="D63" i="13"/>
  <c r="G63" i="13" s="1"/>
  <c r="M63" i="13" s="1"/>
  <c r="S63" i="13" s="1"/>
  <c r="D63" i="14"/>
  <c r="K56" i="14"/>
  <c r="H85" i="14"/>
  <c r="Z85" i="14" s="1"/>
  <c r="Q56" i="14"/>
  <c r="P64" i="14"/>
  <c r="H56" i="14"/>
  <c r="O71" i="14"/>
  <c r="P95" i="14"/>
  <c r="W81" i="14"/>
  <c r="K95" i="14"/>
  <c r="AB95" i="14"/>
  <c r="Q98" i="14"/>
  <c r="W98" i="14"/>
  <c r="F88" i="14"/>
  <c r="K98" i="14"/>
  <c r="O88" i="14"/>
  <c r="H77" i="8"/>
  <c r="F99" i="8"/>
  <c r="G72" i="14"/>
  <c r="M72" i="14" s="1"/>
  <c r="P72" i="14"/>
  <c r="I63" i="13"/>
  <c r="O63" i="13" s="1"/>
  <c r="K89" i="14"/>
  <c r="J66" i="13"/>
  <c r="P66" i="13" s="1"/>
  <c r="P74" i="14"/>
  <c r="E69" i="14"/>
  <c r="K69" i="14" s="1"/>
  <c r="D96" i="14"/>
  <c r="D96" i="16" s="1"/>
  <c r="G96" i="16" s="1"/>
  <c r="E89" i="13"/>
  <c r="M95" i="14"/>
  <c r="J74" i="14"/>
  <c r="E103" i="8"/>
  <c r="H103" i="8" s="1"/>
  <c r="E75" i="13"/>
  <c r="K75" i="13" s="1"/>
  <c r="Q75" i="13" s="1"/>
  <c r="D89" i="13"/>
  <c r="G89" i="13" s="1"/>
  <c r="K97" i="13"/>
  <c r="Q97" i="13" s="1"/>
  <c r="C57" i="13"/>
  <c r="I57" i="13" s="1"/>
  <c r="E103" i="14"/>
  <c r="W103" i="14" s="1"/>
  <c r="E70" i="8"/>
  <c r="K70" i="8" s="1"/>
  <c r="N70" i="8" s="1"/>
  <c r="E75" i="14"/>
  <c r="H75" i="14" s="1"/>
  <c r="AF75" i="14" s="1"/>
  <c r="C57" i="14"/>
  <c r="D72" i="8"/>
  <c r="J72" i="8" s="1"/>
  <c r="M72" i="8" s="1"/>
  <c r="D72" i="13"/>
  <c r="J72" i="13" s="1"/>
  <c r="P72" i="13" s="1"/>
  <c r="AE95" i="14"/>
  <c r="C73" i="13"/>
  <c r="V74" i="14"/>
  <c r="V66" i="14"/>
  <c r="H64" i="13"/>
  <c r="S95" i="14"/>
  <c r="L89" i="14"/>
  <c r="C80" i="14"/>
  <c r="F80" i="14" s="1"/>
  <c r="E69" i="13"/>
  <c r="AA96" i="14"/>
  <c r="U96" i="14"/>
  <c r="F96" i="14"/>
  <c r="X96" i="14" s="1"/>
  <c r="O96" i="14"/>
  <c r="D88" i="13"/>
  <c r="G88" i="13" s="1"/>
  <c r="D88" i="14"/>
  <c r="P88" i="14" s="1"/>
  <c r="C62" i="14"/>
  <c r="O62" i="14" s="1"/>
  <c r="C62" i="13"/>
  <c r="D76" i="8"/>
  <c r="D76" i="14"/>
  <c r="C65" i="8"/>
  <c r="C65" i="14"/>
  <c r="D80" i="13"/>
  <c r="J80" i="13" s="1"/>
  <c r="P80" i="13" s="1"/>
  <c r="D80" i="8"/>
  <c r="G80" i="8" s="1"/>
  <c r="D62" i="14"/>
  <c r="J62" i="14" s="1"/>
  <c r="D62" i="13"/>
  <c r="U69" i="14"/>
  <c r="AB58" i="14"/>
  <c r="AC81" i="14"/>
  <c r="H81" i="14"/>
  <c r="AF81" i="14" s="1"/>
  <c r="AC79" i="14"/>
  <c r="H79" i="14"/>
  <c r="N79" i="14" s="1"/>
  <c r="E80" i="14"/>
  <c r="W80" i="14" s="1"/>
  <c r="E80" i="8"/>
  <c r="D98" i="13"/>
  <c r="J98" i="13" s="1"/>
  <c r="P98" i="13" s="1"/>
  <c r="D98" i="8"/>
  <c r="D55" i="13"/>
  <c r="J55" i="13" s="1"/>
  <c r="D55" i="8"/>
  <c r="J55" i="8" s="1"/>
  <c r="M55" i="8" s="1"/>
  <c r="C79" i="14"/>
  <c r="F79" i="14" s="1"/>
  <c r="C79" i="13"/>
  <c r="F79" i="13" s="1"/>
  <c r="D103" i="14"/>
  <c r="D103" i="13"/>
  <c r="G103" i="13" s="1"/>
  <c r="H69" i="8"/>
  <c r="K69" i="8"/>
  <c r="N69" i="8" s="1"/>
  <c r="C97" i="14"/>
  <c r="C97" i="8"/>
  <c r="C97" i="13"/>
  <c r="I61" i="13"/>
  <c r="O61" i="13" s="1"/>
  <c r="K81" i="14"/>
  <c r="K79" i="14"/>
  <c r="G58" i="14"/>
  <c r="E70" i="13"/>
  <c r="C62" i="8"/>
  <c r="I62" i="8" s="1"/>
  <c r="L62" i="8" s="1"/>
  <c r="E87" i="13"/>
  <c r="K87" i="13" s="1"/>
  <c r="Q87" i="13" s="1"/>
  <c r="D98" i="14"/>
  <c r="V98" i="14" s="1"/>
  <c r="C65" i="13"/>
  <c r="F65" i="13" s="1"/>
  <c r="L65" i="13" s="1"/>
  <c r="R65" i="13" s="1"/>
  <c r="D62" i="8"/>
  <c r="G62" i="8" s="1"/>
  <c r="C96" i="8"/>
  <c r="I96" i="8" s="1"/>
  <c r="L96" i="8" s="1"/>
  <c r="D80" i="14"/>
  <c r="P80" i="14" s="1"/>
  <c r="C96" i="13"/>
  <c r="F96" i="13" s="1"/>
  <c r="C55" i="13"/>
  <c r="Q72" i="14"/>
  <c r="K72" i="14"/>
  <c r="AA71" i="14"/>
  <c r="U71" i="14"/>
  <c r="F71" i="14"/>
  <c r="L71" i="14" s="1"/>
  <c r="D58" i="8"/>
  <c r="J58" i="8" s="1"/>
  <c r="M58" i="8" s="1"/>
  <c r="AC56" i="14"/>
  <c r="W72" i="14"/>
  <c r="H95" i="14"/>
  <c r="N95" i="14" s="1"/>
  <c r="E67" i="8"/>
  <c r="K67" i="8" s="1"/>
  <c r="N67" i="8" s="1"/>
  <c r="D103" i="8"/>
  <c r="G103" i="8" s="1"/>
  <c r="C83" i="14"/>
  <c r="I83" i="14" s="1"/>
  <c r="E87" i="14"/>
  <c r="T97" i="13"/>
  <c r="AC89" i="14"/>
  <c r="Q89" i="14"/>
  <c r="C55" i="14"/>
  <c r="I55" i="14" s="1"/>
  <c r="O71" i="13"/>
  <c r="F71" i="13"/>
  <c r="L71" i="13" s="1"/>
  <c r="R71" i="13" s="1"/>
  <c r="D58" i="13"/>
  <c r="C81" i="14"/>
  <c r="C81" i="13"/>
  <c r="C81" i="8"/>
  <c r="J74" i="13"/>
  <c r="P74" i="13" s="1"/>
  <c r="U88" i="14"/>
  <c r="X89" i="14"/>
  <c r="E98" i="8"/>
  <c r="E98" i="16" s="1"/>
  <c r="H98" i="16" s="1"/>
  <c r="C80" i="13"/>
  <c r="F80" i="13" s="1"/>
  <c r="D90" i="8"/>
  <c r="J90" i="8" s="1"/>
  <c r="M90" i="8" s="1"/>
  <c r="D70" i="14"/>
  <c r="AB70" i="14" s="1"/>
  <c r="E84" i="13"/>
  <c r="E84" i="14"/>
  <c r="E84" i="8"/>
  <c r="E86" i="13"/>
  <c r="E86" i="8"/>
  <c r="E86" i="14"/>
  <c r="D93" i="13"/>
  <c r="D93" i="14"/>
  <c r="D93" i="8"/>
  <c r="D102" i="13"/>
  <c r="D102" i="8"/>
  <c r="D102" i="14"/>
  <c r="C59" i="14"/>
  <c r="C59" i="13"/>
  <c r="C59" i="8"/>
  <c r="C68" i="14"/>
  <c r="C68" i="13"/>
  <c r="C68" i="8"/>
  <c r="E73" i="14"/>
  <c r="E73" i="13"/>
  <c r="E73" i="8"/>
  <c r="C76" i="14"/>
  <c r="C76" i="13"/>
  <c r="C76" i="8"/>
  <c r="D83" i="14"/>
  <c r="D83" i="13"/>
  <c r="D83" i="8"/>
  <c r="E92" i="14"/>
  <c r="E92" i="13"/>
  <c r="E92" i="8"/>
  <c r="E94" i="14"/>
  <c r="E94" i="8"/>
  <c r="E94" i="13"/>
  <c r="D101" i="14"/>
  <c r="D101" i="13"/>
  <c r="D101" i="8"/>
  <c r="D60" i="14"/>
  <c r="D60" i="13"/>
  <c r="D60" i="8"/>
  <c r="C67" i="14"/>
  <c r="C67" i="8"/>
  <c r="C67" i="13"/>
  <c r="G84" i="13"/>
  <c r="J84" i="13"/>
  <c r="P84" i="13" s="1"/>
  <c r="H98" i="13"/>
  <c r="K98" i="13"/>
  <c r="Q98" i="13" s="1"/>
  <c r="C57" i="16"/>
  <c r="F57" i="16" s="1"/>
  <c r="F57" i="8"/>
  <c r="I57" i="8"/>
  <c r="L57" i="8" s="1"/>
  <c r="H80" i="8"/>
  <c r="K80" i="8"/>
  <c r="N80" i="8" s="1"/>
  <c r="K97" i="8"/>
  <c r="N97" i="8" s="1"/>
  <c r="H97" i="8"/>
  <c r="C82" i="8"/>
  <c r="C82" i="14"/>
  <c r="C82" i="13"/>
  <c r="K103" i="8"/>
  <c r="N103" i="8" s="1"/>
  <c r="F103" i="13"/>
  <c r="I103" i="13"/>
  <c r="O103" i="13" s="1"/>
  <c r="E63" i="16"/>
  <c r="H63" i="16" s="1"/>
  <c r="K63" i="8"/>
  <c r="N63" i="8" s="1"/>
  <c r="H63" i="8"/>
  <c r="O64" i="14"/>
  <c r="U64" i="14"/>
  <c r="F64" i="14"/>
  <c r="AA64" i="14"/>
  <c r="I64" i="14"/>
  <c r="H70" i="14"/>
  <c r="Q70" i="14"/>
  <c r="AC70" i="14"/>
  <c r="E85" i="16"/>
  <c r="H85" i="16" s="1"/>
  <c r="H85" i="8"/>
  <c r="K85" i="8"/>
  <c r="N85" i="8" s="1"/>
  <c r="I89" i="8"/>
  <c r="L89" i="8" s="1"/>
  <c r="C89" i="16"/>
  <c r="F89" i="16" s="1"/>
  <c r="F89" i="8"/>
  <c r="F91" i="13"/>
  <c r="I91" i="13"/>
  <c r="O91" i="13" s="1"/>
  <c r="F95" i="13"/>
  <c r="I95" i="13"/>
  <c r="O95" i="13" s="1"/>
  <c r="K55" i="13"/>
  <c r="Q55" i="13" s="1"/>
  <c r="H55" i="13"/>
  <c r="N55" i="13" s="1"/>
  <c r="T55" i="13" s="1"/>
  <c r="F56" i="14"/>
  <c r="O56" i="14"/>
  <c r="AA56" i="14"/>
  <c r="U56" i="14"/>
  <c r="I56" i="14"/>
  <c r="E56" i="16"/>
  <c r="H56" i="16" s="1"/>
  <c r="H56" i="8"/>
  <c r="K56" i="8"/>
  <c r="N56" i="8" s="1"/>
  <c r="Q62" i="14"/>
  <c r="AC62" i="14"/>
  <c r="H62" i="14"/>
  <c r="J71" i="14"/>
  <c r="G71" i="14"/>
  <c r="P71" i="14"/>
  <c r="AB71" i="14"/>
  <c r="V71" i="14"/>
  <c r="E59" i="16"/>
  <c r="H59" i="16" s="1"/>
  <c r="K59" i="8"/>
  <c r="N59" i="8" s="1"/>
  <c r="H59" i="8"/>
  <c r="G81" i="8"/>
  <c r="D81" i="16"/>
  <c r="G81" i="16" s="1"/>
  <c r="J81" i="8"/>
  <c r="M81" i="8" s="1"/>
  <c r="G88" i="8"/>
  <c r="J88" i="8"/>
  <c r="M88" i="8" s="1"/>
  <c r="AB98" i="14"/>
  <c r="J98" i="14"/>
  <c r="F54" i="13"/>
  <c r="L54" i="13" s="1"/>
  <c r="I54" i="13"/>
  <c r="O54" i="13" s="1"/>
  <c r="I63" i="8"/>
  <c r="L63" i="8" s="1"/>
  <c r="C63" i="16"/>
  <c r="F63" i="16" s="1"/>
  <c r="F63" i="8"/>
  <c r="P63" i="14"/>
  <c r="V63" i="14"/>
  <c r="J63" i="14"/>
  <c r="AB63" i="14"/>
  <c r="G63" i="14"/>
  <c r="H69" i="13"/>
  <c r="K69" i="13"/>
  <c r="Q69" i="13" s="1"/>
  <c r="H79" i="13"/>
  <c r="K79" i="13"/>
  <c r="Q79" i="13" s="1"/>
  <c r="G90" i="13"/>
  <c r="J90" i="13"/>
  <c r="P90" i="13" s="1"/>
  <c r="E96" i="13"/>
  <c r="E96" i="14"/>
  <c r="E96" i="8"/>
  <c r="W101" i="14"/>
  <c r="D61" i="14"/>
  <c r="D61" i="13"/>
  <c r="D61" i="8"/>
  <c r="C72" i="13"/>
  <c r="C72" i="14"/>
  <c r="C72" i="8"/>
  <c r="I71" i="8"/>
  <c r="L71" i="8" s="1"/>
  <c r="C71" i="16"/>
  <c r="F71" i="16" s="1"/>
  <c r="F71" i="8"/>
  <c r="I73" i="14"/>
  <c r="U73" i="14"/>
  <c r="O73" i="14"/>
  <c r="AA73" i="14"/>
  <c r="I87" i="8"/>
  <c r="L87" i="8" s="1"/>
  <c r="C87" i="16"/>
  <c r="F87" i="16" s="1"/>
  <c r="F87" i="8"/>
  <c r="G100" i="14"/>
  <c r="P100" i="14"/>
  <c r="J100" i="14"/>
  <c r="AB100" i="14"/>
  <c r="O57" i="13"/>
  <c r="F57" i="13"/>
  <c r="L57" i="13" s="1"/>
  <c r="R57" i="13" s="1"/>
  <c r="K72" i="13"/>
  <c r="Q72" i="13" s="1"/>
  <c r="G74" i="13"/>
  <c r="M74" i="13" s="1"/>
  <c r="S74" i="13" s="1"/>
  <c r="W70" i="14"/>
  <c r="F73" i="14"/>
  <c r="L73" i="14" s="1"/>
  <c r="I96" i="14"/>
  <c r="AB76" i="14"/>
  <c r="J76" i="14"/>
  <c r="U63" i="14"/>
  <c r="V58" i="14"/>
  <c r="R89" i="14"/>
  <c r="W95" i="14"/>
  <c r="C84" i="14"/>
  <c r="C84" i="13"/>
  <c r="C84" i="8"/>
  <c r="D91" i="14"/>
  <c r="D91" i="8"/>
  <c r="D91" i="13"/>
  <c r="E100" i="14"/>
  <c r="E100" i="8"/>
  <c r="E100" i="13"/>
  <c r="E102" i="14"/>
  <c r="E102" i="13"/>
  <c r="E102" i="8"/>
  <c r="D59" i="14"/>
  <c r="D59" i="13"/>
  <c r="D59" i="8"/>
  <c r="D68" i="13"/>
  <c r="D68" i="14"/>
  <c r="D68" i="8"/>
  <c r="C75" i="8"/>
  <c r="C75" i="14"/>
  <c r="C75" i="13"/>
  <c r="C78" i="13"/>
  <c r="C78" i="14"/>
  <c r="C78" i="8"/>
  <c r="E83" i="13"/>
  <c r="E83" i="14"/>
  <c r="E83" i="8"/>
  <c r="C92" i="14"/>
  <c r="C92" i="13"/>
  <c r="C92" i="8"/>
  <c r="D99" i="14"/>
  <c r="D99" i="8"/>
  <c r="D99" i="13"/>
  <c r="E58" i="14"/>
  <c r="E58" i="13"/>
  <c r="E58" i="8"/>
  <c r="E60" i="14"/>
  <c r="E60" i="8"/>
  <c r="E60" i="13"/>
  <c r="D67" i="14"/>
  <c r="D67" i="13"/>
  <c r="D67" i="8"/>
  <c r="H90" i="13"/>
  <c r="K90" i="13"/>
  <c r="Q90" i="13" s="1"/>
  <c r="H101" i="13"/>
  <c r="K101" i="13"/>
  <c r="Q101" i="13" s="1"/>
  <c r="E64" i="16"/>
  <c r="H64" i="16" s="1"/>
  <c r="H64" i="8"/>
  <c r="K64" i="8"/>
  <c r="N64" i="8" s="1"/>
  <c r="G82" i="13"/>
  <c r="J82" i="13"/>
  <c r="P82" i="13" s="1"/>
  <c r="K82" i="14"/>
  <c r="W82" i="14"/>
  <c r="H82" i="14"/>
  <c r="AC82" i="14"/>
  <c r="Q82" i="14"/>
  <c r="G92" i="8"/>
  <c r="J92" i="8"/>
  <c r="M92" i="8" s="1"/>
  <c r="G97" i="14"/>
  <c r="P97" i="14"/>
  <c r="AB97" i="14"/>
  <c r="J97" i="14"/>
  <c r="H103" i="13"/>
  <c r="K103" i="13"/>
  <c r="Q103" i="13" s="1"/>
  <c r="F103" i="14"/>
  <c r="O103" i="14"/>
  <c r="I103" i="14"/>
  <c r="U103" i="14"/>
  <c r="AA103" i="14"/>
  <c r="H63" i="13"/>
  <c r="K63" i="13"/>
  <c r="Q63" i="13" s="1"/>
  <c r="AB64" i="14"/>
  <c r="V64" i="14"/>
  <c r="H64" i="14"/>
  <c r="Q64" i="14"/>
  <c r="AC64" i="14"/>
  <c r="I70" i="8"/>
  <c r="L70" i="8" s="1"/>
  <c r="C70" i="16"/>
  <c r="F70" i="16" s="1"/>
  <c r="F70" i="8"/>
  <c r="F89" i="13"/>
  <c r="I89" i="13"/>
  <c r="O89" i="13" s="1"/>
  <c r="H80" i="13"/>
  <c r="K80" i="13"/>
  <c r="Q80" i="13" s="1"/>
  <c r="G84" i="8"/>
  <c r="D84" i="16"/>
  <c r="G84" i="16" s="1"/>
  <c r="J84" i="8"/>
  <c r="M84" i="8" s="1"/>
  <c r="G89" i="14"/>
  <c r="P89" i="14"/>
  <c r="AB89" i="14"/>
  <c r="J89" i="14"/>
  <c r="H95" i="13"/>
  <c r="K95" i="13"/>
  <c r="Q95" i="13" s="1"/>
  <c r="F95" i="14"/>
  <c r="O95" i="14"/>
  <c r="U95" i="14"/>
  <c r="I95" i="14"/>
  <c r="AA95" i="14"/>
  <c r="H55" i="14"/>
  <c r="K55" i="14"/>
  <c r="Q55" i="14"/>
  <c r="W55" i="14"/>
  <c r="AC55" i="14"/>
  <c r="G56" i="13"/>
  <c r="J56" i="13"/>
  <c r="P56" i="13" s="1"/>
  <c r="K67" i="13"/>
  <c r="Q67" i="13" s="1"/>
  <c r="H67" i="13"/>
  <c r="H93" i="13"/>
  <c r="K93" i="13"/>
  <c r="Q93" i="13" s="1"/>
  <c r="E72" i="16"/>
  <c r="H72" i="16" s="1"/>
  <c r="K72" i="8"/>
  <c r="N72" i="8" s="1"/>
  <c r="H72" i="8"/>
  <c r="K77" i="13"/>
  <c r="Q77" i="13" s="1"/>
  <c r="J81" i="13"/>
  <c r="P81" i="13" s="1"/>
  <c r="G81" i="13"/>
  <c r="C98" i="14"/>
  <c r="C98" i="13"/>
  <c r="C98" i="8"/>
  <c r="U54" i="14"/>
  <c r="O54" i="14"/>
  <c r="I54" i="14"/>
  <c r="F54" i="14"/>
  <c r="AA54" i="14"/>
  <c r="L63" i="13"/>
  <c r="R63" i="13" s="1"/>
  <c r="I55" i="8"/>
  <c r="L55" i="8" s="1"/>
  <c r="F55" i="8"/>
  <c r="P90" i="14"/>
  <c r="AB90" i="14"/>
  <c r="J90" i="14"/>
  <c r="J55" i="14"/>
  <c r="V55" i="14"/>
  <c r="P55" i="14"/>
  <c r="AB55" i="14"/>
  <c r="G55" i="14"/>
  <c r="H61" i="13"/>
  <c r="K61" i="13"/>
  <c r="Q61" i="13" s="1"/>
  <c r="E71" i="16"/>
  <c r="H71" i="16" s="1"/>
  <c r="K71" i="8"/>
  <c r="N71" i="8" s="1"/>
  <c r="H71" i="8"/>
  <c r="G72" i="8"/>
  <c r="G76" i="8"/>
  <c r="J76" i="8"/>
  <c r="M76" i="8" s="1"/>
  <c r="I61" i="8"/>
  <c r="L61" i="8" s="1"/>
  <c r="F61" i="8"/>
  <c r="C61" i="16"/>
  <c r="F61" i="16" s="1"/>
  <c r="D74" i="16"/>
  <c r="G74" i="16" s="1"/>
  <c r="F87" i="13"/>
  <c r="I87" i="13"/>
  <c r="O87" i="13" s="1"/>
  <c r="I69" i="8"/>
  <c r="L69" i="8" s="1"/>
  <c r="F69" i="8"/>
  <c r="C69" i="16"/>
  <c r="F69" i="16" s="1"/>
  <c r="C77" i="13"/>
  <c r="C77" i="14"/>
  <c r="C77" i="8"/>
  <c r="C86" i="14"/>
  <c r="C86" i="8"/>
  <c r="C86" i="13"/>
  <c r="E91" i="13"/>
  <c r="E91" i="14"/>
  <c r="E91" i="8"/>
  <c r="C100" i="14"/>
  <c r="C100" i="13"/>
  <c r="C100" i="8"/>
  <c r="D57" i="14"/>
  <c r="D57" i="8"/>
  <c r="D57" i="13"/>
  <c r="E66" i="14"/>
  <c r="E66" i="13"/>
  <c r="E66" i="8"/>
  <c r="E68" i="14"/>
  <c r="E68" i="13"/>
  <c r="E68" i="8"/>
  <c r="D75" i="14"/>
  <c r="D75" i="13"/>
  <c r="D75" i="8"/>
  <c r="D78" i="14"/>
  <c r="D78" i="13"/>
  <c r="D78" i="8"/>
  <c r="C85" i="14"/>
  <c r="C85" i="13"/>
  <c r="C85" i="8"/>
  <c r="C94" i="14"/>
  <c r="C94" i="8"/>
  <c r="C94" i="13"/>
  <c r="E99" i="13"/>
  <c r="E99" i="14"/>
  <c r="E99" i="8"/>
  <c r="C58" i="14"/>
  <c r="C58" i="13"/>
  <c r="C58" i="8"/>
  <c r="D65" i="14"/>
  <c r="D65" i="13"/>
  <c r="D65" i="8"/>
  <c r="E74" i="14"/>
  <c r="E74" i="13"/>
  <c r="E74" i="8"/>
  <c r="G92" i="13"/>
  <c r="J92" i="13"/>
  <c r="P92" i="13" s="1"/>
  <c r="E55" i="16"/>
  <c r="H55" i="16" s="1"/>
  <c r="H55" i="8"/>
  <c r="K55" i="8"/>
  <c r="N55" i="8" s="1"/>
  <c r="G66" i="8"/>
  <c r="D66" i="16"/>
  <c r="G66" i="16" s="1"/>
  <c r="J66" i="8"/>
  <c r="M66" i="8" s="1"/>
  <c r="G82" i="8"/>
  <c r="J82" i="8"/>
  <c r="M82" i="8" s="1"/>
  <c r="H81" i="13"/>
  <c r="K81" i="13"/>
  <c r="Q81" i="13" s="1"/>
  <c r="P82" i="14"/>
  <c r="AB82" i="14"/>
  <c r="E88" i="14"/>
  <c r="E88" i="13"/>
  <c r="E88" i="8"/>
  <c r="AB92" i="14"/>
  <c r="F99" i="13"/>
  <c r="I99" i="13"/>
  <c r="O99" i="13" s="1"/>
  <c r="H63" i="14"/>
  <c r="AC63" i="14"/>
  <c r="K63" i="14"/>
  <c r="W63" i="14"/>
  <c r="Q63" i="14"/>
  <c r="G64" i="8"/>
  <c r="D64" i="16"/>
  <c r="G64" i="16" s="1"/>
  <c r="J64" i="8"/>
  <c r="M64" i="8" s="1"/>
  <c r="I70" i="13"/>
  <c r="O70" i="13" s="1"/>
  <c r="F70" i="13"/>
  <c r="L70" i="13" s="1"/>
  <c r="R70" i="13" s="1"/>
  <c r="H75" i="8"/>
  <c r="K75" i="8"/>
  <c r="N75" i="8" s="1"/>
  <c r="G96" i="13"/>
  <c r="J96" i="13"/>
  <c r="P96" i="13" s="1"/>
  <c r="G71" i="8"/>
  <c r="D71" i="16"/>
  <c r="G71" i="16" s="1"/>
  <c r="J71" i="8"/>
  <c r="M71" i="8" s="1"/>
  <c r="C88" i="16"/>
  <c r="F88" i="16" s="1"/>
  <c r="K80" i="14"/>
  <c r="H80" i="14"/>
  <c r="Q80" i="14"/>
  <c r="G84" i="14"/>
  <c r="AB84" i="14"/>
  <c r="J84" i="14"/>
  <c r="P84" i="14"/>
  <c r="I91" i="8"/>
  <c r="L91" i="8" s="1"/>
  <c r="K95" i="8"/>
  <c r="N95" i="8" s="1"/>
  <c r="E95" i="16"/>
  <c r="H95" i="16" s="1"/>
  <c r="H95" i="8"/>
  <c r="G96" i="8"/>
  <c r="J96" i="8"/>
  <c r="M96" i="8" s="1"/>
  <c r="F56" i="13"/>
  <c r="I56" i="13"/>
  <c r="O56" i="13" s="1"/>
  <c r="H67" i="14"/>
  <c r="Q67" i="14"/>
  <c r="K67" i="14"/>
  <c r="AC67" i="14"/>
  <c r="W67" i="14"/>
  <c r="F97" i="13"/>
  <c r="E89" i="16"/>
  <c r="H89" i="16" s="1"/>
  <c r="K89" i="8"/>
  <c r="N89" i="8" s="1"/>
  <c r="H89" i="8"/>
  <c r="Q77" i="14"/>
  <c r="AC77" i="14"/>
  <c r="H77" i="14"/>
  <c r="G81" i="14"/>
  <c r="P81" i="14"/>
  <c r="AB81" i="14"/>
  <c r="J81" i="14"/>
  <c r="D87" i="14"/>
  <c r="D87" i="13"/>
  <c r="D87" i="8"/>
  <c r="G98" i="8"/>
  <c r="E54" i="14"/>
  <c r="E54" i="8"/>
  <c r="E54" i="13"/>
  <c r="H59" i="13"/>
  <c r="K59" i="13"/>
  <c r="Q59" i="13" s="1"/>
  <c r="G70" i="13"/>
  <c r="M70" i="13" s="1"/>
  <c r="S70" i="13" s="1"/>
  <c r="J70" i="13"/>
  <c r="P70" i="13" s="1"/>
  <c r="E61" i="16"/>
  <c r="H61" i="16" s="1"/>
  <c r="H61" i="8"/>
  <c r="K61" i="8"/>
  <c r="N61" i="8" s="1"/>
  <c r="G95" i="8"/>
  <c r="D95" i="16"/>
  <c r="G95" i="16" s="1"/>
  <c r="J95" i="8"/>
  <c r="M95" i="8" s="1"/>
  <c r="D79" i="14"/>
  <c r="D79" i="13"/>
  <c r="D79" i="8"/>
  <c r="H89" i="13"/>
  <c r="K89" i="13"/>
  <c r="Q89" i="13" s="1"/>
  <c r="E90" i="16"/>
  <c r="H90" i="16" s="1"/>
  <c r="H90" i="8"/>
  <c r="K90" i="8"/>
  <c r="N90" i="8" s="1"/>
  <c r="W61" i="14"/>
  <c r="AC61" i="14"/>
  <c r="Q61" i="14"/>
  <c r="H61" i="14"/>
  <c r="K61" i="14"/>
  <c r="H71" i="13"/>
  <c r="K71" i="13"/>
  <c r="Q71" i="13" s="1"/>
  <c r="G76" i="13"/>
  <c r="J76" i="13"/>
  <c r="P76" i="13" s="1"/>
  <c r="G100" i="8"/>
  <c r="D100" i="16"/>
  <c r="G100" i="16" s="1"/>
  <c r="J100" i="8"/>
  <c r="M100" i="8" s="1"/>
  <c r="W62" i="14"/>
  <c r="G62" i="14"/>
  <c r="Y62" i="14" s="1"/>
  <c r="G98" i="14"/>
  <c r="AE98" i="14" s="1"/>
  <c r="I88" i="14"/>
  <c r="P58" i="14"/>
  <c r="Q95" i="14"/>
  <c r="D77" i="14"/>
  <c r="D77" i="13"/>
  <c r="D77" i="8"/>
  <c r="D86" i="14"/>
  <c r="D86" i="13"/>
  <c r="D86" i="8"/>
  <c r="C93" i="14"/>
  <c r="C93" i="13"/>
  <c r="C93" i="8"/>
  <c r="C102" i="14"/>
  <c r="C102" i="13"/>
  <c r="C102" i="8"/>
  <c r="E57" i="14"/>
  <c r="E57" i="13"/>
  <c r="E57" i="8"/>
  <c r="C66" i="14"/>
  <c r="C66" i="8"/>
  <c r="C66" i="13"/>
  <c r="D73" i="14"/>
  <c r="D73" i="13"/>
  <c r="D73" i="8"/>
  <c r="E76" i="14"/>
  <c r="E76" i="13"/>
  <c r="E76" i="8"/>
  <c r="E78" i="13"/>
  <c r="E78" i="8"/>
  <c r="E78" i="14"/>
  <c r="D85" i="14"/>
  <c r="D85" i="13"/>
  <c r="D85" i="8"/>
  <c r="D94" i="14"/>
  <c r="D94" i="13"/>
  <c r="D94" i="8"/>
  <c r="C101" i="14"/>
  <c r="C101" i="8"/>
  <c r="C101" i="13"/>
  <c r="C60" i="14"/>
  <c r="C60" i="8"/>
  <c r="C60" i="13"/>
  <c r="E65" i="14"/>
  <c r="E65" i="13"/>
  <c r="E65" i="8"/>
  <c r="C74" i="14"/>
  <c r="C74" i="8"/>
  <c r="C74" i="13"/>
  <c r="J95" i="13"/>
  <c r="P95" i="13" s="1"/>
  <c r="G95" i="13"/>
  <c r="G56" i="8"/>
  <c r="D56" i="16"/>
  <c r="G56" i="16" s="1"/>
  <c r="H82" i="13"/>
  <c r="K82" i="13"/>
  <c r="Q82" i="13" s="1"/>
  <c r="I88" i="13"/>
  <c r="O88" i="13" s="1"/>
  <c r="F99" i="14"/>
  <c r="AA99" i="14"/>
  <c r="I99" i="14"/>
  <c r="O99" i="14"/>
  <c r="U99" i="14"/>
  <c r="C103" i="16"/>
  <c r="F103" i="16" s="1"/>
  <c r="I103" i="8"/>
  <c r="L103" i="8" s="1"/>
  <c r="F103" i="8"/>
  <c r="I64" i="13"/>
  <c r="O64" i="13" s="1"/>
  <c r="F64" i="13"/>
  <c r="G64" i="13"/>
  <c r="J64" i="13"/>
  <c r="P64" i="13" s="1"/>
  <c r="O70" i="14"/>
  <c r="I70" i="14"/>
  <c r="U70" i="14"/>
  <c r="F70" i="14"/>
  <c r="AA70" i="14"/>
  <c r="I73" i="8"/>
  <c r="L73" i="8" s="1"/>
  <c r="C73" i="16"/>
  <c r="F73" i="16" s="1"/>
  <c r="F73" i="8"/>
  <c r="I80" i="13"/>
  <c r="O80" i="13" s="1"/>
  <c r="T85" i="14"/>
  <c r="AF85" i="14"/>
  <c r="N85" i="14"/>
  <c r="G89" i="8"/>
  <c r="J89" i="8"/>
  <c r="M89" i="8" s="1"/>
  <c r="F91" i="14"/>
  <c r="AA91" i="14"/>
  <c r="I91" i="14"/>
  <c r="O91" i="14"/>
  <c r="U91" i="14"/>
  <c r="I95" i="8"/>
  <c r="L95" i="8" s="1"/>
  <c r="C95" i="16"/>
  <c r="F95" i="16" s="1"/>
  <c r="F95" i="8"/>
  <c r="C56" i="16"/>
  <c r="F56" i="16" s="1"/>
  <c r="F56" i="8"/>
  <c r="I56" i="8"/>
  <c r="L56" i="8" s="1"/>
  <c r="E62" i="16"/>
  <c r="H62" i="16" s="1"/>
  <c r="K62" i="8"/>
  <c r="N62" i="8" s="1"/>
  <c r="H62" i="8"/>
  <c r="J71" i="13"/>
  <c r="P71" i="13" s="1"/>
  <c r="G71" i="13"/>
  <c r="J103" i="13"/>
  <c r="P103" i="13" s="1"/>
  <c r="I83" i="8"/>
  <c r="L83" i="8" s="1"/>
  <c r="F83" i="8"/>
  <c r="K87" i="8"/>
  <c r="N87" i="8" s="1"/>
  <c r="H87" i="8"/>
  <c r="T98" i="14"/>
  <c r="AF98" i="14"/>
  <c r="N98" i="14"/>
  <c r="C54" i="16"/>
  <c r="F54" i="16" s="1"/>
  <c r="F54" i="8"/>
  <c r="I54" i="8"/>
  <c r="L54" i="8" s="1"/>
  <c r="Q59" i="14"/>
  <c r="AC59" i="14"/>
  <c r="H59" i="14"/>
  <c r="W59" i="14"/>
  <c r="K59" i="14"/>
  <c r="D69" i="13"/>
  <c r="D69" i="14"/>
  <c r="D69" i="8"/>
  <c r="P70" i="14"/>
  <c r="H85" i="13"/>
  <c r="K85" i="13"/>
  <c r="Q85" i="13" s="1"/>
  <c r="C64" i="16"/>
  <c r="F64" i="16" s="1"/>
  <c r="C99" i="16"/>
  <c r="F99" i="16" s="1"/>
  <c r="E79" i="16"/>
  <c r="H79" i="16" s="1"/>
  <c r="K79" i="8"/>
  <c r="N79" i="8" s="1"/>
  <c r="H79" i="8"/>
  <c r="C90" i="13"/>
  <c r="C90" i="8"/>
  <c r="C90" i="14"/>
  <c r="K90" i="14"/>
  <c r="W90" i="14"/>
  <c r="H90" i="14"/>
  <c r="AC90" i="14"/>
  <c r="Q90" i="14"/>
  <c r="F57" i="14"/>
  <c r="AA57" i="14"/>
  <c r="Q71" i="14"/>
  <c r="W71" i="14"/>
  <c r="AC71" i="14"/>
  <c r="K71" i="14"/>
  <c r="H71" i="14"/>
  <c r="J72" i="14"/>
  <c r="V72" i="14"/>
  <c r="AB72" i="14"/>
  <c r="P66" i="14"/>
  <c r="J66" i="14"/>
  <c r="AB66" i="14"/>
  <c r="I73" i="13"/>
  <c r="O73" i="13" s="1"/>
  <c r="F73" i="13"/>
  <c r="I79" i="8"/>
  <c r="L79" i="8" s="1"/>
  <c r="F79" i="8"/>
  <c r="F61" i="14"/>
  <c r="O61" i="14"/>
  <c r="AA61" i="14"/>
  <c r="U87" i="14"/>
  <c r="F87" i="14"/>
  <c r="O87" i="14"/>
  <c r="I87" i="14"/>
  <c r="AA87" i="14"/>
  <c r="J100" i="13"/>
  <c r="P100" i="13" s="1"/>
  <c r="G100" i="13"/>
  <c r="O69" i="14"/>
  <c r="F69" i="14"/>
  <c r="AA69" i="14"/>
  <c r="X88" i="14"/>
  <c r="AD88" i="14"/>
  <c r="L88" i="14"/>
  <c r="R88" i="14"/>
  <c r="S58" i="14"/>
  <c r="AE58" i="14"/>
  <c r="M58" i="14"/>
  <c r="Y58" i="14"/>
  <c r="S66" i="14"/>
  <c r="AE66" i="14"/>
  <c r="M66" i="14"/>
  <c r="Y66" i="14"/>
  <c r="M90" i="14"/>
  <c r="Y90" i="14"/>
  <c r="AE90" i="14"/>
  <c r="S90" i="14"/>
  <c r="R63" i="14"/>
  <c r="L63" i="14"/>
  <c r="X63" i="14"/>
  <c r="AD63" i="14"/>
  <c r="T75" i="14"/>
  <c r="N75" i="14"/>
  <c r="Z75" i="14"/>
  <c r="Z72" i="14"/>
  <c r="N72" i="14"/>
  <c r="T72" i="14"/>
  <c r="AF72" i="14"/>
  <c r="Y72" i="14"/>
  <c r="Z56" i="14"/>
  <c r="T56" i="14"/>
  <c r="N56" i="14"/>
  <c r="AF56" i="14"/>
  <c r="Z81" i="14"/>
  <c r="AF89" i="14"/>
  <c r="N89" i="14"/>
  <c r="T89" i="14"/>
  <c r="Z89" i="14"/>
  <c r="M74" i="14"/>
  <c r="S74" i="14"/>
  <c r="Y74" i="14"/>
  <c r="AE74" i="14"/>
  <c r="L69" i="13"/>
  <c r="R69" i="13" s="1"/>
  <c r="N64" i="13"/>
  <c r="T64" i="13" s="1"/>
  <c r="R54" i="13"/>
  <c r="L61" i="13"/>
  <c r="R61" i="13" s="1"/>
  <c r="M66" i="13"/>
  <c r="S66" i="13" s="1"/>
  <c r="N56" i="13"/>
  <c r="T56" i="13" s="1"/>
  <c r="L80" i="13"/>
  <c r="R80" i="13" s="1"/>
  <c r="L88" i="13"/>
  <c r="R88" i="13" s="1"/>
  <c r="L96" i="13"/>
  <c r="M54" i="8"/>
  <c r="E93" i="16" l="1"/>
  <c r="H93" i="16" s="1"/>
  <c r="H93" i="8"/>
  <c r="E81" i="16"/>
  <c r="H81" i="16" s="1"/>
  <c r="H70" i="8"/>
  <c r="F62" i="8"/>
  <c r="K81" i="8"/>
  <c r="N81" i="8" s="1"/>
  <c r="H82" i="8"/>
  <c r="H67" i="8"/>
  <c r="E82" i="16"/>
  <c r="H82" i="16" s="1"/>
  <c r="M56" i="14"/>
  <c r="Y56" i="14"/>
  <c r="S56" i="14"/>
  <c r="AE56" i="14"/>
  <c r="D92" i="16"/>
  <c r="G92" i="16" s="1"/>
  <c r="Y54" i="14"/>
  <c r="D54" i="16"/>
  <c r="G54" i="16" s="1"/>
  <c r="P92" i="14"/>
  <c r="AE54" i="14"/>
  <c r="G92" i="14"/>
  <c r="I83" i="13"/>
  <c r="O83" i="13" s="1"/>
  <c r="N93" i="14"/>
  <c r="V54" i="14"/>
  <c r="S54" i="14"/>
  <c r="E101" i="16"/>
  <c r="H101" i="16" s="1"/>
  <c r="J88" i="13"/>
  <c r="P88" i="13" s="1"/>
  <c r="J97" i="13"/>
  <c r="J54" i="13"/>
  <c r="P54" i="13" s="1"/>
  <c r="AF93" i="14"/>
  <c r="P54" i="14"/>
  <c r="AC97" i="14"/>
  <c r="W97" i="14"/>
  <c r="K97" i="14"/>
  <c r="Q97" i="14"/>
  <c r="H97" i="14"/>
  <c r="D63" i="16"/>
  <c r="G63" i="16" s="1"/>
  <c r="Z93" i="14"/>
  <c r="D82" i="16"/>
  <c r="G82" i="16" s="1"/>
  <c r="V56" i="14"/>
  <c r="G82" i="14"/>
  <c r="F91" i="8"/>
  <c r="E97" i="16"/>
  <c r="H97" i="16" s="1"/>
  <c r="J92" i="14"/>
  <c r="J82" i="14"/>
  <c r="E77" i="16"/>
  <c r="H77" i="16" s="1"/>
  <c r="J54" i="14"/>
  <c r="AB54" i="14"/>
  <c r="K62" i="13"/>
  <c r="Q62" i="13" s="1"/>
  <c r="H62" i="13"/>
  <c r="N62" i="13" s="1"/>
  <c r="T62" i="13" s="1"/>
  <c r="H87" i="13"/>
  <c r="J56" i="14"/>
  <c r="P56" i="14"/>
  <c r="J63" i="13"/>
  <c r="P63" i="13" s="1"/>
  <c r="C83" i="16"/>
  <c r="F83" i="16" s="1"/>
  <c r="P97" i="13"/>
  <c r="H101" i="8"/>
  <c r="W75" i="14"/>
  <c r="F83" i="14"/>
  <c r="E87" i="16"/>
  <c r="H87" i="16" s="1"/>
  <c r="D90" i="16"/>
  <c r="G90" i="16" s="1"/>
  <c r="H101" i="14"/>
  <c r="K75" i="14"/>
  <c r="W77" i="14"/>
  <c r="K77" i="14"/>
  <c r="G90" i="8"/>
  <c r="D58" i="16"/>
  <c r="G58" i="16" s="1"/>
  <c r="I79" i="13"/>
  <c r="O79" i="13" s="1"/>
  <c r="Q101" i="14"/>
  <c r="R96" i="14"/>
  <c r="K101" i="14"/>
  <c r="Q75" i="14"/>
  <c r="D97" i="16"/>
  <c r="G97" i="16" s="1"/>
  <c r="AB56" i="14"/>
  <c r="G64" i="14"/>
  <c r="J64" i="14"/>
  <c r="L96" i="14"/>
  <c r="AC75" i="14"/>
  <c r="J97" i="8"/>
  <c r="M97" i="8" s="1"/>
  <c r="D98" i="16"/>
  <c r="G98" i="16" s="1"/>
  <c r="E80" i="16"/>
  <c r="H80" i="16" s="1"/>
  <c r="AC103" i="14"/>
  <c r="S72" i="14"/>
  <c r="T79" i="14"/>
  <c r="AF79" i="14"/>
  <c r="Z79" i="14"/>
  <c r="Q103" i="14"/>
  <c r="U83" i="14"/>
  <c r="H103" i="14"/>
  <c r="E103" i="16"/>
  <c r="H103" i="16" s="1"/>
  <c r="AE72" i="14"/>
  <c r="O83" i="14"/>
  <c r="K103" i="14"/>
  <c r="AA79" i="14"/>
  <c r="AA83" i="14"/>
  <c r="P55" i="13"/>
  <c r="E75" i="16"/>
  <c r="H75" i="16" s="1"/>
  <c r="G80" i="13"/>
  <c r="M80" i="13" s="1"/>
  <c r="S80" i="13" s="1"/>
  <c r="H75" i="13"/>
  <c r="J62" i="8"/>
  <c r="M62" i="8" s="1"/>
  <c r="J98" i="8"/>
  <c r="M98" i="8" s="1"/>
  <c r="F96" i="8"/>
  <c r="D103" i="16"/>
  <c r="G103" i="16" s="1"/>
  <c r="J103" i="8"/>
  <c r="M103" i="8" s="1"/>
  <c r="H98" i="8"/>
  <c r="X80" i="14"/>
  <c r="R80" i="14"/>
  <c r="U55" i="14"/>
  <c r="E69" i="16"/>
  <c r="H69" i="16" s="1"/>
  <c r="Z95" i="14"/>
  <c r="D55" i="16"/>
  <c r="G55" i="16" s="1"/>
  <c r="D72" i="16"/>
  <c r="G72" i="16" s="1"/>
  <c r="I80" i="14"/>
  <c r="D88" i="16"/>
  <c r="G88" i="16" s="1"/>
  <c r="J89" i="13"/>
  <c r="P89" i="13" s="1"/>
  <c r="R96" i="13"/>
  <c r="C97" i="16"/>
  <c r="F97" i="16" s="1"/>
  <c r="D62" i="16"/>
  <c r="G62" i="16" s="1"/>
  <c r="C62" i="16"/>
  <c r="F62" i="16" s="1"/>
  <c r="AB96" i="14"/>
  <c r="V96" i="14"/>
  <c r="J96" i="14"/>
  <c r="P96" i="14"/>
  <c r="G96" i="14"/>
  <c r="D80" i="16"/>
  <c r="G80" i="16" s="1"/>
  <c r="AA62" i="14"/>
  <c r="V80" i="14"/>
  <c r="W69" i="14"/>
  <c r="AD73" i="14"/>
  <c r="X71" i="14"/>
  <c r="J80" i="8"/>
  <c r="M80" i="8" s="1"/>
  <c r="F62" i="14"/>
  <c r="D89" i="16"/>
  <c r="G89" i="16" s="1"/>
  <c r="C80" i="16"/>
  <c r="F80" i="16" s="1"/>
  <c r="AC69" i="14"/>
  <c r="I57" i="14"/>
  <c r="U57" i="14"/>
  <c r="O57" i="14"/>
  <c r="AD71" i="14"/>
  <c r="H69" i="14"/>
  <c r="AB62" i="14"/>
  <c r="AA80" i="14"/>
  <c r="U80" i="14"/>
  <c r="I62" i="14"/>
  <c r="X73" i="14"/>
  <c r="T95" i="14"/>
  <c r="R71" i="14"/>
  <c r="G72" i="13"/>
  <c r="AA55" i="14"/>
  <c r="Q69" i="14"/>
  <c r="P62" i="14"/>
  <c r="O80" i="14"/>
  <c r="AF95" i="14"/>
  <c r="O55" i="14"/>
  <c r="F81" i="14"/>
  <c r="O81" i="14"/>
  <c r="U81" i="14"/>
  <c r="I81" i="14"/>
  <c r="AA81" i="14"/>
  <c r="K70" i="13"/>
  <c r="Q70" i="13" s="1"/>
  <c r="H70" i="13"/>
  <c r="N70" i="13" s="1"/>
  <c r="T70" i="13" s="1"/>
  <c r="AA65" i="14"/>
  <c r="U65" i="14"/>
  <c r="F65" i="14"/>
  <c r="T81" i="14"/>
  <c r="L80" i="14"/>
  <c r="J62" i="13"/>
  <c r="P62" i="13" s="1"/>
  <c r="C65" i="16"/>
  <c r="F65" i="16" s="1"/>
  <c r="E70" i="16"/>
  <c r="H70" i="16" s="1"/>
  <c r="U79" i="14"/>
  <c r="I79" i="14"/>
  <c r="K98" i="8"/>
  <c r="N98" i="8" s="1"/>
  <c r="O65" i="14"/>
  <c r="E67" i="16"/>
  <c r="H67" i="16" s="1"/>
  <c r="G70" i="14"/>
  <c r="D70" i="16"/>
  <c r="G70" i="16" s="1"/>
  <c r="J70" i="14"/>
  <c r="W87" i="14"/>
  <c r="H87" i="14"/>
  <c r="Q87" i="14"/>
  <c r="K87" i="14"/>
  <c r="AC87" i="14"/>
  <c r="AB80" i="14"/>
  <c r="J80" i="14"/>
  <c r="G80" i="14"/>
  <c r="I97" i="8"/>
  <c r="L97" i="8" s="1"/>
  <c r="F97" i="8"/>
  <c r="I65" i="8"/>
  <c r="L65" i="8" s="1"/>
  <c r="F65" i="8"/>
  <c r="N81" i="14"/>
  <c r="S98" i="14"/>
  <c r="M62" i="14"/>
  <c r="AD96" i="14"/>
  <c r="AD80" i="14"/>
  <c r="C79" i="16"/>
  <c r="F79" i="16" s="1"/>
  <c r="G62" i="13"/>
  <c r="M62" i="13" s="1"/>
  <c r="S62" i="13" s="1"/>
  <c r="G55" i="8"/>
  <c r="C96" i="16"/>
  <c r="F96" i="16" s="1"/>
  <c r="V70" i="14"/>
  <c r="G98" i="13"/>
  <c r="M98" i="13" s="1"/>
  <c r="S98" i="13" s="1"/>
  <c r="U62" i="14"/>
  <c r="G58" i="8"/>
  <c r="I62" i="13"/>
  <c r="O62" i="13" s="1"/>
  <c r="O79" i="14"/>
  <c r="I96" i="13"/>
  <c r="O96" i="13" s="1"/>
  <c r="I65" i="13"/>
  <c r="O65" i="13" s="1"/>
  <c r="P98" i="14"/>
  <c r="I81" i="8"/>
  <c r="L81" i="8" s="1"/>
  <c r="F81" i="8"/>
  <c r="C81" i="16"/>
  <c r="F81" i="16" s="1"/>
  <c r="G58" i="13"/>
  <c r="M58" i="13" s="1"/>
  <c r="S58" i="13" s="1"/>
  <c r="J58" i="13"/>
  <c r="P58" i="13" s="1"/>
  <c r="U97" i="14"/>
  <c r="I97" i="14"/>
  <c r="F97" i="14"/>
  <c r="AA97" i="14"/>
  <c r="O97" i="14"/>
  <c r="V103" i="14"/>
  <c r="AB103" i="14"/>
  <c r="G103" i="14"/>
  <c r="J103" i="14"/>
  <c r="P103" i="14"/>
  <c r="G76" i="14"/>
  <c r="V76" i="14"/>
  <c r="P76" i="14"/>
  <c r="V88" i="14"/>
  <c r="J88" i="14"/>
  <c r="G88" i="14"/>
  <c r="AB88" i="14"/>
  <c r="Y98" i="14"/>
  <c r="AE62" i="14"/>
  <c r="I65" i="14"/>
  <c r="F55" i="14"/>
  <c r="X55" i="14" s="1"/>
  <c r="I97" i="13"/>
  <c r="O97" i="13" s="1"/>
  <c r="F62" i="13"/>
  <c r="AC80" i="14"/>
  <c r="D76" i="16"/>
  <c r="G76" i="16" s="1"/>
  <c r="C55" i="16"/>
  <c r="F55" i="16" s="1"/>
  <c r="G55" i="13"/>
  <c r="V62" i="14"/>
  <c r="I81" i="13"/>
  <c r="O81" i="13" s="1"/>
  <c r="F81" i="13"/>
  <c r="F55" i="13"/>
  <c r="L55" i="13" s="1"/>
  <c r="R55" i="13" s="1"/>
  <c r="I55" i="13"/>
  <c r="O55" i="13" s="1"/>
  <c r="X87" i="14"/>
  <c r="L87" i="14"/>
  <c r="AD87" i="14"/>
  <c r="R87" i="14"/>
  <c r="L61" i="14"/>
  <c r="R61" i="14"/>
  <c r="AD61" i="14"/>
  <c r="X61" i="14"/>
  <c r="L73" i="13"/>
  <c r="R73" i="13" s="1"/>
  <c r="O90" i="14"/>
  <c r="AA90" i="14"/>
  <c r="I90" i="14"/>
  <c r="U90" i="14"/>
  <c r="F90" i="14"/>
  <c r="N85" i="13"/>
  <c r="T85" i="13" s="1"/>
  <c r="G69" i="8"/>
  <c r="D69" i="16"/>
  <c r="G69" i="16" s="1"/>
  <c r="J69" i="8"/>
  <c r="M69" i="8" s="1"/>
  <c r="L64" i="13"/>
  <c r="R64" i="13" s="1"/>
  <c r="M95" i="13"/>
  <c r="S95" i="13" s="1"/>
  <c r="I74" i="8"/>
  <c r="L74" i="8" s="1"/>
  <c r="C74" i="16"/>
  <c r="F74" i="16" s="1"/>
  <c r="F74" i="8"/>
  <c r="H65" i="14"/>
  <c r="W65" i="14"/>
  <c r="Q65" i="14"/>
  <c r="K65" i="14"/>
  <c r="AC65" i="14"/>
  <c r="F101" i="13"/>
  <c r="I101" i="13"/>
  <c r="O101" i="13" s="1"/>
  <c r="G94" i="13"/>
  <c r="J94" i="13"/>
  <c r="P94" i="13" s="1"/>
  <c r="AB85" i="14"/>
  <c r="V85" i="14"/>
  <c r="G85" i="14"/>
  <c r="J85" i="14"/>
  <c r="P85" i="14"/>
  <c r="E76" i="16"/>
  <c r="H76" i="16" s="1"/>
  <c r="H76" i="8"/>
  <c r="K76" i="8"/>
  <c r="N76" i="8" s="1"/>
  <c r="J73" i="13"/>
  <c r="P73" i="13" s="1"/>
  <c r="G73" i="13"/>
  <c r="F66" i="14"/>
  <c r="AA66" i="14"/>
  <c r="I66" i="14"/>
  <c r="U66" i="14"/>
  <c r="O66" i="14"/>
  <c r="C102" i="16"/>
  <c r="F102" i="16" s="1"/>
  <c r="F102" i="8"/>
  <c r="I102" i="8"/>
  <c r="L102" i="8" s="1"/>
  <c r="F93" i="13"/>
  <c r="I93" i="13"/>
  <c r="O93" i="13" s="1"/>
  <c r="G86" i="14"/>
  <c r="V86" i="14"/>
  <c r="J86" i="14"/>
  <c r="P86" i="14"/>
  <c r="AB86" i="14"/>
  <c r="G79" i="8"/>
  <c r="D79" i="16"/>
  <c r="G79" i="16" s="1"/>
  <c r="J79" i="8"/>
  <c r="M79" i="8" s="1"/>
  <c r="H54" i="14"/>
  <c r="AC54" i="14"/>
  <c r="Q54" i="14"/>
  <c r="K54" i="14"/>
  <c r="W54" i="14"/>
  <c r="J87" i="13"/>
  <c r="P87" i="13" s="1"/>
  <c r="G87" i="13"/>
  <c r="Y84" i="14"/>
  <c r="AE84" i="14"/>
  <c r="S84" i="14"/>
  <c r="M84" i="14"/>
  <c r="Q88" i="14"/>
  <c r="K88" i="14"/>
  <c r="H88" i="14"/>
  <c r="W88" i="14"/>
  <c r="AC88" i="14"/>
  <c r="W74" i="14"/>
  <c r="Q74" i="14"/>
  <c r="K74" i="14"/>
  <c r="AC74" i="14"/>
  <c r="H74" i="14"/>
  <c r="C58" i="16"/>
  <c r="F58" i="16" s="1"/>
  <c r="F58" i="8"/>
  <c r="I58" i="8"/>
  <c r="L58" i="8" s="1"/>
  <c r="Q99" i="14"/>
  <c r="AC99" i="14"/>
  <c r="H99" i="14"/>
  <c r="K99" i="14"/>
  <c r="W99" i="14"/>
  <c r="AA94" i="14"/>
  <c r="F94" i="14"/>
  <c r="I94" i="14"/>
  <c r="U94" i="14"/>
  <c r="O94" i="14"/>
  <c r="G78" i="8"/>
  <c r="D78" i="16"/>
  <c r="G78" i="16" s="1"/>
  <c r="J78" i="8"/>
  <c r="M78" i="8" s="1"/>
  <c r="G75" i="13"/>
  <c r="J75" i="13"/>
  <c r="P75" i="13" s="1"/>
  <c r="AC68" i="14"/>
  <c r="Q68" i="14"/>
  <c r="K68" i="14"/>
  <c r="W68" i="14"/>
  <c r="H68" i="14"/>
  <c r="G57" i="13"/>
  <c r="J57" i="13"/>
  <c r="P57" i="13" s="1"/>
  <c r="I100" i="13"/>
  <c r="O100" i="13" s="1"/>
  <c r="F100" i="13"/>
  <c r="L100" i="13" s="1"/>
  <c r="R100" i="13" s="1"/>
  <c r="H91" i="13"/>
  <c r="K91" i="13"/>
  <c r="Q91" i="13" s="1"/>
  <c r="I77" i="8"/>
  <c r="L77" i="8" s="1"/>
  <c r="C77" i="16"/>
  <c r="F77" i="16" s="1"/>
  <c r="F77" i="8"/>
  <c r="L79" i="14"/>
  <c r="X79" i="14"/>
  <c r="R79" i="14"/>
  <c r="AD79" i="14"/>
  <c r="I98" i="13"/>
  <c r="O98" i="13" s="1"/>
  <c r="F98" i="13"/>
  <c r="L83" i="13"/>
  <c r="R83" i="13" s="1"/>
  <c r="N77" i="13"/>
  <c r="T77" i="13" s="1"/>
  <c r="N67" i="13"/>
  <c r="T67" i="13" s="1"/>
  <c r="T55" i="14"/>
  <c r="AF55" i="14"/>
  <c r="Z55" i="14"/>
  <c r="N55" i="14"/>
  <c r="N95" i="13"/>
  <c r="T95" i="13" s="1"/>
  <c r="Y89" i="14"/>
  <c r="AE89" i="14"/>
  <c r="M89" i="14"/>
  <c r="S89" i="14"/>
  <c r="X103" i="14"/>
  <c r="L103" i="14"/>
  <c r="AD103" i="14"/>
  <c r="R103" i="14"/>
  <c r="N90" i="13"/>
  <c r="T90" i="13" s="1"/>
  <c r="K60" i="13"/>
  <c r="Q60" i="13" s="1"/>
  <c r="H60" i="13"/>
  <c r="K58" i="13"/>
  <c r="Q58" i="13" s="1"/>
  <c r="H58" i="13"/>
  <c r="G99" i="14"/>
  <c r="V99" i="14"/>
  <c r="AB99" i="14"/>
  <c r="J99" i="14"/>
  <c r="P99" i="14"/>
  <c r="E83" i="16"/>
  <c r="H83" i="16" s="1"/>
  <c r="H83" i="8"/>
  <c r="K83" i="8"/>
  <c r="N83" i="8" s="1"/>
  <c r="U78" i="14"/>
  <c r="O78" i="14"/>
  <c r="F78" i="14"/>
  <c r="I78" i="14"/>
  <c r="AA78" i="14"/>
  <c r="I75" i="8"/>
  <c r="L75" i="8" s="1"/>
  <c r="C75" i="16"/>
  <c r="F75" i="16" s="1"/>
  <c r="F75" i="8"/>
  <c r="G59" i="8"/>
  <c r="D59" i="16"/>
  <c r="G59" i="16" s="1"/>
  <c r="J59" i="8"/>
  <c r="M59" i="8" s="1"/>
  <c r="H102" i="13"/>
  <c r="K102" i="13"/>
  <c r="Q102" i="13" s="1"/>
  <c r="H100" i="14"/>
  <c r="W100" i="14"/>
  <c r="AC100" i="14"/>
  <c r="K100" i="14"/>
  <c r="Q100" i="14"/>
  <c r="I84" i="8"/>
  <c r="L84" i="8" s="1"/>
  <c r="F84" i="8"/>
  <c r="C84" i="16"/>
  <c r="F84" i="16" s="1"/>
  <c r="J61" i="13"/>
  <c r="P61" i="13" s="1"/>
  <c r="G61" i="13"/>
  <c r="H96" i="14"/>
  <c r="W96" i="14"/>
  <c r="K96" i="14"/>
  <c r="Q96" i="14"/>
  <c r="AC96" i="14"/>
  <c r="N79" i="13"/>
  <c r="T79" i="13" s="1"/>
  <c r="S63" i="14"/>
  <c r="Y63" i="14"/>
  <c r="AE63" i="14"/>
  <c r="M63" i="14"/>
  <c r="N62" i="14"/>
  <c r="Z62" i="14"/>
  <c r="T62" i="14"/>
  <c r="AF62" i="14"/>
  <c r="M89" i="13"/>
  <c r="S89" i="13" s="1"/>
  <c r="T70" i="14"/>
  <c r="Z70" i="14"/>
  <c r="AF70" i="14"/>
  <c r="N70" i="14"/>
  <c r="O82" i="14"/>
  <c r="AA82" i="14"/>
  <c r="I82" i="14"/>
  <c r="U82" i="14"/>
  <c r="F82" i="14"/>
  <c r="I67" i="13"/>
  <c r="O67" i="13" s="1"/>
  <c r="F67" i="13"/>
  <c r="G60" i="13"/>
  <c r="J60" i="13"/>
  <c r="P60" i="13" s="1"/>
  <c r="P101" i="14"/>
  <c r="AB101" i="14"/>
  <c r="V101" i="14"/>
  <c r="G101" i="14"/>
  <c r="J101" i="14"/>
  <c r="E92" i="16"/>
  <c r="H92" i="16" s="1"/>
  <c r="H92" i="8"/>
  <c r="K92" i="8"/>
  <c r="N92" i="8" s="1"/>
  <c r="J83" i="13"/>
  <c r="P83" i="13" s="1"/>
  <c r="G83" i="13"/>
  <c r="F76" i="14"/>
  <c r="O76" i="14"/>
  <c r="U76" i="14"/>
  <c r="I76" i="14"/>
  <c r="AA76" i="14"/>
  <c r="I68" i="8"/>
  <c r="L68" i="8" s="1"/>
  <c r="C68" i="16"/>
  <c r="F68" i="16" s="1"/>
  <c r="F68" i="8"/>
  <c r="I59" i="13"/>
  <c r="O59" i="13" s="1"/>
  <c r="F59" i="13"/>
  <c r="L59" i="13" s="1"/>
  <c r="R59" i="13" s="1"/>
  <c r="G102" i="13"/>
  <c r="J102" i="13"/>
  <c r="P102" i="13" s="1"/>
  <c r="AC86" i="14"/>
  <c r="Q86" i="14"/>
  <c r="H86" i="14"/>
  <c r="W86" i="14"/>
  <c r="K86" i="14"/>
  <c r="AC84" i="14"/>
  <c r="H84" i="14"/>
  <c r="W84" i="14"/>
  <c r="Q84" i="14"/>
  <c r="K84" i="14"/>
  <c r="S54" i="13"/>
  <c r="R73" i="14"/>
  <c r="M98" i="14"/>
  <c r="S62" i="14"/>
  <c r="L69" i="14"/>
  <c r="R69" i="14"/>
  <c r="AD69" i="14"/>
  <c r="X69" i="14"/>
  <c r="N71" i="14"/>
  <c r="T71" i="14"/>
  <c r="AF71" i="14"/>
  <c r="Z71" i="14"/>
  <c r="X57" i="14"/>
  <c r="AD57" i="14"/>
  <c r="R57" i="14"/>
  <c r="L57" i="14"/>
  <c r="T90" i="14"/>
  <c r="AF90" i="14"/>
  <c r="N90" i="14"/>
  <c r="Z90" i="14"/>
  <c r="I90" i="8"/>
  <c r="L90" i="8" s="1"/>
  <c r="C90" i="16"/>
  <c r="F90" i="16" s="1"/>
  <c r="F90" i="8"/>
  <c r="J69" i="14"/>
  <c r="P69" i="14"/>
  <c r="V69" i="14"/>
  <c r="AB69" i="14"/>
  <c r="G69" i="14"/>
  <c r="M103" i="13"/>
  <c r="S103" i="13" s="1"/>
  <c r="M71" i="13"/>
  <c r="S71" i="13" s="1"/>
  <c r="R91" i="14"/>
  <c r="L91" i="14"/>
  <c r="AD91" i="14"/>
  <c r="X91" i="14"/>
  <c r="L70" i="14"/>
  <c r="X70" i="14"/>
  <c r="R70" i="14"/>
  <c r="AD70" i="14"/>
  <c r="R99" i="14"/>
  <c r="L99" i="14"/>
  <c r="AD99" i="14"/>
  <c r="X99" i="14"/>
  <c r="N82" i="13"/>
  <c r="T82" i="13" s="1"/>
  <c r="F74" i="14"/>
  <c r="I74" i="14"/>
  <c r="AA74" i="14"/>
  <c r="O74" i="14"/>
  <c r="U74" i="14"/>
  <c r="F60" i="13"/>
  <c r="I60" i="13"/>
  <c r="O60" i="13" s="1"/>
  <c r="C101" i="16"/>
  <c r="F101" i="16" s="1"/>
  <c r="F101" i="8"/>
  <c r="I101" i="8"/>
  <c r="L101" i="8" s="1"/>
  <c r="J94" i="14"/>
  <c r="G94" i="14"/>
  <c r="V94" i="14"/>
  <c r="AB94" i="14"/>
  <c r="P94" i="14"/>
  <c r="AC78" i="14"/>
  <c r="Q78" i="14"/>
  <c r="H78" i="14"/>
  <c r="W78" i="14"/>
  <c r="K78" i="14"/>
  <c r="K76" i="13"/>
  <c r="Q76" i="13" s="1"/>
  <c r="H76" i="13"/>
  <c r="AB73" i="14"/>
  <c r="G73" i="14"/>
  <c r="P73" i="14"/>
  <c r="V73" i="14"/>
  <c r="J73" i="14"/>
  <c r="E57" i="16"/>
  <c r="H57" i="16" s="1"/>
  <c r="H57" i="8"/>
  <c r="K57" i="8"/>
  <c r="N57" i="8" s="1"/>
  <c r="I102" i="13"/>
  <c r="O102" i="13" s="1"/>
  <c r="F102" i="13"/>
  <c r="O93" i="14"/>
  <c r="F93" i="14"/>
  <c r="U93" i="14"/>
  <c r="AA93" i="14"/>
  <c r="I93" i="14"/>
  <c r="G77" i="8"/>
  <c r="D77" i="16"/>
  <c r="G77" i="16" s="1"/>
  <c r="J77" i="8"/>
  <c r="M77" i="8" s="1"/>
  <c r="N71" i="13"/>
  <c r="T71" i="13" s="1"/>
  <c r="J79" i="13"/>
  <c r="P79" i="13" s="1"/>
  <c r="G79" i="13"/>
  <c r="N59" i="13"/>
  <c r="T59" i="13" s="1"/>
  <c r="G87" i="14"/>
  <c r="J87" i="14"/>
  <c r="AB87" i="14"/>
  <c r="P87" i="14"/>
  <c r="V87" i="14"/>
  <c r="Y81" i="14"/>
  <c r="AE81" i="14"/>
  <c r="M81" i="14"/>
  <c r="S81" i="14"/>
  <c r="L62" i="13"/>
  <c r="R62" i="13" s="1"/>
  <c r="L99" i="13"/>
  <c r="R99" i="13" s="1"/>
  <c r="Y92" i="14"/>
  <c r="AE92" i="14"/>
  <c r="S92" i="14"/>
  <c r="M92" i="14"/>
  <c r="M92" i="13"/>
  <c r="S92" i="13" s="1"/>
  <c r="G65" i="8"/>
  <c r="D65" i="16"/>
  <c r="G65" i="16" s="1"/>
  <c r="J65" i="8"/>
  <c r="M65" i="8" s="1"/>
  <c r="F58" i="13"/>
  <c r="I58" i="13"/>
  <c r="O58" i="13" s="1"/>
  <c r="H99" i="13"/>
  <c r="K99" i="13"/>
  <c r="Q99" i="13" s="1"/>
  <c r="I85" i="8"/>
  <c r="L85" i="8" s="1"/>
  <c r="C85" i="16"/>
  <c r="F85" i="16" s="1"/>
  <c r="F85" i="8"/>
  <c r="J78" i="13"/>
  <c r="P78" i="13" s="1"/>
  <c r="G78" i="13"/>
  <c r="V75" i="14"/>
  <c r="G75" i="14"/>
  <c r="P75" i="14"/>
  <c r="J75" i="14"/>
  <c r="AB75" i="14"/>
  <c r="E66" i="16"/>
  <c r="H66" i="16" s="1"/>
  <c r="H66" i="8"/>
  <c r="K66" i="8"/>
  <c r="N66" i="8" s="1"/>
  <c r="G57" i="8"/>
  <c r="D57" i="16"/>
  <c r="G57" i="16" s="1"/>
  <c r="J57" i="8"/>
  <c r="M57" i="8" s="1"/>
  <c r="O100" i="14"/>
  <c r="AA100" i="14"/>
  <c r="F100" i="14"/>
  <c r="I100" i="14"/>
  <c r="U100" i="14"/>
  <c r="I86" i="13"/>
  <c r="O86" i="13" s="1"/>
  <c r="F86" i="13"/>
  <c r="I77" i="14"/>
  <c r="AA77" i="14"/>
  <c r="F77" i="14"/>
  <c r="U77" i="14"/>
  <c r="O77" i="14"/>
  <c r="L87" i="13"/>
  <c r="R87" i="13" s="1"/>
  <c r="N61" i="13"/>
  <c r="T61" i="13" s="1"/>
  <c r="O98" i="14"/>
  <c r="AA98" i="14"/>
  <c r="I98" i="14"/>
  <c r="U98" i="14"/>
  <c r="F98" i="14"/>
  <c r="AD95" i="14"/>
  <c r="R95" i="14"/>
  <c r="L95" i="14"/>
  <c r="X95" i="14"/>
  <c r="L89" i="13"/>
  <c r="R89" i="13" s="1"/>
  <c r="T82" i="14"/>
  <c r="AF82" i="14"/>
  <c r="N82" i="14"/>
  <c r="Z82" i="14"/>
  <c r="M82" i="13"/>
  <c r="S82" i="13" s="1"/>
  <c r="N101" i="13"/>
  <c r="T101" i="13" s="1"/>
  <c r="G67" i="8"/>
  <c r="D67" i="16"/>
  <c r="G67" i="16" s="1"/>
  <c r="J67" i="8"/>
  <c r="M67" i="8" s="1"/>
  <c r="E60" i="16"/>
  <c r="H60" i="16" s="1"/>
  <c r="H60" i="8"/>
  <c r="K60" i="8"/>
  <c r="N60" i="8" s="1"/>
  <c r="AC58" i="14"/>
  <c r="H58" i="14"/>
  <c r="Q58" i="14"/>
  <c r="K58" i="14"/>
  <c r="W58" i="14"/>
  <c r="I92" i="8"/>
  <c r="L92" i="8" s="1"/>
  <c r="C92" i="16"/>
  <c r="F92" i="16" s="1"/>
  <c r="F92" i="8"/>
  <c r="Q83" i="14"/>
  <c r="AC83" i="14"/>
  <c r="H83" i="14"/>
  <c r="K83" i="14"/>
  <c r="W83" i="14"/>
  <c r="I78" i="13"/>
  <c r="O78" i="13" s="1"/>
  <c r="F78" i="13"/>
  <c r="G68" i="8"/>
  <c r="D68" i="16"/>
  <c r="G68" i="16" s="1"/>
  <c r="J68" i="8"/>
  <c r="M68" i="8" s="1"/>
  <c r="G59" i="13"/>
  <c r="J59" i="13"/>
  <c r="P59" i="13" s="1"/>
  <c r="H102" i="14"/>
  <c r="K102" i="14"/>
  <c r="Q102" i="14"/>
  <c r="W102" i="14"/>
  <c r="AC102" i="14"/>
  <c r="J91" i="13"/>
  <c r="P91" i="13" s="1"/>
  <c r="G91" i="13"/>
  <c r="I84" i="13"/>
  <c r="O84" i="13" s="1"/>
  <c r="F84" i="13"/>
  <c r="L84" i="13" s="1"/>
  <c r="R84" i="13" s="1"/>
  <c r="L79" i="13"/>
  <c r="R79" i="13" s="1"/>
  <c r="I72" i="8"/>
  <c r="L72" i="8" s="1"/>
  <c r="C72" i="16"/>
  <c r="F72" i="16" s="1"/>
  <c r="F72" i="8"/>
  <c r="J61" i="14"/>
  <c r="AB61" i="14"/>
  <c r="G61" i="14"/>
  <c r="V61" i="14"/>
  <c r="P61" i="14"/>
  <c r="H96" i="13"/>
  <c r="K96" i="13"/>
  <c r="Q96" i="13" s="1"/>
  <c r="I82" i="8"/>
  <c r="L82" i="8" s="1"/>
  <c r="C82" i="16"/>
  <c r="F82" i="16" s="1"/>
  <c r="F82" i="8"/>
  <c r="N98" i="13"/>
  <c r="T98" i="13" s="1"/>
  <c r="I67" i="8"/>
  <c r="L67" i="8" s="1"/>
  <c r="C67" i="16"/>
  <c r="F67" i="16" s="1"/>
  <c r="F67" i="8"/>
  <c r="G60" i="14"/>
  <c r="V60" i="14"/>
  <c r="J60" i="14"/>
  <c r="P60" i="14"/>
  <c r="AB60" i="14"/>
  <c r="H94" i="13"/>
  <c r="K94" i="13"/>
  <c r="Q94" i="13" s="1"/>
  <c r="H92" i="13"/>
  <c r="K92" i="13"/>
  <c r="Q92" i="13" s="1"/>
  <c r="G83" i="14"/>
  <c r="V83" i="14"/>
  <c r="AB83" i="14"/>
  <c r="J83" i="14"/>
  <c r="P83" i="14"/>
  <c r="E73" i="16"/>
  <c r="H73" i="16" s="1"/>
  <c r="K73" i="8"/>
  <c r="N73" i="8" s="1"/>
  <c r="H73" i="8"/>
  <c r="F68" i="13"/>
  <c r="I68" i="13"/>
  <c r="O68" i="13" s="1"/>
  <c r="AA59" i="14"/>
  <c r="I59" i="14"/>
  <c r="U59" i="14"/>
  <c r="F59" i="14"/>
  <c r="O59" i="14"/>
  <c r="G93" i="8"/>
  <c r="D93" i="16"/>
  <c r="G93" i="16" s="1"/>
  <c r="J93" i="8"/>
  <c r="M93" i="8" s="1"/>
  <c r="E86" i="16"/>
  <c r="H86" i="16" s="1"/>
  <c r="K86" i="8"/>
  <c r="N86" i="8" s="1"/>
  <c r="H86" i="8"/>
  <c r="H84" i="13"/>
  <c r="K84" i="13"/>
  <c r="Q84" i="13" s="1"/>
  <c r="I90" i="13"/>
  <c r="O90" i="13" s="1"/>
  <c r="F90" i="13"/>
  <c r="G69" i="13"/>
  <c r="J69" i="13"/>
  <c r="P69" i="13" s="1"/>
  <c r="M88" i="13"/>
  <c r="S88" i="13" s="1"/>
  <c r="N75" i="13"/>
  <c r="T75" i="13" s="1"/>
  <c r="E65" i="16"/>
  <c r="H65" i="16" s="1"/>
  <c r="H65" i="8"/>
  <c r="K65" i="8"/>
  <c r="N65" i="8" s="1"/>
  <c r="C60" i="16"/>
  <c r="F60" i="16" s="1"/>
  <c r="I60" i="8"/>
  <c r="L60" i="8" s="1"/>
  <c r="F60" i="8"/>
  <c r="I101" i="14"/>
  <c r="F101" i="14"/>
  <c r="AA101" i="14"/>
  <c r="O101" i="14"/>
  <c r="U101" i="14"/>
  <c r="G85" i="8"/>
  <c r="D85" i="16"/>
  <c r="G85" i="16" s="1"/>
  <c r="J85" i="8"/>
  <c r="M85" i="8" s="1"/>
  <c r="E78" i="16"/>
  <c r="H78" i="16" s="1"/>
  <c r="K78" i="8"/>
  <c r="N78" i="8" s="1"/>
  <c r="H78" i="8"/>
  <c r="K76" i="14"/>
  <c r="Q76" i="14"/>
  <c r="W76" i="14"/>
  <c r="AC76" i="14"/>
  <c r="H76" i="14"/>
  <c r="I66" i="13"/>
  <c r="O66" i="13" s="1"/>
  <c r="F66" i="13"/>
  <c r="K57" i="13"/>
  <c r="Q57" i="13" s="1"/>
  <c r="H57" i="13"/>
  <c r="O102" i="14"/>
  <c r="AA102" i="14"/>
  <c r="F102" i="14"/>
  <c r="I102" i="14"/>
  <c r="U102" i="14"/>
  <c r="G86" i="8"/>
  <c r="D86" i="16"/>
  <c r="G86" i="16" s="1"/>
  <c r="J86" i="8"/>
  <c r="M86" i="8" s="1"/>
  <c r="J77" i="13"/>
  <c r="P77" i="13" s="1"/>
  <c r="G77" i="13"/>
  <c r="G79" i="14"/>
  <c r="J79" i="14"/>
  <c r="AB79" i="14"/>
  <c r="P79" i="14"/>
  <c r="V79" i="14"/>
  <c r="K54" i="13"/>
  <c r="Q54" i="13" s="1"/>
  <c r="H54" i="13"/>
  <c r="T77" i="14"/>
  <c r="AF77" i="14"/>
  <c r="N77" i="14"/>
  <c r="Z77" i="14"/>
  <c r="L97" i="13"/>
  <c r="R97" i="13" s="1"/>
  <c r="E88" i="16"/>
  <c r="H88" i="16" s="1"/>
  <c r="K88" i="8"/>
  <c r="N88" i="8" s="1"/>
  <c r="H88" i="8"/>
  <c r="N81" i="13"/>
  <c r="T81" i="13" s="1"/>
  <c r="E74" i="16"/>
  <c r="H74" i="16" s="1"/>
  <c r="H74" i="8"/>
  <c r="K74" i="8"/>
  <c r="N74" i="8" s="1"/>
  <c r="G65" i="13"/>
  <c r="J65" i="13"/>
  <c r="P65" i="13" s="1"/>
  <c r="F58" i="14"/>
  <c r="U58" i="14"/>
  <c r="AA58" i="14"/>
  <c r="I58" i="14"/>
  <c r="O58" i="14"/>
  <c r="I94" i="13"/>
  <c r="O94" i="13" s="1"/>
  <c r="F94" i="13"/>
  <c r="L94" i="13" s="1"/>
  <c r="R94" i="13" s="1"/>
  <c r="F85" i="13"/>
  <c r="I85" i="13"/>
  <c r="O85" i="13" s="1"/>
  <c r="G78" i="14"/>
  <c r="V78" i="14"/>
  <c r="J78" i="14"/>
  <c r="P78" i="14"/>
  <c r="AB78" i="14"/>
  <c r="E68" i="16"/>
  <c r="H68" i="16" s="1"/>
  <c r="H68" i="8"/>
  <c r="K68" i="8"/>
  <c r="N68" i="8" s="1"/>
  <c r="K66" i="13"/>
  <c r="Q66" i="13" s="1"/>
  <c r="H66" i="13"/>
  <c r="P57" i="14"/>
  <c r="V57" i="14"/>
  <c r="AB57" i="14"/>
  <c r="J57" i="14"/>
  <c r="G57" i="14"/>
  <c r="H91" i="8"/>
  <c r="E91" i="16"/>
  <c r="H91" i="16" s="1"/>
  <c r="K91" i="8"/>
  <c r="N91" i="8" s="1"/>
  <c r="I86" i="8"/>
  <c r="L86" i="8" s="1"/>
  <c r="C86" i="16"/>
  <c r="F86" i="16" s="1"/>
  <c r="F86" i="8"/>
  <c r="I77" i="13"/>
  <c r="O77" i="13" s="1"/>
  <c r="F77" i="13"/>
  <c r="AE55" i="14"/>
  <c r="S55" i="14"/>
  <c r="M55" i="14"/>
  <c r="Y55" i="14"/>
  <c r="M81" i="13"/>
  <c r="S81" i="13" s="1"/>
  <c r="N80" i="13"/>
  <c r="T80" i="13" s="1"/>
  <c r="G67" i="13"/>
  <c r="J67" i="13"/>
  <c r="P67" i="13" s="1"/>
  <c r="AC60" i="14"/>
  <c r="Q60" i="14"/>
  <c r="K60" i="14"/>
  <c r="W60" i="14"/>
  <c r="H60" i="14"/>
  <c r="J99" i="13"/>
  <c r="P99" i="13" s="1"/>
  <c r="G99" i="13"/>
  <c r="I92" i="13"/>
  <c r="O92" i="13" s="1"/>
  <c r="F92" i="13"/>
  <c r="H83" i="13"/>
  <c r="K83" i="13"/>
  <c r="Q83" i="13" s="1"/>
  <c r="I75" i="13"/>
  <c r="O75" i="13" s="1"/>
  <c r="F75" i="13"/>
  <c r="G68" i="14"/>
  <c r="AB68" i="14"/>
  <c r="P68" i="14"/>
  <c r="V68" i="14"/>
  <c r="J68" i="14"/>
  <c r="P59" i="14"/>
  <c r="G59" i="14"/>
  <c r="J59" i="14"/>
  <c r="V59" i="14"/>
  <c r="AB59" i="14"/>
  <c r="H100" i="13"/>
  <c r="K100" i="13"/>
  <c r="Q100" i="13" s="1"/>
  <c r="G91" i="8"/>
  <c r="D91" i="16"/>
  <c r="G91" i="16" s="1"/>
  <c r="J91" i="8"/>
  <c r="M91" i="8" s="1"/>
  <c r="F84" i="14"/>
  <c r="O84" i="14"/>
  <c r="AA84" i="14"/>
  <c r="I84" i="14"/>
  <c r="U84" i="14"/>
  <c r="F72" i="14"/>
  <c r="AA72" i="14"/>
  <c r="I72" i="14"/>
  <c r="U72" i="14"/>
  <c r="O72" i="14"/>
  <c r="T101" i="14"/>
  <c r="AF101" i="14"/>
  <c r="N101" i="14"/>
  <c r="Z101" i="14"/>
  <c r="N87" i="13"/>
  <c r="T87" i="13" s="1"/>
  <c r="R56" i="14"/>
  <c r="AD56" i="14"/>
  <c r="X56" i="14"/>
  <c r="L56" i="14"/>
  <c r="L91" i="13"/>
  <c r="R91" i="13" s="1"/>
  <c r="I67" i="14"/>
  <c r="U67" i="14"/>
  <c r="F67" i="14"/>
  <c r="AA67" i="14"/>
  <c r="O67" i="14"/>
  <c r="G101" i="8"/>
  <c r="D101" i="16"/>
  <c r="G101" i="16" s="1"/>
  <c r="J101" i="8"/>
  <c r="M101" i="8" s="1"/>
  <c r="E94" i="16"/>
  <c r="H94" i="16" s="1"/>
  <c r="K94" i="8"/>
  <c r="N94" i="8" s="1"/>
  <c r="H94" i="8"/>
  <c r="H92" i="14"/>
  <c r="W92" i="14"/>
  <c r="AC92" i="14"/>
  <c r="K92" i="14"/>
  <c r="Q92" i="14"/>
  <c r="I76" i="8"/>
  <c r="L76" i="8" s="1"/>
  <c r="C76" i="16"/>
  <c r="F76" i="16" s="1"/>
  <c r="F76" i="8"/>
  <c r="H73" i="13"/>
  <c r="K73" i="13"/>
  <c r="Q73" i="13" s="1"/>
  <c r="U68" i="14"/>
  <c r="I68" i="14"/>
  <c r="F68" i="14"/>
  <c r="O68" i="14"/>
  <c r="AA68" i="14"/>
  <c r="G102" i="14"/>
  <c r="J102" i="14"/>
  <c r="P102" i="14"/>
  <c r="V102" i="14"/>
  <c r="AB102" i="14"/>
  <c r="P93" i="14"/>
  <c r="V93" i="14"/>
  <c r="AB93" i="14"/>
  <c r="G93" i="14"/>
  <c r="J93" i="14"/>
  <c r="H86" i="13"/>
  <c r="K86" i="13"/>
  <c r="Q86" i="13" s="1"/>
  <c r="M100" i="13"/>
  <c r="S100" i="13" s="1"/>
  <c r="AF59" i="14"/>
  <c r="T59" i="14"/>
  <c r="Z59" i="14"/>
  <c r="N59" i="14"/>
  <c r="L62" i="14"/>
  <c r="X62" i="14"/>
  <c r="R62" i="14"/>
  <c r="AD62" i="14"/>
  <c r="M64" i="13"/>
  <c r="S64" i="13" s="1"/>
  <c r="M97" i="13"/>
  <c r="S97" i="13" s="1"/>
  <c r="I74" i="13"/>
  <c r="O74" i="13" s="1"/>
  <c r="F74" i="13"/>
  <c r="H65" i="13"/>
  <c r="K65" i="13"/>
  <c r="Q65" i="13" s="1"/>
  <c r="F60" i="14"/>
  <c r="O60" i="14"/>
  <c r="AA60" i="14"/>
  <c r="I60" i="14"/>
  <c r="U60" i="14"/>
  <c r="G94" i="8"/>
  <c r="D94" i="16"/>
  <c r="G94" i="16" s="1"/>
  <c r="J94" i="8"/>
  <c r="M94" i="8" s="1"/>
  <c r="J85" i="13"/>
  <c r="P85" i="13" s="1"/>
  <c r="G85" i="13"/>
  <c r="H78" i="13"/>
  <c r="K78" i="13"/>
  <c r="Q78" i="13" s="1"/>
  <c r="G73" i="8"/>
  <c r="D73" i="16"/>
  <c r="G73" i="16" s="1"/>
  <c r="J73" i="8"/>
  <c r="M73" i="8" s="1"/>
  <c r="I66" i="8"/>
  <c r="L66" i="8" s="1"/>
  <c r="C66" i="16"/>
  <c r="F66" i="16" s="1"/>
  <c r="F66" i="8"/>
  <c r="H57" i="14"/>
  <c r="Q57" i="14"/>
  <c r="AC57" i="14"/>
  <c r="K57" i="14"/>
  <c r="W57" i="14"/>
  <c r="I93" i="8"/>
  <c r="L93" i="8" s="1"/>
  <c r="C93" i="16"/>
  <c r="F93" i="16" s="1"/>
  <c r="F93" i="8"/>
  <c r="J86" i="13"/>
  <c r="P86" i="13" s="1"/>
  <c r="G86" i="13"/>
  <c r="AB77" i="14"/>
  <c r="J77" i="14"/>
  <c r="P77" i="14"/>
  <c r="V77" i="14"/>
  <c r="G77" i="14"/>
  <c r="M76" i="13"/>
  <c r="S76" i="13" s="1"/>
  <c r="M72" i="13"/>
  <c r="S72" i="13" s="1"/>
  <c r="N61" i="14"/>
  <c r="AF61" i="14"/>
  <c r="T61" i="14"/>
  <c r="Z61" i="14"/>
  <c r="N89" i="13"/>
  <c r="T89" i="13" s="1"/>
  <c r="E54" i="16"/>
  <c r="H54" i="16" s="1"/>
  <c r="K54" i="8"/>
  <c r="N54" i="8" s="1"/>
  <c r="H54" i="8"/>
  <c r="G87" i="8"/>
  <c r="D87" i="16"/>
  <c r="G87" i="16" s="1"/>
  <c r="J87" i="8"/>
  <c r="M87" i="8" s="1"/>
  <c r="N67" i="14"/>
  <c r="AF67" i="14"/>
  <c r="T67" i="14"/>
  <c r="Z67" i="14"/>
  <c r="L56" i="13"/>
  <c r="R56" i="13" s="1"/>
  <c r="AF80" i="14"/>
  <c r="N80" i="14"/>
  <c r="T80" i="14"/>
  <c r="Z80" i="14"/>
  <c r="M96" i="13"/>
  <c r="S96" i="13" s="1"/>
  <c r="Z63" i="14"/>
  <c r="AF63" i="14"/>
  <c r="N63" i="14"/>
  <c r="T63" i="14"/>
  <c r="H88" i="13"/>
  <c r="K88" i="13"/>
  <c r="Q88" i="13" s="1"/>
  <c r="K74" i="13"/>
  <c r="Q74" i="13" s="1"/>
  <c r="H74" i="13"/>
  <c r="AB65" i="14"/>
  <c r="P65" i="14"/>
  <c r="J65" i="14"/>
  <c r="V65" i="14"/>
  <c r="G65" i="14"/>
  <c r="E99" i="16"/>
  <c r="H99" i="16" s="1"/>
  <c r="K99" i="8"/>
  <c r="N99" i="8" s="1"/>
  <c r="H99" i="8"/>
  <c r="I94" i="8"/>
  <c r="L94" i="8" s="1"/>
  <c r="C94" i="16"/>
  <c r="F94" i="16" s="1"/>
  <c r="F94" i="8"/>
  <c r="I85" i="14"/>
  <c r="AA85" i="14"/>
  <c r="F85" i="14"/>
  <c r="U85" i="14"/>
  <c r="O85" i="14"/>
  <c r="G75" i="8"/>
  <c r="D75" i="16"/>
  <c r="G75" i="16" s="1"/>
  <c r="J75" i="8"/>
  <c r="M75" i="8" s="1"/>
  <c r="K68" i="13"/>
  <c r="Q68" i="13" s="1"/>
  <c r="H68" i="13"/>
  <c r="N68" i="13" s="1"/>
  <c r="T68" i="13" s="1"/>
  <c r="K66" i="14"/>
  <c r="AC66" i="14"/>
  <c r="W66" i="14"/>
  <c r="H66" i="14"/>
  <c r="Q66" i="14"/>
  <c r="C100" i="16"/>
  <c r="F100" i="16" s="1"/>
  <c r="F100" i="8"/>
  <c r="I100" i="8"/>
  <c r="L100" i="8" s="1"/>
  <c r="Q91" i="14"/>
  <c r="AC91" i="14"/>
  <c r="H91" i="14"/>
  <c r="K91" i="14"/>
  <c r="W91" i="14"/>
  <c r="O86" i="14"/>
  <c r="F86" i="14"/>
  <c r="AA86" i="14"/>
  <c r="I86" i="14"/>
  <c r="U86" i="14"/>
  <c r="Z69" i="14"/>
  <c r="T69" i="14"/>
  <c r="N69" i="14"/>
  <c r="AF69" i="14"/>
  <c r="L54" i="14"/>
  <c r="AD54" i="14"/>
  <c r="X54" i="14"/>
  <c r="R54" i="14"/>
  <c r="I98" i="8"/>
  <c r="L98" i="8" s="1"/>
  <c r="C98" i="16"/>
  <c r="F98" i="16" s="1"/>
  <c r="F98" i="8"/>
  <c r="N93" i="13"/>
  <c r="T93" i="13" s="1"/>
  <c r="M56" i="13"/>
  <c r="S56" i="13" s="1"/>
  <c r="T64" i="14"/>
  <c r="N64" i="14"/>
  <c r="Z64" i="14"/>
  <c r="AF64" i="14"/>
  <c r="N63" i="13"/>
  <c r="T63" i="13" s="1"/>
  <c r="N103" i="13"/>
  <c r="T103" i="13" s="1"/>
  <c r="Y97" i="14"/>
  <c r="AE97" i="14"/>
  <c r="M97" i="14"/>
  <c r="S97" i="14"/>
  <c r="P67" i="14"/>
  <c r="AB67" i="14"/>
  <c r="V67" i="14"/>
  <c r="J67" i="14"/>
  <c r="G67" i="14"/>
  <c r="E58" i="16"/>
  <c r="H58" i="16" s="1"/>
  <c r="K58" i="8"/>
  <c r="N58" i="8" s="1"/>
  <c r="H58" i="8"/>
  <c r="J99" i="8"/>
  <c r="M99" i="8" s="1"/>
  <c r="D99" i="16"/>
  <c r="G99" i="16" s="1"/>
  <c r="G99" i="8"/>
  <c r="O92" i="14"/>
  <c r="AA92" i="14"/>
  <c r="F92" i="14"/>
  <c r="I92" i="14"/>
  <c r="U92" i="14"/>
  <c r="I78" i="8"/>
  <c r="L78" i="8" s="1"/>
  <c r="C78" i="16"/>
  <c r="F78" i="16" s="1"/>
  <c r="F78" i="8"/>
  <c r="I75" i="14"/>
  <c r="O75" i="14"/>
  <c r="AA75" i="14"/>
  <c r="U75" i="14"/>
  <c r="F75" i="14"/>
  <c r="G68" i="13"/>
  <c r="J68" i="13"/>
  <c r="P68" i="13" s="1"/>
  <c r="K102" i="8"/>
  <c r="N102" i="8" s="1"/>
  <c r="E102" i="16"/>
  <c r="H102" i="16" s="1"/>
  <c r="H102" i="8"/>
  <c r="K100" i="8"/>
  <c r="N100" i="8" s="1"/>
  <c r="E100" i="16"/>
  <c r="H100" i="16" s="1"/>
  <c r="H100" i="8"/>
  <c r="G91" i="14"/>
  <c r="V91" i="14"/>
  <c r="AB91" i="14"/>
  <c r="J91" i="14"/>
  <c r="P91" i="14"/>
  <c r="M100" i="14"/>
  <c r="Y100" i="14"/>
  <c r="S100" i="14"/>
  <c r="AE100" i="14"/>
  <c r="F72" i="13"/>
  <c r="I72" i="13"/>
  <c r="O72" i="13" s="1"/>
  <c r="G61" i="8"/>
  <c r="D61" i="16"/>
  <c r="G61" i="16" s="1"/>
  <c r="J61" i="8"/>
  <c r="M61" i="8" s="1"/>
  <c r="E96" i="16"/>
  <c r="H96" i="16" s="1"/>
  <c r="H96" i="8"/>
  <c r="K96" i="8"/>
  <c r="N96" i="8" s="1"/>
  <c r="M90" i="13"/>
  <c r="S90" i="13" s="1"/>
  <c r="N69" i="13"/>
  <c r="T69" i="13" s="1"/>
  <c r="R83" i="14"/>
  <c r="L83" i="14"/>
  <c r="AD83" i="14"/>
  <c r="X83" i="14"/>
  <c r="S71" i="14"/>
  <c r="AE71" i="14"/>
  <c r="M71" i="14"/>
  <c r="Y71" i="14"/>
  <c r="L95" i="13"/>
  <c r="R95" i="13" s="1"/>
  <c r="L64" i="14"/>
  <c r="R64" i="14"/>
  <c r="X64" i="14"/>
  <c r="AD64" i="14"/>
  <c r="L103" i="13"/>
  <c r="R103" i="13" s="1"/>
  <c r="I82" i="13"/>
  <c r="O82" i="13" s="1"/>
  <c r="F82" i="13"/>
  <c r="M84" i="13"/>
  <c r="S84" i="13" s="1"/>
  <c r="G60" i="8"/>
  <c r="D60" i="16"/>
  <c r="G60" i="16" s="1"/>
  <c r="J60" i="8"/>
  <c r="M60" i="8" s="1"/>
  <c r="J101" i="13"/>
  <c r="P101" i="13" s="1"/>
  <c r="G101" i="13"/>
  <c r="Q94" i="14"/>
  <c r="K94" i="14"/>
  <c r="W94" i="14"/>
  <c r="AC94" i="14"/>
  <c r="H94" i="14"/>
  <c r="G83" i="8"/>
  <c r="D83" i="16"/>
  <c r="G83" i="16" s="1"/>
  <c r="J83" i="8"/>
  <c r="M83" i="8" s="1"/>
  <c r="I76" i="13"/>
  <c r="O76" i="13" s="1"/>
  <c r="F76" i="13"/>
  <c r="K73" i="14"/>
  <c r="AC73" i="14"/>
  <c r="Q73" i="14"/>
  <c r="H73" i="14"/>
  <c r="W73" i="14"/>
  <c r="C59" i="16"/>
  <c r="F59" i="16" s="1"/>
  <c r="I59" i="8"/>
  <c r="L59" i="8" s="1"/>
  <c r="F59" i="8"/>
  <c r="G102" i="8"/>
  <c r="D102" i="16"/>
  <c r="G102" i="16" s="1"/>
  <c r="J102" i="8"/>
  <c r="M102" i="8" s="1"/>
  <c r="J93" i="13"/>
  <c r="P93" i="13" s="1"/>
  <c r="G93" i="13"/>
  <c r="E84" i="16"/>
  <c r="H84" i="16" s="1"/>
  <c r="H84" i="8"/>
  <c r="K84" i="8"/>
  <c r="N84" i="8" s="1"/>
  <c r="AE82" i="14" l="1"/>
  <c r="Y82" i="14"/>
  <c r="S82" i="14"/>
  <c r="M82" i="14"/>
  <c r="AF97" i="14"/>
  <c r="N97" i="14"/>
  <c r="T97" i="14"/>
  <c r="Z97" i="14"/>
  <c r="AD55" i="14"/>
  <c r="L55" i="14"/>
  <c r="S64" i="14"/>
  <c r="Y64" i="14"/>
  <c r="AE64" i="14"/>
  <c r="M64" i="14"/>
  <c r="AF103" i="14"/>
  <c r="Z103" i="14"/>
  <c r="T103" i="14"/>
  <c r="N103" i="14"/>
  <c r="M96" i="14"/>
  <c r="Y96" i="14"/>
  <c r="S96" i="14"/>
  <c r="AE96" i="14"/>
  <c r="L81" i="13"/>
  <c r="R81" i="13" s="1"/>
  <c r="M76" i="14"/>
  <c r="S76" i="14"/>
  <c r="Y76" i="14"/>
  <c r="AE76" i="14"/>
  <c r="AD97" i="14"/>
  <c r="R97" i="14"/>
  <c r="L97" i="14"/>
  <c r="X97" i="14"/>
  <c r="R55" i="14"/>
  <c r="Z87" i="14"/>
  <c r="AF87" i="14"/>
  <c r="N87" i="14"/>
  <c r="T87" i="14"/>
  <c r="Y70" i="14"/>
  <c r="M70" i="14"/>
  <c r="S70" i="14"/>
  <c r="AE70" i="14"/>
  <c r="R65" i="14"/>
  <c r="AD65" i="14"/>
  <c r="X65" i="14"/>
  <c r="L65" i="14"/>
  <c r="M55" i="13"/>
  <c r="S55" i="13" s="1"/>
  <c r="M88" i="14"/>
  <c r="Y88" i="14"/>
  <c r="S88" i="14"/>
  <c r="AE88" i="14"/>
  <c r="Y103" i="14"/>
  <c r="M103" i="14"/>
  <c r="S103" i="14"/>
  <c r="AE103" i="14"/>
  <c r="M80" i="14"/>
  <c r="Y80" i="14"/>
  <c r="S80" i="14"/>
  <c r="AE80" i="14"/>
  <c r="AD81" i="14"/>
  <c r="X81" i="14"/>
  <c r="L81" i="14"/>
  <c r="R81" i="14"/>
  <c r="Z94" i="14"/>
  <c r="AF94" i="14"/>
  <c r="N94" i="14"/>
  <c r="T94" i="14"/>
  <c r="M91" i="14"/>
  <c r="Y91" i="14"/>
  <c r="AE91" i="14"/>
  <c r="S91" i="14"/>
  <c r="M68" i="13"/>
  <c r="S68" i="13" s="1"/>
  <c r="S67" i="14"/>
  <c r="Y67" i="14"/>
  <c r="M67" i="14"/>
  <c r="AE67" i="14"/>
  <c r="N74" i="13"/>
  <c r="T74" i="13" s="1"/>
  <c r="M86" i="13"/>
  <c r="S86" i="13" s="1"/>
  <c r="M85" i="13"/>
  <c r="S85" i="13" s="1"/>
  <c r="L74" i="13"/>
  <c r="R74" i="13"/>
  <c r="AD68" i="14"/>
  <c r="R68" i="14"/>
  <c r="X68" i="14"/>
  <c r="L68" i="14"/>
  <c r="N73" i="13"/>
  <c r="T73" i="13" s="1"/>
  <c r="AF92" i="14"/>
  <c r="Z92" i="14"/>
  <c r="T92" i="14"/>
  <c r="N92" i="14"/>
  <c r="R72" i="14"/>
  <c r="L72" i="14"/>
  <c r="AD72" i="14"/>
  <c r="X72" i="14"/>
  <c r="L92" i="13"/>
  <c r="R92" i="13" s="1"/>
  <c r="L85" i="13"/>
  <c r="R85" i="13"/>
  <c r="AD58" i="14"/>
  <c r="X58" i="14"/>
  <c r="R58" i="14"/>
  <c r="L58" i="14"/>
  <c r="Y79" i="14"/>
  <c r="S79" i="14"/>
  <c r="AE79" i="14"/>
  <c r="M79" i="14"/>
  <c r="N57" i="13"/>
  <c r="T57" i="13" s="1"/>
  <c r="Z76" i="14"/>
  <c r="T76" i="14"/>
  <c r="AF76" i="14"/>
  <c r="N76" i="14"/>
  <c r="M69" i="13"/>
  <c r="S69" i="13" s="1"/>
  <c r="AE61" i="14"/>
  <c r="S61" i="14"/>
  <c r="M61" i="14"/>
  <c r="Y61" i="14"/>
  <c r="AD98" i="14"/>
  <c r="L98" i="14"/>
  <c r="R98" i="14"/>
  <c r="X98" i="14"/>
  <c r="M79" i="13"/>
  <c r="S79" i="13" s="1"/>
  <c r="N84" i="14"/>
  <c r="T84" i="14"/>
  <c r="Z84" i="14"/>
  <c r="AF84" i="14"/>
  <c r="N86" i="14"/>
  <c r="Z86" i="14"/>
  <c r="AF86" i="14"/>
  <c r="T86" i="14"/>
  <c r="M102" i="13"/>
  <c r="S102" i="13" s="1"/>
  <c r="M83" i="13"/>
  <c r="S83" i="13" s="1"/>
  <c r="M60" i="13"/>
  <c r="S60" i="13" s="1"/>
  <c r="AD82" i="14"/>
  <c r="R82" i="14"/>
  <c r="X82" i="14"/>
  <c r="L82" i="14"/>
  <c r="M99" i="14"/>
  <c r="Y99" i="14"/>
  <c r="AE99" i="14"/>
  <c r="S99" i="14"/>
  <c r="N60" i="13"/>
  <c r="T60" i="13" s="1"/>
  <c r="N68" i="14"/>
  <c r="T68" i="14"/>
  <c r="Z68" i="14"/>
  <c r="AF68" i="14"/>
  <c r="Z74" i="14"/>
  <c r="T74" i="14"/>
  <c r="AF74" i="14"/>
  <c r="N74" i="14"/>
  <c r="L93" i="13"/>
  <c r="R93" i="13" s="1"/>
  <c r="X66" i="14"/>
  <c r="AD66" i="14"/>
  <c r="R66" i="14"/>
  <c r="L66" i="14"/>
  <c r="L101" i="13"/>
  <c r="R101" i="13" s="1"/>
  <c r="L82" i="13"/>
  <c r="R82" i="13" s="1"/>
  <c r="L75" i="14"/>
  <c r="X75" i="14"/>
  <c r="R75" i="14"/>
  <c r="AD75" i="14"/>
  <c r="N88" i="13"/>
  <c r="T88" i="13" s="1"/>
  <c r="Z57" i="14"/>
  <c r="AF57" i="14"/>
  <c r="N57" i="14"/>
  <c r="T57" i="14"/>
  <c r="X60" i="14"/>
  <c r="AD60" i="14"/>
  <c r="L60" i="14"/>
  <c r="R60" i="14"/>
  <c r="AE93" i="14"/>
  <c r="Y93" i="14"/>
  <c r="M93" i="14"/>
  <c r="S93" i="14"/>
  <c r="S102" i="14"/>
  <c r="AE102" i="14"/>
  <c r="M102" i="14"/>
  <c r="Y102" i="14"/>
  <c r="AD67" i="14"/>
  <c r="X67" i="14"/>
  <c r="L67" i="14"/>
  <c r="R67" i="14"/>
  <c r="L84" i="14"/>
  <c r="R84" i="14"/>
  <c r="AD84" i="14"/>
  <c r="X84" i="14"/>
  <c r="M68" i="14"/>
  <c r="Y68" i="14"/>
  <c r="S68" i="14"/>
  <c r="AE68" i="14"/>
  <c r="M67" i="13"/>
  <c r="S67" i="13" s="1"/>
  <c r="M78" i="14"/>
  <c r="Y78" i="14"/>
  <c r="AE78" i="14"/>
  <c r="S78" i="14"/>
  <c r="M77" i="13"/>
  <c r="S77" i="13" s="1"/>
  <c r="R102" i="14"/>
  <c r="AD102" i="14"/>
  <c r="L102" i="14"/>
  <c r="X102" i="14"/>
  <c r="L90" i="13"/>
  <c r="R90" i="13" s="1"/>
  <c r="N94" i="13"/>
  <c r="T94" i="13" s="1"/>
  <c r="N96" i="13"/>
  <c r="T96" i="13" s="1"/>
  <c r="M59" i="13"/>
  <c r="S59" i="13" s="1"/>
  <c r="L78" i="13"/>
  <c r="R78" i="13" s="1"/>
  <c r="AF83" i="14"/>
  <c r="N83" i="14"/>
  <c r="T83" i="14"/>
  <c r="Z83" i="14"/>
  <c r="N99" i="13"/>
  <c r="T99" i="13" s="1"/>
  <c r="Y87" i="14"/>
  <c r="S87" i="14"/>
  <c r="AE87" i="14"/>
  <c r="M87" i="14"/>
  <c r="L102" i="13"/>
  <c r="R102" i="13" s="1"/>
  <c r="N76" i="13"/>
  <c r="T76" i="13" s="1"/>
  <c r="N78" i="14"/>
  <c r="Z78" i="14"/>
  <c r="AF78" i="14"/>
  <c r="T78" i="14"/>
  <c r="L60" i="13"/>
  <c r="R60" i="13" s="1"/>
  <c r="M69" i="14"/>
  <c r="AE69" i="14"/>
  <c r="S69" i="14"/>
  <c r="Y69" i="14"/>
  <c r="M61" i="13"/>
  <c r="S61" i="13" s="1"/>
  <c r="N102" i="13"/>
  <c r="T102" i="13" s="1"/>
  <c r="L98" i="13"/>
  <c r="R98" i="13" s="1"/>
  <c r="N91" i="13"/>
  <c r="T91" i="13" s="1"/>
  <c r="T54" i="14"/>
  <c r="Z54" i="14"/>
  <c r="AF54" i="14"/>
  <c r="N54" i="14"/>
  <c r="AE86" i="14"/>
  <c r="S86" i="14"/>
  <c r="M86" i="14"/>
  <c r="Y86" i="14"/>
  <c r="M73" i="13"/>
  <c r="S73" i="13" s="1"/>
  <c r="S85" i="14"/>
  <c r="AE85" i="14"/>
  <c r="Y85" i="14"/>
  <c r="M85" i="14"/>
  <c r="M94" i="13"/>
  <c r="S94" i="13" s="1"/>
  <c r="Z65" i="14"/>
  <c r="AF65" i="14"/>
  <c r="T65" i="14"/>
  <c r="N65" i="14"/>
  <c r="AD90" i="14"/>
  <c r="L90" i="14"/>
  <c r="R90" i="14"/>
  <c r="X90" i="14"/>
  <c r="M93" i="13"/>
  <c r="S93" i="13" s="1"/>
  <c r="M101" i="13"/>
  <c r="S101" i="13" s="1"/>
  <c r="AF66" i="14"/>
  <c r="Z66" i="14"/>
  <c r="N66" i="14"/>
  <c r="T66" i="14"/>
  <c r="L85" i="14"/>
  <c r="R85" i="14"/>
  <c r="X85" i="14"/>
  <c r="AD85" i="14"/>
  <c r="N78" i="13"/>
  <c r="T78" i="13" s="1"/>
  <c r="AF60" i="14"/>
  <c r="T60" i="14"/>
  <c r="Z60" i="14"/>
  <c r="N60" i="14"/>
  <c r="L77" i="13"/>
  <c r="R77" i="13" s="1"/>
  <c r="M57" i="14"/>
  <c r="S57" i="14"/>
  <c r="AE57" i="14"/>
  <c r="Y57" i="14"/>
  <c r="M65" i="13"/>
  <c r="S65" i="13" s="1"/>
  <c r="N54" i="13"/>
  <c r="T54" i="13" s="1"/>
  <c r="L66" i="13"/>
  <c r="R66" i="13" s="1"/>
  <c r="R101" i="14"/>
  <c r="L101" i="14"/>
  <c r="X101" i="14"/>
  <c r="AD101" i="14"/>
  <c r="N84" i="13"/>
  <c r="T84" i="13" s="1"/>
  <c r="X59" i="14"/>
  <c r="L59" i="14"/>
  <c r="R59" i="14"/>
  <c r="AD59" i="14"/>
  <c r="N92" i="13"/>
  <c r="T92" i="13" s="1"/>
  <c r="Y60" i="14"/>
  <c r="M60" i="14"/>
  <c r="AE60" i="14"/>
  <c r="S60" i="14"/>
  <c r="N102" i="14"/>
  <c r="Z102" i="14"/>
  <c r="T102" i="14"/>
  <c r="AF102" i="14"/>
  <c r="Z58" i="14"/>
  <c r="T58" i="14"/>
  <c r="AF58" i="14"/>
  <c r="N58" i="14"/>
  <c r="L86" i="13"/>
  <c r="R86" i="13" s="1"/>
  <c r="M78" i="13"/>
  <c r="S78" i="13" s="1"/>
  <c r="M73" i="14"/>
  <c r="Y73" i="14"/>
  <c r="AE73" i="14"/>
  <c r="S73" i="14"/>
  <c r="L74" i="14"/>
  <c r="X74" i="14"/>
  <c r="R74" i="14"/>
  <c r="AD74" i="14"/>
  <c r="L67" i="13"/>
  <c r="R67" i="13" s="1"/>
  <c r="AF100" i="14"/>
  <c r="Z100" i="14"/>
  <c r="T100" i="14"/>
  <c r="N100" i="14"/>
  <c r="L78" i="14"/>
  <c r="R78" i="14"/>
  <c r="X78" i="14"/>
  <c r="AD78" i="14"/>
  <c r="T58" i="13"/>
  <c r="N58" i="13"/>
  <c r="M57" i="13"/>
  <c r="S57" i="13" s="1"/>
  <c r="L94" i="14"/>
  <c r="R94" i="14"/>
  <c r="X94" i="14"/>
  <c r="AD94" i="14"/>
  <c r="Z99" i="14"/>
  <c r="AF99" i="14"/>
  <c r="N99" i="14"/>
  <c r="T99" i="14"/>
  <c r="M87" i="13"/>
  <c r="S87" i="13" s="1"/>
  <c r="Z73" i="14"/>
  <c r="T73" i="14"/>
  <c r="AF73" i="14"/>
  <c r="N73" i="14"/>
  <c r="L76" i="13"/>
  <c r="R76" i="13" s="1"/>
  <c r="L72" i="13"/>
  <c r="R72" i="13" s="1"/>
  <c r="X92" i="14"/>
  <c r="L92" i="14"/>
  <c r="AD92" i="14"/>
  <c r="R92" i="14"/>
  <c r="L86" i="14"/>
  <c r="R86" i="14"/>
  <c r="X86" i="14"/>
  <c r="AD86" i="14"/>
  <c r="Z91" i="14"/>
  <c r="AF91" i="14"/>
  <c r="N91" i="14"/>
  <c r="T91" i="14"/>
  <c r="S65" i="14"/>
  <c r="AE65" i="14"/>
  <c r="M65" i="14"/>
  <c r="Y65" i="14"/>
  <c r="Y77" i="14"/>
  <c r="M77" i="14"/>
  <c r="S77" i="14"/>
  <c r="AE77" i="14"/>
  <c r="N65" i="13"/>
  <c r="T65" i="13" s="1"/>
  <c r="N86" i="13"/>
  <c r="T86" i="13" s="1"/>
  <c r="N100" i="13"/>
  <c r="T100" i="13" s="1"/>
  <c r="S59" i="14"/>
  <c r="AE59" i="14"/>
  <c r="M59" i="14"/>
  <c r="Y59" i="14"/>
  <c r="L75" i="13"/>
  <c r="R75" i="13" s="1"/>
  <c r="N83" i="13"/>
  <c r="T83" i="13" s="1"/>
  <c r="M99" i="13"/>
  <c r="S99" i="13" s="1"/>
  <c r="N66" i="13"/>
  <c r="T66" i="13" s="1"/>
  <c r="L68" i="13"/>
  <c r="R68" i="13" s="1"/>
  <c r="M83" i="14"/>
  <c r="Y83" i="14"/>
  <c r="AE83" i="14"/>
  <c r="S83" i="14"/>
  <c r="M91" i="13"/>
  <c r="S91" i="13" s="1"/>
  <c r="L77" i="14"/>
  <c r="R77" i="14"/>
  <c r="X77" i="14"/>
  <c r="AD77" i="14"/>
  <c r="AD100" i="14"/>
  <c r="X100" i="14"/>
  <c r="L100" i="14"/>
  <c r="R100" i="14"/>
  <c r="M75" i="14"/>
  <c r="Y75" i="14"/>
  <c r="AE75" i="14"/>
  <c r="S75" i="14"/>
  <c r="L58" i="13"/>
  <c r="R58" i="13" s="1"/>
  <c r="L93" i="14"/>
  <c r="R93" i="14"/>
  <c r="X93" i="14"/>
  <c r="AD93" i="14"/>
  <c r="Y94" i="14"/>
  <c r="S94" i="14"/>
  <c r="AE94" i="14"/>
  <c r="M94" i="14"/>
  <c r="R76" i="14"/>
  <c r="X76" i="14"/>
  <c r="AD76" i="14"/>
  <c r="L76" i="14"/>
  <c r="M101" i="14"/>
  <c r="Y101" i="14"/>
  <c r="S101" i="14"/>
  <c r="AE101" i="14"/>
  <c r="AF96" i="14"/>
  <c r="N96" i="14"/>
  <c r="Z96" i="14"/>
  <c r="T96" i="14"/>
  <c r="M75" i="13"/>
  <c r="S75" i="13" s="1"/>
  <c r="AF88" i="14"/>
  <c r="N88" i="14"/>
  <c r="T88" i="14"/>
  <c r="Z88" i="14"/>
  <c r="J38" i="7"/>
  <c r="K38" i="7"/>
  <c r="L38" i="7"/>
  <c r="N38" i="7"/>
  <c r="O38" i="7"/>
  <c r="P38" i="7"/>
  <c r="R38" i="7"/>
  <c r="S38" i="7"/>
  <c r="T38" i="7"/>
  <c r="V38" i="7"/>
  <c r="W38" i="7"/>
  <c r="X38" i="7"/>
  <c r="J39" i="7"/>
  <c r="K39" i="7"/>
  <c r="L39" i="7"/>
  <c r="N39" i="7"/>
  <c r="O39" i="7"/>
  <c r="P39" i="7"/>
  <c r="R39" i="7"/>
  <c r="S39" i="7"/>
  <c r="T39" i="7"/>
  <c r="V39" i="7"/>
  <c r="W39" i="7"/>
  <c r="X39" i="7"/>
  <c r="J40" i="7"/>
  <c r="K40" i="7"/>
  <c r="L40" i="7"/>
  <c r="N40" i="7"/>
  <c r="O40" i="7"/>
  <c r="P40" i="7"/>
  <c r="R40" i="7"/>
  <c r="S40" i="7"/>
  <c r="T40" i="7"/>
  <c r="V40" i="7"/>
  <c r="W40" i="7"/>
  <c r="X40" i="7"/>
  <c r="J41" i="7"/>
  <c r="K41" i="7"/>
  <c r="L41" i="7"/>
  <c r="N41" i="7"/>
  <c r="O41" i="7"/>
  <c r="P41" i="7"/>
  <c r="R41" i="7"/>
  <c r="S41" i="7"/>
  <c r="T41" i="7"/>
  <c r="V41" i="7"/>
  <c r="W41" i="7"/>
  <c r="X41" i="7"/>
  <c r="J42" i="7"/>
  <c r="K42" i="7"/>
  <c r="L42" i="7"/>
  <c r="N42" i="7"/>
  <c r="O42" i="7"/>
  <c r="P42" i="7"/>
  <c r="R42" i="7"/>
  <c r="S42" i="7"/>
  <c r="T42" i="7"/>
  <c r="V42" i="7"/>
  <c r="W42" i="7"/>
  <c r="X42" i="7"/>
  <c r="J43" i="7"/>
  <c r="K43" i="7"/>
  <c r="L43" i="7"/>
  <c r="N43" i="7"/>
  <c r="O43" i="7"/>
  <c r="P43" i="7"/>
  <c r="R43" i="7"/>
  <c r="S43" i="7"/>
  <c r="T43" i="7"/>
  <c r="V43" i="7"/>
  <c r="W43" i="7"/>
  <c r="X43" i="7"/>
  <c r="J44" i="7"/>
  <c r="K44" i="7"/>
  <c r="L44" i="7"/>
  <c r="N44" i="7"/>
  <c r="O44" i="7"/>
  <c r="P44" i="7"/>
  <c r="R44" i="7"/>
  <c r="S44" i="7"/>
  <c r="T44" i="7"/>
  <c r="V44" i="7"/>
  <c r="W44" i="7"/>
  <c r="X44" i="7"/>
  <c r="J45" i="7"/>
  <c r="K45" i="7"/>
  <c r="L45" i="7"/>
  <c r="N45" i="7"/>
  <c r="O45" i="7"/>
  <c r="P45" i="7"/>
  <c r="R45" i="7"/>
  <c r="S45" i="7"/>
  <c r="T45" i="7"/>
  <c r="V45" i="7"/>
  <c r="W45" i="7"/>
  <c r="X45" i="7"/>
  <c r="J46" i="7"/>
  <c r="K46" i="7"/>
  <c r="L46" i="7"/>
  <c r="N46" i="7"/>
  <c r="O46" i="7"/>
  <c r="P46" i="7"/>
  <c r="R46" i="7"/>
  <c r="S46" i="7"/>
  <c r="T46" i="7"/>
  <c r="V46" i="7"/>
  <c r="W46" i="7"/>
  <c r="X46" i="7"/>
  <c r="J47" i="7"/>
  <c r="K47" i="7"/>
  <c r="L47" i="7"/>
  <c r="N47" i="7"/>
  <c r="O47" i="7"/>
  <c r="P47" i="7"/>
  <c r="R47" i="7"/>
  <c r="S47" i="7"/>
  <c r="T47" i="7"/>
  <c r="V47" i="7"/>
  <c r="W47" i="7"/>
  <c r="X47" i="7"/>
  <c r="J48" i="7"/>
  <c r="K48" i="7"/>
  <c r="L48" i="7"/>
  <c r="N48" i="7"/>
  <c r="O48" i="7"/>
  <c r="P48" i="7"/>
  <c r="R48" i="7"/>
  <c r="S48" i="7"/>
  <c r="T48" i="7"/>
  <c r="V48" i="7"/>
  <c r="W48" i="7"/>
  <c r="X48" i="7"/>
  <c r="J49" i="7"/>
  <c r="K49" i="7"/>
  <c r="L49" i="7"/>
  <c r="N49" i="7"/>
  <c r="O49" i="7"/>
  <c r="P49" i="7"/>
  <c r="R49" i="7"/>
  <c r="S49" i="7"/>
  <c r="T49" i="7"/>
  <c r="V49" i="7"/>
  <c r="W49" i="7"/>
  <c r="X49" i="7"/>
  <c r="J50" i="7"/>
  <c r="K50" i="7"/>
  <c r="L50" i="7"/>
  <c r="N50" i="7"/>
  <c r="O50" i="7"/>
  <c r="P50" i="7"/>
  <c r="R50" i="7"/>
  <c r="S50" i="7"/>
  <c r="T50" i="7"/>
  <c r="V50" i="7"/>
  <c r="W50" i="7"/>
  <c r="X50" i="7"/>
  <c r="J51" i="7"/>
  <c r="K51" i="7"/>
  <c r="L51" i="7"/>
  <c r="N51" i="7"/>
  <c r="O51" i="7"/>
  <c r="P51" i="7"/>
  <c r="R51" i="7"/>
  <c r="S51" i="7"/>
  <c r="T51" i="7"/>
  <c r="V51" i="7"/>
  <c r="W51" i="7"/>
  <c r="X51" i="7"/>
  <c r="J52" i="7"/>
  <c r="K52" i="7"/>
  <c r="L52" i="7"/>
  <c r="N52" i="7"/>
  <c r="O52" i="7"/>
  <c r="P52" i="7"/>
  <c r="R52" i="7"/>
  <c r="S52" i="7"/>
  <c r="T52" i="7"/>
  <c r="V52" i="7"/>
  <c r="W52" i="7"/>
  <c r="X52" i="7"/>
  <c r="J53" i="7"/>
  <c r="K53" i="7"/>
  <c r="L53" i="7"/>
  <c r="N53" i="7"/>
  <c r="O53" i="7"/>
  <c r="P53" i="7"/>
  <c r="R53" i="7"/>
  <c r="S53" i="7"/>
  <c r="T53" i="7"/>
  <c r="V53" i="7"/>
  <c r="W53" i="7"/>
  <c r="X53" i="7"/>
  <c r="AA50" i="7" l="1"/>
  <c r="D50" i="14" s="1"/>
  <c r="AB50" i="14" s="1"/>
  <c r="AB43" i="7"/>
  <c r="E43" i="14" s="1"/>
  <c r="AB42" i="7"/>
  <c r="E42" i="13" s="1"/>
  <c r="AB40" i="7"/>
  <c r="E40" i="8" s="1"/>
  <c r="H40" i="8" s="1"/>
  <c r="Z53" i="7"/>
  <c r="C53" i="14" s="1"/>
  <c r="AA44" i="7"/>
  <c r="D44" i="8" s="1"/>
  <c r="Z45" i="7"/>
  <c r="C45" i="14" s="1"/>
  <c r="Z44" i="7"/>
  <c r="C44" i="8" s="1"/>
  <c r="AA43" i="7"/>
  <c r="D43" i="13" s="1"/>
  <c r="AB47" i="7"/>
  <c r="E47" i="8" s="1"/>
  <c r="H47" i="8" s="1"/>
  <c r="Z47" i="7"/>
  <c r="C47" i="14" s="1"/>
  <c r="Z38" i="7"/>
  <c r="C38" i="13" s="1"/>
  <c r="Z49" i="7"/>
  <c r="C49" i="8" s="1"/>
  <c r="AB48" i="7"/>
  <c r="Z39" i="7"/>
  <c r="C39" i="14" s="1"/>
  <c r="AB39" i="7"/>
  <c r="E39" i="14" s="1"/>
  <c r="K39" i="14" s="1"/>
  <c r="AA42" i="7"/>
  <c r="D42" i="8" s="1"/>
  <c r="C53" i="8"/>
  <c r="D43" i="14"/>
  <c r="D43" i="8"/>
  <c r="C53" i="13"/>
  <c r="C47" i="8"/>
  <c r="C49" i="13"/>
  <c r="I49" i="13" s="1"/>
  <c r="D50" i="8"/>
  <c r="E42" i="14"/>
  <c r="E42" i="8"/>
  <c r="H42" i="8" s="1"/>
  <c r="AA38" i="7"/>
  <c r="Z51" i="7"/>
  <c r="AB51" i="7"/>
  <c r="Z50" i="7"/>
  <c r="AB49" i="7"/>
  <c r="AA49" i="7"/>
  <c r="AB46" i="7"/>
  <c r="AA46" i="7"/>
  <c r="AB52" i="7"/>
  <c r="AA48" i="7"/>
  <c r="Z48" i="7"/>
  <c r="AA47" i="7"/>
  <c r="Z41" i="7"/>
  <c r="AA40" i="7"/>
  <c r="Z40" i="7"/>
  <c r="AA39" i="7"/>
  <c r="AB38" i="7"/>
  <c r="AB53" i="7"/>
  <c r="AA53" i="7"/>
  <c r="Z46" i="7"/>
  <c r="AB45" i="7"/>
  <c r="AA45" i="7"/>
  <c r="AA52" i="7"/>
  <c r="Z52" i="7"/>
  <c r="AA51" i="7"/>
  <c r="AB50" i="7"/>
  <c r="AB44" i="7"/>
  <c r="Z43" i="7"/>
  <c r="Z42" i="7"/>
  <c r="AB41" i="7"/>
  <c r="AA41" i="7"/>
  <c r="E43" i="8" l="1"/>
  <c r="H43" i="8" s="1"/>
  <c r="D50" i="13"/>
  <c r="G50" i="13" s="1"/>
  <c r="M50" i="13" s="1"/>
  <c r="S50" i="13" s="1"/>
  <c r="C45" i="8"/>
  <c r="E47" i="14"/>
  <c r="W47" i="14" s="1"/>
  <c r="AC43" i="14"/>
  <c r="Q43" i="14"/>
  <c r="H43" i="14"/>
  <c r="AF43" i="14" s="1"/>
  <c r="E43" i="13"/>
  <c r="K43" i="13" s="1"/>
  <c r="Q43" i="13" s="1"/>
  <c r="C49" i="14"/>
  <c r="I49" i="14" s="1"/>
  <c r="D44" i="13"/>
  <c r="J44" i="13" s="1"/>
  <c r="P44" i="13" s="1"/>
  <c r="J50" i="14"/>
  <c r="E47" i="13"/>
  <c r="H47" i="13" s="1"/>
  <c r="D44" i="14"/>
  <c r="V44" i="14" s="1"/>
  <c r="H42" i="13"/>
  <c r="N42" i="13" s="1"/>
  <c r="T42" i="13" s="1"/>
  <c r="K42" i="13"/>
  <c r="Q42" i="13" s="1"/>
  <c r="E40" i="14"/>
  <c r="Q40" i="14" s="1"/>
  <c r="K40" i="8"/>
  <c r="N40" i="8" s="1"/>
  <c r="E40" i="13"/>
  <c r="C39" i="13"/>
  <c r="I39" i="13" s="1"/>
  <c r="C38" i="14"/>
  <c r="F38" i="14" s="1"/>
  <c r="R38" i="14" s="1"/>
  <c r="E39" i="13"/>
  <c r="K39" i="13" s="1"/>
  <c r="Q39" i="13" s="1"/>
  <c r="E39" i="8"/>
  <c r="H39" i="8" s="1"/>
  <c r="C38" i="8"/>
  <c r="F38" i="8" s="1"/>
  <c r="C44" i="13"/>
  <c r="I44" i="13" s="1"/>
  <c r="O44" i="13" s="1"/>
  <c r="C45" i="13"/>
  <c r="I45" i="13" s="1"/>
  <c r="O45" i="13" s="1"/>
  <c r="C44" i="14"/>
  <c r="F44" i="14" s="1"/>
  <c r="L44" i="14" s="1"/>
  <c r="C47" i="13"/>
  <c r="F47" i="13" s="1"/>
  <c r="L47" i="13" s="1"/>
  <c r="C39" i="8"/>
  <c r="I39" i="8" s="1"/>
  <c r="L39" i="8" s="1"/>
  <c r="E48" i="14"/>
  <c r="E48" i="13"/>
  <c r="D42" i="13"/>
  <c r="D42" i="14"/>
  <c r="W39" i="14"/>
  <c r="E48" i="8"/>
  <c r="K48" i="8" s="1"/>
  <c r="N48" i="8" s="1"/>
  <c r="O49" i="13"/>
  <c r="F49" i="13"/>
  <c r="L49" i="13" s="1"/>
  <c r="R49" i="13" s="1"/>
  <c r="W43" i="14"/>
  <c r="D41" i="14"/>
  <c r="D41" i="13"/>
  <c r="D41" i="8"/>
  <c r="E44" i="14"/>
  <c r="E44" i="8"/>
  <c r="E44" i="13"/>
  <c r="D52" i="13"/>
  <c r="D52" i="8"/>
  <c r="D52" i="14"/>
  <c r="D53" i="14"/>
  <c r="D53" i="13"/>
  <c r="D53" i="8"/>
  <c r="C40" i="14"/>
  <c r="C40" i="8"/>
  <c r="C40" i="13"/>
  <c r="C48" i="14"/>
  <c r="C48" i="13"/>
  <c r="C48" i="8"/>
  <c r="E46" i="8"/>
  <c r="E46" i="14"/>
  <c r="E46" i="13"/>
  <c r="E51" i="14"/>
  <c r="E51" i="8"/>
  <c r="E51" i="13"/>
  <c r="G42" i="8"/>
  <c r="J42" i="8"/>
  <c r="M42" i="8" s="1"/>
  <c r="I47" i="13"/>
  <c r="O47" i="13" s="1"/>
  <c r="F49" i="14"/>
  <c r="O49" i="14"/>
  <c r="U49" i="14"/>
  <c r="AA49" i="14"/>
  <c r="Q47" i="14"/>
  <c r="AC47" i="14"/>
  <c r="G43" i="14"/>
  <c r="P43" i="14"/>
  <c r="AB43" i="14"/>
  <c r="J43" i="14"/>
  <c r="I53" i="14"/>
  <c r="O53" i="14"/>
  <c r="AA53" i="14"/>
  <c r="U53" i="14"/>
  <c r="F53" i="14"/>
  <c r="K47" i="14"/>
  <c r="V50" i="14"/>
  <c r="E41" i="14"/>
  <c r="E41" i="13"/>
  <c r="E41" i="8"/>
  <c r="E50" i="14"/>
  <c r="E50" i="8"/>
  <c r="E50" i="13"/>
  <c r="D45" i="13"/>
  <c r="D45" i="14"/>
  <c r="D45" i="8"/>
  <c r="E53" i="13"/>
  <c r="E53" i="8"/>
  <c r="E53" i="14"/>
  <c r="D40" i="13"/>
  <c r="D40" i="8"/>
  <c r="D40" i="14"/>
  <c r="D48" i="14"/>
  <c r="D48" i="13"/>
  <c r="D48" i="8"/>
  <c r="D49" i="14"/>
  <c r="D49" i="13"/>
  <c r="D49" i="8"/>
  <c r="C51" i="13"/>
  <c r="C51" i="8"/>
  <c r="C51" i="14"/>
  <c r="G50" i="8"/>
  <c r="D50" i="16"/>
  <c r="G50" i="16" s="1"/>
  <c r="J50" i="8"/>
  <c r="M50" i="8" s="1"/>
  <c r="H39" i="13"/>
  <c r="I39" i="14"/>
  <c r="AA39" i="14"/>
  <c r="O39" i="14"/>
  <c r="F39" i="14"/>
  <c r="U39" i="14"/>
  <c r="I49" i="8"/>
  <c r="L49" i="8" s="1"/>
  <c r="F49" i="8"/>
  <c r="C49" i="16"/>
  <c r="F49" i="16" s="1"/>
  <c r="F47" i="8"/>
  <c r="I47" i="8"/>
  <c r="L47" i="8" s="1"/>
  <c r="I53" i="13"/>
  <c r="O53" i="13" s="1"/>
  <c r="F53" i="13"/>
  <c r="P44" i="14"/>
  <c r="AB44" i="14"/>
  <c r="I53" i="8"/>
  <c r="L53" i="8" s="1"/>
  <c r="C53" i="16"/>
  <c r="F53" i="16" s="1"/>
  <c r="F53" i="8"/>
  <c r="G50" i="14"/>
  <c r="S50" i="14" s="1"/>
  <c r="C42" i="14"/>
  <c r="C42" i="8"/>
  <c r="C42" i="13"/>
  <c r="D51" i="14"/>
  <c r="D51" i="13"/>
  <c r="D51" i="8"/>
  <c r="E45" i="13"/>
  <c r="E45" i="8"/>
  <c r="E45" i="14"/>
  <c r="E38" i="13"/>
  <c r="E38" i="14"/>
  <c r="E38" i="8"/>
  <c r="C41" i="14"/>
  <c r="C41" i="13"/>
  <c r="C41" i="8"/>
  <c r="E52" i="13"/>
  <c r="E52" i="14"/>
  <c r="E52" i="8"/>
  <c r="E49" i="14"/>
  <c r="E49" i="8"/>
  <c r="E49" i="13"/>
  <c r="D38" i="14"/>
  <c r="D38" i="13"/>
  <c r="D38" i="8"/>
  <c r="K42" i="8"/>
  <c r="N42" i="8" s="1"/>
  <c r="E42" i="16"/>
  <c r="H42" i="16" s="1"/>
  <c r="J50" i="13"/>
  <c r="P50" i="13" s="1"/>
  <c r="O47" i="14"/>
  <c r="AA47" i="14"/>
  <c r="F47" i="14"/>
  <c r="I47" i="14"/>
  <c r="U47" i="14"/>
  <c r="J43" i="13"/>
  <c r="P43" i="13" s="1"/>
  <c r="G43" i="13"/>
  <c r="F44" i="8"/>
  <c r="I44" i="8"/>
  <c r="L44" i="8" s="1"/>
  <c r="F45" i="14"/>
  <c r="AA45" i="14"/>
  <c r="O45" i="14"/>
  <c r="I45" i="14"/>
  <c r="U45" i="14"/>
  <c r="H48" i="8"/>
  <c r="V43" i="14"/>
  <c r="I44" i="14"/>
  <c r="K43" i="14"/>
  <c r="P50" i="14"/>
  <c r="C43" i="14"/>
  <c r="C43" i="13"/>
  <c r="C43" i="8"/>
  <c r="C52" i="14"/>
  <c r="C52" i="8"/>
  <c r="C52" i="13"/>
  <c r="C46" i="14"/>
  <c r="C46" i="13"/>
  <c r="C46" i="8"/>
  <c r="D39" i="14"/>
  <c r="D39" i="13"/>
  <c r="D39" i="8"/>
  <c r="D47" i="13"/>
  <c r="D47" i="14"/>
  <c r="D47" i="8"/>
  <c r="D46" i="13"/>
  <c r="D46" i="8"/>
  <c r="D46" i="14"/>
  <c r="C50" i="8"/>
  <c r="C50" i="14"/>
  <c r="C50" i="13"/>
  <c r="F38" i="13"/>
  <c r="I38" i="13"/>
  <c r="O38" i="13" s="1"/>
  <c r="K42" i="14"/>
  <c r="W42" i="14"/>
  <c r="H42" i="14"/>
  <c r="AC42" i="14"/>
  <c r="Q42" i="14"/>
  <c r="Q39" i="14"/>
  <c r="AC39" i="14"/>
  <c r="H39" i="14"/>
  <c r="K47" i="8"/>
  <c r="N47" i="8" s="1"/>
  <c r="E47" i="16"/>
  <c r="H47" i="16" s="1"/>
  <c r="G43" i="8"/>
  <c r="D43" i="16"/>
  <c r="G43" i="16" s="1"/>
  <c r="J43" i="8"/>
  <c r="M43" i="8" s="1"/>
  <c r="K43" i="8"/>
  <c r="N43" i="8" s="1"/>
  <c r="G44" i="8"/>
  <c r="J44" i="8"/>
  <c r="M44" i="8" s="1"/>
  <c r="I45" i="8"/>
  <c r="L45" i="8" s="1"/>
  <c r="F45" i="8"/>
  <c r="X44" i="14"/>
  <c r="L38" i="14"/>
  <c r="AD38" i="14"/>
  <c r="I38" i="8" l="1"/>
  <c r="L38" i="8" s="1"/>
  <c r="Z43" i="14"/>
  <c r="J44" i="14"/>
  <c r="T43" i="14"/>
  <c r="N43" i="14"/>
  <c r="H43" i="13"/>
  <c r="N43" i="13" s="1"/>
  <c r="T43" i="13" s="1"/>
  <c r="K40" i="14"/>
  <c r="H47" i="14"/>
  <c r="AF47" i="14" s="1"/>
  <c r="AC40" i="14"/>
  <c r="E40" i="16"/>
  <c r="H40" i="16" s="1"/>
  <c r="G44" i="13"/>
  <c r="E43" i="16"/>
  <c r="H43" i="16" s="1"/>
  <c r="H40" i="14"/>
  <c r="T40" i="14" s="1"/>
  <c r="K47" i="13"/>
  <c r="Q47" i="13" s="1"/>
  <c r="AA38" i="14"/>
  <c r="F39" i="8"/>
  <c r="G44" i="14"/>
  <c r="M44" i="14" s="1"/>
  <c r="U38" i="14"/>
  <c r="AD44" i="14"/>
  <c r="D44" i="16"/>
  <c r="G44" i="16" s="1"/>
  <c r="I38" i="14"/>
  <c r="X38" i="14"/>
  <c r="W40" i="14"/>
  <c r="E39" i="16"/>
  <c r="H39" i="16" s="1"/>
  <c r="C38" i="16"/>
  <c r="F38" i="16" s="1"/>
  <c r="F45" i="13"/>
  <c r="L45" i="13" s="1"/>
  <c r="R45" i="13" s="1"/>
  <c r="O38" i="14"/>
  <c r="E48" i="16"/>
  <c r="H48" i="16" s="1"/>
  <c r="C45" i="16"/>
  <c r="F45" i="16" s="1"/>
  <c r="H40" i="13"/>
  <c r="N40" i="13" s="1"/>
  <c r="T40" i="13" s="1"/>
  <c r="F44" i="13"/>
  <c r="L44" i="13" s="1"/>
  <c r="R44" i="13" s="1"/>
  <c r="K40" i="13"/>
  <c r="Q40" i="13" s="1"/>
  <c r="F39" i="13"/>
  <c r="L39" i="13" s="1"/>
  <c r="R39" i="13" s="1"/>
  <c r="O39" i="13"/>
  <c r="C39" i="16"/>
  <c r="F39" i="16" s="1"/>
  <c r="C44" i="16"/>
  <c r="F44" i="16" s="1"/>
  <c r="O44" i="14"/>
  <c r="R44" i="14"/>
  <c r="K39" i="8"/>
  <c r="N39" i="8" s="1"/>
  <c r="D42" i="16"/>
  <c r="G42" i="16" s="1"/>
  <c r="U44" i="14"/>
  <c r="AA44" i="14"/>
  <c r="C47" i="16"/>
  <c r="F47" i="16" s="1"/>
  <c r="J42" i="14"/>
  <c r="AB42" i="14"/>
  <c r="V42" i="14"/>
  <c r="G42" i="14"/>
  <c r="P42" i="14"/>
  <c r="K48" i="13"/>
  <c r="Q48" i="13" s="1"/>
  <c r="H48" i="13"/>
  <c r="N48" i="13" s="1"/>
  <c r="T48" i="13" s="1"/>
  <c r="Y50" i="14"/>
  <c r="G42" i="13"/>
  <c r="M42" i="13" s="1"/>
  <c r="S42" i="13" s="1"/>
  <c r="J42" i="13"/>
  <c r="P42" i="13" s="1"/>
  <c r="Q48" i="14"/>
  <c r="K48" i="14"/>
  <c r="AC48" i="14"/>
  <c r="H48" i="14"/>
  <c r="W48" i="14"/>
  <c r="N40" i="14"/>
  <c r="L38" i="13"/>
  <c r="R38" i="13" s="1"/>
  <c r="G46" i="14"/>
  <c r="AB46" i="14"/>
  <c r="J46" i="14"/>
  <c r="P46" i="14"/>
  <c r="V46" i="14"/>
  <c r="G47" i="14"/>
  <c r="AB47" i="14"/>
  <c r="V47" i="14"/>
  <c r="P47" i="14"/>
  <c r="J47" i="14"/>
  <c r="G39" i="14"/>
  <c r="AB39" i="14"/>
  <c r="V39" i="14"/>
  <c r="P39" i="14"/>
  <c r="J39" i="14"/>
  <c r="F52" i="13"/>
  <c r="I52" i="13"/>
  <c r="O52" i="13" s="1"/>
  <c r="I43" i="13"/>
  <c r="O43" i="13" s="1"/>
  <c r="F43" i="13"/>
  <c r="L43" i="13" s="1"/>
  <c r="R43" i="13" s="1"/>
  <c r="R45" i="14"/>
  <c r="L45" i="14"/>
  <c r="AD45" i="14"/>
  <c r="X45" i="14"/>
  <c r="M43" i="13"/>
  <c r="S43" i="13" s="1"/>
  <c r="X47" i="14"/>
  <c r="AD47" i="14"/>
  <c r="R47" i="14"/>
  <c r="L47" i="14"/>
  <c r="G38" i="8"/>
  <c r="D38" i="16"/>
  <c r="G38" i="16" s="1"/>
  <c r="J38" i="8"/>
  <c r="M38" i="8" s="1"/>
  <c r="K49" i="8"/>
  <c r="N49" i="8" s="1"/>
  <c r="E49" i="16"/>
  <c r="H49" i="16" s="1"/>
  <c r="H49" i="8"/>
  <c r="K52" i="13"/>
  <c r="Q52" i="13" s="1"/>
  <c r="H52" i="13"/>
  <c r="K38" i="8"/>
  <c r="N38" i="8" s="1"/>
  <c r="E38" i="16"/>
  <c r="H38" i="16" s="1"/>
  <c r="H38" i="8"/>
  <c r="K45" i="8"/>
  <c r="N45" i="8" s="1"/>
  <c r="E45" i="16"/>
  <c r="H45" i="16" s="1"/>
  <c r="H45" i="8"/>
  <c r="G51" i="14"/>
  <c r="AB51" i="14"/>
  <c r="P51" i="14"/>
  <c r="J51" i="14"/>
  <c r="V51" i="14"/>
  <c r="N39" i="13"/>
  <c r="T39" i="13" s="1"/>
  <c r="I51" i="13"/>
  <c r="O51" i="13" s="1"/>
  <c r="F51" i="13"/>
  <c r="G48" i="8"/>
  <c r="J48" i="8"/>
  <c r="M48" i="8" s="1"/>
  <c r="D48" i="16"/>
  <c r="G48" i="16" s="1"/>
  <c r="G40" i="8"/>
  <c r="D40" i="16"/>
  <c r="G40" i="16" s="1"/>
  <c r="J40" i="8"/>
  <c r="M40" i="8" s="1"/>
  <c r="K53" i="13"/>
  <c r="Q53" i="13" s="1"/>
  <c r="H53" i="13"/>
  <c r="K50" i="13"/>
  <c r="Q50" i="13" s="1"/>
  <c r="H50" i="13"/>
  <c r="H41" i="13"/>
  <c r="K41" i="13"/>
  <c r="Q41" i="13" s="1"/>
  <c r="AC51" i="14"/>
  <c r="K51" i="14"/>
  <c r="H51" i="14"/>
  <c r="W51" i="14"/>
  <c r="Q51" i="14"/>
  <c r="C48" i="16"/>
  <c r="F48" i="16" s="1"/>
  <c r="F48" i="8"/>
  <c r="I48" i="8"/>
  <c r="L48" i="8" s="1"/>
  <c r="C40" i="16"/>
  <c r="F40" i="16" s="1"/>
  <c r="I40" i="8"/>
  <c r="L40" i="8" s="1"/>
  <c r="F40" i="8"/>
  <c r="G53" i="14"/>
  <c r="V53" i="14"/>
  <c r="P53" i="14"/>
  <c r="J53" i="14"/>
  <c r="AB53" i="14"/>
  <c r="K44" i="13"/>
  <c r="Q44" i="13" s="1"/>
  <c r="H44" i="13"/>
  <c r="N44" i="13" s="1"/>
  <c r="T44" i="13" s="1"/>
  <c r="J41" i="13"/>
  <c r="P41" i="13" s="1"/>
  <c r="G41" i="13"/>
  <c r="M50" i="14"/>
  <c r="I50" i="13"/>
  <c r="O50" i="13" s="1"/>
  <c r="F50" i="13"/>
  <c r="G46" i="8"/>
  <c r="D46" i="16"/>
  <c r="G46" i="16" s="1"/>
  <c r="J46" i="8"/>
  <c r="M46" i="8" s="1"/>
  <c r="J47" i="13"/>
  <c r="P47" i="13" s="1"/>
  <c r="G47" i="13"/>
  <c r="F46" i="8"/>
  <c r="C46" i="16"/>
  <c r="F46" i="16" s="1"/>
  <c r="I46" i="8"/>
  <c r="L46" i="8" s="1"/>
  <c r="F52" i="8"/>
  <c r="I52" i="8"/>
  <c r="L52" i="8" s="1"/>
  <c r="C52" i="16"/>
  <c r="F52" i="16" s="1"/>
  <c r="I43" i="14"/>
  <c r="AA43" i="14"/>
  <c r="O43" i="14"/>
  <c r="U43" i="14"/>
  <c r="F43" i="14"/>
  <c r="G38" i="13"/>
  <c r="J38" i="13"/>
  <c r="P38" i="13" s="1"/>
  <c r="AC49" i="14"/>
  <c r="W49" i="14"/>
  <c r="H49" i="14"/>
  <c r="K49" i="14"/>
  <c r="Q49" i="14"/>
  <c r="C41" i="16"/>
  <c r="F41" i="16" s="1"/>
  <c r="F41" i="8"/>
  <c r="I41" i="8"/>
  <c r="L41" i="8" s="1"/>
  <c r="Q38" i="14"/>
  <c r="K38" i="14"/>
  <c r="AC38" i="14"/>
  <c r="H38" i="14"/>
  <c r="W38" i="14"/>
  <c r="H45" i="13"/>
  <c r="K45" i="13"/>
  <c r="Q45" i="13" s="1"/>
  <c r="F42" i="13"/>
  <c r="I42" i="13"/>
  <c r="O42" i="13" s="1"/>
  <c r="G49" i="8"/>
  <c r="J49" i="8"/>
  <c r="M49" i="8" s="1"/>
  <c r="D49" i="16"/>
  <c r="G49" i="16" s="1"/>
  <c r="G48" i="13"/>
  <c r="J48" i="13"/>
  <c r="P48" i="13" s="1"/>
  <c r="G40" i="13"/>
  <c r="J40" i="13"/>
  <c r="P40" i="13" s="1"/>
  <c r="G45" i="8"/>
  <c r="D45" i="16"/>
  <c r="G45" i="16" s="1"/>
  <c r="J45" i="8"/>
  <c r="M45" i="8" s="1"/>
  <c r="K50" i="8"/>
  <c r="N50" i="8" s="1"/>
  <c r="E50" i="16"/>
  <c r="H50" i="16" s="1"/>
  <c r="H50" i="8"/>
  <c r="AC41" i="14"/>
  <c r="W41" i="14"/>
  <c r="Q41" i="14"/>
  <c r="K41" i="14"/>
  <c r="H41" i="14"/>
  <c r="R53" i="14"/>
  <c r="L53" i="14"/>
  <c r="AD53" i="14"/>
  <c r="X53" i="14"/>
  <c r="Y43" i="14"/>
  <c r="AE43" i="14"/>
  <c r="M43" i="14"/>
  <c r="S43" i="14"/>
  <c r="AD49" i="14"/>
  <c r="R49" i="14"/>
  <c r="L49" i="14"/>
  <c r="X49" i="14"/>
  <c r="K46" i="13"/>
  <c r="Q46" i="13" s="1"/>
  <c r="H46" i="13"/>
  <c r="I48" i="13"/>
  <c r="O48" i="13" s="1"/>
  <c r="F48" i="13"/>
  <c r="AA40" i="14"/>
  <c r="U40" i="14"/>
  <c r="F40" i="14"/>
  <c r="O40" i="14"/>
  <c r="I40" i="14"/>
  <c r="P52" i="14"/>
  <c r="AB52" i="14"/>
  <c r="J52" i="14"/>
  <c r="G52" i="14"/>
  <c r="V52" i="14"/>
  <c r="K44" i="8"/>
  <c r="N44" i="8" s="1"/>
  <c r="E44" i="16"/>
  <c r="H44" i="16" s="1"/>
  <c r="H44" i="8"/>
  <c r="G41" i="14"/>
  <c r="AB41" i="14"/>
  <c r="J41" i="14"/>
  <c r="V41" i="14"/>
  <c r="P41" i="14"/>
  <c r="R47" i="13"/>
  <c r="AE50" i="14"/>
  <c r="T39" i="14"/>
  <c r="AF39" i="14"/>
  <c r="N39" i="14"/>
  <c r="Z39" i="14"/>
  <c r="AA50" i="14"/>
  <c r="U50" i="14"/>
  <c r="F50" i="14"/>
  <c r="O50" i="14"/>
  <c r="I50" i="14"/>
  <c r="G46" i="13"/>
  <c r="J46" i="13"/>
  <c r="P46" i="13" s="1"/>
  <c r="G39" i="8"/>
  <c r="D39" i="16"/>
  <c r="G39" i="16" s="1"/>
  <c r="J39" i="8"/>
  <c r="M39" i="8" s="1"/>
  <c r="I46" i="13"/>
  <c r="O46" i="13" s="1"/>
  <c r="F46" i="13"/>
  <c r="O52" i="14"/>
  <c r="AA52" i="14"/>
  <c r="I52" i="14"/>
  <c r="F52" i="14"/>
  <c r="U52" i="14"/>
  <c r="V38" i="14"/>
  <c r="G38" i="14"/>
  <c r="AB38" i="14"/>
  <c r="J38" i="14"/>
  <c r="P38" i="14"/>
  <c r="K52" i="8"/>
  <c r="N52" i="8" s="1"/>
  <c r="E52" i="16"/>
  <c r="H52" i="16" s="1"/>
  <c r="H52" i="8"/>
  <c r="F41" i="13"/>
  <c r="L41" i="13" s="1"/>
  <c r="R41" i="13" s="1"/>
  <c r="I41" i="13"/>
  <c r="O41" i="13" s="1"/>
  <c r="H38" i="13"/>
  <c r="N38" i="13" s="1"/>
  <c r="T38" i="13" s="1"/>
  <c r="K38" i="13"/>
  <c r="Q38" i="13" s="1"/>
  <c r="G51" i="8"/>
  <c r="D51" i="16"/>
  <c r="G51" i="16" s="1"/>
  <c r="J51" i="8"/>
  <c r="M51" i="8" s="1"/>
  <c r="C42" i="16"/>
  <c r="F42" i="16" s="1"/>
  <c r="I42" i="8"/>
  <c r="L42" i="8" s="1"/>
  <c r="F42" i="8"/>
  <c r="O51" i="14"/>
  <c r="F51" i="14"/>
  <c r="I51" i="14"/>
  <c r="U51" i="14"/>
  <c r="AA51" i="14"/>
  <c r="J49" i="13"/>
  <c r="P49" i="13" s="1"/>
  <c r="G49" i="13"/>
  <c r="J48" i="14"/>
  <c r="V48" i="14"/>
  <c r="P48" i="14"/>
  <c r="AB48" i="14"/>
  <c r="G48" i="14"/>
  <c r="AC53" i="14"/>
  <c r="H53" i="14"/>
  <c r="Q53" i="14"/>
  <c r="K53" i="14"/>
  <c r="W53" i="14"/>
  <c r="G45" i="14"/>
  <c r="J45" i="14"/>
  <c r="V45" i="14"/>
  <c r="AB45" i="14"/>
  <c r="P45" i="14"/>
  <c r="H50" i="14"/>
  <c r="Q50" i="14"/>
  <c r="W50" i="14"/>
  <c r="AC50" i="14"/>
  <c r="K50" i="14"/>
  <c r="H51" i="13"/>
  <c r="K51" i="13"/>
  <c r="Q51" i="13" s="1"/>
  <c r="Q46" i="14"/>
  <c r="AC46" i="14"/>
  <c r="K46" i="14"/>
  <c r="H46" i="14"/>
  <c r="W46" i="14"/>
  <c r="AA48" i="14"/>
  <c r="U48" i="14"/>
  <c r="I48" i="14"/>
  <c r="F48" i="14"/>
  <c r="O48" i="14"/>
  <c r="G53" i="8"/>
  <c r="D53" i="16"/>
  <c r="G53" i="16" s="1"/>
  <c r="J53" i="8"/>
  <c r="M53" i="8" s="1"/>
  <c r="G52" i="8"/>
  <c r="J52" i="8"/>
  <c r="M52" i="8" s="1"/>
  <c r="D52" i="16"/>
  <c r="G52" i="16" s="1"/>
  <c r="K44" i="14"/>
  <c r="W44" i="14"/>
  <c r="AC44" i="14"/>
  <c r="Q44" i="14"/>
  <c r="H44" i="14"/>
  <c r="T42" i="14"/>
  <c r="N42" i="14"/>
  <c r="AF42" i="14"/>
  <c r="Z42" i="14"/>
  <c r="C50" i="16"/>
  <c r="F50" i="16" s="1"/>
  <c r="F50" i="8"/>
  <c r="I50" i="8"/>
  <c r="L50" i="8" s="1"/>
  <c r="G47" i="8"/>
  <c r="J47" i="8"/>
  <c r="M47" i="8" s="1"/>
  <c r="D47" i="16"/>
  <c r="G47" i="16" s="1"/>
  <c r="J39" i="13"/>
  <c r="P39" i="13" s="1"/>
  <c r="G39" i="13"/>
  <c r="F46" i="14"/>
  <c r="O46" i="14"/>
  <c r="AA46" i="14"/>
  <c r="I46" i="14"/>
  <c r="U46" i="14"/>
  <c r="C43" i="16"/>
  <c r="F43" i="16" s="1"/>
  <c r="F43" i="8"/>
  <c r="I43" i="8"/>
  <c r="L43" i="8" s="1"/>
  <c r="N47" i="13"/>
  <c r="T47" i="13" s="1"/>
  <c r="H49" i="13"/>
  <c r="K49" i="13"/>
  <c r="Q49" i="13" s="1"/>
  <c r="H52" i="14"/>
  <c r="Q52" i="14"/>
  <c r="W52" i="14"/>
  <c r="K52" i="14"/>
  <c r="AC52" i="14"/>
  <c r="I41" i="14"/>
  <c r="AA41" i="14"/>
  <c r="O41" i="14"/>
  <c r="U41" i="14"/>
  <c r="F41" i="14"/>
  <c r="Q45" i="14"/>
  <c r="H45" i="14"/>
  <c r="AC45" i="14"/>
  <c r="K45" i="14"/>
  <c r="W45" i="14"/>
  <c r="G51" i="13"/>
  <c r="J51" i="13"/>
  <c r="P51" i="13" s="1"/>
  <c r="AA42" i="14"/>
  <c r="I42" i="14"/>
  <c r="O42" i="14"/>
  <c r="U42" i="14"/>
  <c r="F42" i="14"/>
  <c r="L53" i="13"/>
  <c r="R53" i="13" s="1"/>
  <c r="X39" i="14"/>
  <c r="L39" i="14"/>
  <c r="R39" i="14"/>
  <c r="AD39" i="14"/>
  <c r="C51" i="16"/>
  <c r="F51" i="16" s="1"/>
  <c r="I51" i="8"/>
  <c r="L51" i="8" s="1"/>
  <c r="F51" i="8"/>
  <c r="G49" i="14"/>
  <c r="AB49" i="14"/>
  <c r="J49" i="14"/>
  <c r="V49" i="14"/>
  <c r="P49" i="14"/>
  <c r="G40" i="14"/>
  <c r="V40" i="14"/>
  <c r="AB40" i="14"/>
  <c r="J40" i="14"/>
  <c r="P40" i="14"/>
  <c r="K53" i="8"/>
  <c r="N53" i="8" s="1"/>
  <c r="E53" i="16"/>
  <c r="H53" i="16" s="1"/>
  <c r="H53" i="8"/>
  <c r="G45" i="13"/>
  <c r="J45" i="13"/>
  <c r="P45" i="13" s="1"/>
  <c r="K41" i="8"/>
  <c r="N41" i="8" s="1"/>
  <c r="E41" i="16"/>
  <c r="H41" i="16" s="1"/>
  <c r="H41" i="8"/>
  <c r="M44" i="13"/>
  <c r="S44" i="13" s="1"/>
  <c r="K51" i="8"/>
  <c r="N51" i="8" s="1"/>
  <c r="E51" i="16"/>
  <c r="H51" i="16" s="1"/>
  <c r="H51" i="8"/>
  <c r="K46" i="8"/>
  <c r="N46" i="8" s="1"/>
  <c r="E46" i="16"/>
  <c r="H46" i="16" s="1"/>
  <c r="H46" i="8"/>
  <c r="F40" i="13"/>
  <c r="I40" i="13"/>
  <c r="O40" i="13" s="1"/>
  <c r="G53" i="13"/>
  <c r="J53" i="13"/>
  <c r="P53" i="13" s="1"/>
  <c r="G52" i="13"/>
  <c r="M52" i="13" s="1"/>
  <c r="S52" i="13" s="1"/>
  <c r="J52" i="13"/>
  <c r="P52" i="13" s="1"/>
  <c r="G41" i="8"/>
  <c r="D41" i="16"/>
  <c r="G41" i="16" s="1"/>
  <c r="J41" i="8"/>
  <c r="M41" i="8" s="1"/>
  <c r="N47" i="14" l="1"/>
  <c r="T47" i="14"/>
  <c r="Y44" i="14"/>
  <c r="Z47" i="14"/>
  <c r="Z40" i="14"/>
  <c r="AF40" i="14"/>
  <c r="S44" i="14"/>
  <c r="AE44" i="14"/>
  <c r="T48" i="14"/>
  <c r="Z48" i="14"/>
  <c r="AF48" i="14"/>
  <c r="N48" i="14"/>
  <c r="M42" i="14"/>
  <c r="S42" i="14"/>
  <c r="Y42" i="14"/>
  <c r="AE42" i="14"/>
  <c r="M53" i="13"/>
  <c r="S53" i="13" s="1"/>
  <c r="M45" i="13"/>
  <c r="S45" i="13" s="1"/>
  <c r="AE40" i="14"/>
  <c r="S40" i="14"/>
  <c r="M40" i="14"/>
  <c r="Y40" i="14"/>
  <c r="R41" i="14"/>
  <c r="L41" i="14"/>
  <c r="AD41" i="14"/>
  <c r="X41" i="14"/>
  <c r="N46" i="14"/>
  <c r="T46" i="14"/>
  <c r="Z46" i="14"/>
  <c r="AF46" i="14"/>
  <c r="L51" i="14"/>
  <c r="AD51" i="14"/>
  <c r="R51" i="14"/>
  <c r="X51" i="14"/>
  <c r="AD50" i="14"/>
  <c r="L50" i="14"/>
  <c r="R50" i="14"/>
  <c r="X50" i="14"/>
  <c r="R40" i="14"/>
  <c r="X40" i="14"/>
  <c r="AD40" i="14"/>
  <c r="L40" i="14"/>
  <c r="L50" i="13"/>
  <c r="R50" i="13" s="1"/>
  <c r="M41" i="13"/>
  <c r="S41" i="13" s="1"/>
  <c r="L52" i="13"/>
  <c r="R52" i="13" s="1"/>
  <c r="Y49" i="14"/>
  <c r="M49" i="14"/>
  <c r="S49" i="14"/>
  <c r="AE49" i="14"/>
  <c r="M51" i="13"/>
  <c r="S51" i="13" s="1"/>
  <c r="T52" i="14"/>
  <c r="AF52" i="14"/>
  <c r="N52" i="14"/>
  <c r="Z52" i="14"/>
  <c r="L46" i="14"/>
  <c r="AD46" i="14"/>
  <c r="X46" i="14"/>
  <c r="R46" i="14"/>
  <c r="N51" i="13"/>
  <c r="T51" i="13" s="1"/>
  <c r="AE48" i="14"/>
  <c r="M48" i="14"/>
  <c r="Y48" i="14"/>
  <c r="S48" i="14"/>
  <c r="M46" i="13"/>
  <c r="S46" i="13" s="1"/>
  <c r="Y41" i="14"/>
  <c r="S41" i="14"/>
  <c r="M41" i="14"/>
  <c r="AE41" i="14"/>
  <c r="L42" i="13"/>
  <c r="R42" i="13" s="1"/>
  <c r="N38" i="14"/>
  <c r="AF38" i="14"/>
  <c r="Z38" i="14"/>
  <c r="T38" i="14"/>
  <c r="M53" i="14"/>
  <c r="Y53" i="14"/>
  <c r="S53" i="14"/>
  <c r="AE53" i="14"/>
  <c r="S39" i="14"/>
  <c r="AE39" i="14"/>
  <c r="M39" i="14"/>
  <c r="Y39" i="14"/>
  <c r="L40" i="13"/>
  <c r="R40" i="13" s="1"/>
  <c r="N45" i="14"/>
  <c r="AF45" i="14"/>
  <c r="Z45" i="14"/>
  <c r="T45" i="14"/>
  <c r="M39" i="13"/>
  <c r="S39" i="13" s="1"/>
  <c r="T50" i="14"/>
  <c r="Z50" i="14"/>
  <c r="N50" i="14"/>
  <c r="AF50" i="14"/>
  <c r="M49" i="13"/>
  <c r="S49" i="13" s="1"/>
  <c r="L52" i="14"/>
  <c r="R52" i="14"/>
  <c r="X52" i="14"/>
  <c r="AD52" i="14"/>
  <c r="L46" i="13"/>
  <c r="R46" i="13" s="1"/>
  <c r="S52" i="14"/>
  <c r="M52" i="14"/>
  <c r="Y52" i="14"/>
  <c r="AE52" i="14"/>
  <c r="N46" i="13"/>
  <c r="T46" i="13" s="1"/>
  <c r="M48" i="13"/>
  <c r="S48" i="13" s="1"/>
  <c r="AF49" i="14"/>
  <c r="N49" i="14"/>
  <c r="T49" i="14"/>
  <c r="Z49" i="14"/>
  <c r="M38" i="13"/>
  <c r="S38" i="13" s="1"/>
  <c r="M47" i="13"/>
  <c r="S47" i="13" s="1"/>
  <c r="N51" i="14"/>
  <c r="T51" i="14"/>
  <c r="Z51" i="14"/>
  <c r="AF51" i="14"/>
  <c r="N41" i="13"/>
  <c r="T41" i="13" s="1"/>
  <c r="N53" i="13"/>
  <c r="T53" i="13" s="1"/>
  <c r="N52" i="13"/>
  <c r="T52" i="13" s="1"/>
  <c r="Y47" i="14"/>
  <c r="S47" i="14"/>
  <c r="M47" i="14"/>
  <c r="AE47" i="14"/>
  <c r="X42" i="14"/>
  <c r="AD42" i="14"/>
  <c r="L42" i="14"/>
  <c r="R42" i="14"/>
  <c r="N49" i="13"/>
  <c r="T49" i="13" s="1"/>
  <c r="T44" i="14"/>
  <c r="AF44" i="14"/>
  <c r="N44" i="14"/>
  <c r="Z44" i="14"/>
  <c r="L48" i="14"/>
  <c r="R48" i="14"/>
  <c r="X48" i="14"/>
  <c r="AD48" i="14"/>
  <c r="Y45" i="14"/>
  <c r="M45" i="14"/>
  <c r="S45" i="14"/>
  <c r="AE45" i="14"/>
  <c r="T53" i="14"/>
  <c r="Z53" i="14"/>
  <c r="N53" i="14"/>
  <c r="AF53" i="14"/>
  <c r="AE38" i="14"/>
  <c r="M38" i="14"/>
  <c r="Y38" i="14"/>
  <c r="S38" i="14"/>
  <c r="L48" i="13"/>
  <c r="R48" i="13" s="1"/>
  <c r="Z41" i="14"/>
  <c r="AF41" i="14"/>
  <c r="N41" i="14"/>
  <c r="T41" i="14"/>
  <c r="M40" i="13"/>
  <c r="S40" i="13" s="1"/>
  <c r="N45" i="13"/>
  <c r="T45" i="13" s="1"/>
  <c r="R43" i="14"/>
  <c r="L43" i="14"/>
  <c r="AD43" i="14"/>
  <c r="X43" i="14"/>
  <c r="N50" i="13"/>
  <c r="T50" i="13" s="1"/>
  <c r="L51" i="13"/>
  <c r="R51" i="13" s="1"/>
  <c r="Y51" i="14"/>
  <c r="AE51" i="14"/>
  <c r="M51" i="14"/>
  <c r="S51" i="14"/>
  <c r="Y46" i="14"/>
  <c r="AE46" i="14"/>
  <c r="S46" i="14"/>
  <c r="M46" i="14"/>
  <c r="X3" i="7" l="1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2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L3" i="7"/>
  <c r="AB3" i="7" s="1"/>
  <c r="L4" i="7"/>
  <c r="AB4" i="7" s="1"/>
  <c r="L5" i="7"/>
  <c r="L6" i="7"/>
  <c r="AB6" i="7" s="1"/>
  <c r="L7" i="7"/>
  <c r="AB7" i="7" s="1"/>
  <c r="L8" i="7"/>
  <c r="L9" i="7"/>
  <c r="L10" i="7"/>
  <c r="L11" i="7"/>
  <c r="AB11" i="7" s="1"/>
  <c r="L12" i="7"/>
  <c r="AB12" i="7" s="1"/>
  <c r="L13" i="7"/>
  <c r="L14" i="7"/>
  <c r="L15" i="7"/>
  <c r="AB15" i="7" s="1"/>
  <c r="L16" i="7"/>
  <c r="L17" i="7"/>
  <c r="L18" i="7"/>
  <c r="L19" i="7"/>
  <c r="AB19" i="7" s="1"/>
  <c r="L20" i="7"/>
  <c r="AB20" i="7" s="1"/>
  <c r="L21" i="7"/>
  <c r="L22" i="7"/>
  <c r="AB22" i="7" s="1"/>
  <c r="L23" i="7"/>
  <c r="AB23" i="7" s="1"/>
  <c r="L24" i="7"/>
  <c r="L25" i="7"/>
  <c r="L26" i="7"/>
  <c r="L27" i="7"/>
  <c r="AB27" i="7" s="1"/>
  <c r="L28" i="7"/>
  <c r="AB28" i="7" s="1"/>
  <c r="L29" i="7"/>
  <c r="L30" i="7"/>
  <c r="L31" i="7"/>
  <c r="AB31" i="7" s="1"/>
  <c r="L32" i="7"/>
  <c r="L33" i="7"/>
  <c r="L34" i="7"/>
  <c r="L35" i="7"/>
  <c r="AB35" i="7" s="1"/>
  <c r="L36" i="7"/>
  <c r="AB36" i="7" s="1"/>
  <c r="L37" i="7"/>
  <c r="L2" i="7"/>
  <c r="K3" i="7"/>
  <c r="AA3" i="7" s="1"/>
  <c r="K4" i="7"/>
  <c r="K5" i="7"/>
  <c r="K6" i="7"/>
  <c r="K7" i="7"/>
  <c r="AA7" i="7" s="1"/>
  <c r="K8" i="7"/>
  <c r="AA8" i="7" s="1"/>
  <c r="K9" i="7"/>
  <c r="K10" i="7"/>
  <c r="K11" i="7"/>
  <c r="AA11" i="7" s="1"/>
  <c r="K12" i="7"/>
  <c r="K13" i="7"/>
  <c r="K14" i="7"/>
  <c r="K15" i="7"/>
  <c r="AA15" i="7" s="1"/>
  <c r="K16" i="7"/>
  <c r="AA16" i="7" s="1"/>
  <c r="K17" i="7"/>
  <c r="K18" i="7"/>
  <c r="AA18" i="7" s="1"/>
  <c r="K19" i="7"/>
  <c r="AA19" i="7" s="1"/>
  <c r="K20" i="7"/>
  <c r="K21" i="7"/>
  <c r="K22" i="7"/>
  <c r="K23" i="7"/>
  <c r="AA23" i="7" s="1"/>
  <c r="K24" i="7"/>
  <c r="AA24" i="7" s="1"/>
  <c r="K25" i="7"/>
  <c r="K26" i="7"/>
  <c r="K27" i="7"/>
  <c r="AA27" i="7" s="1"/>
  <c r="K28" i="7"/>
  <c r="K29" i="7"/>
  <c r="K30" i="7"/>
  <c r="K31" i="7"/>
  <c r="AA31" i="7" s="1"/>
  <c r="K32" i="7"/>
  <c r="AA32" i="7" s="1"/>
  <c r="K33" i="7"/>
  <c r="K34" i="7"/>
  <c r="AA34" i="7" s="1"/>
  <c r="K35" i="7"/>
  <c r="AA35" i="7" s="1"/>
  <c r="K36" i="7"/>
  <c r="K37" i="7"/>
  <c r="K2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AA21" i="7" l="1"/>
  <c r="AA36" i="7"/>
  <c r="AA28" i="7"/>
  <c r="AA20" i="7"/>
  <c r="AA12" i="7"/>
  <c r="AA4" i="7"/>
  <c r="D4" i="13" s="1"/>
  <c r="AB32" i="7"/>
  <c r="E32" i="13" s="1"/>
  <c r="AB24" i="7"/>
  <c r="E24" i="8" s="1"/>
  <c r="K24" i="8" s="1"/>
  <c r="N24" i="8" s="1"/>
  <c r="AB16" i="7"/>
  <c r="AB8" i="7"/>
  <c r="AA37" i="7"/>
  <c r="AA5" i="7"/>
  <c r="AA22" i="7"/>
  <c r="AA6" i="7"/>
  <c r="D6" i="8" s="1"/>
  <c r="G6" i="8" s="1"/>
  <c r="AB10" i="7"/>
  <c r="E10" i="8" s="1"/>
  <c r="K10" i="8" s="1"/>
  <c r="N10" i="8" s="1"/>
  <c r="AB26" i="7"/>
  <c r="E26" i="8" s="1"/>
  <c r="K26" i="8" s="1"/>
  <c r="N26" i="8" s="1"/>
  <c r="U38" i="15"/>
  <c r="T39" i="15"/>
  <c r="S41" i="15"/>
  <c r="T41" i="15"/>
  <c r="S38" i="15"/>
  <c r="S39" i="15"/>
  <c r="AA2" i="7"/>
  <c r="D2" i="13" s="1"/>
  <c r="T38" i="15"/>
  <c r="T40" i="15"/>
  <c r="U40" i="15"/>
  <c r="U41" i="15"/>
  <c r="Z33" i="7"/>
  <c r="C33" i="8" s="1"/>
  <c r="Z29" i="7"/>
  <c r="C29" i="8" s="1"/>
  <c r="Z25" i="7"/>
  <c r="C25" i="13" s="1"/>
  <c r="Z17" i="7"/>
  <c r="C17" i="8" s="1"/>
  <c r="F17" i="8" s="1"/>
  <c r="Z13" i="7"/>
  <c r="C13" i="8" s="1"/>
  <c r="Z9" i="7"/>
  <c r="C9" i="8" s="1"/>
  <c r="E19" i="8"/>
  <c r="K19" i="8" s="1"/>
  <c r="N19" i="8" s="1"/>
  <c r="E19" i="13"/>
  <c r="E3" i="8"/>
  <c r="K3" i="8" s="1"/>
  <c r="N3" i="8" s="1"/>
  <c r="E3" i="13"/>
  <c r="D31" i="8"/>
  <c r="G31" i="8" s="1"/>
  <c r="D31" i="13"/>
  <c r="D23" i="8"/>
  <c r="D23" i="13"/>
  <c r="D15" i="8"/>
  <c r="J15" i="8" s="1"/>
  <c r="M15" i="8" s="1"/>
  <c r="D15" i="13"/>
  <c r="D7" i="8"/>
  <c r="J7" i="8" s="1"/>
  <c r="M7" i="8" s="1"/>
  <c r="D7" i="13"/>
  <c r="E35" i="8"/>
  <c r="K35" i="8" s="1"/>
  <c r="N35" i="8" s="1"/>
  <c r="E35" i="13"/>
  <c r="E27" i="8"/>
  <c r="E27" i="13"/>
  <c r="E15" i="8"/>
  <c r="H15" i="8" s="1"/>
  <c r="E15" i="13"/>
  <c r="E7" i="8"/>
  <c r="K7" i="8" s="1"/>
  <c r="N7" i="8" s="1"/>
  <c r="E7" i="13"/>
  <c r="C25" i="8"/>
  <c r="I25" i="8" s="1"/>
  <c r="L25" i="8" s="1"/>
  <c r="D34" i="8"/>
  <c r="J34" i="8" s="1"/>
  <c r="M34" i="8" s="1"/>
  <c r="D34" i="13"/>
  <c r="D22" i="8"/>
  <c r="D22" i="13"/>
  <c r="D18" i="8"/>
  <c r="G18" i="8" s="1"/>
  <c r="D18" i="13"/>
  <c r="E22" i="8"/>
  <c r="E22" i="13"/>
  <c r="E6" i="8"/>
  <c r="K6" i="8" s="1"/>
  <c r="N6" i="8" s="1"/>
  <c r="E6" i="13"/>
  <c r="S40" i="15"/>
  <c r="Z22" i="7"/>
  <c r="Z6" i="7"/>
  <c r="D21" i="8"/>
  <c r="J21" i="8" s="1"/>
  <c r="M21" i="8" s="1"/>
  <c r="D21" i="13"/>
  <c r="Z35" i="7"/>
  <c r="Z31" i="7"/>
  <c r="Z27" i="7"/>
  <c r="Z23" i="7"/>
  <c r="Z19" i="7"/>
  <c r="Z15" i="7"/>
  <c r="Z11" i="7"/>
  <c r="Z7" i="7"/>
  <c r="Z3" i="7"/>
  <c r="D36" i="8"/>
  <c r="J36" i="8" s="1"/>
  <c r="M36" i="8" s="1"/>
  <c r="D36" i="13"/>
  <c r="D32" i="8"/>
  <c r="J32" i="8" s="1"/>
  <c r="M32" i="8" s="1"/>
  <c r="D32" i="13"/>
  <c r="D28" i="8"/>
  <c r="J28" i="8" s="1"/>
  <c r="M28" i="8" s="1"/>
  <c r="D28" i="13"/>
  <c r="D24" i="8"/>
  <c r="D24" i="13"/>
  <c r="D20" i="8"/>
  <c r="G20" i="8" s="1"/>
  <c r="D20" i="13"/>
  <c r="D16" i="8"/>
  <c r="J16" i="8" s="1"/>
  <c r="M16" i="8" s="1"/>
  <c r="D16" i="13"/>
  <c r="D12" i="8"/>
  <c r="J12" i="8" s="1"/>
  <c r="M12" i="8" s="1"/>
  <c r="D12" i="13"/>
  <c r="D8" i="8"/>
  <c r="D8" i="13"/>
  <c r="D4" i="8"/>
  <c r="J4" i="8" s="1"/>
  <c r="M4" i="8" s="1"/>
  <c r="E36" i="8"/>
  <c r="K36" i="8" s="1"/>
  <c r="N36" i="8" s="1"/>
  <c r="E36" i="13"/>
  <c r="E28" i="8"/>
  <c r="E28" i="13"/>
  <c r="E20" i="8"/>
  <c r="K20" i="8" s="1"/>
  <c r="N20" i="8" s="1"/>
  <c r="E20" i="13"/>
  <c r="E16" i="8"/>
  <c r="K16" i="8" s="1"/>
  <c r="N16" i="8" s="1"/>
  <c r="E16" i="13"/>
  <c r="E12" i="8"/>
  <c r="E12" i="13"/>
  <c r="E8" i="8"/>
  <c r="H8" i="8" s="1"/>
  <c r="E8" i="13"/>
  <c r="E4" i="8"/>
  <c r="K4" i="8" s="1"/>
  <c r="N4" i="8" s="1"/>
  <c r="E4" i="13"/>
  <c r="D35" i="8"/>
  <c r="G35" i="8" s="1"/>
  <c r="D35" i="13"/>
  <c r="D27" i="8"/>
  <c r="D27" i="13"/>
  <c r="D19" i="8"/>
  <c r="J19" i="8" s="1"/>
  <c r="M19" i="8" s="1"/>
  <c r="D19" i="13"/>
  <c r="D11" i="8"/>
  <c r="J11" i="8" s="1"/>
  <c r="M11" i="8" s="1"/>
  <c r="D11" i="13"/>
  <c r="D3" i="8"/>
  <c r="J3" i="8" s="1"/>
  <c r="M3" i="8" s="1"/>
  <c r="D3" i="13"/>
  <c r="E31" i="8"/>
  <c r="E31" i="13"/>
  <c r="E23" i="8"/>
  <c r="H23" i="8" s="1"/>
  <c r="E23" i="13"/>
  <c r="E11" i="8"/>
  <c r="K11" i="8" s="1"/>
  <c r="N11" i="8" s="1"/>
  <c r="E11" i="13"/>
  <c r="Z36" i="7"/>
  <c r="Z32" i="7"/>
  <c r="Z28" i="7"/>
  <c r="Z24" i="7"/>
  <c r="Z20" i="7"/>
  <c r="Z16" i="7"/>
  <c r="Z12" i="7"/>
  <c r="Z8" i="7"/>
  <c r="Z4" i="7"/>
  <c r="D37" i="8"/>
  <c r="J37" i="8" s="1"/>
  <c r="M37" i="8" s="1"/>
  <c r="D37" i="13"/>
  <c r="D5" i="8"/>
  <c r="J5" i="8" s="1"/>
  <c r="M5" i="8" s="1"/>
  <c r="D5" i="13"/>
  <c r="AA30" i="7"/>
  <c r="AA14" i="7"/>
  <c r="AB30" i="7"/>
  <c r="AB33" i="7"/>
  <c r="AB25" i="7"/>
  <c r="AB17" i="7"/>
  <c r="AB9" i="7"/>
  <c r="Z37" i="7"/>
  <c r="AA33" i="7"/>
  <c r="AA25" i="7"/>
  <c r="AA13" i="7"/>
  <c r="AA26" i="7"/>
  <c r="AA10" i="7"/>
  <c r="AB34" i="7"/>
  <c r="AB18" i="7"/>
  <c r="AB14" i="7"/>
  <c r="AB37" i="7"/>
  <c r="AB29" i="7"/>
  <c r="AB21" i="7"/>
  <c r="AB13" i="7"/>
  <c r="AB5" i="7"/>
  <c r="Z21" i="7"/>
  <c r="Z5" i="7"/>
  <c r="AA29" i="7"/>
  <c r="AA17" i="7"/>
  <c r="AA9" i="7"/>
  <c r="Z34" i="7"/>
  <c r="Z30" i="7"/>
  <c r="Z26" i="7"/>
  <c r="Z18" i="7"/>
  <c r="Z14" i="7"/>
  <c r="Z10" i="7"/>
  <c r="Z2" i="7"/>
  <c r="U39" i="15"/>
  <c r="AB2" i="7"/>
  <c r="D6" i="13" l="1"/>
  <c r="E32" i="8"/>
  <c r="K32" i="8" s="1"/>
  <c r="N32" i="8" s="1"/>
  <c r="E26" i="13"/>
  <c r="D2" i="8"/>
  <c r="E24" i="13"/>
  <c r="E10" i="13"/>
  <c r="K10" i="13" s="1"/>
  <c r="Q10" i="13" s="1"/>
  <c r="K15" i="8"/>
  <c r="N15" i="8" s="1"/>
  <c r="F25" i="8"/>
  <c r="C9" i="13"/>
  <c r="F9" i="13" s="1"/>
  <c r="L9" i="13" s="1"/>
  <c r="R9" i="13" s="1"/>
  <c r="C13" i="13"/>
  <c r="F13" i="13" s="1"/>
  <c r="L13" i="13" s="1"/>
  <c r="R13" i="13" s="1"/>
  <c r="H19" i="8"/>
  <c r="J20" i="8"/>
  <c r="M20" i="8" s="1"/>
  <c r="G28" i="8"/>
  <c r="G15" i="8"/>
  <c r="J31" i="8"/>
  <c r="M31" i="8" s="1"/>
  <c r="H35" i="8"/>
  <c r="H24" i="8"/>
  <c r="K8" i="8"/>
  <c r="N8" i="8" s="1"/>
  <c r="G4" i="8"/>
  <c r="I13" i="8"/>
  <c r="L13" i="8" s="1"/>
  <c r="F13" i="8"/>
  <c r="F33" i="8"/>
  <c r="I33" i="8"/>
  <c r="L33" i="8" s="1"/>
  <c r="C29" i="13"/>
  <c r="F29" i="13" s="1"/>
  <c r="J35" i="8"/>
  <c r="M35" i="8" s="1"/>
  <c r="H16" i="8"/>
  <c r="H32" i="8"/>
  <c r="G12" i="8"/>
  <c r="C33" i="13"/>
  <c r="F33" i="13" s="1"/>
  <c r="L33" i="13" s="1"/>
  <c r="R33" i="13" s="1"/>
  <c r="K23" i="8"/>
  <c r="N23" i="8" s="1"/>
  <c r="G36" i="8"/>
  <c r="H26" i="8"/>
  <c r="G3" i="8"/>
  <c r="G5" i="8"/>
  <c r="G34" i="8"/>
  <c r="G19" i="8"/>
  <c r="C17" i="13"/>
  <c r="F17" i="13" s="1"/>
  <c r="L17" i="13" s="1"/>
  <c r="R17" i="13" s="1"/>
  <c r="H10" i="8"/>
  <c r="J18" i="8"/>
  <c r="M18" i="8" s="1"/>
  <c r="J8" i="8"/>
  <c r="M8" i="8" s="1"/>
  <c r="H31" i="8"/>
  <c r="J27" i="8"/>
  <c r="M27" i="8" s="1"/>
  <c r="K12" i="8"/>
  <c r="N12" i="8" s="1"/>
  <c r="K28" i="8"/>
  <c r="N28" i="8" s="1"/>
  <c r="K27" i="8"/>
  <c r="N27" i="8" s="1"/>
  <c r="J23" i="8"/>
  <c r="M23" i="8" s="1"/>
  <c r="J24" i="8"/>
  <c r="M24" i="8" s="1"/>
  <c r="G22" i="8"/>
  <c r="F9" i="8"/>
  <c r="G21" i="8"/>
  <c r="F29" i="8"/>
  <c r="K22" i="8"/>
  <c r="N22" i="8" s="1"/>
  <c r="C10" i="8"/>
  <c r="F10" i="8" s="1"/>
  <c r="C10" i="13"/>
  <c r="E13" i="8"/>
  <c r="H13" i="8" s="1"/>
  <c r="E13" i="13"/>
  <c r="C30" i="8"/>
  <c r="F30" i="8" s="1"/>
  <c r="C30" i="13"/>
  <c r="D29" i="8"/>
  <c r="G29" i="8" s="1"/>
  <c r="D29" i="13"/>
  <c r="E14" i="8"/>
  <c r="K14" i="8" s="1"/>
  <c r="N14" i="8" s="1"/>
  <c r="E14" i="13"/>
  <c r="D26" i="8"/>
  <c r="G26" i="8" s="1"/>
  <c r="D26" i="13"/>
  <c r="C37" i="8"/>
  <c r="F37" i="8" s="1"/>
  <c r="C37" i="13"/>
  <c r="E33" i="8"/>
  <c r="E33" i="13"/>
  <c r="E2" i="13"/>
  <c r="C2" i="13"/>
  <c r="C18" i="8"/>
  <c r="C18" i="13"/>
  <c r="D9" i="8"/>
  <c r="D9" i="13"/>
  <c r="C21" i="8"/>
  <c r="C21" i="13"/>
  <c r="E29" i="8"/>
  <c r="E29" i="13"/>
  <c r="E34" i="8"/>
  <c r="H34" i="8" s="1"/>
  <c r="E34" i="13"/>
  <c r="D25" i="8"/>
  <c r="D25" i="13"/>
  <c r="E17" i="8"/>
  <c r="E17" i="13"/>
  <c r="D14" i="8"/>
  <c r="D14" i="13"/>
  <c r="G5" i="13"/>
  <c r="J5" i="13"/>
  <c r="P5" i="13" s="1"/>
  <c r="C16" i="8"/>
  <c r="C16" i="13"/>
  <c r="C32" i="8"/>
  <c r="C32" i="13"/>
  <c r="K31" i="13"/>
  <c r="Q31" i="13" s="1"/>
  <c r="H31" i="13"/>
  <c r="J3" i="13"/>
  <c r="P3" i="13" s="1"/>
  <c r="G3" i="13"/>
  <c r="M3" i="13" s="1"/>
  <c r="S3" i="13" s="1"/>
  <c r="J35" i="13"/>
  <c r="P35" i="13" s="1"/>
  <c r="G35" i="13"/>
  <c r="M35" i="13" s="1"/>
  <c r="S35" i="13" s="1"/>
  <c r="G8" i="13"/>
  <c r="J8" i="13"/>
  <c r="P8" i="13" s="1"/>
  <c r="J24" i="13"/>
  <c r="P24" i="13" s="1"/>
  <c r="G24" i="13"/>
  <c r="C3" i="8"/>
  <c r="C3" i="13"/>
  <c r="C19" i="8"/>
  <c r="C19" i="13"/>
  <c r="C35" i="8"/>
  <c r="C35" i="13"/>
  <c r="C22" i="8"/>
  <c r="C22" i="13"/>
  <c r="H26" i="13"/>
  <c r="N26" i="13" s="1"/>
  <c r="T26" i="13" s="1"/>
  <c r="K26" i="13"/>
  <c r="Q26" i="13" s="1"/>
  <c r="G22" i="13"/>
  <c r="J22" i="13"/>
  <c r="P22" i="13" s="1"/>
  <c r="K27" i="13"/>
  <c r="Q27" i="13" s="1"/>
  <c r="H27" i="13"/>
  <c r="N27" i="13" s="1"/>
  <c r="T27" i="13" s="1"/>
  <c r="K35" i="13"/>
  <c r="Q35" i="13" s="1"/>
  <c r="H35" i="13"/>
  <c r="J31" i="13"/>
  <c r="P31" i="13" s="1"/>
  <c r="G31" i="13"/>
  <c r="H7" i="8"/>
  <c r="H27" i="8"/>
  <c r="G11" i="8"/>
  <c r="G23" i="8"/>
  <c r="H4" i="8"/>
  <c r="H12" i="8"/>
  <c r="H20" i="8"/>
  <c r="H28" i="8"/>
  <c r="H36" i="8"/>
  <c r="G8" i="8"/>
  <c r="G16" i="8"/>
  <c r="G24" i="8"/>
  <c r="G32" i="8"/>
  <c r="H6" i="8"/>
  <c r="H22" i="8"/>
  <c r="J6" i="8"/>
  <c r="M6" i="8" s="1"/>
  <c r="J22" i="8"/>
  <c r="M22" i="8" s="1"/>
  <c r="I29" i="8"/>
  <c r="L29" i="8" s="1"/>
  <c r="C26" i="8"/>
  <c r="C26" i="13"/>
  <c r="D17" i="8"/>
  <c r="D17" i="13"/>
  <c r="E5" i="8"/>
  <c r="H5" i="8" s="1"/>
  <c r="E5" i="13"/>
  <c r="E37" i="8"/>
  <c r="H37" i="8" s="1"/>
  <c r="E37" i="13"/>
  <c r="D10" i="8"/>
  <c r="G10" i="8" s="1"/>
  <c r="D10" i="13"/>
  <c r="D33" i="8"/>
  <c r="D33" i="13"/>
  <c r="E25" i="8"/>
  <c r="E25" i="13"/>
  <c r="D30" i="8"/>
  <c r="D30" i="13"/>
  <c r="C8" i="8"/>
  <c r="C8" i="13"/>
  <c r="C24" i="8"/>
  <c r="C24" i="13"/>
  <c r="K11" i="13"/>
  <c r="Q11" i="13" s="1"/>
  <c r="H11" i="13"/>
  <c r="J19" i="13"/>
  <c r="P19" i="13" s="1"/>
  <c r="G19" i="13"/>
  <c r="M19" i="13" s="1"/>
  <c r="S19" i="13" s="1"/>
  <c r="H4" i="13"/>
  <c r="K4" i="13"/>
  <c r="Q4" i="13" s="1"/>
  <c r="H8" i="13"/>
  <c r="K8" i="13"/>
  <c r="Q8" i="13" s="1"/>
  <c r="H20" i="13"/>
  <c r="K20" i="13"/>
  <c r="Q20" i="13" s="1"/>
  <c r="K24" i="13"/>
  <c r="Q24" i="13" s="1"/>
  <c r="H24" i="13"/>
  <c r="N24" i="13" s="1"/>
  <c r="T24" i="13" s="1"/>
  <c r="H36" i="13"/>
  <c r="N36" i="13" s="1"/>
  <c r="T36" i="13" s="1"/>
  <c r="K36" i="13"/>
  <c r="Q36" i="13" s="1"/>
  <c r="J16" i="13"/>
  <c r="P16" i="13" s="1"/>
  <c r="G16" i="13"/>
  <c r="J32" i="13"/>
  <c r="P32" i="13" s="1"/>
  <c r="G32" i="13"/>
  <c r="C11" i="8"/>
  <c r="C11" i="13"/>
  <c r="C27" i="8"/>
  <c r="C27" i="13"/>
  <c r="G21" i="13"/>
  <c r="J21" i="13"/>
  <c r="P21" i="13" s="1"/>
  <c r="H10" i="13"/>
  <c r="N10" i="13" s="1"/>
  <c r="T10" i="13" s="1"/>
  <c r="G6" i="13"/>
  <c r="M6" i="13" s="1"/>
  <c r="S6" i="13" s="1"/>
  <c r="J6" i="13"/>
  <c r="P6" i="13" s="1"/>
  <c r="F25" i="13"/>
  <c r="L25" i="13" s="1"/>
  <c r="R25" i="13" s="1"/>
  <c r="I25" i="13"/>
  <c r="O25" i="13" s="1"/>
  <c r="K7" i="13"/>
  <c r="Q7" i="13" s="1"/>
  <c r="H7" i="13"/>
  <c r="N7" i="13" s="1"/>
  <c r="T7" i="13" s="1"/>
  <c r="J15" i="13"/>
  <c r="P15" i="13" s="1"/>
  <c r="G15" i="13"/>
  <c r="K19" i="13"/>
  <c r="Q19" i="13" s="1"/>
  <c r="H19" i="13"/>
  <c r="I17" i="8"/>
  <c r="L17" i="8" s="1"/>
  <c r="H11" i="8"/>
  <c r="K31" i="8"/>
  <c r="N31" i="8" s="1"/>
  <c r="G7" i="8"/>
  <c r="G27" i="8"/>
  <c r="G37" i="8"/>
  <c r="H3" i="8"/>
  <c r="I9" i="8"/>
  <c r="L9" i="8" s="1"/>
  <c r="C14" i="8"/>
  <c r="I14" i="8" s="1"/>
  <c r="L14" i="8" s="1"/>
  <c r="C14" i="13"/>
  <c r="C34" i="8"/>
  <c r="F34" i="8" s="1"/>
  <c r="C34" i="13"/>
  <c r="C5" i="8"/>
  <c r="C5" i="13"/>
  <c r="E21" i="8"/>
  <c r="K21" i="8" s="1"/>
  <c r="N21" i="8" s="1"/>
  <c r="E21" i="13"/>
  <c r="E18" i="8"/>
  <c r="H18" i="8" s="1"/>
  <c r="E18" i="13"/>
  <c r="D13" i="8"/>
  <c r="G13" i="8" s="1"/>
  <c r="D13" i="13"/>
  <c r="E9" i="8"/>
  <c r="H9" i="8" s="1"/>
  <c r="E9" i="13"/>
  <c r="E30" i="8"/>
  <c r="K30" i="8" s="1"/>
  <c r="N30" i="8" s="1"/>
  <c r="E30" i="13"/>
  <c r="C4" i="13"/>
  <c r="C4" i="8"/>
  <c r="C20" i="8"/>
  <c r="C20" i="13"/>
  <c r="C36" i="8"/>
  <c r="C36" i="13"/>
  <c r="K23" i="13"/>
  <c r="Q23" i="13" s="1"/>
  <c r="H23" i="13"/>
  <c r="N23" i="13" s="1"/>
  <c r="T23" i="13" s="1"/>
  <c r="J27" i="13"/>
  <c r="P27" i="13" s="1"/>
  <c r="G27" i="13"/>
  <c r="K12" i="13"/>
  <c r="Q12" i="13" s="1"/>
  <c r="H12" i="13"/>
  <c r="N12" i="13" s="1"/>
  <c r="T12" i="13" s="1"/>
  <c r="K28" i="13"/>
  <c r="Q28" i="13" s="1"/>
  <c r="H28" i="13"/>
  <c r="N28" i="13" s="1"/>
  <c r="T28" i="13" s="1"/>
  <c r="G4" i="13"/>
  <c r="M4" i="13" s="1"/>
  <c r="S4" i="13" s="1"/>
  <c r="J4" i="13"/>
  <c r="P4" i="13" s="1"/>
  <c r="J20" i="13"/>
  <c r="P20" i="13" s="1"/>
  <c r="G20" i="13"/>
  <c r="M20" i="13" s="1"/>
  <c r="S20" i="13" s="1"/>
  <c r="J36" i="13"/>
  <c r="P36" i="13" s="1"/>
  <c r="G36" i="13"/>
  <c r="M36" i="13" s="1"/>
  <c r="S36" i="13" s="1"/>
  <c r="C7" i="8"/>
  <c r="C7" i="13"/>
  <c r="C23" i="8"/>
  <c r="C23" i="13"/>
  <c r="K22" i="13"/>
  <c r="Q22" i="13" s="1"/>
  <c r="H22" i="13"/>
  <c r="N22" i="13" s="1"/>
  <c r="T22" i="13" s="1"/>
  <c r="G18" i="13"/>
  <c r="J18" i="13"/>
  <c r="P18" i="13" s="1"/>
  <c r="K15" i="13"/>
  <c r="Q15" i="13" s="1"/>
  <c r="H15" i="13"/>
  <c r="N15" i="13" s="1"/>
  <c r="T15" i="13" s="1"/>
  <c r="J23" i="13"/>
  <c r="P23" i="13" s="1"/>
  <c r="G23" i="13"/>
  <c r="M23" i="13" s="1"/>
  <c r="S23" i="13" s="1"/>
  <c r="G37" i="13"/>
  <c r="M37" i="13" s="1"/>
  <c r="S37" i="13" s="1"/>
  <c r="J37" i="13"/>
  <c r="P37" i="13" s="1"/>
  <c r="C12" i="8"/>
  <c r="C12" i="13"/>
  <c r="C28" i="13"/>
  <c r="C28" i="8"/>
  <c r="J11" i="13"/>
  <c r="P11" i="13" s="1"/>
  <c r="G11" i="13"/>
  <c r="H16" i="13"/>
  <c r="N16" i="13" s="1"/>
  <c r="T16" i="13" s="1"/>
  <c r="K16" i="13"/>
  <c r="Q16" i="13" s="1"/>
  <c r="K32" i="13"/>
  <c r="Q32" i="13" s="1"/>
  <c r="H32" i="13"/>
  <c r="N32" i="13" s="1"/>
  <c r="T32" i="13" s="1"/>
  <c r="J12" i="13"/>
  <c r="P12" i="13" s="1"/>
  <c r="G12" i="13"/>
  <c r="M12" i="13" s="1"/>
  <c r="S12" i="13" s="1"/>
  <c r="J28" i="13"/>
  <c r="P28" i="13" s="1"/>
  <c r="G28" i="13"/>
  <c r="M28" i="13" s="1"/>
  <c r="S28" i="13" s="1"/>
  <c r="C15" i="8"/>
  <c r="C15" i="13"/>
  <c r="C31" i="8"/>
  <c r="C31" i="13"/>
  <c r="C6" i="8"/>
  <c r="C6" i="13"/>
  <c r="K6" i="13"/>
  <c r="Q6" i="13" s="1"/>
  <c r="H6" i="13"/>
  <c r="N6" i="13" s="1"/>
  <c r="T6" i="13" s="1"/>
  <c r="G34" i="13"/>
  <c r="J34" i="13"/>
  <c r="P34" i="13" s="1"/>
  <c r="J2" i="13"/>
  <c r="G2" i="13"/>
  <c r="J7" i="13"/>
  <c r="P7" i="13" s="1"/>
  <c r="G7" i="13"/>
  <c r="K3" i="13"/>
  <c r="Q3" i="13" s="1"/>
  <c r="H3" i="13"/>
  <c r="E2" i="8"/>
  <c r="U42" i="15"/>
  <c r="X39" i="15" s="1"/>
  <c r="C2" i="8"/>
  <c r="J2" i="8"/>
  <c r="G2" i="8"/>
  <c r="I9" i="13" l="1"/>
  <c r="O9" i="13" s="1"/>
  <c r="H30" i="8"/>
  <c r="D105" i="13"/>
  <c r="E105" i="13"/>
  <c r="C105" i="13"/>
  <c r="I13" i="13"/>
  <c r="O13" i="13" s="1"/>
  <c r="P2" i="13"/>
  <c r="I34" i="8"/>
  <c r="L34" i="8" s="1"/>
  <c r="I17" i="13"/>
  <c r="O17" i="13" s="1"/>
  <c r="I30" i="8"/>
  <c r="L30" i="8" s="1"/>
  <c r="I29" i="13"/>
  <c r="O29" i="13" s="1"/>
  <c r="K37" i="8"/>
  <c r="N37" i="8" s="1"/>
  <c r="I37" i="8"/>
  <c r="L37" i="8" s="1"/>
  <c r="H21" i="8"/>
  <c r="H14" i="8"/>
  <c r="I33" i="13"/>
  <c r="O33" i="13" s="1"/>
  <c r="J13" i="8"/>
  <c r="M13" i="8" s="1"/>
  <c r="S42" i="15"/>
  <c r="X41" i="15"/>
  <c r="X40" i="15"/>
  <c r="T42" i="15"/>
  <c r="X38" i="15"/>
  <c r="K9" i="8"/>
  <c r="N9" i="8" s="1"/>
  <c r="I10" i="8"/>
  <c r="L10" i="8" s="1"/>
  <c r="J29" i="8"/>
  <c r="M29" i="8" s="1"/>
  <c r="G17" i="8"/>
  <c r="J17" i="8"/>
  <c r="M17" i="8" s="1"/>
  <c r="K33" i="8"/>
  <c r="N33" i="8" s="1"/>
  <c r="I6" i="13"/>
  <c r="O6" i="13" s="1"/>
  <c r="F6" i="13"/>
  <c r="F15" i="8"/>
  <c r="I15" i="8"/>
  <c r="L15" i="8" s="1"/>
  <c r="I28" i="13"/>
  <c r="O28" i="13" s="1"/>
  <c r="F28" i="13"/>
  <c r="L28" i="13" s="1"/>
  <c r="R28" i="13" s="1"/>
  <c r="F12" i="8"/>
  <c r="I12" i="8"/>
  <c r="L12" i="8" s="1"/>
  <c r="F23" i="8"/>
  <c r="I23" i="8"/>
  <c r="L23" i="8" s="1"/>
  <c r="M27" i="13"/>
  <c r="S27" i="13" s="1"/>
  <c r="I36" i="13"/>
  <c r="O36" i="13" s="1"/>
  <c r="F36" i="13"/>
  <c r="K30" i="13"/>
  <c r="Q30" i="13" s="1"/>
  <c r="H30" i="13"/>
  <c r="I5" i="8"/>
  <c r="L5" i="8" s="1"/>
  <c r="N19" i="13"/>
  <c r="T19" i="13" s="1"/>
  <c r="F27" i="8"/>
  <c r="I27" i="8"/>
  <c r="L27" i="8" s="1"/>
  <c r="N8" i="13"/>
  <c r="T8" i="13" s="1"/>
  <c r="I24" i="13"/>
  <c r="O24" i="13" s="1"/>
  <c r="F24" i="13"/>
  <c r="G30" i="13"/>
  <c r="J30" i="13"/>
  <c r="P30" i="13" s="1"/>
  <c r="H25" i="8"/>
  <c r="K25" i="8"/>
  <c r="N25" i="8" s="1"/>
  <c r="M31" i="13"/>
  <c r="S31" i="13" s="1"/>
  <c r="N35" i="13"/>
  <c r="T35" i="13" s="1"/>
  <c r="F35" i="13"/>
  <c r="I35" i="13"/>
  <c r="O35" i="13" s="1"/>
  <c r="F3" i="8"/>
  <c r="I3" i="8"/>
  <c r="L3" i="8" s="1"/>
  <c r="M24" i="13"/>
  <c r="S24" i="13" s="1"/>
  <c r="F32" i="8"/>
  <c r="I32" i="8"/>
  <c r="L32" i="8" s="1"/>
  <c r="G14" i="13"/>
  <c r="M14" i="13" s="1"/>
  <c r="S14" i="13" s="1"/>
  <c r="J14" i="13"/>
  <c r="P14" i="13" s="1"/>
  <c r="H17" i="8"/>
  <c r="K17" i="8"/>
  <c r="N17" i="8" s="1"/>
  <c r="I21" i="8"/>
  <c r="L21" i="8" s="1"/>
  <c r="F21" i="8"/>
  <c r="I2" i="13"/>
  <c r="F2" i="13"/>
  <c r="K33" i="13"/>
  <c r="Q33" i="13" s="1"/>
  <c r="H33" i="13"/>
  <c r="G29" i="13"/>
  <c r="M29" i="13" s="1"/>
  <c r="S29" i="13" s="1"/>
  <c r="J29" i="13"/>
  <c r="P29" i="13" s="1"/>
  <c r="I30" i="13"/>
  <c r="O30" i="13" s="1"/>
  <c r="F30" i="13"/>
  <c r="L30" i="13" s="1"/>
  <c r="R30" i="13" s="1"/>
  <c r="K34" i="8"/>
  <c r="N34" i="8" s="1"/>
  <c r="J26" i="8"/>
  <c r="M26" i="8" s="1"/>
  <c r="K13" i="8"/>
  <c r="N13" i="8" s="1"/>
  <c r="J10" i="8"/>
  <c r="M10" i="8" s="1"/>
  <c r="K5" i="8"/>
  <c r="N5" i="8" s="1"/>
  <c r="H33" i="8"/>
  <c r="N3" i="13"/>
  <c r="T3" i="13" s="1"/>
  <c r="M7" i="13"/>
  <c r="S7" i="13" s="1"/>
  <c r="I6" i="8"/>
  <c r="L6" i="8" s="1"/>
  <c r="F6" i="8"/>
  <c r="F31" i="8"/>
  <c r="I31" i="8"/>
  <c r="L31" i="8" s="1"/>
  <c r="F7" i="13"/>
  <c r="I7" i="13"/>
  <c r="O7" i="13" s="1"/>
  <c r="I20" i="8"/>
  <c r="L20" i="8" s="1"/>
  <c r="F20" i="8"/>
  <c r="J13" i="13"/>
  <c r="P13" i="13" s="1"/>
  <c r="G13" i="13"/>
  <c r="M13" i="13" s="1"/>
  <c r="S13" i="13" s="1"/>
  <c r="H18" i="13"/>
  <c r="N18" i="13" s="1"/>
  <c r="T18" i="13" s="1"/>
  <c r="K18" i="13"/>
  <c r="Q18" i="13" s="1"/>
  <c r="I34" i="13"/>
  <c r="O34" i="13" s="1"/>
  <c r="F34" i="13"/>
  <c r="I14" i="13"/>
  <c r="O14" i="13" s="1"/>
  <c r="F14" i="13"/>
  <c r="L14" i="13" s="1"/>
  <c r="R14" i="13" s="1"/>
  <c r="M21" i="13"/>
  <c r="S21" i="13" s="1"/>
  <c r="F11" i="13"/>
  <c r="L11" i="13" s="1"/>
  <c r="R11" i="13" s="1"/>
  <c r="I11" i="13"/>
  <c r="O11" i="13" s="1"/>
  <c r="N20" i="13"/>
  <c r="T20" i="13" s="1"/>
  <c r="N11" i="13"/>
  <c r="T11" i="13" s="1"/>
  <c r="I8" i="8"/>
  <c r="L8" i="8" s="1"/>
  <c r="F8" i="8"/>
  <c r="J30" i="8"/>
  <c r="M30" i="8" s="1"/>
  <c r="G30" i="8"/>
  <c r="G33" i="13"/>
  <c r="J33" i="13"/>
  <c r="P33" i="13" s="1"/>
  <c r="G10" i="13"/>
  <c r="J10" i="13"/>
  <c r="P10" i="13" s="1"/>
  <c r="G17" i="13"/>
  <c r="J17" i="13"/>
  <c r="P17" i="13" s="1"/>
  <c r="I26" i="13"/>
  <c r="O26" i="13" s="1"/>
  <c r="F26" i="13"/>
  <c r="L26" i="13" s="1"/>
  <c r="R26" i="13" s="1"/>
  <c r="F19" i="8"/>
  <c r="I19" i="8"/>
  <c r="L19" i="8" s="1"/>
  <c r="J14" i="8"/>
  <c r="M14" i="8" s="1"/>
  <c r="G14" i="8"/>
  <c r="G25" i="13"/>
  <c r="M25" i="13" s="1"/>
  <c r="S25" i="13" s="1"/>
  <c r="J25" i="13"/>
  <c r="P25" i="13" s="1"/>
  <c r="H34" i="13"/>
  <c r="N34" i="13" s="1"/>
  <c r="T34" i="13" s="1"/>
  <c r="K34" i="13"/>
  <c r="Q34" i="13" s="1"/>
  <c r="H29" i="8"/>
  <c r="K29" i="8"/>
  <c r="N29" i="8" s="1"/>
  <c r="G9" i="13"/>
  <c r="M9" i="13" s="1"/>
  <c r="S9" i="13" s="1"/>
  <c r="J9" i="13"/>
  <c r="I18" i="13"/>
  <c r="O18" i="13" s="1"/>
  <c r="F18" i="13"/>
  <c r="F15" i="13"/>
  <c r="L15" i="13" s="1"/>
  <c r="R15" i="13" s="1"/>
  <c r="I15" i="13"/>
  <c r="O15" i="13" s="1"/>
  <c r="M11" i="13"/>
  <c r="S11" i="13" s="1"/>
  <c r="F12" i="13"/>
  <c r="I12" i="13"/>
  <c r="O12" i="13" s="1"/>
  <c r="F23" i="13"/>
  <c r="I23" i="13"/>
  <c r="O23" i="13" s="1"/>
  <c r="F36" i="8"/>
  <c r="I36" i="8"/>
  <c r="L36" i="8" s="1"/>
  <c r="I4" i="8"/>
  <c r="L4" i="8" s="1"/>
  <c r="F4" i="8"/>
  <c r="H9" i="13"/>
  <c r="N9" i="13" s="1"/>
  <c r="T9" i="13" s="1"/>
  <c r="K9" i="13"/>
  <c r="Q9" i="13" s="1"/>
  <c r="K18" i="8"/>
  <c r="N18" i="8" s="1"/>
  <c r="M15" i="13"/>
  <c r="S15" i="13" s="1"/>
  <c r="F27" i="13"/>
  <c r="I27" i="13"/>
  <c r="O27" i="13" s="1"/>
  <c r="M32" i="13"/>
  <c r="S32" i="13" s="1"/>
  <c r="M16" i="13"/>
  <c r="S16" i="13" s="1"/>
  <c r="F24" i="8"/>
  <c r="I24" i="8"/>
  <c r="L24" i="8" s="1"/>
  <c r="H25" i="13"/>
  <c r="K25" i="13"/>
  <c r="Q25" i="13" s="1"/>
  <c r="H5" i="13"/>
  <c r="N5" i="13" s="1"/>
  <c r="T5" i="13" s="1"/>
  <c r="K5" i="13"/>
  <c r="Q5" i="13" s="1"/>
  <c r="F26" i="8"/>
  <c r="I26" i="8"/>
  <c r="L26" i="8" s="1"/>
  <c r="L29" i="13"/>
  <c r="R29" i="13" s="1"/>
  <c r="I22" i="13"/>
  <c r="O22" i="13" s="1"/>
  <c r="F22" i="13"/>
  <c r="F35" i="8"/>
  <c r="I35" i="8"/>
  <c r="L35" i="8" s="1"/>
  <c r="F3" i="13"/>
  <c r="I3" i="13"/>
  <c r="O3" i="13" s="1"/>
  <c r="M8" i="13"/>
  <c r="S8" i="13" s="1"/>
  <c r="N31" i="13"/>
  <c r="T31" i="13" s="1"/>
  <c r="I16" i="13"/>
  <c r="O16" i="13" s="1"/>
  <c r="F16" i="13"/>
  <c r="L16" i="13" s="1"/>
  <c r="R16" i="13" s="1"/>
  <c r="M5" i="13"/>
  <c r="S5" i="13" s="1"/>
  <c r="K17" i="13"/>
  <c r="Q17" i="13" s="1"/>
  <c r="H17" i="13"/>
  <c r="N17" i="13" s="1"/>
  <c r="T17" i="13" s="1"/>
  <c r="F18" i="8"/>
  <c r="I18" i="8"/>
  <c r="L18" i="8" s="1"/>
  <c r="H2" i="13"/>
  <c r="K2" i="13"/>
  <c r="K14" i="13"/>
  <c r="Q14" i="13" s="1"/>
  <c r="H14" i="13"/>
  <c r="N14" i="13" s="1"/>
  <c r="T14" i="13" s="1"/>
  <c r="K13" i="13"/>
  <c r="Q13" i="13" s="1"/>
  <c r="H13" i="13"/>
  <c r="I10" i="13"/>
  <c r="O10" i="13" s="1"/>
  <c r="F10" i="13"/>
  <c r="L10" i="13" s="1"/>
  <c r="R10" i="13" s="1"/>
  <c r="F5" i="8"/>
  <c r="F14" i="8"/>
  <c r="M2" i="13"/>
  <c r="M34" i="13"/>
  <c r="S34" i="13" s="1"/>
  <c r="F31" i="13"/>
  <c r="I31" i="13"/>
  <c r="O31" i="13" s="1"/>
  <c r="F28" i="8"/>
  <c r="I28" i="8"/>
  <c r="L28" i="8" s="1"/>
  <c r="M18" i="13"/>
  <c r="S18" i="13" s="1"/>
  <c r="F7" i="8"/>
  <c r="I7" i="8"/>
  <c r="L7" i="8" s="1"/>
  <c r="I20" i="13"/>
  <c r="O20" i="13" s="1"/>
  <c r="F20" i="13"/>
  <c r="F4" i="13"/>
  <c r="I4" i="13"/>
  <c r="O4" i="13" s="1"/>
  <c r="H21" i="13"/>
  <c r="K21" i="13"/>
  <c r="Q21" i="13" s="1"/>
  <c r="F5" i="13"/>
  <c r="I5" i="13"/>
  <c r="O5" i="13" s="1"/>
  <c r="F11" i="8"/>
  <c r="I11" i="8"/>
  <c r="L11" i="8" s="1"/>
  <c r="N4" i="13"/>
  <c r="T4" i="13" s="1"/>
  <c r="I8" i="13"/>
  <c r="O8" i="13" s="1"/>
  <c r="F8" i="13"/>
  <c r="G33" i="8"/>
  <c r="J33" i="8"/>
  <c r="M33" i="8" s="1"/>
  <c r="H37" i="13"/>
  <c r="N37" i="13" s="1"/>
  <c r="T37" i="13" s="1"/>
  <c r="K37" i="13"/>
  <c r="Q37" i="13" s="1"/>
  <c r="M22" i="13"/>
  <c r="S22" i="13" s="1"/>
  <c r="I22" i="8"/>
  <c r="L22" i="8" s="1"/>
  <c r="F22" i="8"/>
  <c r="F19" i="13"/>
  <c r="I19" i="13"/>
  <c r="O19" i="13" s="1"/>
  <c r="F32" i="13"/>
  <c r="L32" i="13" s="1"/>
  <c r="R32" i="13" s="1"/>
  <c r="I32" i="13"/>
  <c r="O32" i="13" s="1"/>
  <c r="I16" i="8"/>
  <c r="L16" i="8" s="1"/>
  <c r="F16" i="8"/>
  <c r="J25" i="8"/>
  <c r="M25" i="8" s="1"/>
  <c r="G25" i="8"/>
  <c r="H29" i="13"/>
  <c r="N29" i="13" s="1"/>
  <c r="T29" i="13" s="1"/>
  <c r="K29" i="13"/>
  <c r="Q29" i="13" s="1"/>
  <c r="F21" i="13"/>
  <c r="I21" i="13"/>
  <c r="O21" i="13" s="1"/>
  <c r="G9" i="8"/>
  <c r="J9" i="8"/>
  <c r="M9" i="8" s="1"/>
  <c r="F37" i="13"/>
  <c r="I37" i="13"/>
  <c r="O37" i="13" s="1"/>
  <c r="G26" i="13"/>
  <c r="J26" i="13"/>
  <c r="P26" i="13" s="1"/>
  <c r="H2" i="8"/>
  <c r="K2" i="8"/>
  <c r="F2" i="8"/>
  <c r="I2" i="8"/>
  <c r="M2" i="8"/>
  <c r="J105" i="13" l="1"/>
  <c r="J107" i="13" s="1"/>
  <c r="I105" i="13"/>
  <c r="I107" i="13" s="1"/>
  <c r="K105" i="13"/>
  <c r="K107" i="13" s="1"/>
  <c r="G105" i="13"/>
  <c r="H105" i="13"/>
  <c r="F105" i="13"/>
  <c r="O2" i="13"/>
  <c r="O105" i="13" s="1"/>
  <c r="O107" i="13" s="1"/>
  <c r="W39" i="15"/>
  <c r="W38" i="15"/>
  <c r="W40" i="15"/>
  <c r="W41" i="15"/>
  <c r="V41" i="15"/>
  <c r="V38" i="15"/>
  <c r="V39" i="15"/>
  <c r="V40" i="15"/>
  <c r="N21" i="13"/>
  <c r="T21" i="13" s="1"/>
  <c r="L22" i="13"/>
  <c r="R22" i="13" s="1"/>
  <c r="L18" i="13"/>
  <c r="R18" i="13" s="1"/>
  <c r="L2" i="13"/>
  <c r="L37" i="13"/>
  <c r="R37" i="13" s="1"/>
  <c r="L8" i="13"/>
  <c r="R8" i="13" s="1"/>
  <c r="L4" i="13"/>
  <c r="R4" i="13" s="1"/>
  <c r="N25" i="13"/>
  <c r="T25" i="13" s="1"/>
  <c r="L23" i="13"/>
  <c r="R23" i="13" s="1"/>
  <c r="M17" i="13"/>
  <c r="S17" i="13" s="1"/>
  <c r="M33" i="13"/>
  <c r="S33" i="13" s="1"/>
  <c r="L34" i="13"/>
  <c r="R34" i="13" s="1"/>
  <c r="N33" i="13"/>
  <c r="T33" i="13" s="1"/>
  <c r="L35" i="13"/>
  <c r="R35" i="13" s="1"/>
  <c r="M30" i="13"/>
  <c r="S30" i="13" s="1"/>
  <c r="L6" i="13"/>
  <c r="R6" i="13" s="1"/>
  <c r="M26" i="13"/>
  <c r="S26" i="13" s="1"/>
  <c r="L21" i="13"/>
  <c r="R21" i="13" s="1"/>
  <c r="L5" i="13"/>
  <c r="R5" i="13" s="1"/>
  <c r="L20" i="13"/>
  <c r="R20" i="13" s="1"/>
  <c r="L31" i="13"/>
  <c r="R31" i="13" s="1"/>
  <c r="S2" i="13"/>
  <c r="Q2" i="13"/>
  <c r="Q105" i="13" s="1"/>
  <c r="Q107" i="13" s="1"/>
  <c r="L7" i="13"/>
  <c r="R7" i="13" s="1"/>
  <c r="N30" i="13"/>
  <c r="T30" i="13" s="1"/>
  <c r="L36" i="13"/>
  <c r="R36" i="13" s="1"/>
  <c r="L19" i="13"/>
  <c r="R19" i="13" s="1"/>
  <c r="N13" i="13"/>
  <c r="T13" i="13" s="1"/>
  <c r="N2" i="13"/>
  <c r="L3" i="13"/>
  <c r="R3" i="13" s="1"/>
  <c r="L27" i="13"/>
  <c r="R27" i="13" s="1"/>
  <c r="L12" i="13"/>
  <c r="R12" i="13" s="1"/>
  <c r="P9" i="13"/>
  <c r="P105" i="13" s="1"/>
  <c r="P107" i="13" s="1"/>
  <c r="M10" i="13"/>
  <c r="S10" i="13" s="1"/>
  <c r="L24" i="13"/>
  <c r="R24" i="13" s="1"/>
  <c r="L2" i="8"/>
  <c r="N2" i="8"/>
  <c r="N105" i="13" l="1"/>
  <c r="N107" i="13" s="1"/>
  <c r="S105" i="13"/>
  <c r="S107" i="13" s="1"/>
  <c r="L105" i="13"/>
  <c r="L107" i="13" s="1"/>
  <c r="M105" i="13"/>
  <c r="M107" i="13" s="1"/>
  <c r="T2" i="13"/>
  <c r="T105" i="13" s="1"/>
  <c r="T107" i="13" s="1"/>
  <c r="R2" i="13"/>
  <c r="R105" i="13" s="1"/>
  <c r="R107" i="13" s="1"/>
  <c r="P28" i="15"/>
  <c r="P31" i="15" s="1"/>
  <c r="O28" i="15"/>
  <c r="O31" i="15" s="1"/>
  <c r="E17" i="15"/>
  <c r="F17" i="15"/>
  <c r="D17" i="15"/>
  <c r="F21" i="15"/>
  <c r="E21" i="15"/>
  <c r="D15" i="14" l="1"/>
  <c r="D22" i="14"/>
  <c r="D21" i="14"/>
  <c r="D24" i="14"/>
  <c r="D8" i="14"/>
  <c r="D19" i="14"/>
  <c r="D23" i="14"/>
  <c r="D34" i="14"/>
  <c r="D28" i="14"/>
  <c r="D12" i="14"/>
  <c r="D27" i="14"/>
  <c r="D31" i="14"/>
  <c r="D6" i="14"/>
  <c r="D32" i="14"/>
  <c r="D16" i="14"/>
  <c r="D35" i="14"/>
  <c r="D3" i="14"/>
  <c r="D5" i="14"/>
  <c r="D7" i="14"/>
  <c r="D2" i="14"/>
  <c r="D18" i="14"/>
  <c r="D36" i="14"/>
  <c r="D20" i="14"/>
  <c r="D4" i="14"/>
  <c r="D11" i="14"/>
  <c r="D37" i="14"/>
  <c r="D29" i="14"/>
  <c r="D14" i="14"/>
  <c r="D10" i="14"/>
  <c r="D13" i="14"/>
  <c r="D9" i="14"/>
  <c r="D30" i="14"/>
  <c r="D26" i="14"/>
  <c r="D33" i="14"/>
  <c r="D25" i="14"/>
  <c r="D17" i="14"/>
  <c r="E19" i="14"/>
  <c r="E27" i="14"/>
  <c r="E10" i="14"/>
  <c r="E24" i="14"/>
  <c r="E8" i="14"/>
  <c r="E31" i="14"/>
  <c r="E22" i="14"/>
  <c r="E32" i="14"/>
  <c r="E28" i="14"/>
  <c r="E16" i="14"/>
  <c r="E12" i="14"/>
  <c r="E35" i="14"/>
  <c r="E7" i="14"/>
  <c r="E26" i="14"/>
  <c r="E36" i="14"/>
  <c r="E20" i="14"/>
  <c r="E4" i="14"/>
  <c r="E11" i="14"/>
  <c r="E3" i="14"/>
  <c r="E15" i="14"/>
  <c r="E6" i="14"/>
  <c r="E23" i="14"/>
  <c r="E14" i="14"/>
  <c r="E33" i="14"/>
  <c r="E29" i="14"/>
  <c r="E34" i="14"/>
  <c r="E9" i="14"/>
  <c r="E30" i="14"/>
  <c r="E17" i="14"/>
  <c r="E37" i="14"/>
  <c r="E25" i="14"/>
  <c r="E21" i="14"/>
  <c r="E18" i="14"/>
  <c r="E13" i="14"/>
  <c r="E2" i="14"/>
  <c r="E5" i="14"/>
  <c r="D105" i="14" l="1"/>
  <c r="E105" i="14"/>
  <c r="E13" i="16"/>
  <c r="H13" i="16" s="1"/>
  <c r="Q13" i="14"/>
  <c r="W13" i="14"/>
  <c r="K13" i="14"/>
  <c r="AC13" i="14"/>
  <c r="H13" i="14"/>
  <c r="W34" i="14"/>
  <c r="Q34" i="14"/>
  <c r="AC34" i="14"/>
  <c r="E34" i="16"/>
  <c r="H34" i="16" s="1"/>
  <c r="K34" i="14"/>
  <c r="H34" i="14"/>
  <c r="Q11" i="14"/>
  <c r="E11" i="16"/>
  <c r="H11" i="16" s="1"/>
  <c r="AC11" i="14"/>
  <c r="W11" i="14"/>
  <c r="K11" i="14"/>
  <c r="H11" i="14"/>
  <c r="AC16" i="14"/>
  <c r="Q16" i="14"/>
  <c r="W16" i="14"/>
  <c r="E16" i="16"/>
  <c r="H16" i="16" s="1"/>
  <c r="K16" i="14"/>
  <c r="H16" i="14"/>
  <c r="W31" i="14"/>
  <c r="Q31" i="14"/>
  <c r="H31" i="14"/>
  <c r="E31" i="16"/>
  <c r="H31" i="16" s="1"/>
  <c r="K31" i="14"/>
  <c r="AC31" i="14"/>
  <c r="J33" i="14"/>
  <c r="D33" i="16"/>
  <c r="G33" i="16" s="1"/>
  <c r="P33" i="14"/>
  <c r="G33" i="14"/>
  <c r="AB33" i="14"/>
  <c r="V33" i="14"/>
  <c r="G13" i="14"/>
  <c r="P13" i="14"/>
  <c r="J13" i="14"/>
  <c r="D13" i="16"/>
  <c r="G13" i="16" s="1"/>
  <c r="AB13" i="14"/>
  <c r="V13" i="14"/>
  <c r="G36" i="14"/>
  <c r="D36" i="16"/>
  <c r="G36" i="16" s="1"/>
  <c r="P36" i="14"/>
  <c r="AB36" i="14"/>
  <c r="V36" i="14"/>
  <c r="J36" i="14"/>
  <c r="P5" i="14"/>
  <c r="AB5" i="14"/>
  <c r="J5" i="14"/>
  <c r="G5" i="14"/>
  <c r="D5" i="16"/>
  <c r="G5" i="16" s="1"/>
  <c r="V5" i="14"/>
  <c r="V32" i="14"/>
  <c r="J32" i="14"/>
  <c r="G32" i="14"/>
  <c r="D32" i="16"/>
  <c r="G32" i="16" s="1"/>
  <c r="P32" i="14"/>
  <c r="AB32" i="14"/>
  <c r="J12" i="14"/>
  <c r="G12" i="14"/>
  <c r="P12" i="14"/>
  <c r="D12" i="16"/>
  <c r="G12" i="16" s="1"/>
  <c r="AB12" i="14"/>
  <c r="V12" i="14"/>
  <c r="G22" i="14"/>
  <c r="D22" i="16"/>
  <c r="G22" i="16" s="1"/>
  <c r="V22" i="14"/>
  <c r="J22" i="14"/>
  <c r="P22" i="14"/>
  <c r="AB22" i="14"/>
  <c r="W18" i="14"/>
  <c r="K18" i="14"/>
  <c r="AC18" i="14"/>
  <c r="H18" i="14"/>
  <c r="Q18" i="14"/>
  <c r="E18" i="16"/>
  <c r="H18" i="16" s="1"/>
  <c r="E17" i="16"/>
  <c r="H17" i="16" s="1"/>
  <c r="K17" i="14"/>
  <c r="AC17" i="14"/>
  <c r="Q17" i="14"/>
  <c r="W17" i="14"/>
  <c r="H17" i="14"/>
  <c r="H6" i="14"/>
  <c r="AC6" i="14"/>
  <c r="Q6" i="14"/>
  <c r="E6" i="16"/>
  <c r="H6" i="16" s="1"/>
  <c r="K6" i="14"/>
  <c r="W6" i="14"/>
  <c r="E7" i="16"/>
  <c r="H7" i="16" s="1"/>
  <c r="H7" i="14"/>
  <c r="AC7" i="14"/>
  <c r="W7" i="14"/>
  <c r="Q7" i="14"/>
  <c r="K7" i="14"/>
  <c r="Q28" i="14"/>
  <c r="E28" i="16"/>
  <c r="H28" i="16" s="1"/>
  <c r="H28" i="14"/>
  <c r="AC28" i="14"/>
  <c r="K28" i="14"/>
  <c r="W28" i="14"/>
  <c r="AC19" i="14"/>
  <c r="Q19" i="14"/>
  <c r="K19" i="14"/>
  <c r="H19" i="14"/>
  <c r="E19" i="16"/>
  <c r="H19" i="16" s="1"/>
  <c r="W19" i="14"/>
  <c r="V26" i="14"/>
  <c r="G26" i="14"/>
  <c r="D26" i="16"/>
  <c r="G26" i="16" s="1"/>
  <c r="P26" i="14"/>
  <c r="AB26" i="14"/>
  <c r="J26" i="14"/>
  <c r="V11" i="14"/>
  <c r="D11" i="16"/>
  <c r="G11" i="16" s="1"/>
  <c r="P11" i="14"/>
  <c r="G11" i="14"/>
  <c r="AB11" i="14"/>
  <c r="J11" i="14"/>
  <c r="AB3" i="14"/>
  <c r="J3" i="14"/>
  <c r="G3" i="14"/>
  <c r="P3" i="14"/>
  <c r="D3" i="16"/>
  <c r="G3" i="16" s="1"/>
  <c r="V3" i="14"/>
  <c r="E5" i="16"/>
  <c r="H5" i="16" s="1"/>
  <c r="Q5" i="14"/>
  <c r="AC5" i="14"/>
  <c r="K5" i="14"/>
  <c r="W5" i="14"/>
  <c r="H5" i="14"/>
  <c r="Q21" i="14"/>
  <c r="AC21" i="14"/>
  <c r="K21" i="14"/>
  <c r="E21" i="16"/>
  <c r="H21" i="16" s="1"/>
  <c r="W21" i="14"/>
  <c r="H21" i="14"/>
  <c r="E30" i="16"/>
  <c r="H30" i="16" s="1"/>
  <c r="K30" i="14"/>
  <c r="H30" i="14"/>
  <c r="Q30" i="14"/>
  <c r="AC30" i="14"/>
  <c r="W30" i="14"/>
  <c r="Q33" i="14"/>
  <c r="E33" i="16"/>
  <c r="H33" i="16" s="1"/>
  <c r="W33" i="14"/>
  <c r="K33" i="14"/>
  <c r="AC33" i="14"/>
  <c r="H33" i="14"/>
  <c r="W15" i="14"/>
  <c r="AC15" i="14"/>
  <c r="Q15" i="14"/>
  <c r="H15" i="14"/>
  <c r="K15" i="14"/>
  <c r="E15" i="16"/>
  <c r="H15" i="16" s="1"/>
  <c r="Q20" i="14"/>
  <c r="E20" i="16"/>
  <c r="H20" i="16" s="1"/>
  <c r="AC20" i="14"/>
  <c r="W20" i="14"/>
  <c r="K20" i="14"/>
  <c r="H20" i="14"/>
  <c r="K35" i="14"/>
  <c r="Q35" i="14"/>
  <c r="E35" i="16"/>
  <c r="H35" i="16" s="1"/>
  <c r="AC35" i="14"/>
  <c r="W35" i="14"/>
  <c r="H35" i="14"/>
  <c r="Q32" i="14"/>
  <c r="K32" i="14"/>
  <c r="E32" i="16"/>
  <c r="H32" i="16" s="1"/>
  <c r="H32" i="14"/>
  <c r="W32" i="14"/>
  <c r="AC32" i="14"/>
  <c r="K24" i="14"/>
  <c r="Q24" i="14"/>
  <c r="W24" i="14"/>
  <c r="E24" i="16"/>
  <c r="H24" i="16" s="1"/>
  <c r="H24" i="14"/>
  <c r="AC24" i="14"/>
  <c r="D17" i="16"/>
  <c r="G17" i="16" s="1"/>
  <c r="G17" i="14"/>
  <c r="J17" i="14"/>
  <c r="AB17" i="14"/>
  <c r="V17" i="14"/>
  <c r="P17" i="14"/>
  <c r="D30" i="16"/>
  <c r="G30" i="16" s="1"/>
  <c r="V30" i="14"/>
  <c r="G30" i="14"/>
  <c r="AB30" i="14"/>
  <c r="P30" i="14"/>
  <c r="J30" i="14"/>
  <c r="D14" i="16"/>
  <c r="G14" i="16" s="1"/>
  <c r="P14" i="14"/>
  <c r="V14" i="14"/>
  <c r="J14" i="14"/>
  <c r="G14" i="14"/>
  <c r="AB14" i="14"/>
  <c r="AB4" i="14"/>
  <c r="G4" i="14"/>
  <c r="V4" i="14"/>
  <c r="P4" i="14"/>
  <c r="J4" i="14"/>
  <c r="D4" i="16"/>
  <c r="G4" i="16" s="1"/>
  <c r="G2" i="14"/>
  <c r="D2" i="16"/>
  <c r="P2" i="14"/>
  <c r="J2" i="14"/>
  <c r="AB2" i="14"/>
  <c r="V2" i="14"/>
  <c r="D35" i="16"/>
  <c r="G35" i="16" s="1"/>
  <c r="V35" i="14"/>
  <c r="J35" i="14"/>
  <c r="AB35" i="14"/>
  <c r="P35" i="14"/>
  <c r="G35" i="14"/>
  <c r="D31" i="16"/>
  <c r="G31" i="16" s="1"/>
  <c r="P31" i="14"/>
  <c r="G31" i="14"/>
  <c r="V31" i="14"/>
  <c r="J31" i="14"/>
  <c r="AB31" i="14"/>
  <c r="AB34" i="14"/>
  <c r="P34" i="14"/>
  <c r="V34" i="14"/>
  <c r="G34" i="14"/>
  <c r="J34" i="14"/>
  <c r="D34" i="16"/>
  <c r="G34" i="16" s="1"/>
  <c r="P24" i="14"/>
  <c r="G24" i="14"/>
  <c r="AB24" i="14"/>
  <c r="D24" i="16"/>
  <c r="G24" i="16" s="1"/>
  <c r="J24" i="14"/>
  <c r="V24" i="14"/>
  <c r="E2" i="16"/>
  <c r="Q2" i="14"/>
  <c r="H2" i="14"/>
  <c r="AC2" i="14"/>
  <c r="W2" i="14"/>
  <c r="K2" i="14"/>
  <c r="E25" i="16"/>
  <c r="H25" i="16" s="1"/>
  <c r="K25" i="14"/>
  <c r="Q25" i="14"/>
  <c r="AC25" i="14"/>
  <c r="H25" i="14"/>
  <c r="W25" i="14"/>
  <c r="E9" i="16"/>
  <c r="H9" i="16" s="1"/>
  <c r="AC9" i="14"/>
  <c r="Q9" i="14"/>
  <c r="W9" i="14"/>
  <c r="H9" i="14"/>
  <c r="K9" i="14"/>
  <c r="AC14" i="14"/>
  <c r="H14" i="14"/>
  <c r="W14" i="14"/>
  <c r="K14" i="14"/>
  <c r="Q14" i="14"/>
  <c r="E14" i="16"/>
  <c r="H14" i="16" s="1"/>
  <c r="Q3" i="14"/>
  <c r="AC3" i="14"/>
  <c r="E3" i="16"/>
  <c r="H3" i="16" s="1"/>
  <c r="H3" i="14"/>
  <c r="W3" i="14"/>
  <c r="K3" i="14"/>
  <c r="E36" i="16"/>
  <c r="H36" i="16" s="1"/>
  <c r="H36" i="14"/>
  <c r="K36" i="14"/>
  <c r="AC36" i="14"/>
  <c r="W36" i="14"/>
  <c r="Q36" i="14"/>
  <c r="W12" i="14"/>
  <c r="K12" i="14"/>
  <c r="H12" i="14"/>
  <c r="E12" i="16"/>
  <c r="H12" i="16" s="1"/>
  <c r="AC12" i="14"/>
  <c r="Q12" i="14"/>
  <c r="E22" i="16"/>
  <c r="H22" i="16" s="1"/>
  <c r="W22" i="14"/>
  <c r="Q22" i="14"/>
  <c r="K22" i="14"/>
  <c r="H22" i="14"/>
  <c r="AC22" i="14"/>
  <c r="H10" i="14"/>
  <c r="K10" i="14"/>
  <c r="Q10" i="14"/>
  <c r="W10" i="14"/>
  <c r="AC10" i="14"/>
  <c r="E10" i="16"/>
  <c r="H10" i="16" s="1"/>
  <c r="P25" i="14"/>
  <c r="G25" i="14"/>
  <c r="V25" i="14"/>
  <c r="AB25" i="14"/>
  <c r="D25" i="16"/>
  <c r="G25" i="16" s="1"/>
  <c r="J25" i="14"/>
  <c r="P9" i="14"/>
  <c r="G9" i="14"/>
  <c r="J9" i="14"/>
  <c r="D9" i="16"/>
  <c r="G9" i="16" s="1"/>
  <c r="AB9" i="14"/>
  <c r="V9" i="14"/>
  <c r="D29" i="16"/>
  <c r="G29" i="16" s="1"/>
  <c r="AB29" i="14"/>
  <c r="P29" i="14"/>
  <c r="V29" i="14"/>
  <c r="J29" i="14"/>
  <c r="G29" i="14"/>
  <c r="J20" i="14"/>
  <c r="V20" i="14"/>
  <c r="D20" i="16"/>
  <c r="G20" i="16" s="1"/>
  <c r="P20" i="14"/>
  <c r="G20" i="14"/>
  <c r="AB20" i="14"/>
  <c r="AB7" i="14"/>
  <c r="G7" i="14"/>
  <c r="D7" i="16"/>
  <c r="G7" i="16" s="1"/>
  <c r="V7" i="14"/>
  <c r="P7" i="14"/>
  <c r="J7" i="14"/>
  <c r="J16" i="14"/>
  <c r="D16" i="16"/>
  <c r="G16" i="16" s="1"/>
  <c r="V16" i="14"/>
  <c r="G16" i="14"/>
  <c r="P16" i="14"/>
  <c r="AB16" i="14"/>
  <c r="J27" i="14"/>
  <c r="D27" i="16"/>
  <c r="G27" i="16" s="1"/>
  <c r="G27" i="14"/>
  <c r="P27" i="14"/>
  <c r="AB27" i="14"/>
  <c r="V27" i="14"/>
  <c r="V23" i="14"/>
  <c r="D23" i="16"/>
  <c r="G23" i="16" s="1"/>
  <c r="P23" i="14"/>
  <c r="J23" i="14"/>
  <c r="AB23" i="14"/>
  <c r="G23" i="14"/>
  <c r="J21" i="14"/>
  <c r="AB21" i="14"/>
  <c r="G21" i="14"/>
  <c r="P21" i="14"/>
  <c r="D21" i="16"/>
  <c r="G21" i="16" s="1"/>
  <c r="V21" i="14"/>
  <c r="H37" i="14"/>
  <c r="Q37" i="14"/>
  <c r="E37" i="16"/>
  <c r="H37" i="16" s="1"/>
  <c r="AC37" i="14"/>
  <c r="K37" i="14"/>
  <c r="W37" i="14"/>
  <c r="AC23" i="14"/>
  <c r="H23" i="14"/>
  <c r="W23" i="14"/>
  <c r="Q23" i="14"/>
  <c r="E23" i="16"/>
  <c r="H23" i="16" s="1"/>
  <c r="K23" i="14"/>
  <c r="AC26" i="14"/>
  <c r="Q26" i="14"/>
  <c r="W26" i="14"/>
  <c r="H26" i="14"/>
  <c r="K26" i="14"/>
  <c r="E26" i="16"/>
  <c r="H26" i="16" s="1"/>
  <c r="E27" i="16"/>
  <c r="H27" i="16" s="1"/>
  <c r="H27" i="14"/>
  <c r="Q27" i="14"/>
  <c r="K27" i="14"/>
  <c r="W27" i="14"/>
  <c r="AC27" i="14"/>
  <c r="D37" i="16"/>
  <c r="G37" i="16" s="1"/>
  <c r="J37" i="14"/>
  <c r="P37" i="14"/>
  <c r="AB37" i="14"/>
  <c r="V37" i="14"/>
  <c r="G37" i="14"/>
  <c r="J19" i="14"/>
  <c r="P19" i="14"/>
  <c r="AB19" i="14"/>
  <c r="G19" i="14"/>
  <c r="D19" i="16"/>
  <c r="G19" i="16" s="1"/>
  <c r="V19" i="14"/>
  <c r="W29" i="14"/>
  <c r="Q29" i="14"/>
  <c r="K29" i="14"/>
  <c r="E29" i="16"/>
  <c r="H29" i="16" s="1"/>
  <c r="AC29" i="14"/>
  <c r="H29" i="14"/>
  <c r="K4" i="14"/>
  <c r="H4" i="14"/>
  <c r="E4" i="16"/>
  <c r="H4" i="16" s="1"/>
  <c r="W4" i="14"/>
  <c r="AC4" i="14"/>
  <c r="Q4" i="14"/>
  <c r="W8" i="14"/>
  <c r="AC8" i="14"/>
  <c r="K8" i="14"/>
  <c r="H8" i="14"/>
  <c r="Q8" i="14"/>
  <c r="E8" i="16"/>
  <c r="H8" i="16" s="1"/>
  <c r="D10" i="16"/>
  <c r="G10" i="16" s="1"/>
  <c r="V10" i="14"/>
  <c r="AB10" i="14"/>
  <c r="P10" i="14"/>
  <c r="G10" i="14"/>
  <c r="J10" i="14"/>
  <c r="J18" i="14"/>
  <c r="G18" i="14"/>
  <c r="D18" i="16"/>
  <c r="G18" i="16" s="1"/>
  <c r="V18" i="14"/>
  <c r="P18" i="14"/>
  <c r="AB18" i="14"/>
  <c r="P6" i="14"/>
  <c r="D6" i="16"/>
  <c r="G6" i="16" s="1"/>
  <c r="G6" i="14"/>
  <c r="J6" i="14"/>
  <c r="V6" i="14"/>
  <c r="AB6" i="14"/>
  <c r="G28" i="14"/>
  <c r="P28" i="14"/>
  <c r="J28" i="14"/>
  <c r="D28" i="16"/>
  <c r="G28" i="16" s="1"/>
  <c r="AB28" i="14"/>
  <c r="V28" i="14"/>
  <c r="AB8" i="14"/>
  <c r="G8" i="14"/>
  <c r="V8" i="14"/>
  <c r="D8" i="16"/>
  <c r="G8" i="16" s="1"/>
  <c r="J8" i="14"/>
  <c r="P8" i="14"/>
  <c r="V15" i="14"/>
  <c r="G15" i="14"/>
  <c r="D15" i="16"/>
  <c r="G15" i="16" s="1"/>
  <c r="P15" i="14"/>
  <c r="AB15" i="14"/>
  <c r="J15" i="14"/>
  <c r="AC105" i="14" l="1"/>
  <c r="V105" i="14"/>
  <c r="V107" i="14" s="1"/>
  <c r="E18" i="15"/>
  <c r="D105" i="16"/>
  <c r="H105" i="14"/>
  <c r="AB105" i="14"/>
  <c r="AB107" i="14" s="1"/>
  <c r="G105" i="14"/>
  <c r="K105" i="14"/>
  <c r="K107" i="14" s="1"/>
  <c r="Q105" i="14"/>
  <c r="Q107" i="14" s="1"/>
  <c r="J105" i="14"/>
  <c r="J107" i="14" s="1"/>
  <c r="W105" i="14"/>
  <c r="W107" i="14" s="1"/>
  <c r="F18" i="15"/>
  <c r="E105" i="16"/>
  <c r="P105" i="14"/>
  <c r="P107" i="14" s="1"/>
  <c r="AC107" i="14"/>
  <c r="M15" i="14"/>
  <c r="AE15" i="14"/>
  <c r="S15" i="14"/>
  <c r="Y15" i="14"/>
  <c r="AE8" i="14"/>
  <c r="S8" i="14"/>
  <c r="M8" i="14"/>
  <c r="Y8" i="14"/>
  <c r="T8" i="14"/>
  <c r="N8" i="14"/>
  <c r="Z8" i="14"/>
  <c r="AF8" i="14"/>
  <c r="Z4" i="14"/>
  <c r="T4" i="14"/>
  <c r="AF4" i="14"/>
  <c r="N4" i="14"/>
  <c r="Z27" i="14"/>
  <c r="AF27" i="14"/>
  <c r="T27" i="14"/>
  <c r="N27" i="14"/>
  <c r="N26" i="14"/>
  <c r="T26" i="14"/>
  <c r="Z26" i="14"/>
  <c r="AF26" i="14"/>
  <c r="T23" i="14"/>
  <c r="AF23" i="14"/>
  <c r="Z23" i="14"/>
  <c r="N23" i="14"/>
  <c r="S16" i="14"/>
  <c r="Y16" i="14"/>
  <c r="AE16" i="14"/>
  <c r="M16" i="14"/>
  <c r="M7" i="14"/>
  <c r="AE7" i="14"/>
  <c r="S7" i="14"/>
  <c r="Y7" i="14"/>
  <c r="AE29" i="14"/>
  <c r="S29" i="14"/>
  <c r="Y29" i="14"/>
  <c r="M29" i="14"/>
  <c r="AE25" i="14"/>
  <c r="Y25" i="14"/>
  <c r="S25" i="14"/>
  <c r="M25" i="14"/>
  <c r="AF36" i="14"/>
  <c r="Z36" i="14"/>
  <c r="N36" i="14"/>
  <c r="T36" i="14"/>
  <c r="T3" i="14"/>
  <c r="N3" i="14"/>
  <c r="AF3" i="14"/>
  <c r="Z3" i="14"/>
  <c r="AF14" i="14"/>
  <c r="T14" i="14"/>
  <c r="N14" i="14"/>
  <c r="Z14" i="14"/>
  <c r="H2" i="16"/>
  <c r="H105" i="16" s="1"/>
  <c r="M31" i="14"/>
  <c r="AE31" i="14"/>
  <c r="S31" i="14"/>
  <c r="Y31" i="14"/>
  <c r="Z24" i="14"/>
  <c r="T24" i="14"/>
  <c r="N24" i="14"/>
  <c r="AF24" i="14"/>
  <c r="S3" i="14"/>
  <c r="Y3" i="14"/>
  <c r="M3" i="14"/>
  <c r="AE3" i="14"/>
  <c r="T28" i="14"/>
  <c r="Z28" i="14"/>
  <c r="N28" i="14"/>
  <c r="AF28" i="14"/>
  <c r="M22" i="14"/>
  <c r="S22" i="14"/>
  <c r="AE22" i="14"/>
  <c r="Y22" i="14"/>
  <c r="M36" i="14"/>
  <c r="AE36" i="14"/>
  <c r="S36" i="14"/>
  <c r="Y36" i="14"/>
  <c r="T16" i="14"/>
  <c r="AF16" i="14"/>
  <c r="N16" i="14"/>
  <c r="Z16" i="14"/>
  <c r="Z34" i="14"/>
  <c r="N34" i="14"/>
  <c r="T34" i="14"/>
  <c r="AF34" i="14"/>
  <c r="M10" i="14"/>
  <c r="S10" i="14"/>
  <c r="AE10" i="14"/>
  <c r="Y10" i="14"/>
  <c r="AF22" i="14"/>
  <c r="N22" i="14"/>
  <c r="Z22" i="14"/>
  <c r="T22" i="14"/>
  <c r="T12" i="14"/>
  <c r="Z12" i="14"/>
  <c r="AF12" i="14"/>
  <c r="N12" i="14"/>
  <c r="T25" i="14"/>
  <c r="AF25" i="14"/>
  <c r="Z25" i="14"/>
  <c r="N25" i="14"/>
  <c r="AE24" i="14"/>
  <c r="S24" i="14"/>
  <c r="Y24" i="14"/>
  <c r="M24" i="14"/>
  <c r="Y34" i="14"/>
  <c r="AE34" i="14"/>
  <c r="M34" i="14"/>
  <c r="S34" i="14"/>
  <c r="G2" i="16"/>
  <c r="G105" i="16" s="1"/>
  <c r="S17" i="14"/>
  <c r="Y17" i="14"/>
  <c r="M17" i="14"/>
  <c r="AE17" i="14"/>
  <c r="N20" i="14"/>
  <c r="Z20" i="14"/>
  <c r="T20" i="14"/>
  <c r="AF20" i="14"/>
  <c r="Z15" i="14"/>
  <c r="N15" i="14"/>
  <c r="T15" i="14"/>
  <c r="AF15" i="14"/>
  <c r="N33" i="14"/>
  <c r="T33" i="14"/>
  <c r="AF33" i="14"/>
  <c r="Z33" i="14"/>
  <c r="N21" i="14"/>
  <c r="T21" i="14"/>
  <c r="AF21" i="14"/>
  <c r="Z21" i="14"/>
  <c r="AE11" i="14"/>
  <c r="M11" i="14"/>
  <c r="Y11" i="14"/>
  <c r="S11" i="14"/>
  <c r="Y26" i="14"/>
  <c r="S26" i="14"/>
  <c r="AE26" i="14"/>
  <c r="M26" i="14"/>
  <c r="N19" i="14"/>
  <c r="T19" i="14"/>
  <c r="Z19" i="14"/>
  <c r="AF19" i="14"/>
  <c r="Y12" i="14"/>
  <c r="S12" i="14"/>
  <c r="AE12" i="14"/>
  <c r="M12" i="14"/>
  <c r="N31" i="14"/>
  <c r="T31" i="14"/>
  <c r="AF31" i="14"/>
  <c r="Z31" i="14"/>
  <c r="AE18" i="14"/>
  <c r="S18" i="14"/>
  <c r="Y18" i="14"/>
  <c r="M18" i="14"/>
  <c r="N29" i="14"/>
  <c r="T29" i="14"/>
  <c r="AF29" i="14"/>
  <c r="Z29" i="14"/>
  <c r="S19" i="14"/>
  <c r="M19" i="14"/>
  <c r="AE19" i="14"/>
  <c r="Y19" i="14"/>
  <c r="S37" i="14"/>
  <c r="Y37" i="14"/>
  <c r="AE37" i="14"/>
  <c r="M37" i="14"/>
  <c r="M23" i="14"/>
  <c r="S23" i="14"/>
  <c r="Y23" i="14"/>
  <c r="AE23" i="14"/>
  <c r="S9" i="14"/>
  <c r="AE9" i="14"/>
  <c r="M9" i="14"/>
  <c r="Y9" i="14"/>
  <c r="N2" i="14"/>
  <c r="T2" i="14"/>
  <c r="Z2" i="14"/>
  <c r="AF2" i="14"/>
  <c r="S2" i="14"/>
  <c r="Y2" i="14"/>
  <c r="AE2" i="14"/>
  <c r="M2" i="14"/>
  <c r="M14" i="14"/>
  <c r="Y14" i="14"/>
  <c r="S14" i="14"/>
  <c r="AE14" i="14"/>
  <c r="M30" i="14"/>
  <c r="Y30" i="14"/>
  <c r="S30" i="14"/>
  <c r="AE30" i="14"/>
  <c r="N30" i="14"/>
  <c r="AF30" i="14"/>
  <c r="T30" i="14"/>
  <c r="Z30" i="14"/>
  <c r="T6" i="14"/>
  <c r="AF6" i="14"/>
  <c r="N6" i="14"/>
  <c r="Z6" i="14"/>
  <c r="AE32" i="14"/>
  <c r="M32" i="14"/>
  <c r="S32" i="14"/>
  <c r="Y32" i="14"/>
  <c r="M13" i="14"/>
  <c r="Y13" i="14"/>
  <c r="AE13" i="14"/>
  <c r="S13" i="14"/>
  <c r="M33" i="14"/>
  <c r="Y33" i="14"/>
  <c r="AE33" i="14"/>
  <c r="S33" i="14"/>
  <c r="Z11" i="14"/>
  <c r="N11" i="14"/>
  <c r="T11" i="14"/>
  <c r="AF11" i="14"/>
  <c r="Z13" i="14"/>
  <c r="T13" i="14"/>
  <c r="AF13" i="14"/>
  <c r="N13" i="14"/>
  <c r="M28" i="14"/>
  <c r="AE28" i="14"/>
  <c r="S28" i="14"/>
  <c r="Y28" i="14"/>
  <c r="AE6" i="14"/>
  <c r="Y6" i="14"/>
  <c r="M6" i="14"/>
  <c r="S6" i="14"/>
  <c r="N37" i="14"/>
  <c r="Z37" i="14"/>
  <c r="T37" i="14"/>
  <c r="AF37" i="14"/>
  <c r="AE21" i="14"/>
  <c r="S21" i="14"/>
  <c r="M21" i="14"/>
  <c r="Y21" i="14"/>
  <c r="Y27" i="14"/>
  <c r="M27" i="14"/>
  <c r="S27" i="14"/>
  <c r="AE27" i="14"/>
  <c r="Y20" i="14"/>
  <c r="AE20" i="14"/>
  <c r="M20" i="14"/>
  <c r="S20" i="14"/>
  <c r="AF10" i="14"/>
  <c r="Z10" i="14"/>
  <c r="T10" i="14"/>
  <c r="N10" i="14"/>
  <c r="N9" i="14"/>
  <c r="Z9" i="14"/>
  <c r="T9" i="14"/>
  <c r="AF9" i="14"/>
  <c r="Y35" i="14"/>
  <c r="AE35" i="14"/>
  <c r="M35" i="14"/>
  <c r="S35" i="14"/>
  <c r="Y4" i="14"/>
  <c r="AE4" i="14"/>
  <c r="S4" i="14"/>
  <c r="M4" i="14"/>
  <c r="N32" i="14"/>
  <c r="T32" i="14"/>
  <c r="AF32" i="14"/>
  <c r="Z32" i="14"/>
  <c r="AF35" i="14"/>
  <c r="N35" i="14"/>
  <c r="Z35" i="14"/>
  <c r="T35" i="14"/>
  <c r="T5" i="14"/>
  <c r="AF5" i="14"/>
  <c r="Z5" i="14"/>
  <c r="N5" i="14"/>
  <c r="Z7" i="14"/>
  <c r="AF7" i="14"/>
  <c r="N7" i="14"/>
  <c r="T7" i="14"/>
  <c r="N17" i="14"/>
  <c r="T17" i="14"/>
  <c r="AF17" i="14"/>
  <c r="Z17" i="14"/>
  <c r="Z18" i="14"/>
  <c r="T18" i="14"/>
  <c r="AF18" i="14"/>
  <c r="N18" i="14"/>
  <c r="Y5" i="14"/>
  <c r="S5" i="14"/>
  <c r="AE5" i="14"/>
  <c r="M5" i="14"/>
  <c r="D21" i="15"/>
  <c r="M105" i="14" l="1"/>
  <c r="AF105" i="14"/>
  <c r="AE105" i="14"/>
  <c r="Z105" i="14"/>
  <c r="Z107" i="14" s="1"/>
  <c r="Y105" i="14"/>
  <c r="Y107" i="14" s="1"/>
  <c r="T105" i="14"/>
  <c r="T107" i="14" s="1"/>
  <c r="S105" i="14"/>
  <c r="S107" i="14" s="1"/>
  <c r="N105" i="14"/>
  <c r="N107" i="14" s="1"/>
  <c r="M107" i="14"/>
  <c r="AF107" i="14"/>
  <c r="AE107" i="14"/>
  <c r="C29" i="14"/>
  <c r="C25" i="14"/>
  <c r="C33" i="14"/>
  <c r="C13" i="14"/>
  <c r="C9" i="14"/>
  <c r="C17" i="14"/>
  <c r="C10" i="14"/>
  <c r="C2" i="14"/>
  <c r="C18" i="14"/>
  <c r="C3" i="14"/>
  <c r="C24" i="14"/>
  <c r="C11" i="14"/>
  <c r="C23" i="14"/>
  <c r="C37" i="14"/>
  <c r="C26" i="14"/>
  <c r="C8" i="14"/>
  <c r="C34" i="14"/>
  <c r="C5" i="14"/>
  <c r="C7" i="14"/>
  <c r="C21" i="14"/>
  <c r="C16" i="14"/>
  <c r="C27" i="14"/>
  <c r="C20" i="14"/>
  <c r="C30" i="14"/>
  <c r="C35" i="14"/>
  <c r="C22" i="14"/>
  <c r="C32" i="14"/>
  <c r="C19" i="14"/>
  <c r="C14" i="14"/>
  <c r="C12" i="14"/>
  <c r="C36" i="14"/>
  <c r="C31" i="14"/>
  <c r="C4" i="14"/>
  <c r="C28" i="14"/>
  <c r="C15" i="14"/>
  <c r="C6" i="14"/>
  <c r="O25" i="15"/>
  <c r="O26" i="15" s="1"/>
  <c r="E25" i="15"/>
  <c r="J25" i="15"/>
  <c r="J26" i="15" s="1"/>
  <c r="P25" i="15"/>
  <c r="P26" i="15" s="1"/>
  <c r="K25" i="15"/>
  <c r="K26" i="15" s="1"/>
  <c r="F25" i="15"/>
  <c r="N28" i="15"/>
  <c r="N31" i="15" s="1"/>
  <c r="C105" i="14" l="1"/>
  <c r="W25" i="15"/>
  <c r="X25" i="15"/>
  <c r="F4" i="14"/>
  <c r="U4" i="14"/>
  <c r="O4" i="14"/>
  <c r="C4" i="16"/>
  <c r="F4" i="16" s="1"/>
  <c r="I4" i="14"/>
  <c r="AA4" i="14"/>
  <c r="O14" i="14"/>
  <c r="F14" i="14"/>
  <c r="AA14" i="14"/>
  <c r="U14" i="14"/>
  <c r="C14" i="16"/>
  <c r="F14" i="16" s="1"/>
  <c r="I14" i="14"/>
  <c r="I35" i="14"/>
  <c r="AA35" i="14"/>
  <c r="O35" i="14"/>
  <c r="C35" i="16"/>
  <c r="F35" i="16" s="1"/>
  <c r="U35" i="14"/>
  <c r="F35" i="14"/>
  <c r="AA16" i="14"/>
  <c r="I16" i="14"/>
  <c r="U16" i="14"/>
  <c r="C16" i="16"/>
  <c r="F16" i="16" s="1"/>
  <c r="O16" i="14"/>
  <c r="F16" i="14"/>
  <c r="U34" i="14"/>
  <c r="C34" i="16"/>
  <c r="F34" i="16" s="1"/>
  <c r="O34" i="14"/>
  <c r="I34" i="14"/>
  <c r="AA34" i="14"/>
  <c r="F34" i="14"/>
  <c r="C23" i="16"/>
  <c r="F23" i="16" s="1"/>
  <c r="F23" i="14"/>
  <c r="AA23" i="14"/>
  <c r="I23" i="14"/>
  <c r="U23" i="14"/>
  <c r="O23" i="14"/>
  <c r="O18" i="14"/>
  <c r="AA18" i="14"/>
  <c r="F18" i="14"/>
  <c r="U18" i="14"/>
  <c r="I18" i="14"/>
  <c r="C18" i="16"/>
  <c r="F18" i="16" s="1"/>
  <c r="I9" i="14"/>
  <c r="U9" i="14"/>
  <c r="AA9" i="14"/>
  <c r="F9" i="14"/>
  <c r="O9" i="14"/>
  <c r="C9" i="16"/>
  <c r="F9" i="16" s="1"/>
  <c r="AA29" i="14"/>
  <c r="C29" i="16"/>
  <c r="F29" i="16" s="1"/>
  <c r="I29" i="14"/>
  <c r="F29" i="14"/>
  <c r="U29" i="14"/>
  <c r="O29" i="14"/>
  <c r="C6" i="16"/>
  <c r="F6" i="16" s="1"/>
  <c r="O6" i="14"/>
  <c r="I6" i="14"/>
  <c r="F6" i="14"/>
  <c r="AA6" i="14"/>
  <c r="U6" i="14"/>
  <c r="U31" i="14"/>
  <c r="I31" i="14"/>
  <c r="O31" i="14"/>
  <c r="C31" i="16"/>
  <c r="F31" i="16" s="1"/>
  <c r="F31" i="14"/>
  <c r="AA31" i="14"/>
  <c r="O19" i="14"/>
  <c r="F19" i="14"/>
  <c r="C19" i="16"/>
  <c r="F19" i="16" s="1"/>
  <c r="I19" i="14"/>
  <c r="AA19" i="14"/>
  <c r="U19" i="14"/>
  <c r="C30" i="16"/>
  <c r="F30" i="16" s="1"/>
  <c r="U30" i="14"/>
  <c r="I30" i="14"/>
  <c r="O30" i="14"/>
  <c r="AA30" i="14"/>
  <c r="F30" i="14"/>
  <c r="U21" i="14"/>
  <c r="AA21" i="14"/>
  <c r="O21" i="14"/>
  <c r="C21" i="16"/>
  <c r="F21" i="16" s="1"/>
  <c r="F21" i="14"/>
  <c r="I21" i="14"/>
  <c r="O8" i="14"/>
  <c r="I8" i="14"/>
  <c r="AA8" i="14"/>
  <c r="C8" i="16"/>
  <c r="F8" i="16" s="1"/>
  <c r="U8" i="14"/>
  <c r="F8" i="14"/>
  <c r="U11" i="14"/>
  <c r="I11" i="14"/>
  <c r="F11" i="14"/>
  <c r="AA11" i="14"/>
  <c r="O11" i="14"/>
  <c r="C11" i="16"/>
  <c r="F11" i="16" s="1"/>
  <c r="C2" i="16"/>
  <c r="AA2" i="14"/>
  <c r="F2" i="14"/>
  <c r="I2" i="14"/>
  <c r="O2" i="14"/>
  <c r="U2" i="14"/>
  <c r="U13" i="14"/>
  <c r="AA13" i="14"/>
  <c r="O13" i="14"/>
  <c r="I13" i="14"/>
  <c r="C13" i="16"/>
  <c r="F13" i="16" s="1"/>
  <c r="F13" i="14"/>
  <c r="F26" i="15"/>
  <c r="U25" i="15"/>
  <c r="E26" i="15"/>
  <c r="T25" i="15"/>
  <c r="C15" i="16"/>
  <c r="F15" i="16" s="1"/>
  <c r="AA15" i="14"/>
  <c r="O15" i="14"/>
  <c r="U15" i="14"/>
  <c r="F15" i="14"/>
  <c r="I15" i="14"/>
  <c r="F36" i="14"/>
  <c r="U36" i="14"/>
  <c r="AA36" i="14"/>
  <c r="C36" i="16"/>
  <c r="F36" i="16" s="1"/>
  <c r="O36" i="14"/>
  <c r="I36" i="14"/>
  <c r="AA32" i="14"/>
  <c r="F32" i="14"/>
  <c r="O32" i="14"/>
  <c r="C32" i="16"/>
  <c r="F32" i="16" s="1"/>
  <c r="U32" i="14"/>
  <c r="I32" i="14"/>
  <c r="I20" i="14"/>
  <c r="C20" i="16"/>
  <c r="F20" i="16" s="1"/>
  <c r="U20" i="14"/>
  <c r="F20" i="14"/>
  <c r="AA20" i="14"/>
  <c r="O20" i="14"/>
  <c r="O7" i="14"/>
  <c r="U7" i="14"/>
  <c r="F7" i="14"/>
  <c r="AA7" i="14"/>
  <c r="I7" i="14"/>
  <c r="C7" i="16"/>
  <c r="F7" i="16" s="1"/>
  <c r="I26" i="14"/>
  <c r="AA26" i="14"/>
  <c r="O26" i="14"/>
  <c r="U26" i="14"/>
  <c r="C26" i="16"/>
  <c r="F26" i="16" s="1"/>
  <c r="F26" i="14"/>
  <c r="U24" i="14"/>
  <c r="AA24" i="14"/>
  <c r="I24" i="14"/>
  <c r="O24" i="14"/>
  <c r="F24" i="14"/>
  <c r="C24" i="16"/>
  <c r="F24" i="16" s="1"/>
  <c r="AA10" i="14"/>
  <c r="O10" i="14"/>
  <c r="C10" i="16"/>
  <c r="F10" i="16" s="1"/>
  <c r="I10" i="14"/>
  <c r="F10" i="14"/>
  <c r="U10" i="14"/>
  <c r="U33" i="14"/>
  <c r="I33" i="14"/>
  <c r="C33" i="16"/>
  <c r="F33" i="16" s="1"/>
  <c r="O33" i="14"/>
  <c r="F33" i="14"/>
  <c r="AA33" i="14"/>
  <c r="F28" i="14"/>
  <c r="O28" i="14"/>
  <c r="AA28" i="14"/>
  <c r="I28" i="14"/>
  <c r="C28" i="16"/>
  <c r="F28" i="16" s="1"/>
  <c r="U28" i="14"/>
  <c r="U12" i="14"/>
  <c r="O12" i="14"/>
  <c r="C12" i="16"/>
  <c r="F12" i="16" s="1"/>
  <c r="I12" i="14"/>
  <c r="AA12" i="14"/>
  <c r="F12" i="14"/>
  <c r="AA22" i="14"/>
  <c r="F22" i="14"/>
  <c r="O22" i="14"/>
  <c r="U22" i="14"/>
  <c r="C22" i="16"/>
  <c r="F22" i="16" s="1"/>
  <c r="I22" i="14"/>
  <c r="O27" i="14"/>
  <c r="C27" i="16"/>
  <c r="F27" i="16" s="1"/>
  <c r="AA27" i="14"/>
  <c r="F27" i="14"/>
  <c r="U27" i="14"/>
  <c r="I27" i="14"/>
  <c r="C5" i="16"/>
  <c r="F5" i="16" s="1"/>
  <c r="F5" i="14"/>
  <c r="U5" i="14"/>
  <c r="O5" i="14"/>
  <c r="I5" i="14"/>
  <c r="AA5" i="14"/>
  <c r="C37" i="16"/>
  <c r="F37" i="16" s="1"/>
  <c r="F37" i="14"/>
  <c r="I37" i="14"/>
  <c r="O37" i="14"/>
  <c r="AA37" i="14"/>
  <c r="U37" i="14"/>
  <c r="C3" i="16"/>
  <c r="F3" i="16" s="1"/>
  <c r="O3" i="14"/>
  <c r="U3" i="14"/>
  <c r="I3" i="14"/>
  <c r="AA3" i="14"/>
  <c r="F3" i="14"/>
  <c r="C17" i="16"/>
  <c r="F17" i="16" s="1"/>
  <c r="O17" i="14"/>
  <c r="U17" i="14"/>
  <c r="F17" i="14"/>
  <c r="AA17" i="14"/>
  <c r="I17" i="14"/>
  <c r="AA25" i="14"/>
  <c r="C25" i="16"/>
  <c r="F25" i="16" s="1"/>
  <c r="I25" i="14"/>
  <c r="U25" i="14"/>
  <c r="F25" i="14"/>
  <c r="O25" i="14"/>
  <c r="X28" i="15" l="1"/>
  <c r="W28" i="15"/>
  <c r="O105" i="14"/>
  <c r="O107" i="14" s="1"/>
  <c r="D18" i="15"/>
  <c r="C105" i="16"/>
  <c r="I105" i="14"/>
  <c r="I107" i="14" s="1"/>
  <c r="F105" i="14"/>
  <c r="U105" i="14"/>
  <c r="U107" i="14" s="1"/>
  <c r="AA105" i="14"/>
  <c r="AA107" i="14" s="1"/>
  <c r="U26" i="15"/>
  <c r="X26" i="15"/>
  <c r="T26" i="15"/>
  <c r="W26" i="15"/>
  <c r="L28" i="14"/>
  <c r="X28" i="14"/>
  <c r="AD28" i="14"/>
  <c r="R28" i="14"/>
  <c r="AD10" i="14"/>
  <c r="X10" i="14"/>
  <c r="L10" i="14"/>
  <c r="R10" i="14"/>
  <c r="AD7" i="14"/>
  <c r="X7" i="14"/>
  <c r="R7" i="14"/>
  <c r="L7" i="14"/>
  <c r="R36" i="14"/>
  <c r="AD36" i="14"/>
  <c r="X36" i="14"/>
  <c r="L36" i="14"/>
  <c r="AD2" i="14"/>
  <c r="L2" i="14"/>
  <c r="X2" i="14"/>
  <c r="R2" i="14"/>
  <c r="R19" i="14"/>
  <c r="X19" i="14"/>
  <c r="L19" i="14"/>
  <c r="AD19" i="14"/>
  <c r="AD29" i="14"/>
  <c r="R29" i="14"/>
  <c r="X29" i="14"/>
  <c r="L29" i="14"/>
  <c r="R23" i="14"/>
  <c r="X23" i="14"/>
  <c r="L23" i="14"/>
  <c r="AD23" i="14"/>
  <c r="L16" i="14"/>
  <c r="X16" i="14"/>
  <c r="R16" i="14"/>
  <c r="AD16" i="14"/>
  <c r="AD14" i="14"/>
  <c r="X14" i="14"/>
  <c r="L14" i="14"/>
  <c r="R14" i="14"/>
  <c r="AD37" i="14"/>
  <c r="L37" i="14"/>
  <c r="X37" i="14"/>
  <c r="R37" i="14"/>
  <c r="AD12" i="14"/>
  <c r="R12" i="14"/>
  <c r="L12" i="14"/>
  <c r="X12" i="14"/>
  <c r="X20" i="14"/>
  <c r="AD20" i="14"/>
  <c r="R20" i="14"/>
  <c r="L20" i="14"/>
  <c r="AD32" i="14"/>
  <c r="X32" i="14"/>
  <c r="L32" i="14"/>
  <c r="R32" i="14"/>
  <c r="R21" i="14"/>
  <c r="X21" i="14"/>
  <c r="AD21" i="14"/>
  <c r="L21" i="14"/>
  <c r="X18" i="14"/>
  <c r="L18" i="14"/>
  <c r="AD18" i="14"/>
  <c r="R18" i="14"/>
  <c r="L25" i="14"/>
  <c r="AD25" i="14"/>
  <c r="R25" i="14"/>
  <c r="X25" i="14"/>
  <c r="R33" i="14"/>
  <c r="X33" i="14"/>
  <c r="AD33" i="14"/>
  <c r="L33" i="14"/>
  <c r="AD24" i="14"/>
  <c r="R24" i="14"/>
  <c r="X24" i="14"/>
  <c r="L24" i="14"/>
  <c r="R15" i="14"/>
  <c r="X15" i="14"/>
  <c r="AD15" i="14"/>
  <c r="L15" i="14"/>
  <c r="AD8" i="14"/>
  <c r="R8" i="14"/>
  <c r="L8" i="14"/>
  <c r="X8" i="14"/>
  <c r="AD30" i="14"/>
  <c r="R30" i="14"/>
  <c r="X30" i="14"/>
  <c r="L30" i="14"/>
  <c r="L6" i="14"/>
  <c r="R6" i="14"/>
  <c r="AD6" i="14"/>
  <c r="X6" i="14"/>
  <c r="X9" i="14"/>
  <c r="R9" i="14"/>
  <c r="AD9" i="14"/>
  <c r="L9" i="14"/>
  <c r="X34" i="14"/>
  <c r="R34" i="14"/>
  <c r="AD34" i="14"/>
  <c r="L34" i="14"/>
  <c r="X35" i="14"/>
  <c r="R35" i="14"/>
  <c r="AD35" i="14"/>
  <c r="L35" i="14"/>
  <c r="X17" i="14"/>
  <c r="R17" i="14"/>
  <c r="L17" i="14"/>
  <c r="AD17" i="14"/>
  <c r="AD3" i="14"/>
  <c r="R3" i="14"/>
  <c r="L3" i="14"/>
  <c r="X3" i="14"/>
  <c r="X5" i="14"/>
  <c r="R5" i="14"/>
  <c r="L5" i="14"/>
  <c r="AD5" i="14"/>
  <c r="L27" i="14"/>
  <c r="AD27" i="14"/>
  <c r="X27" i="14"/>
  <c r="R27" i="14"/>
  <c r="L22" i="14"/>
  <c r="R22" i="14"/>
  <c r="X22" i="14"/>
  <c r="AD22" i="14"/>
  <c r="L26" i="14"/>
  <c r="X26" i="14"/>
  <c r="AD26" i="14"/>
  <c r="R26" i="14"/>
  <c r="AD13" i="14"/>
  <c r="L13" i="14"/>
  <c r="R13" i="14"/>
  <c r="X13" i="14"/>
  <c r="F2" i="16"/>
  <c r="F105" i="16" s="1"/>
  <c r="L11" i="14"/>
  <c r="AD11" i="14"/>
  <c r="X11" i="14"/>
  <c r="R11" i="14"/>
  <c r="R31" i="14"/>
  <c r="L31" i="14"/>
  <c r="AD31" i="14"/>
  <c r="X31" i="14"/>
  <c r="AD4" i="14"/>
  <c r="X4" i="14"/>
  <c r="L4" i="14"/>
  <c r="R4" i="14"/>
  <c r="AD105" i="14" l="1"/>
  <c r="AD107" i="14" s="1"/>
  <c r="R105" i="14"/>
  <c r="R107" i="14" s="1"/>
  <c r="X105" i="14"/>
  <c r="X107" i="14" s="1"/>
  <c r="L105" i="14"/>
  <c r="L107" i="14" s="1"/>
  <c r="D25" i="15"/>
  <c r="N25" i="15"/>
  <c r="N26" i="15" s="1"/>
  <c r="I25" i="15"/>
  <c r="I26" i="15" s="1"/>
  <c r="V25" i="15" l="1"/>
  <c r="D26" i="15"/>
  <c r="S25" i="15"/>
  <c r="V28" i="15" l="1"/>
  <c r="S26" i="15"/>
  <c r="V26" i="15"/>
</calcChain>
</file>

<file path=xl/sharedStrings.xml><?xml version="1.0" encoding="utf-8"?>
<sst xmlns="http://schemas.openxmlformats.org/spreadsheetml/2006/main" count="1726" uniqueCount="345">
  <si>
    <t>Node Type</t>
  </si>
  <si>
    <t>M-H name</t>
  </si>
  <si>
    <t>Type</t>
  </si>
  <si>
    <t xml:space="preserve">Percentage of traffc inside metro </t>
  </si>
  <si>
    <t>of which, on nearest BB Metro Core</t>
  </si>
  <si>
    <t>On nearest Metro Core</t>
  </si>
  <si>
    <t>On Metro Agrregation</t>
  </si>
  <si>
    <t>M-H node name</t>
  </si>
  <si>
    <t>Percentage of traffic downloaded outside metro</t>
  </si>
  <si>
    <t>Percentage of traffic exchanged outside metro</t>
  </si>
  <si>
    <t>Percentage of upstream traffic</t>
  </si>
  <si>
    <t>Number of nodes</t>
  </si>
  <si>
    <t>Percentage of A1 traffic (Peer to peer)</t>
  </si>
  <si>
    <t>Percentage of A3 traffic (Video content)</t>
  </si>
  <si>
    <t>Percentage of A2 traffic (Heterogeneous web)</t>
  </si>
  <si>
    <t>M-H code</t>
  </si>
  <si>
    <t>Metro Core</t>
  </si>
  <si>
    <t>Metro Aggregation</t>
  </si>
  <si>
    <t>Metro Core Backbone</t>
  </si>
  <si>
    <t>Year</t>
  </si>
  <si>
    <t>Residential fixed line per household</t>
  </si>
  <si>
    <t>Average DL traffic per residential line [Mb/s]</t>
  </si>
  <si>
    <t>Average DL traffic per business line [Mb/s]</t>
  </si>
  <si>
    <t>mid term</t>
  </si>
  <si>
    <t>short term</t>
  </si>
  <si>
    <t>Busy period peak factor (for fixed access)</t>
  </si>
  <si>
    <t>DL Traffic per 4G site at busy period [Mb/s]</t>
  </si>
  <si>
    <t>Business Fixed line per household</t>
  </si>
  <si>
    <t>start 5G-NR deployment</t>
  </si>
  <si>
    <t xml:space="preserve">I2. Traffic volume and market penetration parameters </t>
  </si>
  <si>
    <t>I3.2 / A1 - Peer-to-peer traffic (downstream)</t>
  </si>
  <si>
    <t>I3.3 / A2 - Heterogeneous web traffic (downstream)</t>
  </si>
  <si>
    <t>I3.4 / A3 - Video traffic (downstream)</t>
  </si>
  <si>
    <t>Traffic in [Gb/s]</t>
  </si>
  <si>
    <t>I3.1 / Baseline macro traffic subtypes parameters</t>
  </si>
  <si>
    <t>Households</t>
  </si>
  <si>
    <t>5G sites 2019</t>
  </si>
  <si>
    <t>5G sites 2022</t>
  </si>
  <si>
    <t>5G sites 2025</t>
  </si>
  <si>
    <t>4G sites (assumed stable in time)</t>
  </si>
  <si>
    <t>Total traffic [Gb/s]</t>
  </si>
  <si>
    <t>Upstream</t>
  </si>
  <si>
    <t>Downstream</t>
  </si>
  <si>
    <t>Total web traffic [Gb/s]</t>
  </si>
  <si>
    <t xml:space="preserve">Web traffic from sources outside the Metro domain [Gb/s] </t>
  </si>
  <si>
    <t>DL Traffic per 5G RRU at busy period [Mb/s]</t>
  </si>
  <si>
    <t>Total video traffic [Gb/s]</t>
  </si>
  <si>
    <t xml:space="preserve">Video traffic from sources outside the Metro domain [Gb/s] </t>
  </si>
  <si>
    <t xml:space="preserve">Video traffic from sources on nearest Metro Core [Gb/s] </t>
  </si>
  <si>
    <t xml:space="preserve">Video traffic from sources stored locally on Metro Aggegation node [Gb/s] </t>
  </si>
  <si>
    <t xml:space="preserve">Video traffic from sources on nearest Metro Core BB [Gb/s] </t>
  </si>
  <si>
    <t xml:space="preserve">Web traffic from sources located on the nearest Metro Core BB [Gb/s] </t>
  </si>
  <si>
    <t>Total Traffic (downstream, [Gb/s] )</t>
  </si>
  <si>
    <t>Total peer-to-peer traffic per node (average, [Gb/s] )</t>
  </si>
  <si>
    <t>Total video traffic Network [Gb/s]</t>
  </si>
  <si>
    <t>Total het. Web traffic per node (average, [Gb/s] )</t>
  </si>
  <si>
    <t xml:space="preserve">Total peer-to-peer traffic  [Gb/s] </t>
  </si>
  <si>
    <t xml:space="preserve">Total heterogeneous web traffic  [Gb/s] </t>
  </si>
  <si>
    <t>Total video traffic per node (average, [Gb/s] )</t>
  </si>
  <si>
    <t xml:space="preserve">on whole Metro Network  </t>
  </si>
  <si>
    <t xml:space="preserve">on Node (on average)  </t>
  </si>
  <si>
    <t>Partitioning of Traffic between access type (Downstream)</t>
  </si>
  <si>
    <t xml:space="preserve">Fixed Residential  </t>
  </si>
  <si>
    <t xml:space="preserve">Fixed Businness  </t>
  </si>
  <si>
    <t>Downstream Traffic [Gb/s]</t>
  </si>
  <si>
    <t>Relative Percentage</t>
  </si>
  <si>
    <t>Type of access</t>
  </si>
  <si>
    <t xml:space="preserve">NR-5G  </t>
  </si>
  <si>
    <t xml:space="preserve">Radio 4G  </t>
  </si>
  <si>
    <t xml:space="preserve">Total  </t>
  </si>
  <si>
    <t>Important: grey cells require the primary model parameters assignment</t>
  </si>
  <si>
    <t>M_Node_AG_001</t>
  </si>
  <si>
    <t>M_Node_AG_002</t>
  </si>
  <si>
    <t>M_Node_BB_001</t>
  </si>
  <si>
    <t>M_Node_AG_003</t>
  </si>
  <si>
    <t>M_Node_AG_004</t>
  </si>
  <si>
    <t>M_Node_AG_005</t>
  </si>
  <si>
    <t>M_Node_AG_006</t>
  </si>
  <si>
    <t>M_Node_AG_007</t>
  </si>
  <si>
    <t>M_Node_AG_008</t>
  </si>
  <si>
    <t>M_Node_CR_001</t>
  </si>
  <si>
    <t>M_Node_AG_009</t>
  </si>
  <si>
    <t>M_Node_AG_010</t>
  </si>
  <si>
    <t>M_Node_AG_011</t>
  </si>
  <si>
    <t>M_Node_AG_012</t>
  </si>
  <si>
    <t>M_Node_AG_013</t>
  </si>
  <si>
    <t>M_Node_AG_014</t>
  </si>
  <si>
    <t>M_Node_AG_015</t>
  </si>
  <si>
    <t>M_Node_AG_016</t>
  </si>
  <si>
    <t>M_Node_AG_017</t>
  </si>
  <si>
    <t>M_Node_AG_018</t>
  </si>
  <si>
    <t>M_Node_AG_019</t>
  </si>
  <si>
    <t>M_Node_AG_020</t>
  </si>
  <si>
    <t>M_Node_AG_021</t>
  </si>
  <si>
    <t>M_Node_AG_022</t>
  </si>
  <si>
    <t>M_Node_AG_023</t>
  </si>
  <si>
    <t>M_Node_AG_024</t>
  </si>
  <si>
    <t>M_Node_AG_025</t>
  </si>
  <si>
    <t>M_Node_AG_026</t>
  </si>
  <si>
    <t>M_Node_AG_027</t>
  </si>
  <si>
    <t>M_Node_AG_028</t>
  </si>
  <si>
    <t>M_Node_AG_029</t>
  </si>
  <si>
    <t>M_Node_AG_030</t>
  </si>
  <si>
    <t>M_Node_AG_031</t>
  </si>
  <si>
    <t>M_Node_AG_032</t>
  </si>
  <si>
    <t>M_Node_AG_033</t>
  </si>
  <si>
    <t>M_Node_CR_002</t>
  </si>
  <si>
    <t>M_Node_AG_034</t>
  </si>
  <si>
    <t>M_Node_AG_035</t>
  </si>
  <si>
    <t>M_Node_AG_036</t>
  </si>
  <si>
    <t>M_Node_AG_037</t>
  </si>
  <si>
    <t>M_Node_AG_038</t>
  </si>
  <si>
    <t>M_Node_CR_003</t>
  </si>
  <si>
    <t>M_Node_AG_039</t>
  </si>
  <si>
    <t>M_Node_AG_040</t>
  </si>
  <si>
    <t>M_Node_AG_041</t>
  </si>
  <si>
    <t>M_Node_AG_042</t>
  </si>
  <si>
    <t>M_Node_AG_043</t>
  </si>
  <si>
    <t>M_Node_AG_044</t>
  </si>
  <si>
    <t>M_Node_AG_045</t>
  </si>
  <si>
    <t>M_Node_AG_046</t>
  </si>
  <si>
    <t>M_Node_AG_047</t>
  </si>
  <si>
    <t>M_Node_AG_048</t>
  </si>
  <si>
    <t>M_Node_CR_004</t>
  </si>
  <si>
    <t>M_Node_AG_049</t>
  </si>
  <si>
    <t>M_Node_AG_050</t>
  </si>
  <si>
    <t>M_Node_AG_051</t>
  </si>
  <si>
    <t>M_Node_AG_052</t>
  </si>
  <si>
    <t>M_Node_AG_053</t>
  </si>
  <si>
    <t>M_Node_AG_054</t>
  </si>
  <si>
    <t>M_Node_CR_005</t>
  </si>
  <si>
    <t>M_Node_AG_055</t>
  </si>
  <si>
    <t>M_Node_AG_056</t>
  </si>
  <si>
    <t>M_Node_CR_006</t>
  </si>
  <si>
    <t>M_Node_AG_057</t>
  </si>
  <si>
    <t>M_Node_AG_058</t>
  </si>
  <si>
    <t>M_Node_AG_059</t>
  </si>
  <si>
    <t>M_Node_AG_060</t>
  </si>
  <si>
    <t>M_Node_BB_002</t>
  </si>
  <si>
    <t>M_Node_AG_061</t>
  </si>
  <si>
    <t>M_Node_AG_062</t>
  </si>
  <si>
    <t>M_Node_AG_063</t>
  </si>
  <si>
    <t>M_Node_CR_007</t>
  </si>
  <si>
    <t>M_Node_AG_064</t>
  </si>
  <si>
    <t>M_Node_AG_065</t>
  </si>
  <si>
    <t>M_Node_AG_066</t>
  </si>
  <si>
    <t>M_Node_AG_067</t>
  </si>
  <si>
    <t>M_Node_CR_008</t>
  </si>
  <si>
    <t>M_Node_AG_068</t>
  </si>
  <si>
    <t>M_Node_AG_069</t>
  </si>
  <si>
    <t>M_Node_AG_070</t>
  </si>
  <si>
    <t>M_Node_AG_071</t>
  </si>
  <si>
    <t>M_Node_AG_072</t>
  </si>
  <si>
    <t>M_Node_AG_073</t>
  </si>
  <si>
    <t>M_Node_AG_074</t>
  </si>
  <si>
    <t>M_Node_AG_075</t>
  </si>
  <si>
    <t>M_Node_AG_076</t>
  </si>
  <si>
    <t>M_Node_AG_077</t>
  </si>
  <si>
    <t>M_Node_AG_078</t>
  </si>
  <si>
    <t>M_Node_AG_079</t>
  </si>
  <si>
    <t>M_Node_CR_009</t>
  </si>
  <si>
    <t>M_Node_AG_080</t>
  </si>
  <si>
    <t>M_Node_AG_081</t>
  </si>
  <si>
    <t>M_Node_AG_082</t>
  </si>
  <si>
    <t>M_Node_AG_083</t>
  </si>
  <si>
    <t>M_Node_AG_084</t>
  </si>
  <si>
    <t>M_Node_CR_010</t>
  </si>
  <si>
    <t>M_Node_AG_085</t>
  </si>
  <si>
    <t>M_Node_AG_086</t>
  </si>
  <si>
    <t>M_Node_AG_087</t>
  </si>
  <si>
    <t>M_Node_CR_011</t>
  </si>
  <si>
    <t>M_Node_AG_088</t>
  </si>
  <si>
    <t>M_Node_AG_089</t>
  </si>
  <si>
    <t>Extension link</t>
  </si>
  <si>
    <t>M_Link_AG_124</t>
  </si>
  <si>
    <t>M_Link_AG_123</t>
  </si>
  <si>
    <t>M_Link_AG_122</t>
  </si>
  <si>
    <t>M_Link_AG_121</t>
  </si>
  <si>
    <t>M_Link_AG_120</t>
  </si>
  <si>
    <t>M_Link_AG_119</t>
  </si>
  <si>
    <t>M_Link_AG_118</t>
  </si>
  <si>
    <t>M_Link_AG_117</t>
  </si>
  <si>
    <t>M_Link_AG_116</t>
  </si>
  <si>
    <t>M_Link_AG_115</t>
  </si>
  <si>
    <t>M_Link_AG_114</t>
  </si>
  <si>
    <t>M_Link_AG_113</t>
  </si>
  <si>
    <t>M_Link_AG_112</t>
  </si>
  <si>
    <t>M_Link_AG_111</t>
  </si>
  <si>
    <t>M_Link_AG_110</t>
  </si>
  <si>
    <t>M_Link_AG_109</t>
  </si>
  <si>
    <t>M_Link_AG_108</t>
  </si>
  <si>
    <t>M_Link_AG_107</t>
  </si>
  <si>
    <t>M_Link_AG_106</t>
  </si>
  <si>
    <t>M_Link_AG_105</t>
  </si>
  <si>
    <t>M_Link_AG_104</t>
  </si>
  <si>
    <t>M_Link_AG_103</t>
  </si>
  <si>
    <t>M_Link_AG_102</t>
  </si>
  <si>
    <t>M_Link_AG_101</t>
  </si>
  <si>
    <t>M_Link_AG_100</t>
  </si>
  <si>
    <t>M_Link_AG_099</t>
  </si>
  <si>
    <t>M_Link_AG_098</t>
  </si>
  <si>
    <t>M_Link_AG_097</t>
  </si>
  <si>
    <t>M_Link_AG_096</t>
  </si>
  <si>
    <t>M_Link_AG_095</t>
  </si>
  <si>
    <t>M_Link_AG_094</t>
  </si>
  <si>
    <t>M_Link_AG_093</t>
  </si>
  <si>
    <t>M_Link_AG_092</t>
  </si>
  <si>
    <t>M_Link_AG_091</t>
  </si>
  <si>
    <t>M_Link_AG_090</t>
  </si>
  <si>
    <t>M_Link_AG_089</t>
  </si>
  <si>
    <t>M_Link_AG_088</t>
  </si>
  <si>
    <t>M_Link_AG_087</t>
  </si>
  <si>
    <t>M_Link_AG_086</t>
  </si>
  <si>
    <t>M_Link_AG_085</t>
  </si>
  <si>
    <t>M_Link_AG_084</t>
  </si>
  <si>
    <t>M_Link_AG_083</t>
  </si>
  <si>
    <t>M_Link_AG_082</t>
  </si>
  <si>
    <t>M_Link_AG_081</t>
  </si>
  <si>
    <t>M_Link_AG_080</t>
  </si>
  <si>
    <t>M_Link_AG_079</t>
  </si>
  <si>
    <t>M_Link_AG_078</t>
  </si>
  <si>
    <t>M_Link_AG_077</t>
  </si>
  <si>
    <t>M_Link_AG_076</t>
  </si>
  <si>
    <t>M_Link_AG_075</t>
  </si>
  <si>
    <t>M_Link_AG_074</t>
  </si>
  <si>
    <t>M_Link_AG_073</t>
  </si>
  <si>
    <t>M_Link_AG_072</t>
  </si>
  <si>
    <t>M_Link_AG_071</t>
  </si>
  <si>
    <t>M_Link_AG_070</t>
  </si>
  <si>
    <t>M_Link_AG_069</t>
  </si>
  <si>
    <t>M_Link_AG_068</t>
  </si>
  <si>
    <t>M_Link_AG_067</t>
  </si>
  <si>
    <t>M_Link_AG_066</t>
  </si>
  <si>
    <t>M_Link_AG_065</t>
  </si>
  <si>
    <t>M_Link_AG_064</t>
  </si>
  <si>
    <t>M_Link_AG_063</t>
  </si>
  <si>
    <t>M_Link_AG_062</t>
  </si>
  <si>
    <t>M_Link_AG_061</t>
  </si>
  <si>
    <t>M_Link_AG_060</t>
  </si>
  <si>
    <t>M_Link_AG_059</t>
  </si>
  <si>
    <t>M_Link_AG_058</t>
  </si>
  <si>
    <t>M_Link_AG_057</t>
  </si>
  <si>
    <t>M_Link_AG_056</t>
  </si>
  <si>
    <t>M_Link_AG_055</t>
  </si>
  <si>
    <t>M_Link_AG_054</t>
  </si>
  <si>
    <t>M_Link_AG_053</t>
  </si>
  <si>
    <t>M_Link_AG_052</t>
  </si>
  <si>
    <t>M_Link_AG_051</t>
  </si>
  <si>
    <t>M_Link_AG_050</t>
  </si>
  <si>
    <t>M_Link_AG_049</t>
  </si>
  <si>
    <t>M_Link_AG_048</t>
  </si>
  <si>
    <t>M_Link_AG_047</t>
  </si>
  <si>
    <t>M_Link_AG_046</t>
  </si>
  <si>
    <t>M_Link_AG_045</t>
  </si>
  <si>
    <t>M_Link_AG_044</t>
  </si>
  <si>
    <t>M_Link_AG_043</t>
  </si>
  <si>
    <t>M_Link_AG_042</t>
  </si>
  <si>
    <t>M_Link_AG_041</t>
  </si>
  <si>
    <t>M_Link_AG_040</t>
  </si>
  <si>
    <t>M_Link_AG_039</t>
  </si>
  <si>
    <t>M_Link_AG_038</t>
  </si>
  <si>
    <t>M_Link_AG_037</t>
  </si>
  <si>
    <t>M_Link_AG_036</t>
  </si>
  <si>
    <t>M_Link_AG_035</t>
  </si>
  <si>
    <t>M_Link_AG_034</t>
  </si>
  <si>
    <t>M_Link_AG_033</t>
  </si>
  <si>
    <t>M_Link_AG_032</t>
  </si>
  <si>
    <t>M_Link_AG_031</t>
  </si>
  <si>
    <t>M_Link_AG_030</t>
  </si>
  <si>
    <t>M_Link_AG_029</t>
  </si>
  <si>
    <t>M_Link_AG_028</t>
  </si>
  <si>
    <t>M_Link_AG_027</t>
  </si>
  <si>
    <t>M_Link_AG_026</t>
  </si>
  <si>
    <t>M_Link_AG_025</t>
  </si>
  <si>
    <t>M_Link_AG_024</t>
  </si>
  <si>
    <t>M_Link_AG_023</t>
  </si>
  <si>
    <t>M_Link_AG_022</t>
  </si>
  <si>
    <t>M_Link_AG_021</t>
  </si>
  <si>
    <t>M_Link_AG_020</t>
  </si>
  <si>
    <t>M_Link_AG_019</t>
  </si>
  <si>
    <t>M_Link_AG_018</t>
  </si>
  <si>
    <t>M_Link_AG_017</t>
  </si>
  <si>
    <t>M_Link_AG_016</t>
  </si>
  <si>
    <t>M_Link_AG_015</t>
  </si>
  <si>
    <t>M_Link_AG_014</t>
  </si>
  <si>
    <t>M_Link_AG_013</t>
  </si>
  <si>
    <t>M_Link_AG_012</t>
  </si>
  <si>
    <t>M_Link_AG_011</t>
  </si>
  <si>
    <t>M_Link_AG_010</t>
  </si>
  <si>
    <t>M_Link_AG_009</t>
  </si>
  <si>
    <t>M_Link_AG_008</t>
  </si>
  <si>
    <t>M_Link_AG_007</t>
  </si>
  <si>
    <t>M_Link_AG_006</t>
  </si>
  <si>
    <t>M_Link_AG_005</t>
  </si>
  <si>
    <t>M_Link_AG_004</t>
  </si>
  <si>
    <t>M_Link_AG_003</t>
  </si>
  <si>
    <t>M_Link_AG_002</t>
  </si>
  <si>
    <t>M_Link_AG_001</t>
  </si>
  <si>
    <t>Core link</t>
  </si>
  <si>
    <t>M_Link_CR_019</t>
  </si>
  <si>
    <t>M_Link_CR_018</t>
  </si>
  <si>
    <t>M_Link_CR_017</t>
  </si>
  <si>
    <t>M_Link_CR_016</t>
  </si>
  <si>
    <t>M_Link_CR_015</t>
  </si>
  <si>
    <t>M_Link_CR_014</t>
  </si>
  <si>
    <t>M_Link_CR_013</t>
  </si>
  <si>
    <t>M_Link_CR_012</t>
  </si>
  <si>
    <t>M_Link_CR_011</t>
  </si>
  <si>
    <t>M_Link_CR_010</t>
  </si>
  <si>
    <t>M_Link_CR_009</t>
  </si>
  <si>
    <t>M_Link_CR_008</t>
  </si>
  <si>
    <t>M_Link_CR_007</t>
  </si>
  <si>
    <t>M_Link_CR_006</t>
  </si>
  <si>
    <t>M_Link_CR_005</t>
  </si>
  <si>
    <t>M_Link_CR_004</t>
  </si>
  <si>
    <t>M_Link_CR_003</t>
  </si>
  <si>
    <t>M_Link_CR_002</t>
  </si>
  <si>
    <t>M_Link_CR_001</t>
  </si>
  <si>
    <t>Distance [km]</t>
  </si>
  <si>
    <t>Type Link</t>
  </si>
  <si>
    <t>Node M-H Code (B)</t>
  </si>
  <si>
    <t>Node M-H Code (A)</t>
  </si>
  <si>
    <t>Link M-H Code</t>
  </si>
  <si>
    <t>Abs ID Link</t>
  </si>
  <si>
    <t>2019 Res</t>
  </si>
  <si>
    <t>2022 Res</t>
  </si>
  <si>
    <t>2025 Res</t>
  </si>
  <si>
    <t>2019 Bus</t>
  </si>
  <si>
    <t>2022 Bus</t>
  </si>
  <si>
    <t>2025 Bus</t>
  </si>
  <si>
    <t>2019 4G</t>
  </si>
  <si>
    <t>2022 4G</t>
  </si>
  <si>
    <t>2025 4G</t>
  </si>
  <si>
    <t>2019 5G</t>
  </si>
  <si>
    <t>2022 5G</t>
  </si>
  <si>
    <t>2025 5G</t>
  </si>
  <si>
    <t>2019 Down</t>
  </si>
  <si>
    <t>2022 Down</t>
  </si>
  <si>
    <t>2025 Down</t>
  </si>
  <si>
    <t>2019 Up</t>
  </si>
  <si>
    <t>2022 Up</t>
  </si>
  <si>
    <t>2025 Up</t>
  </si>
  <si>
    <t>2019 Total</t>
  </si>
  <si>
    <t>2022 Total</t>
  </si>
  <si>
    <t>2025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</si>
</sst>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6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Alignment="0"/>
    <xf numFmtId="9" fontId="7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Fill="1" applyBorder="1"/>
    <xf numFmtId="0" fontId="5" fillId="2" borderId="0" xfId="0" applyFont="1" applyFill="1"/>
    <xf numFmtId="0" fontId="5" fillId="0" borderId="0" xfId="0" applyFont="1" applyFill="1" applyBorder="1"/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/>
    <xf numFmtId="0" fontId="0" fillId="3" borderId="1" xfId="0" applyFill="1" applyBorder="1"/>
    <xf numFmtId="9" fontId="0" fillId="3" borderId="1" xfId="2" applyFont="1" applyFill="1" applyBorder="1"/>
    <xf numFmtId="9" fontId="1" fillId="3" borderId="1" xfId="2" applyFont="1" applyFill="1" applyBorder="1"/>
    <xf numFmtId="0" fontId="0" fillId="0" borderId="1" xfId="0" applyBorder="1"/>
    <xf numFmtId="9" fontId="0" fillId="0" borderId="1" xfId="2" applyFont="1" applyBorder="1"/>
    <xf numFmtId="9" fontId="0" fillId="3" borderId="1" xfId="0" applyNumberFormat="1" applyFill="1" applyBorder="1"/>
    <xf numFmtId="9" fontId="0" fillId="0" borderId="1" xfId="2" applyFont="1" applyFill="1" applyBorder="1"/>
    <xf numFmtId="9" fontId="1" fillId="0" borderId="1" xfId="2" applyFont="1" applyFill="1" applyBorder="1"/>
    <xf numFmtId="11" fontId="0" fillId="0" borderId="1" xfId="0" applyNumberFormat="1" applyFill="1" applyBorder="1"/>
    <xf numFmtId="0" fontId="0" fillId="0" borderId="0" xfId="0" applyBorder="1"/>
    <xf numFmtId="0" fontId="1" fillId="0" borderId="0" xfId="0" applyFont="1" applyBorder="1"/>
    <xf numFmtId="9" fontId="1" fillId="0" borderId="0" xfId="2" applyFont="1" applyFill="1" applyBorder="1"/>
    <xf numFmtId="0" fontId="0" fillId="0" borderId="1" xfId="0" applyFill="1" applyBorder="1"/>
    <xf numFmtId="0" fontId="6" fillId="0" borderId="1" xfId="0" applyFont="1" applyBorder="1"/>
    <xf numFmtId="0" fontId="5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64" fontId="0" fillId="0" borderId="0" xfId="0" applyNumberFormat="1" applyFill="1" applyBorder="1"/>
    <xf numFmtId="9" fontId="0" fillId="0" borderId="0" xfId="2" applyFont="1" applyFill="1" applyBorder="1"/>
    <xf numFmtId="0" fontId="8" fillId="0" borderId="0" xfId="0" applyFont="1" applyBorder="1"/>
    <xf numFmtId="0" fontId="8" fillId="0" borderId="0" xfId="0" applyFont="1"/>
    <xf numFmtId="0" fontId="0" fillId="0" borderId="0" xfId="0" applyFill="1"/>
    <xf numFmtId="0" fontId="6" fillId="0" borderId="0" xfId="0" applyFont="1" applyFill="1" applyBorder="1"/>
    <xf numFmtId="0" fontId="0" fillId="0" borderId="0" xfId="0" applyAlignment="1">
      <alignment horizontal="right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9" fillId="4" borderId="1" xfId="0" applyNumberFormat="1" applyFont="1" applyFill="1" applyBorder="1" applyAlignment="1">
      <alignment horizontal="center"/>
    </xf>
    <xf numFmtId="164" fontId="9" fillId="5" borderId="1" xfId="0" applyNumberFormat="1" applyFont="1" applyFill="1" applyBorder="1" applyAlignment="1">
      <alignment horizontal="center"/>
    </xf>
    <xf numFmtId="164" fontId="9" fillId="6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/>
    <xf numFmtId="2" fontId="1" fillId="5" borderId="1" xfId="0" applyNumberFormat="1" applyFont="1" applyFill="1" applyBorder="1"/>
    <xf numFmtId="2" fontId="1" fillId="6" borderId="1" xfId="0" applyNumberFormat="1" applyFont="1" applyFill="1" applyBorder="1"/>
    <xf numFmtId="0" fontId="0" fillId="6" borderId="8" xfId="0" applyFill="1" applyBorder="1"/>
    <xf numFmtId="0" fontId="3" fillId="0" borderId="0" xfId="0" applyFont="1" applyAlignment="1">
      <alignment horizontal="center" vertical="center"/>
    </xf>
    <xf numFmtId="2" fontId="0" fillId="0" borderId="1" xfId="0" applyNumberFormat="1" applyBorder="1"/>
    <xf numFmtId="0" fontId="3" fillId="4" borderId="18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4" borderId="1" xfId="2" applyFont="1" applyFill="1" applyBorder="1" applyAlignment="1">
      <alignment horizontal="center"/>
    </xf>
    <xf numFmtId="9" fontId="0" fillId="5" borderId="1" xfId="2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right" vertical="center"/>
    </xf>
    <xf numFmtId="9" fontId="0" fillId="6" borderId="10" xfId="2" applyFont="1" applyFill="1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0" fillId="4" borderId="25" xfId="0" applyFill="1" applyBorder="1"/>
    <xf numFmtId="0" fontId="0" fillId="5" borderId="25" xfId="0" applyFill="1" applyBorder="1"/>
    <xf numFmtId="0" fontId="1" fillId="0" borderId="16" xfId="0" applyFont="1" applyBorder="1" applyAlignment="1">
      <alignment horizontal="right"/>
    </xf>
    <xf numFmtId="164" fontId="0" fillId="4" borderId="26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right" vertical="center"/>
    </xf>
    <xf numFmtId="164" fontId="3" fillId="4" borderId="25" xfId="0" applyNumberFormat="1" applyFont="1" applyFill="1" applyBorder="1" applyAlignment="1">
      <alignment horizontal="center" vertical="center"/>
    </xf>
    <xf numFmtId="164" fontId="3" fillId="5" borderId="25" xfId="0" applyNumberFormat="1" applyFont="1" applyFill="1" applyBorder="1" applyAlignment="1">
      <alignment horizontal="center" vertical="center"/>
    </xf>
    <xf numFmtId="164" fontId="3" fillId="6" borderId="25" xfId="0" applyNumberFormat="1" applyFont="1" applyFill="1" applyBorder="1" applyAlignment="1">
      <alignment horizontal="right" vertical="center"/>
    </xf>
    <xf numFmtId="0" fontId="10" fillId="0" borderId="0" xfId="0" applyFont="1"/>
    <xf numFmtId="0" fontId="3" fillId="3" borderId="1" xfId="0" applyFont="1" applyFill="1" applyBorder="1"/>
    <xf numFmtId="1" fontId="0" fillId="3" borderId="1" xfId="0" applyNumberFormat="1" applyFill="1" applyBorder="1"/>
    <xf numFmtId="2" fontId="1" fillId="0" borderId="0" xfId="0" applyNumberFormat="1" applyFont="1"/>
    <xf numFmtId="165" fontId="0" fillId="0" borderId="0" xfId="2" applyNumberFormat="1" applyFont="1"/>
    <xf numFmtId="164" fontId="0" fillId="0" borderId="0" xfId="0" applyNumberForma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1" fillId="0" borderId="0" xfId="0" applyFont="1"/>
    <xf numFmtId="0" fontId="15" fillId="0" borderId="0" xfId="0" applyFont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e_MATRICE TRAFFICO_2008-2011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42"/>
  <sheetViews>
    <sheetView workbookViewId="0">
      <selection activeCell="F33" sqref="F33"/>
    </sheetView>
  </sheetViews>
  <sheetFormatPr baseColWidth="10" defaultColWidth="9.140625" defaultRowHeight="12.75" x14ac:dyDescent="0.2"/>
  <cols>
    <col min="2" max="2" width="3.5703125" customWidth="1"/>
    <col min="3" max="3" width="54.28515625" customWidth="1"/>
    <col min="4" max="4" width="23" customWidth="1"/>
    <col min="5" max="5" width="16.85546875" customWidth="1"/>
    <col min="6" max="6" width="17.7109375" customWidth="1"/>
    <col min="7" max="7" width="4.42578125" customWidth="1"/>
    <col min="8" max="8" width="49.7109375" customWidth="1"/>
    <col min="12" max="12" width="3.28515625" customWidth="1"/>
    <col min="13" max="13" width="39.5703125" bestFit="1" customWidth="1"/>
    <col min="14" max="14" width="9.5703125" bestFit="1" customWidth="1"/>
    <col min="15" max="16" width="9.5703125" customWidth="1"/>
    <col min="17" max="17" width="9.5703125" style="34" customWidth="1"/>
    <col min="18" max="18" width="24.5703125" customWidth="1"/>
    <col min="19" max="24" width="12.7109375" customWidth="1"/>
  </cols>
  <sheetData>
    <row r="1" spans="3:11" ht="18" x14ac:dyDescent="0.25">
      <c r="C1" s="86" t="s">
        <v>70</v>
      </c>
    </row>
    <row r="3" spans="3:11" x14ac:dyDescent="0.2">
      <c r="C3" s="23"/>
      <c r="D3" s="23"/>
      <c r="E3" s="23"/>
      <c r="F3" s="23"/>
      <c r="H3" s="24"/>
      <c r="I3" s="25"/>
      <c r="J3" s="25"/>
      <c r="K3" s="25"/>
    </row>
    <row r="4" spans="3:11" x14ac:dyDescent="0.2">
      <c r="C4" s="32" t="s">
        <v>29</v>
      </c>
      <c r="D4" s="28" t="s">
        <v>28</v>
      </c>
      <c r="E4" s="28" t="s">
        <v>24</v>
      </c>
      <c r="F4" s="28" t="s">
        <v>23</v>
      </c>
    </row>
    <row r="5" spans="3:11" x14ac:dyDescent="0.2">
      <c r="C5" s="29" t="s">
        <v>19</v>
      </c>
      <c r="D5" s="27">
        <v>2019</v>
      </c>
      <c r="E5" s="27">
        <v>2022</v>
      </c>
      <c r="F5" s="27">
        <v>2025</v>
      </c>
    </row>
    <row r="6" spans="3:11" x14ac:dyDescent="0.2">
      <c r="C6" s="17" t="s">
        <v>20</v>
      </c>
      <c r="D6" s="14">
        <v>0.5</v>
      </c>
      <c r="E6" s="14">
        <v>0.52</v>
      </c>
      <c r="F6" s="14">
        <v>0.55000000000000004</v>
      </c>
    </row>
    <row r="7" spans="3:11" x14ac:dyDescent="0.2">
      <c r="C7" s="17" t="s">
        <v>27</v>
      </c>
      <c r="D7" s="14">
        <v>0.05</v>
      </c>
      <c r="E7" s="14">
        <v>5.5E-2</v>
      </c>
      <c r="F7" s="14">
        <v>0.06</v>
      </c>
    </row>
    <row r="8" spans="3:11" x14ac:dyDescent="0.2">
      <c r="C8" s="17" t="s">
        <v>21</v>
      </c>
      <c r="D8" s="14">
        <v>1.8</v>
      </c>
      <c r="E8" s="14">
        <v>3.7</v>
      </c>
      <c r="F8" s="14">
        <v>7.6</v>
      </c>
    </row>
    <row r="9" spans="3:11" x14ac:dyDescent="0.2">
      <c r="C9" s="17" t="s">
        <v>22</v>
      </c>
      <c r="D9" s="14">
        <v>3.6</v>
      </c>
      <c r="E9" s="14">
        <v>7.4</v>
      </c>
      <c r="F9" s="14">
        <v>15.1</v>
      </c>
    </row>
    <row r="10" spans="3:11" x14ac:dyDescent="0.2">
      <c r="C10" s="17" t="s">
        <v>25</v>
      </c>
      <c r="D10" s="14">
        <v>1</v>
      </c>
      <c r="E10" s="14">
        <v>1</v>
      </c>
      <c r="F10" s="14">
        <v>1</v>
      </c>
      <c r="H10" s="24"/>
      <c r="I10" s="25"/>
      <c r="J10" s="25"/>
      <c r="K10" s="25"/>
    </row>
    <row r="11" spans="3:11" x14ac:dyDescent="0.2">
      <c r="C11" s="17" t="s">
        <v>26</v>
      </c>
      <c r="D11" s="14">
        <v>100</v>
      </c>
      <c r="E11" s="14">
        <v>140</v>
      </c>
      <c r="F11" s="14">
        <v>200</v>
      </c>
      <c r="H11" s="24"/>
      <c r="I11" s="25"/>
      <c r="J11" s="25"/>
      <c r="K11" s="25"/>
    </row>
    <row r="12" spans="3:11" x14ac:dyDescent="0.2">
      <c r="C12" s="13" t="s">
        <v>45</v>
      </c>
      <c r="D12" s="14">
        <v>500</v>
      </c>
      <c r="E12" s="14">
        <v>800</v>
      </c>
      <c r="F12" s="14">
        <v>1000</v>
      </c>
      <c r="H12" s="24"/>
      <c r="I12" s="25"/>
      <c r="J12" s="25"/>
      <c r="K12" s="25"/>
    </row>
    <row r="13" spans="3:11" x14ac:dyDescent="0.2">
      <c r="C13" s="23"/>
      <c r="D13" s="23"/>
      <c r="E13" s="23"/>
      <c r="F13" s="23"/>
      <c r="H13" s="24"/>
      <c r="I13" s="25"/>
      <c r="J13" s="25"/>
      <c r="K13" s="25"/>
    </row>
    <row r="14" spans="3:11" x14ac:dyDescent="0.2">
      <c r="C14" s="23"/>
      <c r="D14" s="23"/>
      <c r="E14" s="23"/>
      <c r="F14" s="23"/>
      <c r="H14" s="24"/>
      <c r="I14" s="25"/>
      <c r="J14" s="25"/>
      <c r="K14" s="25"/>
    </row>
    <row r="15" spans="3:11" x14ac:dyDescent="0.2">
      <c r="C15" s="23"/>
      <c r="D15" s="23"/>
      <c r="E15" s="23"/>
      <c r="F15" s="23"/>
      <c r="H15" s="24"/>
      <c r="I15" s="25"/>
      <c r="J15" s="25"/>
      <c r="K15" s="25"/>
    </row>
    <row r="16" spans="3:11" x14ac:dyDescent="0.2">
      <c r="C16" s="33" t="s">
        <v>34</v>
      </c>
      <c r="D16" s="27">
        <v>2019</v>
      </c>
      <c r="E16" s="27">
        <v>2022</v>
      </c>
      <c r="F16" s="27">
        <v>2025</v>
      </c>
      <c r="H16" s="24"/>
      <c r="I16" s="25"/>
      <c r="J16" s="25"/>
      <c r="K16" s="25"/>
    </row>
    <row r="17" spans="3:24" x14ac:dyDescent="0.2">
      <c r="C17" s="13" t="s">
        <v>11</v>
      </c>
      <c r="D17" s="26">
        <f>COUNTIF(Node_List!$A:$A,"&gt;=1")</f>
        <v>102</v>
      </c>
      <c r="E17" s="26">
        <f>COUNTIF(Node_List!$A:$A,"&gt;=1")</f>
        <v>102</v>
      </c>
      <c r="F17" s="26">
        <f>COUNTIF(Node_List!$A:$A,"&gt;=1")</f>
        <v>102</v>
      </c>
      <c r="H17" s="24"/>
      <c r="I17" s="25"/>
      <c r="J17" s="25"/>
      <c r="K17" s="25"/>
    </row>
    <row r="18" spans="3:24" x14ac:dyDescent="0.2">
      <c r="C18" s="13" t="s">
        <v>52</v>
      </c>
      <c r="D18" s="22">
        <f>SUM(Total!C2:C103)</f>
        <v>2437.70388</v>
      </c>
      <c r="E18" s="22">
        <f>SUM(Total!D2:D103)</f>
        <v>5920.222541000001</v>
      </c>
      <c r="F18" s="22">
        <f>SUM(Total!E2:E103)</f>
        <v>13572.087345999995</v>
      </c>
      <c r="H18" s="24"/>
      <c r="I18" s="25"/>
      <c r="J18" s="25"/>
      <c r="K18" s="25"/>
    </row>
    <row r="19" spans="3:24" x14ac:dyDescent="0.2">
      <c r="C19" s="13" t="s">
        <v>12</v>
      </c>
      <c r="D19" s="15">
        <v>0.1</v>
      </c>
      <c r="E19" s="15">
        <v>0.1</v>
      </c>
      <c r="F19" s="15">
        <v>0.1</v>
      </c>
      <c r="H19" s="24"/>
      <c r="I19" s="25"/>
      <c r="J19" s="25"/>
      <c r="K19" s="25"/>
    </row>
    <row r="20" spans="3:24" x14ac:dyDescent="0.2">
      <c r="C20" s="13" t="s">
        <v>14</v>
      </c>
      <c r="D20" s="16">
        <v>0.3</v>
      </c>
      <c r="E20" s="16">
        <v>0.3</v>
      </c>
      <c r="F20" s="16">
        <v>0.3</v>
      </c>
      <c r="H20" s="24"/>
      <c r="I20" s="25"/>
      <c r="J20" s="25"/>
      <c r="K20" s="25"/>
    </row>
    <row r="21" spans="3:24" ht="13.5" thickBot="1" x14ac:dyDescent="0.25">
      <c r="C21" s="13" t="s">
        <v>13</v>
      </c>
      <c r="D21" s="21">
        <f>1-D19-D20</f>
        <v>0.60000000000000009</v>
      </c>
      <c r="E21" s="21">
        <f>1-E19-E20</f>
        <v>0.60000000000000009</v>
      </c>
      <c r="F21" s="21">
        <f>1-F19-F20</f>
        <v>0.60000000000000009</v>
      </c>
      <c r="H21" s="24"/>
      <c r="I21" s="25"/>
      <c r="J21" s="25"/>
      <c r="K21" s="25"/>
    </row>
    <row r="22" spans="3:24" ht="13.5" thickBot="1" x14ac:dyDescent="0.25">
      <c r="C22" s="4"/>
      <c r="S22" s="102" t="s">
        <v>33</v>
      </c>
      <c r="T22" s="103"/>
      <c r="U22" s="104"/>
      <c r="V22" s="104"/>
      <c r="W22" s="104"/>
      <c r="X22" s="105"/>
    </row>
    <row r="23" spans="3:24" x14ac:dyDescent="0.2">
      <c r="C23" s="33" t="s">
        <v>30</v>
      </c>
      <c r="D23" s="27">
        <v>2019</v>
      </c>
      <c r="E23" s="27">
        <v>2022</v>
      </c>
      <c r="F23" s="27">
        <v>2025</v>
      </c>
      <c r="H23" s="33" t="s">
        <v>31</v>
      </c>
      <c r="I23" s="27">
        <v>2019</v>
      </c>
      <c r="J23" s="27">
        <v>2022</v>
      </c>
      <c r="K23" s="27">
        <v>2025</v>
      </c>
      <c r="M23" s="33" t="s">
        <v>32</v>
      </c>
      <c r="N23" s="27">
        <v>2019</v>
      </c>
      <c r="O23" s="27">
        <v>2022</v>
      </c>
      <c r="P23" s="27">
        <v>2025</v>
      </c>
      <c r="Q23" s="35"/>
      <c r="S23" s="99" t="s">
        <v>42</v>
      </c>
      <c r="T23" s="100"/>
      <c r="U23" s="101"/>
      <c r="V23" s="106" t="s">
        <v>41</v>
      </c>
      <c r="W23" s="107"/>
      <c r="X23" s="108"/>
    </row>
    <row r="24" spans="3:24" ht="13.5" thickBot="1" x14ac:dyDescent="0.25">
      <c r="C24" s="13" t="s">
        <v>10</v>
      </c>
      <c r="D24" s="19">
        <v>1</v>
      </c>
      <c r="E24" s="19">
        <v>1</v>
      </c>
      <c r="F24" s="19">
        <v>1</v>
      </c>
      <c r="H24" s="13" t="s">
        <v>10</v>
      </c>
      <c r="I24" s="15">
        <v>0.3</v>
      </c>
      <c r="J24" s="15">
        <v>0.3</v>
      </c>
      <c r="K24" s="15">
        <v>0.3</v>
      </c>
      <c r="M24" s="13" t="s">
        <v>10</v>
      </c>
      <c r="N24" s="15">
        <v>0.1</v>
      </c>
      <c r="O24" s="15">
        <v>0.1</v>
      </c>
      <c r="P24" s="15">
        <v>0.1</v>
      </c>
      <c r="Q24" s="31"/>
      <c r="S24" s="62">
        <v>2019</v>
      </c>
      <c r="T24" s="63">
        <v>2022</v>
      </c>
      <c r="U24" s="64">
        <v>2025</v>
      </c>
      <c r="V24" s="62">
        <v>2019</v>
      </c>
      <c r="W24" s="63">
        <v>2022</v>
      </c>
      <c r="X24" s="64">
        <v>2025</v>
      </c>
    </row>
    <row r="25" spans="3:24" ht="13.5" thickBot="1" x14ac:dyDescent="0.25">
      <c r="C25" s="13" t="s">
        <v>56</v>
      </c>
      <c r="D25" s="61">
        <f>D18*D19</f>
        <v>243.77038800000003</v>
      </c>
      <c r="E25" s="61">
        <f>E18*E19</f>
        <v>592.02225410000017</v>
      </c>
      <c r="F25" s="61">
        <f>F18*F19</f>
        <v>1357.2087345999996</v>
      </c>
      <c r="H25" s="13" t="s">
        <v>57</v>
      </c>
      <c r="I25" s="61">
        <f>D18*D20</f>
        <v>731.31116399999996</v>
      </c>
      <c r="J25" s="61">
        <f>E18*E20</f>
        <v>1776.0667623000002</v>
      </c>
      <c r="K25" s="61">
        <f>F18*F20</f>
        <v>4071.6262037999982</v>
      </c>
      <c r="M25" s="17" t="s">
        <v>54</v>
      </c>
      <c r="N25" s="61">
        <f>D18*D21</f>
        <v>1462.6223280000002</v>
      </c>
      <c r="O25" s="61">
        <f t="shared" ref="O25:P25" si="0">E18*E21</f>
        <v>3552.1335246000012</v>
      </c>
      <c r="P25" s="61">
        <f t="shared" si="0"/>
        <v>8143.2524075999982</v>
      </c>
      <c r="Q25" s="5"/>
      <c r="R25" s="76" t="s">
        <v>59</v>
      </c>
      <c r="S25" s="77">
        <f t="shared" ref="S25:U26" si="1">D25+I25+N25</f>
        <v>2437.70388</v>
      </c>
      <c r="T25" s="78">
        <f t="shared" si="1"/>
        <v>5920.222541000001</v>
      </c>
      <c r="U25" s="79">
        <f t="shared" si="1"/>
        <v>13572.087345999997</v>
      </c>
      <c r="V25" s="77">
        <f>D25*D24+I25*I24+N25*N24</f>
        <v>609.42597000000001</v>
      </c>
      <c r="W25" s="78">
        <f>E25*E24+J25*J24+O25*O24</f>
        <v>1480.0556352500005</v>
      </c>
      <c r="X25" s="79">
        <f>F25*F24+K25*K24+P25*P24</f>
        <v>3393.0218364999987</v>
      </c>
    </row>
    <row r="26" spans="3:24" ht="13.5" thickBot="1" x14ac:dyDescent="0.25">
      <c r="C26" s="13" t="s">
        <v>53</v>
      </c>
      <c r="D26" s="61">
        <f>Parameters!D25/$D$17</f>
        <v>2.3899057647058828</v>
      </c>
      <c r="E26" s="61">
        <f>Parameters!E25/$D$17</f>
        <v>5.804139746078433</v>
      </c>
      <c r="F26" s="61">
        <f>Parameters!F25/$D$17</f>
        <v>13.305967986274506</v>
      </c>
      <c r="H26" s="13" t="s">
        <v>55</v>
      </c>
      <c r="I26" s="61">
        <f>Parameters!I25/$D$17</f>
        <v>7.169717294117647</v>
      </c>
      <c r="J26" s="61">
        <f>Parameters!J25/$D$17</f>
        <v>17.412419238235294</v>
      </c>
      <c r="K26" s="61">
        <f>Parameters!K25/$D$17</f>
        <v>39.917903958823509</v>
      </c>
      <c r="M26" s="17" t="s">
        <v>58</v>
      </c>
      <c r="N26" s="61">
        <f>N25/$D$17</f>
        <v>14.339434588235296</v>
      </c>
      <c r="O26" s="61">
        <f t="shared" ref="O26:P26" si="2">O25/$D$17</f>
        <v>34.824838476470603</v>
      </c>
      <c r="P26" s="61">
        <f t="shared" si="2"/>
        <v>79.835807917647045</v>
      </c>
      <c r="Q26" s="30"/>
      <c r="R26" s="76" t="s">
        <v>60</v>
      </c>
      <c r="S26" s="77">
        <f t="shared" si="1"/>
        <v>23.899057647058825</v>
      </c>
      <c r="T26" s="78">
        <f t="shared" si="1"/>
        <v>58.041397460784331</v>
      </c>
      <c r="U26" s="79">
        <f t="shared" si="1"/>
        <v>133.05967986274504</v>
      </c>
      <c r="V26" s="77">
        <f>D26*D24+I26*I24+N26*N24</f>
        <v>5.9747644117647063</v>
      </c>
      <c r="W26" s="78">
        <f>E26*E24+J26*J24+O26*O24</f>
        <v>14.510349365196081</v>
      </c>
      <c r="X26" s="79">
        <f>F26*F24+K26*K24+P26*P24</f>
        <v>33.264919965686261</v>
      </c>
    </row>
    <row r="27" spans="3:24" x14ac:dyDescent="0.2">
      <c r="C27" s="13" t="s">
        <v>9</v>
      </c>
      <c r="D27" s="15">
        <v>0.33</v>
      </c>
      <c r="E27" s="15">
        <v>0.33</v>
      </c>
      <c r="F27" s="15">
        <v>0.33</v>
      </c>
      <c r="H27" s="13" t="s">
        <v>8</v>
      </c>
      <c r="I27" s="15">
        <v>0.8</v>
      </c>
      <c r="J27" s="15">
        <v>0.8</v>
      </c>
      <c r="K27" s="15">
        <v>0.8</v>
      </c>
      <c r="M27" s="13" t="s">
        <v>8</v>
      </c>
      <c r="N27" s="15">
        <v>0.25</v>
      </c>
      <c r="O27" s="15">
        <v>0.25</v>
      </c>
      <c r="P27" s="15">
        <v>0.25</v>
      </c>
      <c r="Q27" s="31"/>
      <c r="R27" s="36"/>
    </row>
    <row r="28" spans="3:24" x14ac:dyDescent="0.2">
      <c r="M28" s="13" t="s">
        <v>3</v>
      </c>
      <c r="N28" s="18">
        <f>1-N27</f>
        <v>0.75</v>
      </c>
      <c r="O28" s="18">
        <f>1-O27</f>
        <v>0.75</v>
      </c>
      <c r="P28" s="18">
        <f>1-P27</f>
        <v>0.75</v>
      </c>
      <c r="Q28" s="31"/>
      <c r="V28" s="90">
        <f>V25/S25</f>
        <v>0.25</v>
      </c>
      <c r="W28" s="90">
        <f t="shared" ref="W28:X28" si="3">W25/T25</f>
        <v>0.25000000000000006</v>
      </c>
      <c r="X28" s="90">
        <f t="shared" si="3"/>
        <v>0.24999999999999997</v>
      </c>
    </row>
    <row r="29" spans="3:24" x14ac:dyDescent="0.2">
      <c r="M29" s="13" t="s">
        <v>4</v>
      </c>
      <c r="N29" s="15">
        <v>0.25</v>
      </c>
      <c r="O29" s="15">
        <v>0.25</v>
      </c>
      <c r="P29" s="15">
        <v>0.25</v>
      </c>
      <c r="Q29" s="31"/>
    </row>
    <row r="30" spans="3:24" x14ac:dyDescent="0.2">
      <c r="M30" s="13" t="s">
        <v>5</v>
      </c>
      <c r="N30" s="15">
        <v>0.25</v>
      </c>
      <c r="O30" s="15">
        <v>0.25</v>
      </c>
      <c r="P30" s="15">
        <v>0.25</v>
      </c>
      <c r="Q30" s="31"/>
    </row>
    <row r="31" spans="3:24" x14ac:dyDescent="0.2">
      <c r="M31" s="13" t="s">
        <v>6</v>
      </c>
      <c r="N31" s="20">
        <f>N28-N29-N30</f>
        <v>0.25</v>
      </c>
      <c r="O31" s="20">
        <f>O28-O29-O30</f>
        <v>0.25</v>
      </c>
      <c r="P31" s="20">
        <f>P28-P29-P30</f>
        <v>0.25</v>
      </c>
      <c r="Q31" s="31"/>
    </row>
    <row r="34" spans="8:24" ht="13.5" thickBot="1" x14ac:dyDescent="0.25"/>
    <row r="35" spans="8:24" ht="18.75" customHeight="1" x14ac:dyDescent="0.2">
      <c r="H35" s="4"/>
      <c r="R35" s="97" t="s">
        <v>66</v>
      </c>
      <c r="S35" s="109" t="s">
        <v>61</v>
      </c>
      <c r="T35" s="109"/>
      <c r="U35" s="110"/>
      <c r="V35" s="110"/>
      <c r="W35" s="110"/>
      <c r="X35" s="111"/>
    </row>
    <row r="36" spans="8:24" ht="19.5" customHeight="1" x14ac:dyDescent="0.2">
      <c r="R36" s="98"/>
      <c r="S36" s="112" t="s">
        <v>64</v>
      </c>
      <c r="T36" s="112"/>
      <c r="U36" s="112"/>
      <c r="V36" s="112" t="s">
        <v>65</v>
      </c>
      <c r="W36" s="112"/>
      <c r="X36" s="113"/>
    </row>
    <row r="37" spans="8:24" s="65" customFormat="1" ht="19.5" customHeight="1" x14ac:dyDescent="0.2">
      <c r="Q37" s="66"/>
      <c r="R37" s="98"/>
      <c r="S37" s="53">
        <v>2019</v>
      </c>
      <c r="T37" s="54">
        <v>2022</v>
      </c>
      <c r="U37" s="55">
        <v>2025</v>
      </c>
      <c r="V37" s="53">
        <v>2019</v>
      </c>
      <c r="W37" s="54">
        <v>2022</v>
      </c>
      <c r="X37" s="69">
        <v>2025</v>
      </c>
    </row>
    <row r="38" spans="8:24" x14ac:dyDescent="0.2">
      <c r="R38" s="70" t="s">
        <v>62</v>
      </c>
      <c r="S38" s="80" t="e">
        <f>SUM(Node_List!#REF!)</f>
        <v>#REF!</v>
      </c>
      <c r="T38" s="81" t="e">
        <f>SUM(Node_List!#REF!)</f>
        <v>#REF!</v>
      </c>
      <c r="U38" s="82" t="e">
        <f>SUM(Node_List!#REF!)</f>
        <v>#REF!</v>
      </c>
      <c r="V38" s="67" t="e">
        <f>S38/S$42</f>
        <v>#REF!</v>
      </c>
      <c r="W38" s="68" t="e">
        <f t="shared" ref="W38:X41" si="4">T38/T$42</f>
        <v>#REF!</v>
      </c>
      <c r="X38" s="71" t="e">
        <f t="shared" si="4"/>
        <v>#REF!</v>
      </c>
    </row>
    <row r="39" spans="8:24" x14ac:dyDescent="0.2">
      <c r="R39" s="70" t="s">
        <v>63</v>
      </c>
      <c r="S39" s="80" t="e">
        <f>Node_List!#REF!</f>
        <v>#REF!</v>
      </c>
      <c r="T39" s="81" t="e">
        <f>Node_List!#REF!</f>
        <v>#REF!</v>
      </c>
      <c r="U39" s="82" t="e">
        <f>Node_List!#REF!</f>
        <v>#REF!</v>
      </c>
      <c r="V39" s="67" t="e">
        <f t="shared" ref="V39:V41" si="5">S39/S$42</f>
        <v>#REF!</v>
      </c>
      <c r="W39" s="68" t="e">
        <f t="shared" si="4"/>
        <v>#REF!</v>
      </c>
      <c r="X39" s="71" t="e">
        <f t="shared" si="4"/>
        <v>#REF!</v>
      </c>
    </row>
    <row r="40" spans="8:24" x14ac:dyDescent="0.2">
      <c r="R40" s="72" t="s">
        <v>68</v>
      </c>
      <c r="S40" s="80" t="e">
        <f>Node_List!#REF!</f>
        <v>#REF!</v>
      </c>
      <c r="T40" s="81" t="e">
        <f>Node_List!#REF!</f>
        <v>#REF!</v>
      </c>
      <c r="U40" s="82" t="e">
        <f>Node_List!#REF!</f>
        <v>#REF!</v>
      </c>
      <c r="V40" s="67" t="e">
        <f t="shared" si="5"/>
        <v>#REF!</v>
      </c>
      <c r="W40" s="68" t="e">
        <f t="shared" si="4"/>
        <v>#REF!</v>
      </c>
      <c r="X40" s="71" t="e">
        <f t="shared" si="4"/>
        <v>#REF!</v>
      </c>
    </row>
    <row r="41" spans="8:24" x14ac:dyDescent="0.2">
      <c r="R41" s="72" t="s">
        <v>67</v>
      </c>
      <c r="S41" s="80" t="e">
        <f>Node_List!#REF!</f>
        <v>#REF!</v>
      </c>
      <c r="T41" s="81" t="e">
        <f>Node_List!#REF!</f>
        <v>#REF!</v>
      </c>
      <c r="U41" s="82" t="e">
        <f>Node_List!#REF!</f>
        <v>#REF!</v>
      </c>
      <c r="V41" s="67" t="e">
        <f t="shared" si="5"/>
        <v>#REF!</v>
      </c>
      <c r="W41" s="68" t="e">
        <f t="shared" si="4"/>
        <v>#REF!</v>
      </c>
      <c r="X41" s="71" t="e">
        <f t="shared" si="4"/>
        <v>#REF!</v>
      </c>
    </row>
    <row r="42" spans="8:24" ht="13.5" thickBot="1" x14ac:dyDescent="0.25">
      <c r="R42" s="73" t="s">
        <v>69</v>
      </c>
      <c r="S42" s="83" t="e">
        <f>Node_List!#REF!</f>
        <v>#REF!</v>
      </c>
      <c r="T42" s="84" t="e">
        <f>Node_List!#REF!</f>
        <v>#REF!</v>
      </c>
      <c r="U42" s="85" t="e">
        <f>Node_List!#REF!</f>
        <v>#REF!</v>
      </c>
      <c r="V42" s="74"/>
      <c r="W42" s="75"/>
      <c r="X42" s="59"/>
    </row>
  </sheetData>
  <mergeCells count="7">
    <mergeCell ref="R35:R37"/>
    <mergeCell ref="S23:U23"/>
    <mergeCell ref="S22:X22"/>
    <mergeCell ref="V23:X23"/>
    <mergeCell ref="S35:X35"/>
    <mergeCell ref="S36:U36"/>
    <mergeCell ref="V36:X3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workbookViewId="0">
      <selection activeCell="I8" sqref="I8"/>
    </sheetView>
  </sheetViews>
  <sheetFormatPr baseColWidth="10" defaultRowHeight="12.75" x14ac:dyDescent="0.2"/>
  <sheetData>
    <row r="1" spans="1:6" ht="15" x14ac:dyDescent="0.25">
      <c r="A1" t="s">
        <v>323</v>
      </c>
      <c r="B1" s="95" t="s">
        <v>322</v>
      </c>
      <c r="C1" t="s">
        <v>321</v>
      </c>
      <c r="D1" t="s">
        <v>320</v>
      </c>
      <c r="E1" s="95" t="s">
        <v>319</v>
      </c>
      <c r="F1" t="s">
        <v>318</v>
      </c>
    </row>
    <row r="2" spans="1:6" ht="15" x14ac:dyDescent="0.25">
      <c r="A2" s="93">
        <v>1</v>
      </c>
      <c r="B2" s="94" t="s">
        <v>317</v>
      </c>
      <c r="C2" t="s">
        <v>73</v>
      </c>
      <c r="D2" t="s">
        <v>80</v>
      </c>
      <c r="E2" s="94" t="s">
        <v>298</v>
      </c>
      <c r="F2" s="91">
        <v>41.3</v>
      </c>
    </row>
    <row r="3" spans="1:6" ht="15" x14ac:dyDescent="0.25">
      <c r="A3" s="93">
        <v>2</v>
      </c>
      <c r="B3" s="94" t="s">
        <v>316</v>
      </c>
      <c r="C3" t="s">
        <v>73</v>
      </c>
      <c r="D3" t="s">
        <v>106</v>
      </c>
      <c r="E3" s="94" t="s">
        <v>298</v>
      </c>
      <c r="F3" s="91">
        <v>120.5</v>
      </c>
    </row>
    <row r="4" spans="1:6" ht="15" x14ac:dyDescent="0.25">
      <c r="A4" s="93">
        <v>3</v>
      </c>
      <c r="B4" s="94" t="s">
        <v>315</v>
      </c>
      <c r="C4" t="s">
        <v>73</v>
      </c>
      <c r="D4" t="s">
        <v>170</v>
      </c>
      <c r="E4" s="94" t="s">
        <v>298</v>
      </c>
      <c r="F4" s="91">
        <v>69.8</v>
      </c>
    </row>
    <row r="5" spans="1:6" ht="15" x14ac:dyDescent="0.25">
      <c r="A5" s="93">
        <v>4</v>
      </c>
      <c r="B5" s="94" t="s">
        <v>314</v>
      </c>
      <c r="C5" t="s">
        <v>80</v>
      </c>
      <c r="D5" t="s">
        <v>123</v>
      </c>
      <c r="E5" s="94" t="s">
        <v>298</v>
      </c>
      <c r="F5" s="91">
        <v>67.2</v>
      </c>
    </row>
    <row r="6" spans="1:6" ht="15" x14ac:dyDescent="0.25">
      <c r="A6" s="93">
        <v>5</v>
      </c>
      <c r="B6" s="94" t="s">
        <v>313</v>
      </c>
      <c r="C6" t="s">
        <v>80</v>
      </c>
      <c r="D6" t="s">
        <v>138</v>
      </c>
      <c r="E6" s="94" t="s">
        <v>298</v>
      </c>
      <c r="F6" s="91">
        <v>67.2</v>
      </c>
    </row>
    <row r="7" spans="1:6" ht="15" x14ac:dyDescent="0.25">
      <c r="A7" s="93">
        <v>6</v>
      </c>
      <c r="B7" s="94" t="s">
        <v>312</v>
      </c>
      <c r="C7" t="s">
        <v>80</v>
      </c>
      <c r="D7" t="s">
        <v>170</v>
      </c>
      <c r="E7" s="94" t="s">
        <v>298</v>
      </c>
      <c r="F7" s="91">
        <v>56.9</v>
      </c>
    </row>
    <row r="8" spans="1:6" ht="15" x14ac:dyDescent="0.25">
      <c r="A8" s="93">
        <v>7</v>
      </c>
      <c r="B8" s="94" t="s">
        <v>311</v>
      </c>
      <c r="C8" t="s">
        <v>106</v>
      </c>
      <c r="D8" t="s">
        <v>112</v>
      </c>
      <c r="E8" s="94" t="s">
        <v>298</v>
      </c>
      <c r="F8" s="91">
        <v>107.9</v>
      </c>
    </row>
    <row r="9" spans="1:6" ht="15" x14ac:dyDescent="0.25">
      <c r="A9" s="93">
        <v>8</v>
      </c>
      <c r="B9" s="94" t="s">
        <v>310</v>
      </c>
      <c r="C9" t="s">
        <v>106</v>
      </c>
      <c r="D9" t="s">
        <v>138</v>
      </c>
      <c r="E9" s="94" t="s">
        <v>298</v>
      </c>
      <c r="F9" s="91">
        <v>90</v>
      </c>
    </row>
    <row r="10" spans="1:6" ht="15" x14ac:dyDescent="0.25">
      <c r="A10" s="93">
        <v>9</v>
      </c>
      <c r="B10" s="94" t="s">
        <v>309</v>
      </c>
      <c r="C10" t="s">
        <v>112</v>
      </c>
      <c r="D10" t="s">
        <v>170</v>
      </c>
      <c r="E10" s="94" t="s">
        <v>298</v>
      </c>
      <c r="F10" s="91">
        <v>45.8</v>
      </c>
    </row>
    <row r="11" spans="1:6" ht="15" x14ac:dyDescent="0.25">
      <c r="A11" s="93">
        <v>10</v>
      </c>
      <c r="B11" s="94" t="s">
        <v>308</v>
      </c>
      <c r="C11" t="s">
        <v>123</v>
      </c>
      <c r="D11" t="s">
        <v>147</v>
      </c>
      <c r="E11" s="94" t="s">
        <v>298</v>
      </c>
      <c r="F11" s="91">
        <v>49.1</v>
      </c>
    </row>
    <row r="12" spans="1:6" ht="15" x14ac:dyDescent="0.25">
      <c r="A12" s="93">
        <v>11</v>
      </c>
      <c r="B12" s="94" t="s">
        <v>307</v>
      </c>
      <c r="C12" t="s">
        <v>130</v>
      </c>
      <c r="D12" t="s">
        <v>133</v>
      </c>
      <c r="E12" s="94" t="s">
        <v>298</v>
      </c>
      <c r="F12" s="91">
        <v>2.7</v>
      </c>
    </row>
    <row r="13" spans="1:6" ht="15" x14ac:dyDescent="0.25">
      <c r="A13" s="93">
        <v>12</v>
      </c>
      <c r="B13" s="94" t="s">
        <v>306</v>
      </c>
      <c r="C13" t="s">
        <v>130</v>
      </c>
      <c r="D13" t="s">
        <v>166</v>
      </c>
      <c r="E13" s="94" t="s">
        <v>298</v>
      </c>
      <c r="F13" s="91">
        <v>3.3</v>
      </c>
    </row>
    <row r="14" spans="1:6" ht="15" x14ac:dyDescent="0.25">
      <c r="A14" s="93">
        <v>13</v>
      </c>
      <c r="B14" s="94" t="s">
        <v>305</v>
      </c>
      <c r="C14" t="s">
        <v>133</v>
      </c>
      <c r="D14" t="s">
        <v>138</v>
      </c>
      <c r="E14" s="94" t="s">
        <v>298</v>
      </c>
      <c r="F14" s="91">
        <v>4.4000000000000004</v>
      </c>
    </row>
    <row r="15" spans="1:6" ht="15" x14ac:dyDescent="0.25">
      <c r="A15" s="93">
        <v>14</v>
      </c>
      <c r="B15" s="94" t="s">
        <v>304</v>
      </c>
      <c r="C15" t="s">
        <v>133</v>
      </c>
      <c r="D15" t="s">
        <v>160</v>
      </c>
      <c r="E15" s="94" t="s">
        <v>298</v>
      </c>
      <c r="F15" s="91">
        <v>4</v>
      </c>
    </row>
    <row r="16" spans="1:6" ht="15" x14ac:dyDescent="0.25">
      <c r="A16" s="93">
        <v>15</v>
      </c>
      <c r="B16" s="94" t="s">
        <v>303</v>
      </c>
      <c r="C16" t="s">
        <v>133</v>
      </c>
      <c r="D16" t="s">
        <v>166</v>
      </c>
      <c r="E16" s="94" t="s">
        <v>298</v>
      </c>
      <c r="F16" s="91">
        <v>3.9</v>
      </c>
    </row>
    <row r="17" spans="1:6" ht="15" x14ac:dyDescent="0.25">
      <c r="A17" s="93">
        <v>16</v>
      </c>
      <c r="B17" s="94" t="s">
        <v>302</v>
      </c>
      <c r="C17" t="s">
        <v>138</v>
      </c>
      <c r="D17" t="s">
        <v>142</v>
      </c>
      <c r="E17" s="94" t="s">
        <v>298</v>
      </c>
      <c r="F17" s="91">
        <v>7.3</v>
      </c>
    </row>
    <row r="18" spans="1:6" ht="15" x14ac:dyDescent="0.25">
      <c r="A18" s="93">
        <v>17</v>
      </c>
      <c r="B18" s="94" t="s">
        <v>301</v>
      </c>
      <c r="C18" t="s">
        <v>138</v>
      </c>
      <c r="D18" t="s">
        <v>160</v>
      </c>
      <c r="E18" s="94" t="s">
        <v>298</v>
      </c>
      <c r="F18" s="91">
        <v>3.8</v>
      </c>
    </row>
    <row r="19" spans="1:6" ht="15" x14ac:dyDescent="0.25">
      <c r="A19" s="93">
        <v>18</v>
      </c>
      <c r="B19" s="94" t="s">
        <v>300</v>
      </c>
      <c r="C19" t="s">
        <v>142</v>
      </c>
      <c r="D19" t="s">
        <v>166</v>
      </c>
      <c r="E19" s="94" t="s">
        <v>298</v>
      </c>
      <c r="F19" s="91">
        <v>8.1999999999999993</v>
      </c>
    </row>
    <row r="20" spans="1:6" ht="15" x14ac:dyDescent="0.25">
      <c r="A20" s="93">
        <v>19</v>
      </c>
      <c r="B20" s="94" t="s">
        <v>299</v>
      </c>
      <c r="C20" t="s">
        <v>147</v>
      </c>
      <c r="D20" t="s">
        <v>160</v>
      </c>
      <c r="E20" s="94" t="s">
        <v>298</v>
      </c>
      <c r="F20" s="91">
        <v>13.5</v>
      </c>
    </row>
    <row r="21" spans="1:6" ht="15" x14ac:dyDescent="0.25">
      <c r="A21" s="93">
        <v>20</v>
      </c>
      <c r="B21" s="92" t="s">
        <v>297</v>
      </c>
      <c r="C21" t="s">
        <v>71</v>
      </c>
      <c r="D21" t="s">
        <v>74</v>
      </c>
      <c r="E21" s="92" t="s">
        <v>173</v>
      </c>
      <c r="F21" s="91">
        <v>41</v>
      </c>
    </row>
    <row r="22" spans="1:6" ht="15" x14ac:dyDescent="0.25">
      <c r="A22" s="93">
        <v>21</v>
      </c>
      <c r="B22" s="92" t="s">
        <v>296</v>
      </c>
      <c r="C22" t="s">
        <v>71</v>
      </c>
      <c r="D22" t="s">
        <v>115</v>
      </c>
      <c r="E22" s="92" t="s">
        <v>173</v>
      </c>
      <c r="F22" s="91">
        <v>21.1</v>
      </c>
    </row>
    <row r="23" spans="1:6" ht="15" x14ac:dyDescent="0.25">
      <c r="A23" s="93">
        <v>22</v>
      </c>
      <c r="B23" s="92" t="s">
        <v>295</v>
      </c>
      <c r="C23" t="s">
        <v>72</v>
      </c>
      <c r="D23" t="s">
        <v>80</v>
      </c>
      <c r="E23" s="92" t="s">
        <v>173</v>
      </c>
      <c r="F23" s="91">
        <v>34.5</v>
      </c>
    </row>
    <row r="24" spans="1:6" ht="15" x14ac:dyDescent="0.25">
      <c r="A24" s="93">
        <v>23</v>
      </c>
      <c r="B24" s="92" t="s">
        <v>294</v>
      </c>
      <c r="C24" t="s">
        <v>72</v>
      </c>
      <c r="D24" t="s">
        <v>89</v>
      </c>
      <c r="E24" s="92" t="s">
        <v>173</v>
      </c>
      <c r="F24" s="91">
        <v>17</v>
      </c>
    </row>
    <row r="25" spans="1:6" ht="15" x14ac:dyDescent="0.25">
      <c r="A25" s="93">
        <v>24</v>
      </c>
      <c r="B25" s="92" t="s">
        <v>293</v>
      </c>
      <c r="C25" t="s">
        <v>72</v>
      </c>
      <c r="D25" t="s">
        <v>108</v>
      </c>
      <c r="E25" s="92" t="s">
        <v>173</v>
      </c>
      <c r="F25" s="91">
        <v>49.2</v>
      </c>
    </row>
    <row r="26" spans="1:6" ht="15" x14ac:dyDescent="0.25">
      <c r="A26" s="93">
        <v>25</v>
      </c>
      <c r="B26" s="92" t="s">
        <v>292</v>
      </c>
      <c r="C26" t="s">
        <v>73</v>
      </c>
      <c r="D26" t="s">
        <v>74</v>
      </c>
      <c r="E26" s="92" t="s">
        <v>173</v>
      </c>
      <c r="F26" s="91">
        <v>3.2</v>
      </c>
    </row>
    <row r="27" spans="1:6" ht="15" x14ac:dyDescent="0.25">
      <c r="A27" s="93">
        <v>26</v>
      </c>
      <c r="B27" s="92" t="s">
        <v>291</v>
      </c>
      <c r="C27" t="s">
        <v>73</v>
      </c>
      <c r="D27" t="s">
        <v>78</v>
      </c>
      <c r="E27" s="92" t="s">
        <v>173</v>
      </c>
      <c r="F27" s="91">
        <v>39.200000000000003</v>
      </c>
    </row>
    <row r="28" spans="1:6" ht="15" x14ac:dyDescent="0.25">
      <c r="A28" s="93">
        <v>27</v>
      </c>
      <c r="B28" s="92" t="s">
        <v>290</v>
      </c>
      <c r="C28" t="s">
        <v>73</v>
      </c>
      <c r="D28" t="s">
        <v>91</v>
      </c>
      <c r="E28" s="92" t="s">
        <v>173</v>
      </c>
      <c r="F28" s="91">
        <v>45.6</v>
      </c>
    </row>
    <row r="29" spans="1:6" ht="15" x14ac:dyDescent="0.25">
      <c r="A29" s="93">
        <v>28</v>
      </c>
      <c r="B29" s="92" t="s">
        <v>289</v>
      </c>
      <c r="C29" t="s">
        <v>73</v>
      </c>
      <c r="D29" t="s">
        <v>167</v>
      </c>
      <c r="E29" s="92" t="s">
        <v>173</v>
      </c>
      <c r="F29" s="91">
        <v>28.3</v>
      </c>
    </row>
    <row r="30" spans="1:6" ht="15" x14ac:dyDescent="0.25">
      <c r="A30" s="93">
        <v>29</v>
      </c>
      <c r="B30" s="92" t="s">
        <v>288</v>
      </c>
      <c r="C30" t="s">
        <v>75</v>
      </c>
      <c r="D30" t="s">
        <v>82</v>
      </c>
      <c r="E30" s="92" t="s">
        <v>173</v>
      </c>
      <c r="F30" s="91">
        <v>12.7</v>
      </c>
    </row>
    <row r="31" spans="1:6" ht="15" x14ac:dyDescent="0.25">
      <c r="A31" s="93">
        <v>30</v>
      </c>
      <c r="B31" s="92" t="s">
        <v>287</v>
      </c>
      <c r="C31" t="s">
        <v>75</v>
      </c>
      <c r="D31" t="s">
        <v>119</v>
      </c>
      <c r="E31" s="92" t="s">
        <v>173</v>
      </c>
      <c r="F31" s="91">
        <v>5.0999999999999996</v>
      </c>
    </row>
    <row r="32" spans="1:6" ht="15" x14ac:dyDescent="0.25">
      <c r="A32" s="93">
        <v>31</v>
      </c>
      <c r="B32" s="92" t="s">
        <v>286</v>
      </c>
      <c r="C32" t="s">
        <v>75</v>
      </c>
      <c r="D32" t="s">
        <v>142</v>
      </c>
      <c r="E32" s="92" t="s">
        <v>173</v>
      </c>
      <c r="F32" s="91">
        <v>18</v>
      </c>
    </row>
    <row r="33" spans="1:6" ht="15" x14ac:dyDescent="0.25">
      <c r="A33" s="93">
        <v>32</v>
      </c>
      <c r="B33" s="92" t="s">
        <v>285</v>
      </c>
      <c r="C33" t="s">
        <v>76</v>
      </c>
      <c r="D33" t="s">
        <v>106</v>
      </c>
      <c r="E33" s="92" t="s">
        <v>173</v>
      </c>
      <c r="F33" s="91">
        <v>81.8</v>
      </c>
    </row>
    <row r="34" spans="1:6" ht="15" x14ac:dyDescent="0.25">
      <c r="A34" s="93">
        <v>33</v>
      </c>
      <c r="B34" s="92" t="s">
        <v>284</v>
      </c>
      <c r="C34" t="s">
        <v>76</v>
      </c>
      <c r="D34" t="s">
        <v>120</v>
      </c>
      <c r="E34" s="92" t="s">
        <v>173</v>
      </c>
      <c r="F34" s="91">
        <v>30.2</v>
      </c>
    </row>
    <row r="35" spans="1:6" ht="15" x14ac:dyDescent="0.25">
      <c r="A35" s="93">
        <v>34</v>
      </c>
      <c r="B35" s="92" t="s">
        <v>283</v>
      </c>
      <c r="C35" t="s">
        <v>77</v>
      </c>
      <c r="D35" t="s">
        <v>83</v>
      </c>
      <c r="E35" s="92" t="s">
        <v>173</v>
      </c>
      <c r="F35" s="91">
        <v>29.4</v>
      </c>
    </row>
    <row r="36" spans="1:6" ht="15" x14ac:dyDescent="0.25">
      <c r="A36" s="93">
        <v>35</v>
      </c>
      <c r="B36" s="92" t="s">
        <v>282</v>
      </c>
      <c r="C36" t="s">
        <v>77</v>
      </c>
      <c r="D36" t="s">
        <v>87</v>
      </c>
      <c r="E36" s="92" t="s">
        <v>173</v>
      </c>
      <c r="F36" s="91">
        <v>16.8</v>
      </c>
    </row>
    <row r="37" spans="1:6" ht="15" x14ac:dyDescent="0.25">
      <c r="A37" s="93">
        <v>36</v>
      </c>
      <c r="B37" s="92" t="s">
        <v>281</v>
      </c>
      <c r="C37" t="s">
        <v>78</v>
      </c>
      <c r="D37" t="s">
        <v>79</v>
      </c>
      <c r="E37" s="92" t="s">
        <v>173</v>
      </c>
      <c r="F37" s="91">
        <v>2.4</v>
      </c>
    </row>
    <row r="38" spans="1:6" ht="15" x14ac:dyDescent="0.25">
      <c r="A38" s="93">
        <v>37</v>
      </c>
      <c r="B38" s="92" t="s">
        <v>280</v>
      </c>
      <c r="C38" t="s">
        <v>78</v>
      </c>
      <c r="D38" t="s">
        <v>80</v>
      </c>
      <c r="E38" s="92" t="s">
        <v>173</v>
      </c>
      <c r="F38" s="91">
        <v>2.4</v>
      </c>
    </row>
    <row r="39" spans="1:6" ht="15" x14ac:dyDescent="0.25">
      <c r="A39" s="93">
        <v>38</v>
      </c>
      <c r="B39" s="92" t="s">
        <v>279</v>
      </c>
      <c r="C39" t="s">
        <v>80</v>
      </c>
      <c r="D39" t="s">
        <v>122</v>
      </c>
      <c r="E39" s="92" t="s">
        <v>173</v>
      </c>
      <c r="F39" s="91">
        <v>51.9</v>
      </c>
    </row>
    <row r="40" spans="1:6" ht="15" x14ac:dyDescent="0.25">
      <c r="A40" s="93">
        <v>39</v>
      </c>
      <c r="B40" s="92" t="s">
        <v>278</v>
      </c>
      <c r="C40" t="s">
        <v>81</v>
      </c>
      <c r="D40" t="s">
        <v>82</v>
      </c>
      <c r="E40" s="92" t="s">
        <v>173</v>
      </c>
      <c r="F40" s="91">
        <v>1.5</v>
      </c>
    </row>
    <row r="41" spans="1:6" ht="15" x14ac:dyDescent="0.25">
      <c r="A41" s="93">
        <v>40</v>
      </c>
      <c r="B41" s="92" t="s">
        <v>277</v>
      </c>
      <c r="C41" t="s">
        <v>81</v>
      </c>
      <c r="D41" t="s">
        <v>96</v>
      </c>
      <c r="E41" s="92" t="s">
        <v>173</v>
      </c>
      <c r="F41" s="91">
        <v>21.1</v>
      </c>
    </row>
    <row r="42" spans="1:6" ht="15" x14ac:dyDescent="0.25">
      <c r="A42" s="93">
        <v>41</v>
      </c>
      <c r="B42" s="92" t="s">
        <v>276</v>
      </c>
      <c r="C42" t="s">
        <v>81</v>
      </c>
      <c r="D42" t="s">
        <v>104</v>
      </c>
      <c r="E42" s="92" t="s">
        <v>173</v>
      </c>
      <c r="F42" s="91">
        <v>6.4</v>
      </c>
    </row>
    <row r="43" spans="1:6" ht="15" x14ac:dyDescent="0.25">
      <c r="A43" s="93">
        <v>42</v>
      </c>
      <c r="B43" s="92" t="s">
        <v>275</v>
      </c>
      <c r="C43" t="s">
        <v>81</v>
      </c>
      <c r="D43" t="s">
        <v>117</v>
      </c>
      <c r="E43" s="92" t="s">
        <v>173</v>
      </c>
      <c r="F43" s="91">
        <v>15.6</v>
      </c>
    </row>
    <row r="44" spans="1:6" ht="15" x14ac:dyDescent="0.25">
      <c r="A44" s="93">
        <v>43</v>
      </c>
      <c r="B44" s="92" t="s">
        <v>274</v>
      </c>
      <c r="C44" t="s">
        <v>82</v>
      </c>
      <c r="D44" t="s">
        <v>96</v>
      </c>
      <c r="E44" s="92" t="s">
        <v>173</v>
      </c>
      <c r="F44" s="91">
        <v>10.8</v>
      </c>
    </row>
    <row r="45" spans="1:6" ht="15" x14ac:dyDescent="0.25">
      <c r="A45" s="93">
        <v>44</v>
      </c>
      <c r="B45" s="92" t="s">
        <v>273</v>
      </c>
      <c r="C45" t="s">
        <v>82</v>
      </c>
      <c r="D45" t="s">
        <v>104</v>
      </c>
      <c r="E45" s="92" t="s">
        <v>173</v>
      </c>
      <c r="F45" s="91">
        <v>6.6</v>
      </c>
    </row>
    <row r="46" spans="1:6" ht="15" x14ac:dyDescent="0.25">
      <c r="A46" s="93">
        <v>45</v>
      </c>
      <c r="B46" s="92" t="s">
        <v>272</v>
      </c>
      <c r="C46" t="s">
        <v>83</v>
      </c>
      <c r="D46" t="s">
        <v>99</v>
      </c>
      <c r="E46" s="92" t="s">
        <v>173</v>
      </c>
      <c r="F46" s="91">
        <v>35.299999999999997</v>
      </c>
    </row>
    <row r="47" spans="1:6" ht="15" x14ac:dyDescent="0.25">
      <c r="A47" s="93">
        <v>46</v>
      </c>
      <c r="B47" s="92" t="s">
        <v>271</v>
      </c>
      <c r="C47" t="s">
        <v>83</v>
      </c>
      <c r="D47" t="s">
        <v>105</v>
      </c>
      <c r="E47" s="92" t="s">
        <v>173</v>
      </c>
      <c r="F47" s="91">
        <v>20.100000000000001</v>
      </c>
    </row>
    <row r="48" spans="1:6" ht="15" x14ac:dyDescent="0.25">
      <c r="A48" s="93">
        <v>47</v>
      </c>
      <c r="B48" s="92" t="s">
        <v>270</v>
      </c>
      <c r="C48" t="s">
        <v>83</v>
      </c>
      <c r="D48" t="s">
        <v>112</v>
      </c>
      <c r="E48" s="92" t="s">
        <v>173</v>
      </c>
      <c r="F48" s="91">
        <v>96.7</v>
      </c>
    </row>
    <row r="49" spans="1:6" ht="15" x14ac:dyDescent="0.25">
      <c r="A49" s="93">
        <v>48</v>
      </c>
      <c r="B49" s="92" t="s">
        <v>269</v>
      </c>
      <c r="C49" t="s">
        <v>84</v>
      </c>
      <c r="D49" t="s">
        <v>85</v>
      </c>
      <c r="E49" s="92" t="s">
        <v>173</v>
      </c>
      <c r="F49" s="91">
        <v>2.9</v>
      </c>
    </row>
    <row r="50" spans="1:6" ht="15" x14ac:dyDescent="0.25">
      <c r="A50" s="93">
        <v>49</v>
      </c>
      <c r="B50" s="92" t="s">
        <v>268</v>
      </c>
      <c r="C50" t="s">
        <v>84</v>
      </c>
      <c r="D50" t="s">
        <v>97</v>
      </c>
      <c r="E50" s="92" t="s">
        <v>173</v>
      </c>
      <c r="F50" s="91">
        <v>12</v>
      </c>
    </row>
    <row r="51" spans="1:6" ht="15" x14ac:dyDescent="0.25">
      <c r="A51" s="93">
        <v>50</v>
      </c>
      <c r="B51" s="92" t="s">
        <v>267</v>
      </c>
      <c r="C51" t="s">
        <v>85</v>
      </c>
      <c r="D51" t="s">
        <v>106</v>
      </c>
      <c r="E51" s="92" t="s">
        <v>173</v>
      </c>
      <c r="F51" s="91">
        <v>65.400000000000006</v>
      </c>
    </row>
    <row r="52" spans="1:6" ht="15" x14ac:dyDescent="0.25">
      <c r="A52" s="93">
        <v>51</v>
      </c>
      <c r="B52" s="92" t="s">
        <v>266</v>
      </c>
      <c r="C52" t="s">
        <v>85</v>
      </c>
      <c r="D52" t="s">
        <v>170</v>
      </c>
      <c r="E52" s="92" t="s">
        <v>173</v>
      </c>
      <c r="F52" s="91">
        <v>101.6</v>
      </c>
    </row>
    <row r="53" spans="1:6" ht="15" x14ac:dyDescent="0.25">
      <c r="A53" s="93">
        <v>52</v>
      </c>
      <c r="B53" s="92" t="s">
        <v>265</v>
      </c>
      <c r="C53" t="s">
        <v>86</v>
      </c>
      <c r="D53" t="s">
        <v>98</v>
      </c>
      <c r="E53" s="92" t="s">
        <v>173</v>
      </c>
      <c r="F53" s="91">
        <v>10.7</v>
      </c>
    </row>
    <row r="54" spans="1:6" ht="15" x14ac:dyDescent="0.25">
      <c r="A54" s="93">
        <v>53</v>
      </c>
      <c r="B54" s="92" t="s">
        <v>264</v>
      </c>
      <c r="C54" t="s">
        <v>87</v>
      </c>
      <c r="D54" t="s">
        <v>103</v>
      </c>
      <c r="E54" s="92" t="s">
        <v>173</v>
      </c>
      <c r="F54" s="91">
        <v>16.899999999999999</v>
      </c>
    </row>
    <row r="55" spans="1:6" ht="15" x14ac:dyDescent="0.25">
      <c r="A55" s="93">
        <v>54</v>
      </c>
      <c r="B55" s="92" t="s">
        <v>263</v>
      </c>
      <c r="C55" t="s">
        <v>88</v>
      </c>
      <c r="D55" t="s">
        <v>97</v>
      </c>
      <c r="E55" s="92" t="s">
        <v>173</v>
      </c>
      <c r="F55" s="91">
        <v>26.4</v>
      </c>
    </row>
    <row r="56" spans="1:6" ht="15" x14ac:dyDescent="0.25">
      <c r="A56" s="93">
        <v>55</v>
      </c>
      <c r="B56" s="92" t="s">
        <v>262</v>
      </c>
      <c r="C56" t="s">
        <v>88</v>
      </c>
      <c r="D56" t="s">
        <v>103</v>
      </c>
      <c r="E56" s="92" t="s">
        <v>173</v>
      </c>
      <c r="F56" s="91">
        <v>14.4</v>
      </c>
    </row>
    <row r="57" spans="1:6" ht="15" x14ac:dyDescent="0.25">
      <c r="A57" s="93">
        <v>56</v>
      </c>
      <c r="B57" s="92" t="s">
        <v>261</v>
      </c>
      <c r="C57" t="s">
        <v>89</v>
      </c>
      <c r="D57" t="s">
        <v>123</v>
      </c>
      <c r="E57" s="92" t="s">
        <v>173</v>
      </c>
      <c r="F57" s="91">
        <v>21.1</v>
      </c>
    </row>
    <row r="58" spans="1:6" ht="15" x14ac:dyDescent="0.25">
      <c r="A58" s="93">
        <v>57</v>
      </c>
      <c r="B58" s="92" t="s">
        <v>260</v>
      </c>
      <c r="C58" t="s">
        <v>90</v>
      </c>
      <c r="D58" t="s">
        <v>123</v>
      </c>
      <c r="E58" s="92" t="s">
        <v>173</v>
      </c>
      <c r="F58" s="91">
        <v>25.4</v>
      </c>
    </row>
    <row r="59" spans="1:6" ht="15" x14ac:dyDescent="0.25">
      <c r="A59" s="93">
        <v>58</v>
      </c>
      <c r="B59" s="92" t="s">
        <v>259</v>
      </c>
      <c r="C59" t="s">
        <v>90</v>
      </c>
      <c r="D59" t="s">
        <v>171</v>
      </c>
      <c r="E59" s="92" t="s">
        <v>173</v>
      </c>
      <c r="F59" s="91">
        <v>17.2</v>
      </c>
    </row>
    <row r="60" spans="1:6" ht="15" x14ac:dyDescent="0.25">
      <c r="A60" s="93">
        <v>59</v>
      </c>
      <c r="B60" s="92" t="s">
        <v>258</v>
      </c>
      <c r="C60" t="s">
        <v>91</v>
      </c>
      <c r="D60" t="s">
        <v>169</v>
      </c>
      <c r="E60" s="92" t="s">
        <v>173</v>
      </c>
      <c r="F60" s="91">
        <v>36</v>
      </c>
    </row>
    <row r="61" spans="1:6" ht="15" x14ac:dyDescent="0.25">
      <c r="A61" s="93">
        <v>60</v>
      </c>
      <c r="B61" s="92" t="s">
        <v>257</v>
      </c>
      <c r="C61" t="s">
        <v>91</v>
      </c>
      <c r="D61" t="s">
        <v>170</v>
      </c>
      <c r="E61" s="92" t="s">
        <v>173</v>
      </c>
      <c r="F61" s="91">
        <v>28.3</v>
      </c>
    </row>
    <row r="62" spans="1:6" ht="15" x14ac:dyDescent="0.25">
      <c r="A62" s="93">
        <v>61</v>
      </c>
      <c r="B62" s="92" t="s">
        <v>256</v>
      </c>
      <c r="C62" t="s">
        <v>92</v>
      </c>
      <c r="D62" t="s">
        <v>119</v>
      </c>
      <c r="E62" s="92" t="s">
        <v>173</v>
      </c>
      <c r="F62" s="91">
        <v>10.3</v>
      </c>
    </row>
    <row r="63" spans="1:6" ht="15" x14ac:dyDescent="0.25">
      <c r="A63" s="93">
        <v>62</v>
      </c>
      <c r="B63" s="92" t="s">
        <v>255</v>
      </c>
      <c r="C63" t="s">
        <v>92</v>
      </c>
      <c r="D63" t="s">
        <v>140</v>
      </c>
      <c r="E63" s="92" t="s">
        <v>173</v>
      </c>
      <c r="F63" s="91">
        <v>10.4</v>
      </c>
    </row>
    <row r="64" spans="1:6" ht="15" x14ac:dyDescent="0.25">
      <c r="A64" s="93">
        <v>63</v>
      </c>
      <c r="B64" s="92" t="s">
        <v>254</v>
      </c>
      <c r="C64" t="s">
        <v>93</v>
      </c>
      <c r="D64" t="s">
        <v>122</v>
      </c>
      <c r="E64" s="92" t="s">
        <v>173</v>
      </c>
      <c r="F64" s="91">
        <v>12.2</v>
      </c>
    </row>
    <row r="65" spans="1:6" ht="15" x14ac:dyDescent="0.25">
      <c r="A65" s="93">
        <v>64</v>
      </c>
      <c r="B65" s="92" t="s">
        <v>253</v>
      </c>
      <c r="C65" t="s">
        <v>93</v>
      </c>
      <c r="D65" t="s">
        <v>130</v>
      </c>
      <c r="E65" s="92" t="s">
        <v>173</v>
      </c>
      <c r="F65" s="91">
        <v>16.600000000000001</v>
      </c>
    </row>
    <row r="66" spans="1:6" ht="15" x14ac:dyDescent="0.25">
      <c r="A66" s="93">
        <v>65</v>
      </c>
      <c r="B66" s="92" t="s">
        <v>252</v>
      </c>
      <c r="C66" t="s">
        <v>94</v>
      </c>
      <c r="D66" t="s">
        <v>102</v>
      </c>
      <c r="E66" s="92" t="s">
        <v>173</v>
      </c>
      <c r="F66" s="91">
        <v>17.100000000000001</v>
      </c>
    </row>
    <row r="67" spans="1:6" ht="15" x14ac:dyDescent="0.25">
      <c r="A67" s="93">
        <v>66</v>
      </c>
      <c r="B67" s="92" t="s">
        <v>251</v>
      </c>
      <c r="C67" t="s">
        <v>94</v>
      </c>
      <c r="D67" t="s">
        <v>172</v>
      </c>
      <c r="E67" s="92" t="s">
        <v>173</v>
      </c>
      <c r="F67" s="91">
        <v>16.2</v>
      </c>
    </row>
    <row r="68" spans="1:6" ht="15" x14ac:dyDescent="0.25">
      <c r="A68" s="93">
        <v>67</v>
      </c>
      <c r="B68" s="92" t="s">
        <v>250</v>
      </c>
      <c r="C68" t="s">
        <v>95</v>
      </c>
      <c r="D68" t="s">
        <v>118</v>
      </c>
      <c r="E68" s="92" t="s">
        <v>173</v>
      </c>
      <c r="F68" s="91">
        <v>21.2</v>
      </c>
    </row>
    <row r="69" spans="1:6" ht="15" x14ac:dyDescent="0.25">
      <c r="A69" s="93">
        <v>68</v>
      </c>
      <c r="B69" s="92" t="s">
        <v>249</v>
      </c>
      <c r="C69" t="s">
        <v>95</v>
      </c>
      <c r="D69" t="s">
        <v>129</v>
      </c>
      <c r="E69" s="92" t="s">
        <v>173</v>
      </c>
      <c r="F69" s="91">
        <v>13.1</v>
      </c>
    </row>
    <row r="70" spans="1:6" ht="15" x14ac:dyDescent="0.25">
      <c r="A70" s="93">
        <v>69</v>
      </c>
      <c r="B70" s="92" t="s">
        <v>248</v>
      </c>
      <c r="C70" t="s">
        <v>95</v>
      </c>
      <c r="D70" t="s">
        <v>142</v>
      </c>
      <c r="E70" s="92" t="s">
        <v>173</v>
      </c>
      <c r="F70" s="91">
        <v>22.5</v>
      </c>
    </row>
    <row r="71" spans="1:6" ht="15" x14ac:dyDescent="0.25">
      <c r="A71" s="93">
        <v>70</v>
      </c>
      <c r="B71" s="92" t="s">
        <v>247</v>
      </c>
      <c r="C71" t="s">
        <v>98</v>
      </c>
      <c r="D71" t="s">
        <v>108</v>
      </c>
      <c r="E71" s="92" t="s">
        <v>173</v>
      </c>
      <c r="F71" s="91">
        <v>25.5</v>
      </c>
    </row>
    <row r="72" spans="1:6" ht="15" x14ac:dyDescent="0.25">
      <c r="A72" s="93">
        <v>71</v>
      </c>
      <c r="B72" s="92" t="s">
        <v>246</v>
      </c>
      <c r="C72" t="s">
        <v>98</v>
      </c>
      <c r="D72" t="s">
        <v>121</v>
      </c>
      <c r="E72" s="92" t="s">
        <v>173</v>
      </c>
      <c r="F72" s="91">
        <v>43.6</v>
      </c>
    </row>
    <row r="73" spans="1:6" ht="15" x14ac:dyDescent="0.25">
      <c r="A73" s="93">
        <v>72</v>
      </c>
      <c r="B73" s="92" t="s">
        <v>245</v>
      </c>
      <c r="C73" t="s">
        <v>100</v>
      </c>
      <c r="D73" t="s">
        <v>108</v>
      </c>
      <c r="E73" s="92" t="s">
        <v>173</v>
      </c>
      <c r="F73" s="91">
        <v>23.7</v>
      </c>
    </row>
    <row r="74" spans="1:6" ht="15" x14ac:dyDescent="0.25">
      <c r="A74" s="93">
        <v>73</v>
      </c>
      <c r="B74" s="92" t="s">
        <v>244</v>
      </c>
      <c r="C74" t="s">
        <v>100</v>
      </c>
      <c r="D74" t="s">
        <v>123</v>
      </c>
      <c r="E74" s="92" t="s">
        <v>173</v>
      </c>
      <c r="F74" s="91">
        <v>14.4</v>
      </c>
    </row>
    <row r="75" spans="1:6" ht="15" x14ac:dyDescent="0.25">
      <c r="A75" s="93">
        <v>74</v>
      </c>
      <c r="B75" s="92" t="s">
        <v>243</v>
      </c>
      <c r="C75" t="s">
        <v>101</v>
      </c>
      <c r="D75" t="s">
        <v>110</v>
      </c>
      <c r="E75" s="92" t="s">
        <v>173</v>
      </c>
      <c r="F75" s="91">
        <v>7.8</v>
      </c>
    </row>
    <row r="76" spans="1:6" ht="15" x14ac:dyDescent="0.25">
      <c r="A76" s="93">
        <v>75</v>
      </c>
      <c r="B76" s="92" t="s">
        <v>242</v>
      </c>
      <c r="C76" t="s">
        <v>101</v>
      </c>
      <c r="D76" t="s">
        <v>168</v>
      </c>
      <c r="E76" s="92" t="s">
        <v>173</v>
      </c>
      <c r="F76" s="91">
        <v>7.7</v>
      </c>
    </row>
    <row r="77" spans="1:6" ht="15" x14ac:dyDescent="0.25">
      <c r="A77" s="93">
        <v>76</v>
      </c>
      <c r="B77" s="92" t="s">
        <v>241</v>
      </c>
      <c r="C77" t="s">
        <v>102</v>
      </c>
      <c r="D77" t="s">
        <v>153</v>
      </c>
      <c r="E77" s="92" t="s">
        <v>173</v>
      </c>
      <c r="F77" s="91">
        <v>5.8</v>
      </c>
    </row>
    <row r="78" spans="1:6" ht="15" x14ac:dyDescent="0.25">
      <c r="A78" s="93">
        <v>77</v>
      </c>
      <c r="B78" s="92" t="s">
        <v>240</v>
      </c>
      <c r="C78" t="s">
        <v>106</v>
      </c>
      <c r="D78" t="s">
        <v>118</v>
      </c>
      <c r="E78" s="92" t="s">
        <v>173</v>
      </c>
      <c r="F78" s="91">
        <v>50.5</v>
      </c>
    </row>
    <row r="79" spans="1:6" ht="15" x14ac:dyDescent="0.25">
      <c r="A79" s="93">
        <v>78</v>
      </c>
      <c r="B79" s="92" t="s">
        <v>239</v>
      </c>
      <c r="C79" t="s">
        <v>106</v>
      </c>
      <c r="D79" t="s">
        <v>120</v>
      </c>
      <c r="E79" s="92" t="s">
        <v>173</v>
      </c>
      <c r="F79" s="91">
        <v>41.6</v>
      </c>
    </row>
    <row r="80" spans="1:6" ht="15" x14ac:dyDescent="0.25">
      <c r="A80" s="93">
        <v>79</v>
      </c>
      <c r="B80" s="92" t="s">
        <v>238</v>
      </c>
      <c r="C80" t="s">
        <v>107</v>
      </c>
      <c r="D80" t="s">
        <v>129</v>
      </c>
      <c r="E80" s="92" t="s">
        <v>173</v>
      </c>
      <c r="F80" s="91">
        <v>9.6</v>
      </c>
    </row>
    <row r="81" spans="1:6" ht="15" x14ac:dyDescent="0.25">
      <c r="A81" s="93">
        <v>80</v>
      </c>
      <c r="B81" s="92" t="s">
        <v>237</v>
      </c>
      <c r="C81" t="s">
        <v>107</v>
      </c>
      <c r="D81" t="s">
        <v>162</v>
      </c>
      <c r="E81" s="92" t="s">
        <v>173</v>
      </c>
      <c r="F81" s="91">
        <v>9.1999999999999993</v>
      </c>
    </row>
    <row r="82" spans="1:6" ht="15" x14ac:dyDescent="0.25">
      <c r="A82" s="93">
        <v>81</v>
      </c>
      <c r="B82" s="92" t="s">
        <v>236</v>
      </c>
      <c r="C82" t="s">
        <v>109</v>
      </c>
      <c r="D82" t="s">
        <v>114</v>
      </c>
      <c r="E82" s="92" t="s">
        <v>173</v>
      </c>
      <c r="F82" s="91">
        <v>14.8</v>
      </c>
    </row>
    <row r="83" spans="1:6" ht="15" x14ac:dyDescent="0.25">
      <c r="A83" s="93">
        <v>82</v>
      </c>
      <c r="B83" s="92" t="s">
        <v>235</v>
      </c>
      <c r="C83" t="s">
        <v>109</v>
      </c>
      <c r="D83" t="s">
        <v>116</v>
      </c>
      <c r="E83" s="92" t="s">
        <v>173</v>
      </c>
      <c r="F83" s="91">
        <v>20.7</v>
      </c>
    </row>
    <row r="84" spans="1:6" ht="15" x14ac:dyDescent="0.25">
      <c r="A84" s="93">
        <v>83</v>
      </c>
      <c r="B84" s="92" t="s">
        <v>234</v>
      </c>
      <c r="C84" t="s">
        <v>110</v>
      </c>
      <c r="D84" t="s">
        <v>111</v>
      </c>
      <c r="E84" s="92" t="s">
        <v>173</v>
      </c>
      <c r="F84" s="91">
        <v>3.3</v>
      </c>
    </row>
    <row r="85" spans="1:6" ht="15" x14ac:dyDescent="0.25">
      <c r="A85" s="93">
        <v>84</v>
      </c>
      <c r="B85" s="92" t="s">
        <v>233</v>
      </c>
      <c r="C85" t="s">
        <v>111</v>
      </c>
      <c r="D85" t="s">
        <v>112</v>
      </c>
      <c r="E85" s="92" t="s">
        <v>173</v>
      </c>
      <c r="F85" s="91">
        <v>5</v>
      </c>
    </row>
    <row r="86" spans="1:6" ht="15" x14ac:dyDescent="0.25">
      <c r="A86" s="93">
        <v>85</v>
      </c>
      <c r="B86" s="92" t="s">
        <v>232</v>
      </c>
      <c r="C86" t="s">
        <v>112</v>
      </c>
      <c r="D86" t="s">
        <v>168</v>
      </c>
      <c r="E86" s="92" t="s">
        <v>173</v>
      </c>
      <c r="F86" s="91">
        <v>13.8</v>
      </c>
    </row>
    <row r="87" spans="1:6" ht="15" x14ac:dyDescent="0.25">
      <c r="A87" s="93">
        <v>86</v>
      </c>
      <c r="B87" s="92" t="s">
        <v>231</v>
      </c>
      <c r="C87" t="s">
        <v>113</v>
      </c>
      <c r="D87" t="s">
        <v>115</v>
      </c>
      <c r="E87" s="92" t="s">
        <v>173</v>
      </c>
      <c r="F87" s="91">
        <v>31.5</v>
      </c>
    </row>
    <row r="88" spans="1:6" ht="15" x14ac:dyDescent="0.25">
      <c r="A88" s="93">
        <v>87</v>
      </c>
      <c r="B88" s="92" t="s">
        <v>230</v>
      </c>
      <c r="C88" t="s">
        <v>113</v>
      </c>
      <c r="D88" t="s">
        <v>124</v>
      </c>
      <c r="E88" s="92" t="s">
        <v>173</v>
      </c>
      <c r="F88" s="91">
        <v>16.3</v>
      </c>
    </row>
    <row r="89" spans="1:6" ht="15" x14ac:dyDescent="0.25">
      <c r="A89" s="93">
        <v>88</v>
      </c>
      <c r="B89" s="92" t="s">
        <v>229</v>
      </c>
      <c r="C89" t="s">
        <v>113</v>
      </c>
      <c r="D89" t="s">
        <v>167</v>
      </c>
      <c r="E89" s="92" t="s">
        <v>173</v>
      </c>
      <c r="F89" s="91">
        <v>27.9</v>
      </c>
    </row>
    <row r="90" spans="1:6" ht="15" x14ac:dyDescent="0.25">
      <c r="A90" s="93">
        <v>89</v>
      </c>
      <c r="B90" s="92" t="s">
        <v>228</v>
      </c>
      <c r="C90" t="s">
        <v>114</v>
      </c>
      <c r="D90" t="s">
        <v>117</v>
      </c>
      <c r="E90" s="92" t="s">
        <v>173</v>
      </c>
      <c r="F90" s="91">
        <v>7.3</v>
      </c>
    </row>
    <row r="91" spans="1:6" ht="15" x14ac:dyDescent="0.25">
      <c r="A91" s="93">
        <v>90</v>
      </c>
      <c r="B91" s="92" t="s">
        <v>227</v>
      </c>
      <c r="C91" t="s">
        <v>114</v>
      </c>
      <c r="D91" t="s">
        <v>128</v>
      </c>
      <c r="E91" s="92" t="s">
        <v>173</v>
      </c>
      <c r="F91" s="91">
        <v>5</v>
      </c>
    </row>
    <row r="92" spans="1:6" ht="15" x14ac:dyDescent="0.25">
      <c r="A92" s="93">
        <v>91</v>
      </c>
      <c r="B92" s="92" t="s">
        <v>226</v>
      </c>
      <c r="C92" t="s">
        <v>116</v>
      </c>
      <c r="D92" t="s">
        <v>121</v>
      </c>
      <c r="E92" s="92" t="s">
        <v>173</v>
      </c>
      <c r="F92" s="91">
        <v>31.3</v>
      </c>
    </row>
    <row r="93" spans="1:6" ht="15" x14ac:dyDescent="0.25">
      <c r="A93" s="93">
        <v>92</v>
      </c>
      <c r="B93" s="92" t="s">
        <v>225</v>
      </c>
      <c r="C93" t="s">
        <v>121</v>
      </c>
      <c r="D93" t="s">
        <v>123</v>
      </c>
      <c r="E93" s="92" t="s">
        <v>173</v>
      </c>
      <c r="F93" s="91">
        <v>17.2</v>
      </c>
    </row>
    <row r="94" spans="1:6" ht="15" x14ac:dyDescent="0.25">
      <c r="A94" s="93">
        <v>93</v>
      </c>
      <c r="B94" s="92" t="s">
        <v>224</v>
      </c>
      <c r="C94" t="s">
        <v>122</v>
      </c>
      <c r="D94" t="s">
        <v>138</v>
      </c>
      <c r="E94" s="92" t="s">
        <v>173</v>
      </c>
      <c r="F94" s="91">
        <v>31.4</v>
      </c>
    </row>
    <row r="95" spans="1:6" ht="15" x14ac:dyDescent="0.25">
      <c r="A95" s="93">
        <v>94</v>
      </c>
      <c r="B95" s="92" t="s">
        <v>223</v>
      </c>
      <c r="C95" t="s">
        <v>122</v>
      </c>
      <c r="D95" t="s">
        <v>163</v>
      </c>
      <c r="E95" s="92" t="s">
        <v>173</v>
      </c>
      <c r="F95" s="91">
        <v>13</v>
      </c>
    </row>
    <row r="96" spans="1:6" ht="15" x14ac:dyDescent="0.25">
      <c r="A96" s="93">
        <v>95</v>
      </c>
      <c r="B96" s="92" t="s">
        <v>222</v>
      </c>
      <c r="C96" t="s">
        <v>125</v>
      </c>
      <c r="D96" t="s">
        <v>150</v>
      </c>
      <c r="E96" s="92" t="s">
        <v>173</v>
      </c>
      <c r="F96" s="91">
        <v>2.8</v>
      </c>
    </row>
    <row r="97" spans="1:6" ht="15" x14ac:dyDescent="0.25">
      <c r="A97" s="93">
        <v>96</v>
      </c>
      <c r="B97" s="92" t="s">
        <v>221</v>
      </c>
      <c r="C97" t="s">
        <v>125</v>
      </c>
      <c r="D97" t="s">
        <v>151</v>
      </c>
      <c r="E97" s="92" t="s">
        <v>173</v>
      </c>
      <c r="F97" s="91">
        <v>22.9</v>
      </c>
    </row>
    <row r="98" spans="1:6" ht="15" x14ac:dyDescent="0.25">
      <c r="A98" s="93">
        <v>97</v>
      </c>
      <c r="B98" s="92" t="s">
        <v>220</v>
      </c>
      <c r="C98" t="s">
        <v>126</v>
      </c>
      <c r="D98" t="s">
        <v>142</v>
      </c>
      <c r="E98" s="92" t="s">
        <v>173</v>
      </c>
      <c r="F98" s="91">
        <v>6.4</v>
      </c>
    </row>
    <row r="99" spans="1:6" ht="15" x14ac:dyDescent="0.25">
      <c r="A99" s="93">
        <v>98</v>
      </c>
      <c r="B99" s="92" t="s">
        <v>219</v>
      </c>
      <c r="C99" t="s">
        <v>127</v>
      </c>
      <c r="D99" t="s">
        <v>146</v>
      </c>
      <c r="E99" s="92" t="s">
        <v>173</v>
      </c>
      <c r="F99" s="91">
        <v>2.9</v>
      </c>
    </row>
    <row r="100" spans="1:6" ht="15" x14ac:dyDescent="0.25">
      <c r="A100" s="93">
        <v>99</v>
      </c>
      <c r="B100" s="92" t="s">
        <v>218</v>
      </c>
      <c r="C100" t="s">
        <v>127</v>
      </c>
      <c r="D100" t="s">
        <v>153</v>
      </c>
      <c r="E100" s="92" t="s">
        <v>173</v>
      </c>
      <c r="F100" s="91">
        <v>3.9</v>
      </c>
    </row>
    <row r="101" spans="1:6" ht="15" x14ac:dyDescent="0.25">
      <c r="A101" s="93">
        <v>100</v>
      </c>
      <c r="B101" s="92" t="s">
        <v>217</v>
      </c>
      <c r="C101" t="s">
        <v>127</v>
      </c>
      <c r="D101" t="s">
        <v>159</v>
      </c>
      <c r="E101" s="92" t="s">
        <v>173</v>
      </c>
      <c r="F101" s="91">
        <v>7.5</v>
      </c>
    </row>
    <row r="102" spans="1:6" ht="15" x14ac:dyDescent="0.25">
      <c r="A102" s="93">
        <v>101</v>
      </c>
      <c r="B102" s="92" t="s">
        <v>216</v>
      </c>
      <c r="C102" t="s">
        <v>128</v>
      </c>
      <c r="D102" t="s">
        <v>136</v>
      </c>
      <c r="E102" s="92" t="s">
        <v>173</v>
      </c>
      <c r="F102" s="91">
        <v>4.5999999999999996</v>
      </c>
    </row>
    <row r="103" spans="1:6" ht="15" x14ac:dyDescent="0.25">
      <c r="A103" s="93">
        <v>102</v>
      </c>
      <c r="B103" s="92" t="s">
        <v>215</v>
      </c>
      <c r="C103" t="s">
        <v>128</v>
      </c>
      <c r="D103" t="s">
        <v>152</v>
      </c>
      <c r="E103" s="92" t="s">
        <v>173</v>
      </c>
      <c r="F103" s="91">
        <v>4.3</v>
      </c>
    </row>
    <row r="104" spans="1:6" ht="15" x14ac:dyDescent="0.25">
      <c r="A104" s="93">
        <v>103</v>
      </c>
      <c r="B104" s="92" t="s">
        <v>214</v>
      </c>
      <c r="C104" t="s">
        <v>130</v>
      </c>
      <c r="D104" t="s">
        <v>157</v>
      </c>
      <c r="E104" s="92" t="s">
        <v>173</v>
      </c>
      <c r="F104" s="91">
        <v>4.3</v>
      </c>
    </row>
    <row r="105" spans="1:6" ht="15" x14ac:dyDescent="0.25">
      <c r="A105" s="93">
        <v>104</v>
      </c>
      <c r="B105" s="92" t="s">
        <v>213</v>
      </c>
      <c r="C105" t="s">
        <v>130</v>
      </c>
      <c r="D105" t="s">
        <v>164</v>
      </c>
      <c r="E105" s="92" t="s">
        <v>173</v>
      </c>
      <c r="F105" s="91">
        <v>2.4</v>
      </c>
    </row>
    <row r="106" spans="1:6" ht="15" x14ac:dyDescent="0.25">
      <c r="A106" s="93">
        <v>105</v>
      </c>
      <c r="B106" s="92" t="s">
        <v>212</v>
      </c>
      <c r="C106" t="s">
        <v>131</v>
      </c>
      <c r="D106" t="s">
        <v>133</v>
      </c>
      <c r="E106" s="92" t="s">
        <v>173</v>
      </c>
      <c r="F106" s="91">
        <v>2.4</v>
      </c>
    </row>
    <row r="107" spans="1:6" ht="15" x14ac:dyDescent="0.25">
      <c r="A107" s="93">
        <v>106</v>
      </c>
      <c r="B107" s="92" t="s">
        <v>211</v>
      </c>
      <c r="C107" t="s">
        <v>131</v>
      </c>
      <c r="D107" t="s">
        <v>137</v>
      </c>
      <c r="E107" s="92" t="s">
        <v>173</v>
      </c>
      <c r="F107" s="91">
        <v>1.4</v>
      </c>
    </row>
    <row r="108" spans="1:6" ht="15" x14ac:dyDescent="0.25">
      <c r="A108" s="93">
        <v>107</v>
      </c>
      <c r="B108" s="92" t="s">
        <v>210</v>
      </c>
      <c r="C108" t="s">
        <v>131</v>
      </c>
      <c r="D108" t="s">
        <v>154</v>
      </c>
      <c r="E108" s="92" t="s">
        <v>173</v>
      </c>
      <c r="F108" s="91">
        <v>1.8</v>
      </c>
    </row>
    <row r="109" spans="1:6" ht="15" x14ac:dyDescent="0.25">
      <c r="A109" s="93">
        <v>108</v>
      </c>
      <c r="B109" s="92" t="s">
        <v>209</v>
      </c>
      <c r="C109" t="s">
        <v>132</v>
      </c>
      <c r="D109" t="s">
        <v>141</v>
      </c>
      <c r="E109" s="92" t="s">
        <v>173</v>
      </c>
      <c r="F109" s="91">
        <v>2.4</v>
      </c>
    </row>
    <row r="110" spans="1:6" ht="15" x14ac:dyDescent="0.25">
      <c r="A110" s="93">
        <v>109</v>
      </c>
      <c r="B110" s="92" t="s">
        <v>208</v>
      </c>
      <c r="C110" t="s">
        <v>133</v>
      </c>
      <c r="D110" t="s">
        <v>135</v>
      </c>
      <c r="E110" s="92" t="s">
        <v>173</v>
      </c>
      <c r="F110" s="91">
        <v>2.4</v>
      </c>
    </row>
    <row r="111" spans="1:6" ht="15" x14ac:dyDescent="0.25">
      <c r="A111" s="93">
        <v>110</v>
      </c>
      <c r="B111" s="92" t="s">
        <v>207</v>
      </c>
      <c r="C111" t="s">
        <v>133</v>
      </c>
      <c r="D111" t="s">
        <v>148</v>
      </c>
      <c r="E111" s="92" t="s">
        <v>173</v>
      </c>
      <c r="F111" s="91">
        <v>2.1</v>
      </c>
    </row>
    <row r="112" spans="1:6" ht="15" x14ac:dyDescent="0.25">
      <c r="A112" s="93">
        <v>111</v>
      </c>
      <c r="B112" s="92" t="s">
        <v>206</v>
      </c>
      <c r="C112" t="s">
        <v>134</v>
      </c>
      <c r="D112" t="s">
        <v>157</v>
      </c>
      <c r="E112" s="92" t="s">
        <v>173</v>
      </c>
      <c r="F112" s="91">
        <v>2.5</v>
      </c>
    </row>
    <row r="113" spans="1:6" ht="15" x14ac:dyDescent="0.25">
      <c r="A113" s="93">
        <v>112</v>
      </c>
      <c r="B113" s="92" t="s">
        <v>205</v>
      </c>
      <c r="C113" t="s">
        <v>135</v>
      </c>
      <c r="D113" t="s">
        <v>160</v>
      </c>
      <c r="E113" s="92" t="s">
        <v>173</v>
      </c>
      <c r="F113" s="91">
        <v>1.7</v>
      </c>
    </row>
    <row r="114" spans="1:6" ht="15" x14ac:dyDescent="0.25">
      <c r="A114" s="93">
        <v>113</v>
      </c>
      <c r="B114" s="92" t="s">
        <v>204</v>
      </c>
      <c r="C114" t="s">
        <v>136</v>
      </c>
      <c r="D114" t="s">
        <v>144</v>
      </c>
      <c r="E114" s="92" t="s">
        <v>173</v>
      </c>
      <c r="F114" s="91">
        <v>1.8</v>
      </c>
    </row>
    <row r="115" spans="1:6" ht="15" x14ac:dyDescent="0.25">
      <c r="A115" s="93">
        <v>114</v>
      </c>
      <c r="B115" s="92" t="s">
        <v>203</v>
      </c>
      <c r="C115" t="s">
        <v>137</v>
      </c>
      <c r="D115" t="s">
        <v>150</v>
      </c>
      <c r="E115" s="92" t="s">
        <v>173</v>
      </c>
      <c r="F115" s="91">
        <v>2.8</v>
      </c>
    </row>
    <row r="116" spans="1:6" ht="15" x14ac:dyDescent="0.25">
      <c r="A116" s="93">
        <v>115</v>
      </c>
      <c r="B116" s="92" t="s">
        <v>202</v>
      </c>
      <c r="C116" t="s">
        <v>138</v>
      </c>
      <c r="D116" t="s">
        <v>139</v>
      </c>
      <c r="E116" s="92" t="s">
        <v>173</v>
      </c>
      <c r="F116" s="91">
        <v>2.4</v>
      </c>
    </row>
    <row r="117" spans="1:6" ht="15" x14ac:dyDescent="0.25">
      <c r="A117" s="93">
        <v>116</v>
      </c>
      <c r="B117" s="92" t="s">
        <v>201</v>
      </c>
      <c r="C117" t="s">
        <v>139</v>
      </c>
      <c r="D117" t="s">
        <v>151</v>
      </c>
      <c r="E117" s="92" t="s">
        <v>173</v>
      </c>
      <c r="F117" s="91">
        <v>7.9</v>
      </c>
    </row>
    <row r="118" spans="1:6" ht="15" x14ac:dyDescent="0.25">
      <c r="A118" s="93">
        <v>117</v>
      </c>
      <c r="B118" s="92" t="s">
        <v>200</v>
      </c>
      <c r="C118" t="s">
        <v>140</v>
      </c>
      <c r="D118" t="s">
        <v>151</v>
      </c>
      <c r="E118" s="92" t="s">
        <v>173</v>
      </c>
      <c r="F118" s="91">
        <v>2.6</v>
      </c>
    </row>
    <row r="119" spans="1:6" ht="15" x14ac:dyDescent="0.25">
      <c r="A119" s="93">
        <v>118</v>
      </c>
      <c r="B119" s="92" t="s">
        <v>199</v>
      </c>
      <c r="C119" t="s">
        <v>141</v>
      </c>
      <c r="D119" t="s">
        <v>155</v>
      </c>
      <c r="E119" s="92" t="s">
        <v>173</v>
      </c>
      <c r="F119" s="91">
        <v>4.0999999999999996</v>
      </c>
    </row>
    <row r="120" spans="1:6" ht="15" x14ac:dyDescent="0.25">
      <c r="A120" s="93">
        <v>119</v>
      </c>
      <c r="B120" s="92" t="s">
        <v>198</v>
      </c>
      <c r="C120" t="s">
        <v>141</v>
      </c>
      <c r="D120" t="s">
        <v>157</v>
      </c>
      <c r="E120" s="92" t="s">
        <v>173</v>
      </c>
      <c r="F120" s="91">
        <v>2.8</v>
      </c>
    </row>
    <row r="121" spans="1:6" ht="15" x14ac:dyDescent="0.25">
      <c r="A121" s="93">
        <v>120</v>
      </c>
      <c r="B121" s="92" t="s">
        <v>197</v>
      </c>
      <c r="C121" t="s">
        <v>141</v>
      </c>
      <c r="D121" t="s">
        <v>160</v>
      </c>
      <c r="E121" s="92" t="s">
        <v>173</v>
      </c>
      <c r="F121" s="91">
        <v>2.5</v>
      </c>
    </row>
    <row r="122" spans="1:6" ht="15" x14ac:dyDescent="0.25">
      <c r="A122" s="93">
        <v>121</v>
      </c>
      <c r="B122" s="92" t="s">
        <v>196</v>
      </c>
      <c r="C122" t="s">
        <v>142</v>
      </c>
      <c r="D122" t="s">
        <v>165</v>
      </c>
      <c r="E122" s="92" t="s">
        <v>173</v>
      </c>
      <c r="F122" s="91">
        <v>2.8</v>
      </c>
    </row>
    <row r="123" spans="1:6" ht="15" x14ac:dyDescent="0.25">
      <c r="A123" s="93">
        <v>122</v>
      </c>
      <c r="B123" s="92" t="s">
        <v>195</v>
      </c>
      <c r="C123" t="s">
        <v>143</v>
      </c>
      <c r="D123" t="s">
        <v>161</v>
      </c>
      <c r="E123" s="92" t="s">
        <v>173</v>
      </c>
      <c r="F123" s="91">
        <v>2.8</v>
      </c>
    </row>
    <row r="124" spans="1:6" ht="15" x14ac:dyDescent="0.25">
      <c r="A124" s="93">
        <v>123</v>
      </c>
      <c r="B124" s="92" t="s">
        <v>194</v>
      </c>
      <c r="C124" t="s">
        <v>143</v>
      </c>
      <c r="D124" t="s">
        <v>166</v>
      </c>
      <c r="E124" s="92" t="s">
        <v>173</v>
      </c>
      <c r="F124" s="91">
        <v>4.8</v>
      </c>
    </row>
    <row r="125" spans="1:6" ht="15" x14ac:dyDescent="0.25">
      <c r="A125" s="93">
        <v>124</v>
      </c>
      <c r="B125" s="92" t="s">
        <v>193</v>
      </c>
      <c r="C125" t="s">
        <v>144</v>
      </c>
      <c r="D125" t="s">
        <v>147</v>
      </c>
      <c r="E125" s="92" t="s">
        <v>173</v>
      </c>
      <c r="F125" s="91">
        <v>8.1</v>
      </c>
    </row>
    <row r="126" spans="1:6" ht="15" x14ac:dyDescent="0.25">
      <c r="A126" s="93">
        <v>125</v>
      </c>
      <c r="B126" s="92" t="s">
        <v>192</v>
      </c>
      <c r="C126" t="s">
        <v>145</v>
      </c>
      <c r="D126" t="s">
        <v>147</v>
      </c>
      <c r="E126" s="92" t="s">
        <v>173</v>
      </c>
      <c r="F126" s="91">
        <v>4.0999999999999996</v>
      </c>
    </row>
    <row r="127" spans="1:6" ht="15" x14ac:dyDescent="0.25">
      <c r="A127" s="93">
        <v>126</v>
      </c>
      <c r="B127" s="92" t="s">
        <v>191</v>
      </c>
      <c r="C127" t="s">
        <v>145</v>
      </c>
      <c r="D127" t="s">
        <v>163</v>
      </c>
      <c r="E127" s="92" t="s">
        <v>173</v>
      </c>
      <c r="F127" s="91">
        <v>3.8</v>
      </c>
    </row>
    <row r="128" spans="1:6" ht="15" x14ac:dyDescent="0.25">
      <c r="A128" s="93">
        <v>127</v>
      </c>
      <c r="B128" s="92" t="s">
        <v>190</v>
      </c>
      <c r="C128" t="s">
        <v>146</v>
      </c>
      <c r="D128" t="s">
        <v>162</v>
      </c>
      <c r="E128" s="92" t="s">
        <v>173</v>
      </c>
      <c r="F128" s="91">
        <v>2.2999999999999998</v>
      </c>
    </row>
    <row r="129" spans="1:6" ht="15" x14ac:dyDescent="0.25">
      <c r="A129" s="93">
        <v>128</v>
      </c>
      <c r="B129" s="92" t="s">
        <v>189</v>
      </c>
      <c r="C129" t="s">
        <v>146</v>
      </c>
      <c r="D129" t="s">
        <v>166</v>
      </c>
      <c r="E129" s="92" t="s">
        <v>173</v>
      </c>
      <c r="F129" s="91">
        <v>2.1</v>
      </c>
    </row>
    <row r="130" spans="1:6" ht="15" x14ac:dyDescent="0.25">
      <c r="A130" s="93">
        <v>129</v>
      </c>
      <c r="B130" s="92" t="s">
        <v>188</v>
      </c>
      <c r="C130" t="s">
        <v>147</v>
      </c>
      <c r="D130" t="s">
        <v>155</v>
      </c>
      <c r="E130" s="92" t="s">
        <v>173</v>
      </c>
      <c r="F130" s="91">
        <v>2.7</v>
      </c>
    </row>
    <row r="131" spans="1:6" ht="15" x14ac:dyDescent="0.25">
      <c r="A131" s="93">
        <v>130</v>
      </c>
      <c r="B131" s="92" t="s">
        <v>187</v>
      </c>
      <c r="C131" t="s">
        <v>147</v>
      </c>
      <c r="D131" t="s">
        <v>171</v>
      </c>
      <c r="E131" s="92" t="s">
        <v>173</v>
      </c>
      <c r="F131" s="91">
        <v>6.9</v>
      </c>
    </row>
    <row r="132" spans="1:6" ht="15" x14ac:dyDescent="0.25">
      <c r="A132" s="93">
        <v>131</v>
      </c>
      <c r="B132" s="92" t="s">
        <v>186</v>
      </c>
      <c r="C132" t="s">
        <v>148</v>
      </c>
      <c r="D132" t="s">
        <v>165</v>
      </c>
      <c r="E132" s="92" t="s">
        <v>173</v>
      </c>
      <c r="F132" s="91">
        <v>1.2</v>
      </c>
    </row>
    <row r="133" spans="1:6" ht="15" x14ac:dyDescent="0.25">
      <c r="A133" s="93">
        <v>132</v>
      </c>
      <c r="B133" s="92" t="s">
        <v>185</v>
      </c>
      <c r="C133" t="s">
        <v>148</v>
      </c>
      <c r="D133" t="s">
        <v>166</v>
      </c>
      <c r="E133" s="92" t="s">
        <v>173</v>
      </c>
      <c r="F133" s="91">
        <v>10.199999999999999</v>
      </c>
    </row>
    <row r="134" spans="1:6" ht="15" x14ac:dyDescent="0.25">
      <c r="A134" s="93">
        <v>133</v>
      </c>
      <c r="B134" s="92" t="s">
        <v>184</v>
      </c>
      <c r="C134" t="s">
        <v>149</v>
      </c>
      <c r="D134" t="s">
        <v>155</v>
      </c>
      <c r="E134" s="92" t="s">
        <v>173</v>
      </c>
      <c r="F134" s="91">
        <v>3</v>
      </c>
    </row>
    <row r="135" spans="1:6" ht="15" x14ac:dyDescent="0.25">
      <c r="A135" s="93">
        <v>134</v>
      </c>
      <c r="B135" s="92" t="s">
        <v>183</v>
      </c>
      <c r="C135" t="s">
        <v>149</v>
      </c>
      <c r="D135" t="s">
        <v>156</v>
      </c>
      <c r="E135" s="92" t="s">
        <v>173</v>
      </c>
      <c r="F135" s="91">
        <v>3.2</v>
      </c>
    </row>
    <row r="136" spans="1:6" ht="15" x14ac:dyDescent="0.25">
      <c r="A136" s="93">
        <v>135</v>
      </c>
      <c r="B136" s="92" t="s">
        <v>182</v>
      </c>
      <c r="C136" t="s">
        <v>149</v>
      </c>
      <c r="D136" t="s">
        <v>160</v>
      </c>
      <c r="E136" s="92" t="s">
        <v>173</v>
      </c>
      <c r="F136" s="91">
        <v>3.1</v>
      </c>
    </row>
    <row r="137" spans="1:6" ht="15" x14ac:dyDescent="0.25">
      <c r="A137" s="93">
        <v>136</v>
      </c>
      <c r="B137" s="92" t="s">
        <v>181</v>
      </c>
      <c r="C137" t="s">
        <v>152</v>
      </c>
      <c r="D137" t="s">
        <v>156</v>
      </c>
      <c r="E137" s="92" t="s">
        <v>173</v>
      </c>
      <c r="F137" s="91">
        <v>2.2000000000000002</v>
      </c>
    </row>
    <row r="138" spans="1:6" ht="15" x14ac:dyDescent="0.25">
      <c r="A138" s="93">
        <v>137</v>
      </c>
      <c r="B138" s="92" t="s">
        <v>180</v>
      </c>
      <c r="C138" t="s">
        <v>153</v>
      </c>
      <c r="D138" t="s">
        <v>158</v>
      </c>
      <c r="E138" s="92" t="s">
        <v>173</v>
      </c>
      <c r="F138" s="91">
        <v>5.0999999999999996</v>
      </c>
    </row>
    <row r="139" spans="1:6" ht="15" x14ac:dyDescent="0.25">
      <c r="A139" s="93">
        <v>138</v>
      </c>
      <c r="B139" s="92" t="s">
        <v>179</v>
      </c>
      <c r="C139" t="s">
        <v>154</v>
      </c>
      <c r="D139" t="s">
        <v>156</v>
      </c>
      <c r="E139" s="92" t="s">
        <v>173</v>
      </c>
      <c r="F139" s="91">
        <v>2.8</v>
      </c>
    </row>
    <row r="140" spans="1:6" ht="15" x14ac:dyDescent="0.25">
      <c r="A140" s="93">
        <v>139</v>
      </c>
      <c r="B140" s="92" t="s">
        <v>178</v>
      </c>
      <c r="C140" t="s">
        <v>155</v>
      </c>
      <c r="D140" t="s">
        <v>163</v>
      </c>
      <c r="E140" s="92" t="s">
        <v>173</v>
      </c>
      <c r="F140" s="91">
        <v>9</v>
      </c>
    </row>
    <row r="141" spans="1:6" ht="15" x14ac:dyDescent="0.25">
      <c r="A141" s="93">
        <v>140</v>
      </c>
      <c r="B141" s="92" t="s">
        <v>177</v>
      </c>
      <c r="C141" t="s">
        <v>158</v>
      </c>
      <c r="D141" t="s">
        <v>164</v>
      </c>
      <c r="E141" s="92" t="s">
        <v>173</v>
      </c>
      <c r="F141" s="91">
        <v>2.5</v>
      </c>
    </row>
    <row r="142" spans="1:6" ht="15" x14ac:dyDescent="0.25">
      <c r="A142" s="93">
        <v>141</v>
      </c>
      <c r="B142" s="92" t="s">
        <v>176</v>
      </c>
      <c r="C142" t="s">
        <v>159</v>
      </c>
      <c r="D142" t="s">
        <v>162</v>
      </c>
      <c r="E142" s="92" t="s">
        <v>173</v>
      </c>
      <c r="F142" s="91">
        <v>6.8</v>
      </c>
    </row>
    <row r="143" spans="1:6" ht="15" x14ac:dyDescent="0.25">
      <c r="A143" s="93">
        <v>142</v>
      </c>
      <c r="B143" s="92" t="s">
        <v>175</v>
      </c>
      <c r="C143" t="s">
        <v>159</v>
      </c>
      <c r="D143" t="s">
        <v>172</v>
      </c>
      <c r="E143" s="92" t="s">
        <v>173</v>
      </c>
      <c r="F143" s="91">
        <v>11.1</v>
      </c>
    </row>
    <row r="144" spans="1:6" ht="15" x14ac:dyDescent="0.25">
      <c r="A144" s="93">
        <v>143</v>
      </c>
      <c r="B144" s="92" t="s">
        <v>174</v>
      </c>
      <c r="C144" t="s">
        <v>161</v>
      </c>
      <c r="D144" t="s">
        <v>162</v>
      </c>
      <c r="E144" s="92" t="s">
        <v>173</v>
      </c>
      <c r="F144" s="91">
        <v>4.0999999999999996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B103"/>
  <sheetViews>
    <sheetView tabSelected="1" topLeftCell="G1" workbookViewId="0">
      <selection activeCell="AE10" sqref="AE10"/>
    </sheetView>
  </sheetViews>
  <sheetFormatPr baseColWidth="10" defaultColWidth="9.140625" defaultRowHeight="12.75" x14ac:dyDescent="0.2"/>
  <cols>
    <col min="1" max="1" width="13.42578125" customWidth="1"/>
    <col min="2" max="2" width="15.42578125" bestFit="1" customWidth="1"/>
    <col min="3" max="3" width="19.28515625" customWidth="1"/>
    <col min="4" max="4" width="16.85546875" style="5" customWidth="1"/>
    <col min="5" max="5" width="30.85546875" style="5" customWidth="1"/>
    <col min="6" max="8" width="12.5703125" style="5" bestFit="1" customWidth="1"/>
    <col min="9" max="9" width="2.42578125" style="5" customWidth="1"/>
    <col min="10" max="10" width="10.7109375" style="6" customWidth="1"/>
    <col min="11" max="11" width="10.5703125" style="6" customWidth="1"/>
    <col min="12" max="12" width="11.42578125" style="6" customWidth="1"/>
    <col min="13" max="13" width="2.140625" style="6" customWidth="1"/>
    <col min="14" max="16" width="10.7109375" style="6" customWidth="1"/>
    <col min="17" max="17" width="2" style="6" customWidth="1"/>
    <col min="18" max="20" width="10.7109375" style="6" customWidth="1"/>
    <col min="21" max="21" width="2.28515625" style="6" customWidth="1"/>
    <col min="22" max="24" width="10.7109375" style="6" customWidth="1"/>
    <col min="25" max="25" width="2.5703125" style="6" customWidth="1"/>
    <col min="26" max="28" width="10.7109375" style="6" customWidth="1"/>
    <col min="37" max="54" width="10.140625" style="5" customWidth="1"/>
  </cols>
  <sheetData>
    <row r="1" spans="1:54" s="10" customFormat="1" x14ac:dyDescent="0.2">
      <c r="A1" s="8" t="s">
        <v>15</v>
      </c>
      <c r="B1" s="8" t="s">
        <v>1</v>
      </c>
      <c r="C1" s="8" t="s">
        <v>0</v>
      </c>
      <c r="D1" s="87" t="s">
        <v>35</v>
      </c>
      <c r="E1" s="87" t="s">
        <v>39</v>
      </c>
      <c r="F1" s="87" t="s">
        <v>36</v>
      </c>
      <c r="G1" s="87" t="s">
        <v>37</v>
      </c>
      <c r="H1" s="87" t="s">
        <v>38</v>
      </c>
      <c r="I1" s="44"/>
      <c r="J1" s="41" t="s">
        <v>324</v>
      </c>
      <c r="K1" s="42" t="s">
        <v>325</v>
      </c>
      <c r="L1" s="43" t="s">
        <v>326</v>
      </c>
      <c r="M1" s="45"/>
      <c r="N1" s="41" t="s">
        <v>327</v>
      </c>
      <c r="O1" s="42" t="s">
        <v>328</v>
      </c>
      <c r="P1" s="43" t="s">
        <v>329</v>
      </c>
      <c r="Q1" s="45"/>
      <c r="R1" s="41" t="s">
        <v>330</v>
      </c>
      <c r="S1" s="42" t="s">
        <v>331</v>
      </c>
      <c r="T1" s="43" t="s">
        <v>332</v>
      </c>
      <c r="U1" s="45"/>
      <c r="V1" s="41" t="s">
        <v>333</v>
      </c>
      <c r="W1" s="42" t="s">
        <v>334</v>
      </c>
      <c r="X1" s="43" t="s">
        <v>335</v>
      </c>
      <c r="Y1" s="45"/>
      <c r="Z1" s="41" t="s">
        <v>342</v>
      </c>
      <c r="AA1" s="42" t="s">
        <v>343</v>
      </c>
      <c r="AB1" s="43" t="s">
        <v>344</v>
      </c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x14ac:dyDescent="0.2">
      <c r="A2">
        <v>14</v>
      </c>
      <c r="B2" t="s">
        <v>71</v>
      </c>
      <c r="C2" t="s">
        <v>17</v>
      </c>
      <c r="D2" s="14">
        <v>17900</v>
      </c>
      <c r="E2" s="14">
        <v>2</v>
      </c>
      <c r="F2" s="14">
        <v>0</v>
      </c>
      <c r="G2" s="14">
        <v>3</v>
      </c>
      <c r="H2" s="14">
        <v>6</v>
      </c>
      <c r="J2" s="47">
        <f>$D2*Parameters!D$6*Parameters!D$8*Parameters!D$10/1000</f>
        <v>16.11</v>
      </c>
      <c r="K2" s="48">
        <f>$D2*Parameters!E$6*Parameters!E$8*Parameters!E$10/1000</f>
        <v>34.439599999999999</v>
      </c>
      <c r="L2" s="49">
        <f>$D2*Parameters!F$6*Parameters!F$8*Parameters!F$10/1000</f>
        <v>74.822000000000003</v>
      </c>
      <c r="M2" s="37"/>
      <c r="N2" s="47">
        <f>$D2*Parameters!D$7*Parameters!D$9*Parameters!D$10/1000</f>
        <v>3.222</v>
      </c>
      <c r="O2" s="48">
        <f>$D2*Parameters!E$7*Parameters!E$9*Parameters!E$10/1000</f>
        <v>7.2853000000000003</v>
      </c>
      <c r="P2" s="49">
        <f>$D2*Parameters!F$7*Parameters!F$9*Parameters!F$10/1000</f>
        <v>16.217400000000001</v>
      </c>
      <c r="Q2" s="37"/>
      <c r="R2" s="38">
        <f>$E2*Parameters!D$11/1000</f>
        <v>0.2</v>
      </c>
      <c r="S2" s="39">
        <f>$E2*Parameters!E$11/1000</f>
        <v>0.28000000000000003</v>
      </c>
      <c r="T2" s="40">
        <f>$E2*Parameters!F$11/1000</f>
        <v>0.4</v>
      </c>
      <c r="U2" s="37"/>
      <c r="V2" s="38">
        <f>F2*Parameters!D$12/1000</f>
        <v>0</v>
      </c>
      <c r="W2" s="39">
        <f>G2*Parameters!E$12/1000</f>
        <v>2.4</v>
      </c>
      <c r="X2" s="40">
        <f>H2*Parameters!F$12/1000</f>
        <v>6</v>
      </c>
      <c r="Y2" s="37"/>
      <c r="Z2" s="50">
        <f>J2+N2+R2+V2</f>
        <v>19.532</v>
      </c>
      <c r="AA2" s="51">
        <f>K2+O2+S2+W2</f>
        <v>44.404899999999998</v>
      </c>
      <c r="AB2" s="52">
        <f>L2+P2+T2+X2</f>
        <v>97.439400000000006</v>
      </c>
    </row>
    <row r="3" spans="1:54" x14ac:dyDescent="0.2">
      <c r="A3">
        <v>15</v>
      </c>
      <c r="B3" t="s">
        <v>72</v>
      </c>
      <c r="C3" t="s">
        <v>17</v>
      </c>
      <c r="D3" s="14">
        <v>17400</v>
      </c>
      <c r="E3" s="14">
        <v>12</v>
      </c>
      <c r="F3" s="14">
        <v>0</v>
      </c>
      <c r="G3" s="14">
        <v>12</v>
      </c>
      <c r="H3" s="14">
        <v>30</v>
      </c>
      <c r="J3" s="47">
        <f>$D3*Parameters!D$6*Parameters!D$8*Parameters!D$10/1000</f>
        <v>15.66</v>
      </c>
      <c r="K3" s="48">
        <f>$D3*Parameters!E$6*Parameters!E$8*Parameters!E$10/1000</f>
        <v>33.477599999999995</v>
      </c>
      <c r="L3" s="49">
        <f>$D3*Parameters!F$6*Parameters!F$8*Parameters!F$10/1000</f>
        <v>72.731999999999999</v>
      </c>
      <c r="M3" s="37"/>
      <c r="N3" s="47">
        <f>$D3*Parameters!D$7*Parameters!D$9*Parameters!D$10/1000</f>
        <v>3.1320000000000001</v>
      </c>
      <c r="O3" s="48">
        <f>$D3*Parameters!E$7*Parameters!E$9*Parameters!E$10/1000</f>
        <v>7.0818000000000003</v>
      </c>
      <c r="P3" s="49">
        <f>$D3*Parameters!F$7*Parameters!F$9*Parameters!F$10/1000</f>
        <v>15.7644</v>
      </c>
      <c r="Q3" s="37"/>
      <c r="R3" s="38">
        <f>$E3*Parameters!D$11/1000</f>
        <v>1.2</v>
      </c>
      <c r="S3" s="39">
        <f>$E3*Parameters!E$11/1000</f>
        <v>1.68</v>
      </c>
      <c r="T3" s="40">
        <f>$E3*Parameters!F$11/1000</f>
        <v>2.4</v>
      </c>
      <c r="U3" s="37"/>
      <c r="V3" s="38">
        <f>F3*Parameters!D$12/1000</f>
        <v>0</v>
      </c>
      <c r="W3" s="39">
        <f>G3*Parameters!E$12/1000</f>
        <v>9.6</v>
      </c>
      <c r="X3" s="40">
        <f>H3*Parameters!F$12/1000</f>
        <v>30</v>
      </c>
      <c r="Y3" s="37"/>
      <c r="Z3" s="50">
        <f t="shared" ref="Z3:Z37" si="0">J3+N3+R3+V3</f>
        <v>19.992000000000001</v>
      </c>
      <c r="AA3" s="51">
        <f t="shared" ref="AA3:AA37" si="1">K3+O3+S3+W3</f>
        <v>51.839399999999998</v>
      </c>
      <c r="AB3" s="52">
        <f t="shared" ref="AB3:AB37" si="2">L3+P3+T3+X3</f>
        <v>120.8964</v>
      </c>
    </row>
    <row r="4" spans="1:54" x14ac:dyDescent="0.2">
      <c r="A4">
        <v>1</v>
      </c>
      <c r="B4" t="s">
        <v>73</v>
      </c>
      <c r="C4" t="s">
        <v>18</v>
      </c>
      <c r="D4" s="14">
        <v>41300</v>
      </c>
      <c r="E4" s="14">
        <v>12</v>
      </c>
      <c r="F4" s="14">
        <v>0</v>
      </c>
      <c r="G4" s="14">
        <v>13</v>
      </c>
      <c r="H4" s="14">
        <v>34</v>
      </c>
      <c r="J4" s="47">
        <f>$D4*Parameters!D$6*Parameters!D$8*Parameters!D$10/1000</f>
        <v>37.17</v>
      </c>
      <c r="K4" s="48">
        <f>$D4*Parameters!E$6*Parameters!E$8*Parameters!E$10/1000</f>
        <v>79.461199999999991</v>
      </c>
      <c r="L4" s="49">
        <f>$D4*Parameters!F$6*Parameters!F$8*Parameters!F$10/1000</f>
        <v>172.63400000000004</v>
      </c>
      <c r="M4" s="37"/>
      <c r="N4" s="47">
        <f>$D4*Parameters!D$7*Parameters!D$9*Parameters!D$10/1000</f>
        <v>7.4340000000000002</v>
      </c>
      <c r="O4" s="48">
        <f>$D4*Parameters!E$7*Parameters!E$9*Parameters!E$10/1000</f>
        <v>16.809100000000001</v>
      </c>
      <c r="P4" s="49">
        <f>$D4*Parameters!F$7*Parameters!F$9*Parameters!F$10/1000</f>
        <v>37.417799999999993</v>
      </c>
      <c r="Q4" s="37"/>
      <c r="R4" s="38">
        <f>$E4*Parameters!D$11/1000</f>
        <v>1.2</v>
      </c>
      <c r="S4" s="39">
        <f>$E4*Parameters!E$11/1000</f>
        <v>1.68</v>
      </c>
      <c r="T4" s="40">
        <f>$E4*Parameters!F$11/1000</f>
        <v>2.4</v>
      </c>
      <c r="U4" s="37"/>
      <c r="V4" s="38">
        <f>F4*Parameters!D$12/1000</f>
        <v>0</v>
      </c>
      <c r="W4" s="39">
        <f>G4*Parameters!E$12/1000</f>
        <v>10.4</v>
      </c>
      <c r="X4" s="40">
        <f>H4*Parameters!F$12/1000</f>
        <v>34</v>
      </c>
      <c r="Y4" s="37"/>
      <c r="Z4" s="50">
        <f t="shared" si="0"/>
        <v>45.804000000000002</v>
      </c>
      <c r="AA4" s="51">
        <f t="shared" si="1"/>
        <v>108.3503</v>
      </c>
      <c r="AB4" s="52">
        <f t="shared" si="2"/>
        <v>246.45180000000005</v>
      </c>
    </row>
    <row r="5" spans="1:54" x14ac:dyDescent="0.2">
      <c r="A5">
        <v>16</v>
      </c>
      <c r="B5" t="s">
        <v>74</v>
      </c>
      <c r="C5" t="s">
        <v>17</v>
      </c>
      <c r="D5" s="14">
        <v>15300</v>
      </c>
      <c r="E5" s="14">
        <v>4</v>
      </c>
      <c r="F5" s="14">
        <v>0</v>
      </c>
      <c r="G5" s="14">
        <v>6</v>
      </c>
      <c r="H5" s="14">
        <v>16</v>
      </c>
      <c r="J5" s="47">
        <f>$D5*Parameters!D$6*Parameters!D$8*Parameters!D$10/1000</f>
        <v>13.77</v>
      </c>
      <c r="K5" s="48">
        <f>$D5*Parameters!E$6*Parameters!E$8*Parameters!E$10/1000</f>
        <v>29.437200000000001</v>
      </c>
      <c r="L5" s="49">
        <f>$D5*Parameters!F$6*Parameters!F$8*Parameters!F$10/1000</f>
        <v>63.954000000000001</v>
      </c>
      <c r="M5" s="37"/>
      <c r="N5" s="47">
        <f>$D5*Parameters!D$7*Parameters!D$9*Parameters!D$10/1000</f>
        <v>2.754</v>
      </c>
      <c r="O5" s="48">
        <f>$D5*Parameters!E$7*Parameters!E$9*Parameters!E$10/1000</f>
        <v>6.2271000000000001</v>
      </c>
      <c r="P5" s="49">
        <f>$D5*Parameters!F$7*Parameters!F$9*Parameters!F$10/1000</f>
        <v>13.861799999999999</v>
      </c>
      <c r="Q5" s="37"/>
      <c r="R5" s="38">
        <f>$E5*Parameters!D$11/1000</f>
        <v>0.4</v>
      </c>
      <c r="S5" s="39">
        <f>$E5*Parameters!E$11/1000</f>
        <v>0.56000000000000005</v>
      </c>
      <c r="T5" s="40">
        <f>$E5*Parameters!F$11/1000</f>
        <v>0.8</v>
      </c>
      <c r="U5" s="37"/>
      <c r="V5" s="38">
        <f>F5*Parameters!D$12/1000</f>
        <v>0</v>
      </c>
      <c r="W5" s="39">
        <f>G5*Parameters!E$12/1000</f>
        <v>4.8</v>
      </c>
      <c r="X5" s="40">
        <f>H5*Parameters!F$12/1000</f>
        <v>16</v>
      </c>
      <c r="Y5" s="37"/>
      <c r="Z5" s="50">
        <f t="shared" si="0"/>
        <v>16.923999999999999</v>
      </c>
      <c r="AA5" s="51">
        <f t="shared" si="1"/>
        <v>41.024299999999997</v>
      </c>
      <c r="AB5" s="52">
        <f t="shared" si="2"/>
        <v>94.615799999999993</v>
      </c>
    </row>
    <row r="6" spans="1:54" x14ac:dyDescent="0.2">
      <c r="A6">
        <v>17</v>
      </c>
      <c r="B6" t="s">
        <v>75</v>
      </c>
      <c r="C6" t="s">
        <v>17</v>
      </c>
      <c r="D6" s="14">
        <v>22600</v>
      </c>
      <c r="E6" s="14">
        <v>9</v>
      </c>
      <c r="F6" s="14">
        <v>0</v>
      </c>
      <c r="G6" s="14">
        <v>7</v>
      </c>
      <c r="H6" s="14">
        <v>18</v>
      </c>
      <c r="J6" s="47">
        <f>$D6*Parameters!D$6*Parameters!D$8*Parameters!D$10/1000</f>
        <v>20.34</v>
      </c>
      <c r="K6" s="48">
        <f>$D6*Parameters!E$6*Parameters!E$8*Parameters!E$10/1000</f>
        <v>43.482399999999998</v>
      </c>
      <c r="L6" s="49">
        <f>$D6*Parameters!F$6*Parameters!F$8*Parameters!F$10/1000</f>
        <v>94.468000000000018</v>
      </c>
      <c r="M6" s="37"/>
      <c r="N6" s="47">
        <f>$D6*Parameters!D$7*Parameters!D$9*Parameters!D$10/1000</f>
        <v>4.0679999999999996</v>
      </c>
      <c r="O6" s="48">
        <f>$D6*Parameters!E$7*Parameters!E$9*Parameters!E$10/1000</f>
        <v>9.1981999999999999</v>
      </c>
      <c r="P6" s="49">
        <f>$D6*Parameters!F$7*Parameters!F$9*Parameters!F$10/1000</f>
        <v>20.4756</v>
      </c>
      <c r="Q6" s="37"/>
      <c r="R6" s="38">
        <f>$E6*Parameters!D$11/1000</f>
        <v>0.9</v>
      </c>
      <c r="S6" s="39">
        <f>$E6*Parameters!E$11/1000</f>
        <v>1.26</v>
      </c>
      <c r="T6" s="40">
        <f>$E6*Parameters!F$11/1000</f>
        <v>1.8</v>
      </c>
      <c r="U6" s="37"/>
      <c r="V6" s="38">
        <f>F6*Parameters!D$12/1000</f>
        <v>0</v>
      </c>
      <c r="W6" s="39">
        <f>G6*Parameters!E$12/1000</f>
        <v>5.6</v>
      </c>
      <c r="X6" s="40">
        <f>H6*Parameters!F$12/1000</f>
        <v>18</v>
      </c>
      <c r="Y6" s="37"/>
      <c r="Z6" s="50">
        <f t="shared" si="0"/>
        <v>25.308</v>
      </c>
      <c r="AA6" s="51">
        <f t="shared" si="1"/>
        <v>59.540599999999998</v>
      </c>
      <c r="AB6" s="52">
        <f t="shared" si="2"/>
        <v>134.74360000000001</v>
      </c>
    </row>
    <row r="7" spans="1:54" x14ac:dyDescent="0.2">
      <c r="A7">
        <v>18</v>
      </c>
      <c r="B7" t="s">
        <v>76</v>
      </c>
      <c r="C7" t="s">
        <v>17</v>
      </c>
      <c r="D7" s="14">
        <v>28250</v>
      </c>
      <c r="E7" s="14">
        <v>11</v>
      </c>
      <c r="F7" s="14">
        <v>0</v>
      </c>
      <c r="G7" s="14">
        <v>15</v>
      </c>
      <c r="H7" s="14">
        <v>40</v>
      </c>
      <c r="J7" s="47">
        <f>$D7*Parameters!D$6*Parameters!D$8*Parameters!D$10/1000</f>
        <v>25.425000000000001</v>
      </c>
      <c r="K7" s="48">
        <f>$D7*Parameters!E$6*Parameters!E$8*Parameters!E$10/1000</f>
        <v>54.353000000000002</v>
      </c>
      <c r="L7" s="49">
        <f>$D7*Parameters!F$6*Parameters!F$8*Parameters!F$10/1000</f>
        <v>118.08500000000001</v>
      </c>
      <c r="M7" s="37"/>
      <c r="N7" s="47">
        <f>$D7*Parameters!D$7*Parameters!D$9*Parameters!D$10/1000</f>
        <v>5.085</v>
      </c>
      <c r="O7" s="48">
        <f>$D7*Parameters!E$7*Parameters!E$9*Parameters!E$10/1000</f>
        <v>11.49775</v>
      </c>
      <c r="P7" s="49">
        <f>$D7*Parameters!F$7*Parameters!F$9*Parameters!F$10/1000</f>
        <v>25.5945</v>
      </c>
      <c r="Q7" s="37"/>
      <c r="R7" s="38">
        <f>$E7*Parameters!D$11/1000</f>
        <v>1.1000000000000001</v>
      </c>
      <c r="S7" s="39">
        <f>$E7*Parameters!E$11/1000</f>
        <v>1.54</v>
      </c>
      <c r="T7" s="40">
        <f>$E7*Parameters!F$11/1000</f>
        <v>2.2000000000000002</v>
      </c>
      <c r="U7" s="37"/>
      <c r="V7" s="38">
        <f>F7*Parameters!D$12/1000</f>
        <v>0</v>
      </c>
      <c r="W7" s="39">
        <f>G7*Parameters!E$12/1000</f>
        <v>12</v>
      </c>
      <c r="X7" s="40">
        <f>H7*Parameters!F$12/1000</f>
        <v>40</v>
      </c>
      <c r="Y7" s="37"/>
      <c r="Z7" s="50">
        <f t="shared" si="0"/>
        <v>31.610000000000003</v>
      </c>
      <c r="AA7" s="51">
        <f t="shared" si="1"/>
        <v>79.390750000000011</v>
      </c>
      <c r="AB7" s="52">
        <f t="shared" si="2"/>
        <v>185.87950000000001</v>
      </c>
    </row>
    <row r="8" spans="1:54" x14ac:dyDescent="0.2">
      <c r="A8">
        <v>19</v>
      </c>
      <c r="B8" t="s">
        <v>77</v>
      </c>
      <c r="C8" t="s">
        <v>17</v>
      </c>
      <c r="D8" s="14">
        <v>18600</v>
      </c>
      <c r="E8" s="14">
        <v>4</v>
      </c>
      <c r="F8" s="14">
        <v>0</v>
      </c>
      <c r="G8" s="14">
        <v>3</v>
      </c>
      <c r="H8" s="14">
        <v>8</v>
      </c>
      <c r="J8" s="47">
        <f>$D8*Parameters!D$6*Parameters!D$8*Parameters!D$10/1000</f>
        <v>16.739999999999998</v>
      </c>
      <c r="K8" s="48">
        <f>$D8*Parameters!E$6*Parameters!E$8*Parameters!E$10/1000</f>
        <v>35.7864</v>
      </c>
      <c r="L8" s="49">
        <f>$D8*Parameters!F$6*Parameters!F$8*Parameters!F$10/1000</f>
        <v>77.748000000000005</v>
      </c>
      <c r="M8" s="37"/>
      <c r="N8" s="47">
        <f>$D8*Parameters!D$7*Parameters!D$9*Parameters!D$10/1000</f>
        <v>3.3479999999999999</v>
      </c>
      <c r="O8" s="48">
        <f>$D8*Parameters!E$7*Parameters!E$9*Parameters!E$10/1000</f>
        <v>7.5702000000000007</v>
      </c>
      <c r="P8" s="49">
        <f>$D8*Parameters!F$7*Parameters!F$9*Parameters!F$10/1000</f>
        <v>16.851599999999998</v>
      </c>
      <c r="Q8" s="37"/>
      <c r="R8" s="38">
        <f>$E8*Parameters!D$11/1000</f>
        <v>0.4</v>
      </c>
      <c r="S8" s="39">
        <f>$E8*Parameters!E$11/1000</f>
        <v>0.56000000000000005</v>
      </c>
      <c r="T8" s="40">
        <f>$E8*Parameters!F$11/1000</f>
        <v>0.8</v>
      </c>
      <c r="U8" s="37"/>
      <c r="V8" s="38">
        <f>F8*Parameters!D$12/1000</f>
        <v>0</v>
      </c>
      <c r="W8" s="39">
        <f>G8*Parameters!E$12/1000</f>
        <v>2.4</v>
      </c>
      <c r="X8" s="40">
        <f>H8*Parameters!F$12/1000</f>
        <v>8</v>
      </c>
      <c r="Y8" s="37"/>
      <c r="Z8" s="50">
        <f t="shared" si="0"/>
        <v>20.487999999999996</v>
      </c>
      <c r="AA8" s="51">
        <f t="shared" si="1"/>
        <v>46.316600000000001</v>
      </c>
      <c r="AB8" s="52">
        <f t="shared" si="2"/>
        <v>103.39960000000001</v>
      </c>
    </row>
    <row r="9" spans="1:54" x14ac:dyDescent="0.2">
      <c r="A9">
        <v>20</v>
      </c>
      <c r="B9" t="s">
        <v>78</v>
      </c>
      <c r="C9" t="s">
        <v>17</v>
      </c>
      <c r="D9" s="14">
        <v>29700</v>
      </c>
      <c r="E9" s="14">
        <v>10</v>
      </c>
      <c r="F9" s="14">
        <v>0</v>
      </c>
      <c r="G9" s="14">
        <v>12</v>
      </c>
      <c r="H9" s="14">
        <v>32</v>
      </c>
      <c r="J9" s="47">
        <f>$D9*Parameters!D$6*Parameters!D$8*Parameters!D$10/1000</f>
        <v>26.73</v>
      </c>
      <c r="K9" s="48">
        <f>$D9*Parameters!E$6*Parameters!E$8*Parameters!E$10/1000</f>
        <v>57.142800000000001</v>
      </c>
      <c r="L9" s="49">
        <f>$D9*Parameters!F$6*Parameters!F$8*Parameters!F$10/1000</f>
        <v>124.14600000000002</v>
      </c>
      <c r="M9" s="37"/>
      <c r="N9" s="47">
        <f>$D9*Parameters!D$7*Parameters!D$9*Parameters!D$10/1000</f>
        <v>5.3460000000000001</v>
      </c>
      <c r="O9" s="48">
        <f>$D9*Parameters!E$7*Parameters!E$9*Parameters!E$10/1000</f>
        <v>12.087900000000001</v>
      </c>
      <c r="P9" s="49">
        <f>$D9*Parameters!F$7*Parameters!F$9*Parameters!F$10/1000</f>
        <v>26.908200000000001</v>
      </c>
      <c r="Q9" s="37"/>
      <c r="R9" s="38">
        <f>$E9*Parameters!D$11/1000</f>
        <v>1</v>
      </c>
      <c r="S9" s="39">
        <f>$E9*Parameters!E$11/1000</f>
        <v>1.4</v>
      </c>
      <c r="T9" s="40">
        <f>$E9*Parameters!F$11/1000</f>
        <v>2</v>
      </c>
      <c r="U9" s="37"/>
      <c r="V9" s="38">
        <f>F9*Parameters!D$12/1000</f>
        <v>0</v>
      </c>
      <c r="W9" s="39">
        <f>G9*Parameters!E$12/1000</f>
        <v>9.6</v>
      </c>
      <c r="X9" s="40">
        <f>H9*Parameters!F$12/1000</f>
        <v>32</v>
      </c>
      <c r="Y9" s="37"/>
      <c r="Z9" s="50">
        <f t="shared" si="0"/>
        <v>33.076000000000001</v>
      </c>
      <c r="AA9" s="51">
        <f t="shared" si="1"/>
        <v>80.230699999999999</v>
      </c>
      <c r="AB9" s="52">
        <f t="shared" si="2"/>
        <v>185.05420000000001</v>
      </c>
    </row>
    <row r="10" spans="1:54" x14ac:dyDescent="0.2">
      <c r="A10">
        <v>21</v>
      </c>
      <c r="B10" t="s">
        <v>79</v>
      </c>
      <c r="C10" t="s">
        <v>17</v>
      </c>
      <c r="D10" s="14">
        <v>12400</v>
      </c>
      <c r="E10" s="14">
        <v>6</v>
      </c>
      <c r="F10" s="14">
        <v>0</v>
      </c>
      <c r="G10" s="14">
        <v>8</v>
      </c>
      <c r="H10" s="14">
        <v>20</v>
      </c>
      <c r="J10" s="47">
        <f>$D10*Parameters!D$6*Parameters!D$8*Parameters!D$10/1000</f>
        <v>11.16</v>
      </c>
      <c r="K10" s="48">
        <f>$D10*Parameters!E$6*Parameters!E$8*Parameters!E$10/1000</f>
        <v>23.857600000000001</v>
      </c>
      <c r="L10" s="49">
        <f>$D10*Parameters!F$6*Parameters!F$8*Parameters!F$10/1000</f>
        <v>51.832000000000008</v>
      </c>
      <c r="M10" s="37"/>
      <c r="N10" s="47">
        <f>$D10*Parameters!D$7*Parameters!D$9*Parameters!D$10/1000</f>
        <v>2.2320000000000002</v>
      </c>
      <c r="O10" s="48">
        <f>$D10*Parameters!E$7*Parameters!E$9*Parameters!E$10/1000</f>
        <v>5.0468000000000002</v>
      </c>
      <c r="P10" s="49">
        <f>$D10*Parameters!F$7*Parameters!F$9*Parameters!F$10/1000</f>
        <v>11.234399999999999</v>
      </c>
      <c r="Q10" s="37"/>
      <c r="R10" s="38">
        <f>$E10*Parameters!D$11/1000</f>
        <v>0.6</v>
      </c>
      <c r="S10" s="39">
        <f>$E10*Parameters!E$11/1000</f>
        <v>0.84</v>
      </c>
      <c r="T10" s="40">
        <f>$E10*Parameters!F$11/1000</f>
        <v>1.2</v>
      </c>
      <c r="U10" s="37"/>
      <c r="V10" s="38">
        <f>F10*Parameters!D$12/1000</f>
        <v>0</v>
      </c>
      <c r="W10" s="39">
        <f>G10*Parameters!E$12/1000</f>
        <v>6.4</v>
      </c>
      <c r="X10" s="40">
        <f>H10*Parameters!F$12/1000</f>
        <v>20</v>
      </c>
      <c r="Y10" s="37"/>
      <c r="Z10" s="50">
        <f t="shared" si="0"/>
        <v>13.991999999999999</v>
      </c>
      <c r="AA10" s="51">
        <f t="shared" si="1"/>
        <v>36.144400000000005</v>
      </c>
      <c r="AB10" s="52">
        <f t="shared" si="2"/>
        <v>84.266400000000004</v>
      </c>
    </row>
    <row r="11" spans="1:54" x14ac:dyDescent="0.2">
      <c r="A11">
        <v>3</v>
      </c>
      <c r="B11" t="s">
        <v>80</v>
      </c>
      <c r="C11" t="s">
        <v>16</v>
      </c>
      <c r="D11" s="14">
        <v>8400</v>
      </c>
      <c r="E11" s="14">
        <v>4</v>
      </c>
      <c r="F11" s="14">
        <v>0</v>
      </c>
      <c r="G11" s="14">
        <v>5</v>
      </c>
      <c r="H11" s="14">
        <v>12</v>
      </c>
      <c r="J11" s="47">
        <f>$D11*Parameters!D$6*Parameters!D$8*Parameters!D$10/1000</f>
        <v>7.56</v>
      </c>
      <c r="K11" s="48">
        <f>$D11*Parameters!E$6*Parameters!E$8*Parameters!E$10/1000</f>
        <v>16.1616</v>
      </c>
      <c r="L11" s="49">
        <f>$D11*Parameters!F$6*Parameters!F$8*Parameters!F$10/1000</f>
        <v>35.112000000000002</v>
      </c>
      <c r="M11" s="46"/>
      <c r="N11" s="47">
        <f>$D11*Parameters!D$7*Parameters!D$9*Parameters!D$10/1000</f>
        <v>1.512</v>
      </c>
      <c r="O11" s="48">
        <f>$D11*Parameters!E$7*Parameters!E$9*Parameters!E$10/1000</f>
        <v>3.4188000000000001</v>
      </c>
      <c r="P11" s="49">
        <f>$D11*Parameters!F$7*Parameters!F$9*Parameters!F$10/1000</f>
        <v>7.6103999999999994</v>
      </c>
      <c r="Q11" s="37"/>
      <c r="R11" s="38">
        <f>$E11*Parameters!D$11/1000</f>
        <v>0.4</v>
      </c>
      <c r="S11" s="39">
        <f>$E11*Parameters!E$11/1000</f>
        <v>0.56000000000000005</v>
      </c>
      <c r="T11" s="40">
        <f>$E11*Parameters!F$11/1000</f>
        <v>0.8</v>
      </c>
      <c r="U11" s="37"/>
      <c r="V11" s="38">
        <f>F11*Parameters!D$12/1000</f>
        <v>0</v>
      </c>
      <c r="W11" s="39">
        <f>G11*Parameters!E$12/1000</f>
        <v>4</v>
      </c>
      <c r="X11" s="40">
        <f>H11*Parameters!F$12/1000</f>
        <v>12</v>
      </c>
      <c r="Y11" s="37"/>
      <c r="Z11" s="50">
        <f t="shared" si="0"/>
        <v>9.4719999999999995</v>
      </c>
      <c r="AA11" s="51">
        <f t="shared" si="1"/>
        <v>24.1404</v>
      </c>
      <c r="AB11" s="52">
        <f t="shared" si="2"/>
        <v>55.522399999999998</v>
      </c>
      <c r="AK11" s="7"/>
      <c r="AL11" s="6"/>
      <c r="AO11" s="7"/>
      <c r="AP11" s="6"/>
      <c r="AS11" s="7"/>
      <c r="AT11" s="6"/>
    </row>
    <row r="12" spans="1:54" x14ac:dyDescent="0.2">
      <c r="A12">
        <v>22</v>
      </c>
      <c r="B12" t="s">
        <v>81</v>
      </c>
      <c r="C12" t="s">
        <v>17</v>
      </c>
      <c r="D12" s="14">
        <v>5650</v>
      </c>
      <c r="E12" s="14">
        <v>1</v>
      </c>
      <c r="F12" s="14">
        <v>0</v>
      </c>
      <c r="G12" s="14">
        <v>1</v>
      </c>
      <c r="H12" s="14">
        <v>2</v>
      </c>
      <c r="J12" s="47">
        <f>$D12*Parameters!D$6*Parameters!D$8*Parameters!D$10/1000</f>
        <v>5.085</v>
      </c>
      <c r="K12" s="48">
        <f>$D12*Parameters!E$6*Parameters!E$8*Parameters!E$10/1000</f>
        <v>10.8706</v>
      </c>
      <c r="L12" s="49">
        <f>$D12*Parameters!F$6*Parameters!F$8*Parameters!F$10/1000</f>
        <v>23.617000000000004</v>
      </c>
      <c r="M12" s="46"/>
      <c r="N12" s="47">
        <f>$D12*Parameters!D$7*Parameters!D$9*Parameters!D$10/1000</f>
        <v>1.0169999999999999</v>
      </c>
      <c r="O12" s="48">
        <f>$D12*Parameters!E$7*Parameters!E$9*Parameters!E$10/1000</f>
        <v>2.29955</v>
      </c>
      <c r="P12" s="49">
        <f>$D12*Parameters!F$7*Parameters!F$9*Parameters!F$10/1000</f>
        <v>5.1189</v>
      </c>
      <c r="Q12" s="37"/>
      <c r="R12" s="38">
        <f>$E12*Parameters!D$11/1000</f>
        <v>0.1</v>
      </c>
      <c r="S12" s="39">
        <f>$E12*Parameters!E$11/1000</f>
        <v>0.14000000000000001</v>
      </c>
      <c r="T12" s="40">
        <f>$E12*Parameters!F$11/1000</f>
        <v>0.2</v>
      </c>
      <c r="U12" s="37"/>
      <c r="V12" s="38">
        <f>F12*Parameters!D$12/1000</f>
        <v>0</v>
      </c>
      <c r="W12" s="39">
        <f>G12*Parameters!E$12/1000</f>
        <v>0.8</v>
      </c>
      <c r="X12" s="40">
        <f>H12*Parameters!F$12/1000</f>
        <v>2</v>
      </c>
      <c r="Y12" s="37"/>
      <c r="Z12" s="50">
        <f t="shared" si="0"/>
        <v>6.202</v>
      </c>
      <c r="AA12" s="51">
        <f t="shared" si="1"/>
        <v>14.110150000000001</v>
      </c>
      <c r="AB12" s="52">
        <f t="shared" si="2"/>
        <v>30.935900000000004</v>
      </c>
      <c r="AK12" s="7"/>
      <c r="AL12" s="6"/>
      <c r="AO12" s="7"/>
      <c r="AP12" s="6"/>
      <c r="AS12" s="7"/>
      <c r="AT12" s="6"/>
    </row>
    <row r="13" spans="1:54" x14ac:dyDescent="0.2">
      <c r="A13">
        <v>23</v>
      </c>
      <c r="B13" t="s">
        <v>82</v>
      </c>
      <c r="C13" t="s">
        <v>17</v>
      </c>
      <c r="D13" s="14">
        <v>6800</v>
      </c>
      <c r="E13" s="14">
        <v>6</v>
      </c>
      <c r="F13" s="14">
        <v>0</v>
      </c>
      <c r="G13" s="14">
        <v>6</v>
      </c>
      <c r="H13" s="14">
        <v>16</v>
      </c>
      <c r="J13" s="47">
        <f>$D13*Parameters!D$6*Parameters!D$8*Parameters!D$10/1000</f>
        <v>6.12</v>
      </c>
      <c r="K13" s="48">
        <f>$D13*Parameters!E$6*Parameters!E$8*Parameters!E$10/1000</f>
        <v>13.083200000000001</v>
      </c>
      <c r="L13" s="49">
        <f>$D13*Parameters!F$6*Parameters!F$8*Parameters!F$10/1000</f>
        <v>28.424000000000003</v>
      </c>
      <c r="M13" s="46"/>
      <c r="N13" s="47">
        <f>$D13*Parameters!D$7*Parameters!D$9*Parameters!D$10/1000</f>
        <v>1.224</v>
      </c>
      <c r="O13" s="48">
        <f>$D13*Parameters!E$7*Parameters!E$9*Parameters!E$10/1000</f>
        <v>2.7675999999999998</v>
      </c>
      <c r="P13" s="49">
        <f>$D13*Parameters!F$7*Parameters!F$9*Parameters!F$10/1000</f>
        <v>6.1608000000000001</v>
      </c>
      <c r="Q13" s="37"/>
      <c r="R13" s="38">
        <f>$E13*Parameters!D$11/1000</f>
        <v>0.6</v>
      </c>
      <c r="S13" s="39">
        <f>$E13*Parameters!E$11/1000</f>
        <v>0.84</v>
      </c>
      <c r="T13" s="40">
        <f>$E13*Parameters!F$11/1000</f>
        <v>1.2</v>
      </c>
      <c r="U13" s="37"/>
      <c r="V13" s="38">
        <f>F13*Parameters!D$12/1000</f>
        <v>0</v>
      </c>
      <c r="W13" s="39">
        <f>G13*Parameters!E$12/1000</f>
        <v>4.8</v>
      </c>
      <c r="X13" s="40">
        <f>H13*Parameters!F$12/1000</f>
        <v>16</v>
      </c>
      <c r="Y13" s="37"/>
      <c r="Z13" s="50">
        <f t="shared" si="0"/>
        <v>7.944</v>
      </c>
      <c r="AA13" s="51">
        <f t="shared" si="1"/>
        <v>21.490800000000004</v>
      </c>
      <c r="AB13" s="52">
        <f t="shared" si="2"/>
        <v>51.784800000000004</v>
      </c>
      <c r="AK13" s="7"/>
      <c r="AL13" s="6"/>
      <c r="AO13" s="7"/>
      <c r="AP13" s="6"/>
      <c r="AS13" s="7"/>
      <c r="AT13" s="6"/>
    </row>
    <row r="14" spans="1:54" x14ac:dyDescent="0.2">
      <c r="A14">
        <v>24</v>
      </c>
      <c r="B14" t="s">
        <v>83</v>
      </c>
      <c r="C14" t="s">
        <v>17</v>
      </c>
      <c r="D14" s="14">
        <v>6600</v>
      </c>
      <c r="E14" s="14">
        <v>3</v>
      </c>
      <c r="F14" s="14">
        <v>0</v>
      </c>
      <c r="G14" s="14">
        <v>3</v>
      </c>
      <c r="H14" s="14">
        <v>6</v>
      </c>
      <c r="J14" s="47">
        <f>$D14*Parameters!D$6*Parameters!D$8*Parameters!D$10/1000</f>
        <v>5.94</v>
      </c>
      <c r="K14" s="48">
        <f>$D14*Parameters!E$6*Parameters!E$8*Parameters!E$10/1000</f>
        <v>12.698400000000001</v>
      </c>
      <c r="L14" s="49">
        <f>$D14*Parameters!F$6*Parameters!F$8*Parameters!F$10/1000</f>
        <v>27.588000000000005</v>
      </c>
      <c r="M14" s="46"/>
      <c r="N14" s="47">
        <f>$D14*Parameters!D$7*Parameters!D$9*Parameters!D$10/1000</f>
        <v>1.1879999999999999</v>
      </c>
      <c r="O14" s="48">
        <f>$D14*Parameters!E$7*Parameters!E$9*Parameters!E$10/1000</f>
        <v>2.6862000000000004</v>
      </c>
      <c r="P14" s="49">
        <f>$D14*Parameters!F$7*Parameters!F$9*Parameters!F$10/1000</f>
        <v>5.9795999999999996</v>
      </c>
      <c r="Q14" s="37"/>
      <c r="R14" s="38">
        <f>$E14*Parameters!D$11/1000</f>
        <v>0.3</v>
      </c>
      <c r="S14" s="39">
        <f>$E14*Parameters!E$11/1000</f>
        <v>0.42</v>
      </c>
      <c r="T14" s="40">
        <f>$E14*Parameters!F$11/1000</f>
        <v>0.6</v>
      </c>
      <c r="U14" s="37"/>
      <c r="V14" s="38">
        <f>F14*Parameters!D$12/1000</f>
        <v>0</v>
      </c>
      <c r="W14" s="39">
        <f>G14*Parameters!E$12/1000</f>
        <v>2.4</v>
      </c>
      <c r="X14" s="40">
        <f>H14*Parameters!F$12/1000</f>
        <v>6</v>
      </c>
      <c r="Y14" s="37"/>
      <c r="Z14" s="50">
        <f t="shared" si="0"/>
        <v>7.4279999999999999</v>
      </c>
      <c r="AA14" s="51">
        <f t="shared" si="1"/>
        <v>18.204600000000003</v>
      </c>
      <c r="AB14" s="52">
        <f t="shared" si="2"/>
        <v>40.167600000000007</v>
      </c>
      <c r="AK14" s="7"/>
      <c r="AL14" s="6"/>
      <c r="AO14" s="7"/>
      <c r="AP14" s="6"/>
      <c r="AS14" s="7"/>
      <c r="AT14" s="6"/>
    </row>
    <row r="15" spans="1:54" x14ac:dyDescent="0.2">
      <c r="A15">
        <v>25</v>
      </c>
      <c r="B15" t="s">
        <v>84</v>
      </c>
      <c r="C15" t="s">
        <v>17</v>
      </c>
      <c r="D15" s="14">
        <v>26650</v>
      </c>
      <c r="E15" s="14">
        <v>4</v>
      </c>
      <c r="F15" s="14">
        <v>0</v>
      </c>
      <c r="G15" s="14">
        <v>6</v>
      </c>
      <c r="H15" s="14">
        <v>16</v>
      </c>
      <c r="J15" s="47">
        <f>$D15*Parameters!D$6*Parameters!D$8*Parameters!D$10/1000</f>
        <v>23.984999999999999</v>
      </c>
      <c r="K15" s="48">
        <f>$D15*Parameters!E$6*Parameters!E$8*Parameters!E$10/1000</f>
        <v>51.274600000000007</v>
      </c>
      <c r="L15" s="49">
        <f>$D15*Parameters!F$6*Parameters!F$8*Parameters!F$10/1000</f>
        <v>111.39700000000002</v>
      </c>
      <c r="M15" s="46"/>
      <c r="N15" s="47">
        <f>$D15*Parameters!D$7*Parameters!D$9*Parameters!D$10/1000</f>
        <v>4.7969999999999997</v>
      </c>
      <c r="O15" s="48">
        <f>$D15*Parameters!E$7*Parameters!E$9*Parameters!E$10/1000</f>
        <v>10.846550000000001</v>
      </c>
      <c r="P15" s="49">
        <f>$D15*Parameters!F$7*Parameters!F$9*Parameters!F$10/1000</f>
        <v>24.144899999999996</v>
      </c>
      <c r="Q15" s="37"/>
      <c r="R15" s="38">
        <f>$E15*Parameters!D$11/1000</f>
        <v>0.4</v>
      </c>
      <c r="S15" s="39">
        <f>$E15*Parameters!E$11/1000</f>
        <v>0.56000000000000005</v>
      </c>
      <c r="T15" s="40">
        <f>$E15*Parameters!F$11/1000</f>
        <v>0.8</v>
      </c>
      <c r="U15" s="37"/>
      <c r="V15" s="38">
        <f>F15*Parameters!D$12/1000</f>
        <v>0</v>
      </c>
      <c r="W15" s="39">
        <f>G15*Parameters!E$12/1000</f>
        <v>4.8</v>
      </c>
      <c r="X15" s="40">
        <f>H15*Parameters!F$12/1000</f>
        <v>16</v>
      </c>
      <c r="Y15" s="37"/>
      <c r="Z15" s="50">
        <f t="shared" si="0"/>
        <v>29.181999999999999</v>
      </c>
      <c r="AA15" s="51">
        <f t="shared" si="1"/>
        <v>67.481150000000014</v>
      </c>
      <c r="AB15" s="52">
        <f t="shared" si="2"/>
        <v>152.34190000000004</v>
      </c>
      <c r="AK15" s="7"/>
      <c r="AL15" s="6"/>
      <c r="AO15" s="7"/>
      <c r="AP15" s="6"/>
      <c r="AS15" s="7"/>
      <c r="AT15" s="6"/>
    </row>
    <row r="16" spans="1:54" x14ac:dyDescent="0.2">
      <c r="A16">
        <v>26</v>
      </c>
      <c r="B16" t="s">
        <v>85</v>
      </c>
      <c r="C16" t="s">
        <v>17</v>
      </c>
      <c r="D16" s="14">
        <v>21500</v>
      </c>
      <c r="E16" s="14">
        <v>7</v>
      </c>
      <c r="F16" s="14">
        <v>0</v>
      </c>
      <c r="G16" s="14">
        <v>9</v>
      </c>
      <c r="H16" s="14">
        <v>22</v>
      </c>
      <c r="J16" s="47">
        <f>$D16*Parameters!D$6*Parameters!D$8*Parameters!D$10/1000</f>
        <v>19.350000000000001</v>
      </c>
      <c r="K16" s="48">
        <f>$D16*Parameters!E$6*Parameters!E$8*Parameters!E$10/1000</f>
        <v>41.366</v>
      </c>
      <c r="L16" s="49">
        <f>$D16*Parameters!F$6*Parameters!F$8*Parameters!F$10/1000</f>
        <v>89.870000000000019</v>
      </c>
      <c r="M16" s="46"/>
      <c r="N16" s="47">
        <f>$D16*Parameters!D$7*Parameters!D$9*Parameters!D$10/1000</f>
        <v>3.87</v>
      </c>
      <c r="O16" s="48">
        <f>$D16*Parameters!E$7*Parameters!E$9*Parameters!E$10/1000</f>
        <v>8.7505000000000006</v>
      </c>
      <c r="P16" s="49">
        <f>$D16*Parameters!F$7*Parameters!F$9*Parameters!F$10/1000</f>
        <v>19.478999999999999</v>
      </c>
      <c r="Q16" s="37"/>
      <c r="R16" s="38">
        <f>$E16*Parameters!D$11/1000</f>
        <v>0.7</v>
      </c>
      <c r="S16" s="39">
        <f>$E16*Parameters!E$11/1000</f>
        <v>0.98</v>
      </c>
      <c r="T16" s="40">
        <f>$E16*Parameters!F$11/1000</f>
        <v>1.4</v>
      </c>
      <c r="U16" s="37"/>
      <c r="V16" s="38">
        <f>F16*Parameters!D$12/1000</f>
        <v>0</v>
      </c>
      <c r="W16" s="39">
        <f>G16*Parameters!E$12/1000</f>
        <v>7.2</v>
      </c>
      <c r="X16" s="40">
        <f>H16*Parameters!F$12/1000</f>
        <v>22</v>
      </c>
      <c r="Y16" s="37"/>
      <c r="Z16" s="50">
        <f t="shared" si="0"/>
        <v>23.92</v>
      </c>
      <c r="AA16" s="51">
        <f t="shared" si="1"/>
        <v>58.296500000000002</v>
      </c>
      <c r="AB16" s="52">
        <f t="shared" si="2"/>
        <v>132.74900000000002</v>
      </c>
      <c r="AK16" s="7"/>
      <c r="AL16" s="6"/>
      <c r="AO16" s="7"/>
      <c r="AP16" s="6"/>
      <c r="AS16" s="7"/>
      <c r="AT16" s="6"/>
    </row>
    <row r="17" spans="1:46" x14ac:dyDescent="0.2">
      <c r="A17">
        <v>27</v>
      </c>
      <c r="B17" t="s">
        <v>86</v>
      </c>
      <c r="C17" t="s">
        <v>17</v>
      </c>
      <c r="D17" s="14">
        <v>6250</v>
      </c>
      <c r="E17" s="14">
        <v>4</v>
      </c>
      <c r="F17" s="14">
        <v>0</v>
      </c>
      <c r="G17" s="14">
        <v>4</v>
      </c>
      <c r="H17" s="14">
        <v>10</v>
      </c>
      <c r="J17" s="47">
        <f>$D17*Parameters!D$6*Parameters!D$8*Parameters!D$10/1000</f>
        <v>5.625</v>
      </c>
      <c r="K17" s="48">
        <f>$D17*Parameters!E$6*Parameters!E$8*Parameters!E$10/1000</f>
        <v>12.025</v>
      </c>
      <c r="L17" s="49">
        <f>$D17*Parameters!F$6*Parameters!F$8*Parameters!F$10/1000</f>
        <v>26.125000000000004</v>
      </c>
      <c r="M17" s="46"/>
      <c r="N17" s="47">
        <f>$D17*Parameters!D$7*Parameters!D$9*Parameters!D$10/1000</f>
        <v>1.125</v>
      </c>
      <c r="O17" s="48">
        <f>$D17*Parameters!E$7*Parameters!E$9*Parameters!E$10/1000</f>
        <v>2.5437500000000002</v>
      </c>
      <c r="P17" s="49">
        <f>$D17*Parameters!F$7*Parameters!F$9*Parameters!F$10/1000</f>
        <v>5.6624999999999996</v>
      </c>
      <c r="Q17" s="37"/>
      <c r="R17" s="38">
        <f>$E17*Parameters!D$11/1000</f>
        <v>0.4</v>
      </c>
      <c r="S17" s="39">
        <f>$E17*Parameters!E$11/1000</f>
        <v>0.56000000000000005</v>
      </c>
      <c r="T17" s="40">
        <f>$E17*Parameters!F$11/1000</f>
        <v>0.8</v>
      </c>
      <c r="U17" s="37"/>
      <c r="V17" s="38">
        <f>F17*Parameters!D$12/1000</f>
        <v>0</v>
      </c>
      <c r="W17" s="39">
        <f>G17*Parameters!E$12/1000</f>
        <v>3.2</v>
      </c>
      <c r="X17" s="40">
        <f>H17*Parameters!F$12/1000</f>
        <v>10</v>
      </c>
      <c r="Y17" s="37"/>
      <c r="Z17" s="50">
        <f t="shared" si="0"/>
        <v>7.15</v>
      </c>
      <c r="AA17" s="51">
        <f t="shared" si="1"/>
        <v>18.328750000000003</v>
      </c>
      <c r="AB17" s="52">
        <f t="shared" si="2"/>
        <v>42.587499999999999</v>
      </c>
      <c r="AK17" s="7"/>
      <c r="AL17" s="6"/>
      <c r="AO17" s="7"/>
      <c r="AP17" s="6"/>
      <c r="AS17" s="7"/>
      <c r="AT17" s="6"/>
    </row>
    <row r="18" spans="1:46" x14ac:dyDescent="0.2">
      <c r="A18">
        <v>28</v>
      </c>
      <c r="B18" t="s">
        <v>87</v>
      </c>
      <c r="C18" t="s">
        <v>17</v>
      </c>
      <c r="D18" s="14">
        <v>20500</v>
      </c>
      <c r="E18" s="14">
        <v>6</v>
      </c>
      <c r="F18" s="14">
        <v>0</v>
      </c>
      <c r="G18" s="14">
        <v>6</v>
      </c>
      <c r="H18" s="14">
        <v>14</v>
      </c>
      <c r="J18" s="47">
        <f>$D18*Parameters!D$6*Parameters!D$8*Parameters!D$10/1000</f>
        <v>18.45</v>
      </c>
      <c r="K18" s="48">
        <f>$D18*Parameters!E$6*Parameters!E$8*Parameters!E$10/1000</f>
        <v>39.442</v>
      </c>
      <c r="L18" s="49">
        <f>$D18*Parameters!F$6*Parameters!F$8*Parameters!F$10/1000</f>
        <v>85.690000000000012</v>
      </c>
      <c r="M18" s="37"/>
      <c r="N18" s="47">
        <f>$D18*Parameters!D$7*Parameters!D$9*Parameters!D$10/1000</f>
        <v>3.69</v>
      </c>
      <c r="O18" s="48">
        <f>$D18*Parameters!E$7*Parameters!E$9*Parameters!E$10/1000</f>
        <v>8.3435000000000006</v>
      </c>
      <c r="P18" s="49">
        <f>$D18*Parameters!F$7*Parameters!F$9*Parameters!F$10/1000</f>
        <v>18.573</v>
      </c>
      <c r="Q18" s="37"/>
      <c r="R18" s="38">
        <f>$E18*Parameters!D$11/1000</f>
        <v>0.6</v>
      </c>
      <c r="S18" s="39">
        <f>$E18*Parameters!E$11/1000</f>
        <v>0.84</v>
      </c>
      <c r="T18" s="40">
        <f>$E18*Parameters!F$11/1000</f>
        <v>1.2</v>
      </c>
      <c r="U18" s="37"/>
      <c r="V18" s="38">
        <f>F18*Parameters!D$12/1000</f>
        <v>0</v>
      </c>
      <c r="W18" s="39">
        <f>G18*Parameters!E$12/1000</f>
        <v>4.8</v>
      </c>
      <c r="X18" s="40">
        <f>H18*Parameters!F$12/1000</f>
        <v>14</v>
      </c>
      <c r="Y18" s="37"/>
      <c r="Z18" s="50">
        <f t="shared" si="0"/>
        <v>22.740000000000002</v>
      </c>
      <c r="AA18" s="51">
        <f t="shared" si="1"/>
        <v>53.4255</v>
      </c>
      <c r="AB18" s="52">
        <f t="shared" si="2"/>
        <v>119.46300000000001</v>
      </c>
      <c r="AK18" s="7"/>
      <c r="AL18" s="6"/>
      <c r="AO18" s="7"/>
      <c r="AP18" s="6"/>
      <c r="AS18" s="7"/>
      <c r="AT18" s="6"/>
    </row>
    <row r="19" spans="1:46" x14ac:dyDescent="0.2">
      <c r="A19">
        <v>29</v>
      </c>
      <c r="B19" t="s">
        <v>88</v>
      </c>
      <c r="C19" t="s">
        <v>17</v>
      </c>
      <c r="D19" s="14">
        <v>11100</v>
      </c>
      <c r="E19" s="14">
        <v>4</v>
      </c>
      <c r="F19" s="14">
        <v>0</v>
      </c>
      <c r="G19" s="14">
        <v>4</v>
      </c>
      <c r="H19" s="14">
        <v>10</v>
      </c>
      <c r="J19" s="47">
        <f>$D19*Parameters!D$6*Parameters!D$8*Parameters!D$10/1000</f>
        <v>9.99</v>
      </c>
      <c r="K19" s="48">
        <f>$D19*Parameters!E$6*Parameters!E$8*Parameters!E$10/1000</f>
        <v>21.356400000000001</v>
      </c>
      <c r="L19" s="49">
        <f>$D19*Parameters!F$6*Parameters!F$8*Parameters!F$10/1000</f>
        <v>46.39800000000001</v>
      </c>
      <c r="M19" s="37"/>
      <c r="N19" s="47">
        <f>$D19*Parameters!D$7*Parameters!D$9*Parameters!D$10/1000</f>
        <v>1.998</v>
      </c>
      <c r="O19" s="48">
        <f>$D19*Parameters!E$7*Parameters!E$9*Parameters!E$10/1000</f>
        <v>4.5176999999999996</v>
      </c>
      <c r="P19" s="49">
        <f>$D19*Parameters!F$7*Parameters!F$9*Parameters!F$10/1000</f>
        <v>10.0566</v>
      </c>
      <c r="Q19" s="37"/>
      <c r="R19" s="38">
        <f>$E19*Parameters!D$11/1000</f>
        <v>0.4</v>
      </c>
      <c r="S19" s="39">
        <f>$E19*Parameters!E$11/1000</f>
        <v>0.56000000000000005</v>
      </c>
      <c r="T19" s="40">
        <f>$E19*Parameters!F$11/1000</f>
        <v>0.8</v>
      </c>
      <c r="U19" s="37"/>
      <c r="V19" s="38">
        <f>F19*Parameters!D$12/1000</f>
        <v>0</v>
      </c>
      <c r="W19" s="39">
        <f>G19*Parameters!E$12/1000</f>
        <v>3.2</v>
      </c>
      <c r="X19" s="40">
        <f>H19*Parameters!F$12/1000</f>
        <v>10</v>
      </c>
      <c r="Y19" s="37"/>
      <c r="Z19" s="50">
        <f t="shared" si="0"/>
        <v>12.388</v>
      </c>
      <c r="AA19" s="51">
        <f t="shared" si="1"/>
        <v>29.634099999999997</v>
      </c>
      <c r="AB19" s="52">
        <f t="shared" si="2"/>
        <v>67.254600000000011</v>
      </c>
      <c r="AK19" s="7"/>
      <c r="AL19" s="6"/>
      <c r="AO19" s="7"/>
      <c r="AP19" s="6"/>
      <c r="AS19" s="7"/>
      <c r="AT19" s="6"/>
    </row>
    <row r="20" spans="1:46" x14ac:dyDescent="0.2">
      <c r="A20">
        <v>30</v>
      </c>
      <c r="B20" t="s">
        <v>89</v>
      </c>
      <c r="C20" t="s">
        <v>17</v>
      </c>
      <c r="D20" s="14">
        <v>17450</v>
      </c>
      <c r="E20" s="14">
        <v>9</v>
      </c>
      <c r="F20" s="14">
        <v>0</v>
      </c>
      <c r="G20" s="14">
        <v>9</v>
      </c>
      <c r="H20" s="14">
        <v>22</v>
      </c>
      <c r="J20" s="47">
        <f>$D20*Parameters!D$6*Parameters!D$8*Parameters!D$10/1000</f>
        <v>15.705</v>
      </c>
      <c r="K20" s="48">
        <f>$D20*Parameters!E$6*Parameters!E$8*Parameters!E$10/1000</f>
        <v>33.573800000000006</v>
      </c>
      <c r="L20" s="49">
        <f>$D20*Parameters!F$6*Parameters!F$8*Parameters!F$10/1000</f>
        <v>72.941000000000003</v>
      </c>
      <c r="M20" s="37"/>
      <c r="N20" s="47">
        <f>$D20*Parameters!D$7*Parameters!D$9*Parameters!D$10/1000</f>
        <v>3.141</v>
      </c>
      <c r="O20" s="48">
        <f>$D20*Parameters!E$7*Parameters!E$9*Parameters!E$10/1000</f>
        <v>7.1021500000000009</v>
      </c>
      <c r="P20" s="49">
        <f>$D20*Parameters!F$7*Parameters!F$9*Parameters!F$10/1000</f>
        <v>15.809699999999999</v>
      </c>
      <c r="Q20" s="37"/>
      <c r="R20" s="38">
        <f>$E20*Parameters!D$11/1000</f>
        <v>0.9</v>
      </c>
      <c r="S20" s="39">
        <f>$E20*Parameters!E$11/1000</f>
        <v>1.26</v>
      </c>
      <c r="T20" s="40">
        <f>$E20*Parameters!F$11/1000</f>
        <v>1.8</v>
      </c>
      <c r="U20" s="37"/>
      <c r="V20" s="38">
        <f>F20*Parameters!D$12/1000</f>
        <v>0</v>
      </c>
      <c r="W20" s="39">
        <f>G20*Parameters!E$12/1000</f>
        <v>7.2</v>
      </c>
      <c r="X20" s="40">
        <f>H20*Parameters!F$12/1000</f>
        <v>22</v>
      </c>
      <c r="Y20" s="37"/>
      <c r="Z20" s="50">
        <f t="shared" si="0"/>
        <v>19.745999999999999</v>
      </c>
      <c r="AA20" s="51">
        <f t="shared" si="1"/>
        <v>49.135950000000008</v>
      </c>
      <c r="AB20" s="52">
        <f t="shared" si="2"/>
        <v>112.55069999999999</v>
      </c>
      <c r="AK20" s="7"/>
      <c r="AL20" s="6"/>
      <c r="AO20" s="7"/>
      <c r="AP20" s="6"/>
      <c r="AS20" s="7"/>
      <c r="AT20" s="6"/>
    </row>
    <row r="21" spans="1:46" x14ac:dyDescent="0.2">
      <c r="A21">
        <v>31</v>
      </c>
      <c r="B21" t="s">
        <v>90</v>
      </c>
      <c r="C21" t="s">
        <v>17</v>
      </c>
      <c r="D21" s="14">
        <v>12550</v>
      </c>
      <c r="E21" s="14">
        <v>10</v>
      </c>
      <c r="F21" s="14">
        <v>0</v>
      </c>
      <c r="G21" s="14">
        <v>9</v>
      </c>
      <c r="H21" s="14">
        <v>22</v>
      </c>
      <c r="J21" s="47">
        <f>$D21*Parameters!D$6*Parameters!D$8*Parameters!D$10/1000</f>
        <v>11.295</v>
      </c>
      <c r="K21" s="48">
        <f>$D21*Parameters!E$6*Parameters!E$8*Parameters!E$10/1000</f>
        <v>24.1462</v>
      </c>
      <c r="L21" s="49">
        <f>$D21*Parameters!F$6*Parameters!F$8*Parameters!F$10/1000</f>
        <v>52.45900000000001</v>
      </c>
      <c r="M21" s="37"/>
      <c r="N21" s="47">
        <f>$D21*Parameters!D$7*Parameters!D$9*Parameters!D$10/1000</f>
        <v>2.2589999999999999</v>
      </c>
      <c r="O21" s="48">
        <f>$D21*Parameters!E$7*Parameters!E$9*Parameters!E$10/1000</f>
        <v>5.10785</v>
      </c>
      <c r="P21" s="49">
        <f>$D21*Parameters!F$7*Parameters!F$9*Parameters!F$10/1000</f>
        <v>11.370299999999999</v>
      </c>
      <c r="Q21" s="37"/>
      <c r="R21" s="38">
        <f>$E21*Parameters!D$11/1000</f>
        <v>1</v>
      </c>
      <c r="S21" s="39">
        <f>$E21*Parameters!E$11/1000</f>
        <v>1.4</v>
      </c>
      <c r="T21" s="40">
        <f>$E21*Parameters!F$11/1000</f>
        <v>2</v>
      </c>
      <c r="U21" s="37"/>
      <c r="V21" s="38">
        <f>F21*Parameters!D$12/1000</f>
        <v>0</v>
      </c>
      <c r="W21" s="39">
        <f>G21*Parameters!E$12/1000</f>
        <v>7.2</v>
      </c>
      <c r="X21" s="40">
        <f>H21*Parameters!F$12/1000</f>
        <v>22</v>
      </c>
      <c r="Y21" s="37"/>
      <c r="Z21" s="50">
        <f t="shared" si="0"/>
        <v>14.554</v>
      </c>
      <c r="AA21" s="51">
        <f t="shared" si="1"/>
        <v>37.854050000000001</v>
      </c>
      <c r="AB21" s="52">
        <f t="shared" si="2"/>
        <v>87.829300000000018</v>
      </c>
      <c r="AK21" s="7"/>
      <c r="AL21" s="6"/>
      <c r="AO21" s="7"/>
      <c r="AP21" s="6"/>
      <c r="AS21" s="7"/>
      <c r="AT21" s="6"/>
    </row>
    <row r="22" spans="1:46" x14ac:dyDescent="0.2">
      <c r="A22">
        <v>32</v>
      </c>
      <c r="B22" t="s">
        <v>91</v>
      </c>
      <c r="C22" t="s">
        <v>17</v>
      </c>
      <c r="D22" s="14">
        <v>22100</v>
      </c>
      <c r="E22" s="14">
        <v>8</v>
      </c>
      <c r="F22" s="14">
        <v>0</v>
      </c>
      <c r="G22" s="14">
        <v>8</v>
      </c>
      <c r="H22" s="14">
        <v>20</v>
      </c>
      <c r="J22" s="47">
        <f>$D22*Parameters!D$6*Parameters!D$8*Parameters!D$10/1000</f>
        <v>19.89</v>
      </c>
      <c r="K22" s="48">
        <f>$D22*Parameters!E$6*Parameters!E$8*Parameters!E$10/1000</f>
        <v>42.520400000000002</v>
      </c>
      <c r="L22" s="49">
        <f>$D22*Parameters!F$6*Parameters!F$8*Parameters!F$10/1000</f>
        <v>92.378000000000014</v>
      </c>
      <c r="M22" s="37"/>
      <c r="N22" s="47">
        <f>$D22*Parameters!D$7*Parameters!D$9*Parameters!D$10/1000</f>
        <v>3.9780000000000002</v>
      </c>
      <c r="O22" s="48">
        <f>$D22*Parameters!E$7*Parameters!E$9*Parameters!E$10/1000</f>
        <v>8.9946999999999999</v>
      </c>
      <c r="P22" s="49">
        <f>$D22*Parameters!F$7*Parameters!F$9*Parameters!F$10/1000</f>
        <v>20.022599999999997</v>
      </c>
      <c r="Q22" s="37"/>
      <c r="R22" s="38">
        <f>$E22*Parameters!D$11/1000</f>
        <v>0.8</v>
      </c>
      <c r="S22" s="39">
        <f>$E22*Parameters!E$11/1000</f>
        <v>1.1200000000000001</v>
      </c>
      <c r="T22" s="40">
        <f>$E22*Parameters!F$11/1000</f>
        <v>1.6</v>
      </c>
      <c r="U22" s="37"/>
      <c r="V22" s="38">
        <f>F22*Parameters!D$12/1000</f>
        <v>0</v>
      </c>
      <c r="W22" s="39">
        <f>G22*Parameters!E$12/1000</f>
        <v>6.4</v>
      </c>
      <c r="X22" s="40">
        <f>H22*Parameters!F$12/1000</f>
        <v>20</v>
      </c>
      <c r="Y22" s="37"/>
      <c r="Z22" s="50">
        <f t="shared" si="0"/>
        <v>24.668000000000003</v>
      </c>
      <c r="AA22" s="51">
        <f t="shared" si="1"/>
        <v>59.0351</v>
      </c>
      <c r="AB22" s="52">
        <f t="shared" si="2"/>
        <v>134.00060000000002</v>
      </c>
      <c r="AK22" s="7"/>
      <c r="AL22" s="6"/>
      <c r="AO22" s="7"/>
      <c r="AP22" s="6"/>
      <c r="AS22" s="7"/>
      <c r="AT22" s="6"/>
    </row>
    <row r="23" spans="1:46" x14ac:dyDescent="0.2">
      <c r="A23">
        <v>33</v>
      </c>
      <c r="B23" t="s">
        <v>92</v>
      </c>
      <c r="C23" t="s">
        <v>17</v>
      </c>
      <c r="D23" s="14">
        <v>20800</v>
      </c>
      <c r="E23" s="14">
        <v>8</v>
      </c>
      <c r="F23" s="14">
        <v>0</v>
      </c>
      <c r="G23" s="14">
        <v>8</v>
      </c>
      <c r="H23" s="14">
        <v>20</v>
      </c>
      <c r="J23" s="47">
        <f>$D23*Parameters!D$6*Parameters!D$8*Parameters!D$10/1000</f>
        <v>18.72</v>
      </c>
      <c r="K23" s="48">
        <f>$D23*Parameters!E$6*Parameters!E$8*Parameters!E$10/1000</f>
        <v>40.019200000000005</v>
      </c>
      <c r="L23" s="49">
        <f>$D23*Parameters!F$6*Parameters!F$8*Parameters!F$10/1000</f>
        <v>86.944000000000017</v>
      </c>
      <c r="M23" s="37"/>
      <c r="N23" s="47">
        <f>$D23*Parameters!D$7*Parameters!D$9*Parameters!D$10/1000</f>
        <v>3.7440000000000002</v>
      </c>
      <c r="O23" s="48">
        <f>$D23*Parameters!E$7*Parameters!E$9*Parameters!E$10/1000</f>
        <v>8.4656000000000002</v>
      </c>
      <c r="P23" s="49">
        <f>$D23*Parameters!F$7*Parameters!F$9*Parameters!F$10/1000</f>
        <v>18.844799999999999</v>
      </c>
      <c r="Q23" s="37"/>
      <c r="R23" s="38">
        <f>$E23*Parameters!D$11/1000</f>
        <v>0.8</v>
      </c>
      <c r="S23" s="39">
        <f>$E23*Parameters!E$11/1000</f>
        <v>1.1200000000000001</v>
      </c>
      <c r="T23" s="40">
        <f>$E23*Parameters!F$11/1000</f>
        <v>1.6</v>
      </c>
      <c r="U23" s="37"/>
      <c r="V23" s="38">
        <f>F23*Parameters!D$12/1000</f>
        <v>0</v>
      </c>
      <c r="W23" s="39">
        <f>G23*Parameters!E$12/1000</f>
        <v>6.4</v>
      </c>
      <c r="X23" s="40">
        <f>H23*Parameters!F$12/1000</f>
        <v>20</v>
      </c>
      <c r="Y23" s="37"/>
      <c r="Z23" s="50">
        <f t="shared" si="0"/>
        <v>23.263999999999999</v>
      </c>
      <c r="AA23" s="51">
        <f t="shared" si="1"/>
        <v>56.004800000000003</v>
      </c>
      <c r="AB23" s="52">
        <f t="shared" si="2"/>
        <v>127.3888</v>
      </c>
      <c r="AK23" s="7"/>
      <c r="AL23" s="6"/>
      <c r="AO23" s="7"/>
      <c r="AP23" s="6"/>
      <c r="AS23" s="7"/>
      <c r="AT23" s="6"/>
    </row>
    <row r="24" spans="1:46" x14ac:dyDescent="0.2">
      <c r="A24">
        <v>34</v>
      </c>
      <c r="B24" t="s">
        <v>93</v>
      </c>
      <c r="C24" t="s">
        <v>17</v>
      </c>
      <c r="D24" s="14">
        <v>23000</v>
      </c>
      <c r="E24" s="14">
        <v>8</v>
      </c>
      <c r="F24" s="14">
        <v>0</v>
      </c>
      <c r="G24" s="14">
        <v>9</v>
      </c>
      <c r="H24" s="14">
        <v>22</v>
      </c>
      <c r="J24" s="47">
        <f>$D24*Parameters!D$6*Parameters!D$8*Parameters!D$10/1000</f>
        <v>20.7</v>
      </c>
      <c r="K24" s="48">
        <f>$D24*Parameters!E$6*Parameters!E$8*Parameters!E$10/1000</f>
        <v>44.252000000000002</v>
      </c>
      <c r="L24" s="49">
        <f>$D24*Parameters!F$6*Parameters!F$8*Parameters!F$10/1000</f>
        <v>96.140000000000015</v>
      </c>
      <c r="M24" s="37"/>
      <c r="N24" s="47">
        <f>$D24*Parameters!D$7*Parameters!D$9*Parameters!D$10/1000</f>
        <v>4.1399999999999997</v>
      </c>
      <c r="O24" s="48">
        <f>$D24*Parameters!E$7*Parameters!E$9*Parameters!E$10/1000</f>
        <v>9.3610000000000007</v>
      </c>
      <c r="P24" s="49">
        <f>$D24*Parameters!F$7*Parameters!F$9*Parameters!F$10/1000</f>
        <v>20.838000000000001</v>
      </c>
      <c r="Q24" s="37"/>
      <c r="R24" s="38">
        <f>$E24*Parameters!D$11/1000</f>
        <v>0.8</v>
      </c>
      <c r="S24" s="39">
        <f>$E24*Parameters!E$11/1000</f>
        <v>1.1200000000000001</v>
      </c>
      <c r="T24" s="40">
        <f>$E24*Parameters!F$11/1000</f>
        <v>1.6</v>
      </c>
      <c r="U24" s="37"/>
      <c r="V24" s="38">
        <f>F24*Parameters!D$12/1000</f>
        <v>0</v>
      </c>
      <c r="W24" s="39">
        <f>G24*Parameters!E$12/1000</f>
        <v>7.2</v>
      </c>
      <c r="X24" s="40">
        <f>H24*Parameters!F$12/1000</f>
        <v>22</v>
      </c>
      <c r="Y24" s="37"/>
      <c r="Z24" s="50">
        <f t="shared" si="0"/>
        <v>25.64</v>
      </c>
      <c r="AA24" s="51">
        <f t="shared" si="1"/>
        <v>61.933</v>
      </c>
      <c r="AB24" s="52">
        <f t="shared" si="2"/>
        <v>140.578</v>
      </c>
      <c r="AK24" s="7"/>
      <c r="AL24" s="6"/>
      <c r="AO24" s="7"/>
      <c r="AP24" s="6"/>
      <c r="AS24" s="7"/>
      <c r="AT24" s="6"/>
    </row>
    <row r="25" spans="1:46" x14ac:dyDescent="0.2">
      <c r="A25">
        <v>35</v>
      </c>
      <c r="B25" t="s">
        <v>94</v>
      </c>
      <c r="C25" t="s">
        <v>17</v>
      </c>
      <c r="D25" s="14">
        <v>19350</v>
      </c>
      <c r="E25" s="14">
        <v>11</v>
      </c>
      <c r="F25" s="14">
        <v>0</v>
      </c>
      <c r="G25" s="14">
        <v>9</v>
      </c>
      <c r="H25" s="14">
        <v>24</v>
      </c>
      <c r="J25" s="47">
        <f>$D25*Parameters!D$6*Parameters!D$8*Parameters!D$10/1000</f>
        <v>17.414999999999999</v>
      </c>
      <c r="K25" s="48">
        <f>$D25*Parameters!E$6*Parameters!E$8*Parameters!E$10/1000</f>
        <v>37.229399999999998</v>
      </c>
      <c r="L25" s="49">
        <f>$D25*Parameters!F$6*Parameters!F$8*Parameters!F$10/1000</f>
        <v>80.882999999999996</v>
      </c>
      <c r="M25" s="46"/>
      <c r="N25" s="47">
        <f>$D25*Parameters!D$7*Parameters!D$9*Parameters!D$10/1000</f>
        <v>3.4830000000000001</v>
      </c>
      <c r="O25" s="48">
        <f>$D25*Parameters!E$7*Parameters!E$9*Parameters!E$10/1000</f>
        <v>7.8754500000000007</v>
      </c>
      <c r="P25" s="49">
        <f>$D25*Parameters!F$7*Parameters!F$9*Parameters!F$10/1000</f>
        <v>17.531099999999999</v>
      </c>
      <c r="Q25" s="37"/>
      <c r="R25" s="38">
        <f>$E25*Parameters!D$11/1000</f>
        <v>1.1000000000000001</v>
      </c>
      <c r="S25" s="39">
        <f>$E25*Parameters!E$11/1000</f>
        <v>1.54</v>
      </c>
      <c r="T25" s="40">
        <f>$E25*Parameters!F$11/1000</f>
        <v>2.2000000000000002</v>
      </c>
      <c r="U25" s="37"/>
      <c r="V25" s="38">
        <f>F25*Parameters!D$12/1000</f>
        <v>0</v>
      </c>
      <c r="W25" s="39">
        <f>G25*Parameters!E$12/1000</f>
        <v>7.2</v>
      </c>
      <c r="X25" s="40">
        <f>H25*Parameters!F$12/1000</f>
        <v>24</v>
      </c>
      <c r="Y25" s="37"/>
      <c r="Z25" s="50">
        <f t="shared" si="0"/>
        <v>21.998000000000001</v>
      </c>
      <c r="AA25" s="51">
        <f t="shared" si="1"/>
        <v>53.844850000000001</v>
      </c>
      <c r="AB25" s="52">
        <f t="shared" si="2"/>
        <v>124.61409999999999</v>
      </c>
      <c r="AK25" s="7"/>
      <c r="AL25" s="6"/>
      <c r="AO25" s="7"/>
      <c r="AP25" s="6"/>
      <c r="AS25" s="7"/>
      <c r="AT25" s="6"/>
    </row>
    <row r="26" spans="1:46" x14ac:dyDescent="0.2">
      <c r="A26">
        <v>36</v>
      </c>
      <c r="B26" t="s">
        <v>95</v>
      </c>
      <c r="C26" t="s">
        <v>17</v>
      </c>
      <c r="D26" s="14">
        <v>18100</v>
      </c>
      <c r="E26" s="14">
        <v>10</v>
      </c>
      <c r="F26" s="14">
        <v>0</v>
      </c>
      <c r="G26" s="14">
        <v>9</v>
      </c>
      <c r="H26" s="14">
        <v>22</v>
      </c>
      <c r="J26" s="47">
        <f>$D26*Parameters!D$6*Parameters!D$8*Parameters!D$10/1000</f>
        <v>16.29</v>
      </c>
      <c r="K26" s="48">
        <f>$D26*Parameters!E$6*Parameters!E$8*Parameters!E$10/1000</f>
        <v>34.824400000000004</v>
      </c>
      <c r="L26" s="49">
        <f>$D26*Parameters!F$6*Parameters!F$8*Parameters!F$10/1000</f>
        <v>75.658000000000001</v>
      </c>
      <c r="M26" s="46"/>
      <c r="N26" s="47">
        <f>$D26*Parameters!D$7*Parameters!D$9*Parameters!D$10/1000</f>
        <v>3.258</v>
      </c>
      <c r="O26" s="48">
        <f>$D26*Parameters!E$7*Parameters!E$9*Parameters!E$10/1000</f>
        <v>7.3667000000000007</v>
      </c>
      <c r="P26" s="49">
        <f>$D26*Parameters!F$7*Parameters!F$9*Parameters!F$10/1000</f>
        <v>16.398599999999998</v>
      </c>
      <c r="Q26" s="37"/>
      <c r="R26" s="38">
        <f>$E26*Parameters!D$11/1000</f>
        <v>1</v>
      </c>
      <c r="S26" s="39">
        <f>$E26*Parameters!E$11/1000</f>
        <v>1.4</v>
      </c>
      <c r="T26" s="40">
        <f>$E26*Parameters!F$11/1000</f>
        <v>2</v>
      </c>
      <c r="U26" s="37"/>
      <c r="V26" s="38">
        <f>F26*Parameters!D$12/1000</f>
        <v>0</v>
      </c>
      <c r="W26" s="39">
        <f>G26*Parameters!E$12/1000</f>
        <v>7.2</v>
      </c>
      <c r="X26" s="40">
        <f>H26*Parameters!F$12/1000</f>
        <v>22</v>
      </c>
      <c r="Y26" s="37"/>
      <c r="Z26" s="50">
        <f t="shared" si="0"/>
        <v>20.547999999999998</v>
      </c>
      <c r="AA26" s="51">
        <f t="shared" si="1"/>
        <v>50.791100000000007</v>
      </c>
      <c r="AB26" s="52">
        <f t="shared" si="2"/>
        <v>116.0566</v>
      </c>
      <c r="AL26" s="6"/>
      <c r="AO26" s="7"/>
      <c r="AP26" s="6"/>
      <c r="AS26" s="7"/>
      <c r="AT26" s="6"/>
    </row>
    <row r="27" spans="1:46" x14ac:dyDescent="0.2">
      <c r="A27">
        <v>37</v>
      </c>
      <c r="B27" t="s">
        <v>96</v>
      </c>
      <c r="C27" t="s">
        <v>17</v>
      </c>
      <c r="D27" s="14">
        <v>3600</v>
      </c>
      <c r="E27" s="14">
        <v>1</v>
      </c>
      <c r="F27" s="14">
        <v>0</v>
      </c>
      <c r="G27" s="14">
        <v>1</v>
      </c>
      <c r="H27" s="14">
        <v>2</v>
      </c>
      <c r="J27" s="47">
        <f>$D27*Parameters!D$6*Parameters!D$8*Parameters!D$10/1000</f>
        <v>3.24</v>
      </c>
      <c r="K27" s="48">
        <f>$D27*Parameters!E$6*Parameters!E$8*Parameters!E$10/1000</f>
        <v>6.9264000000000001</v>
      </c>
      <c r="L27" s="49">
        <f>$D27*Parameters!F$6*Parameters!F$8*Parameters!F$10/1000</f>
        <v>15.048000000000002</v>
      </c>
      <c r="M27" s="46"/>
      <c r="N27" s="47">
        <f>$D27*Parameters!D$7*Parameters!D$9*Parameters!D$10/1000</f>
        <v>0.64800000000000002</v>
      </c>
      <c r="O27" s="48">
        <f>$D27*Parameters!E$7*Parameters!E$9*Parameters!E$10/1000</f>
        <v>1.4652000000000001</v>
      </c>
      <c r="P27" s="49">
        <f>$D27*Parameters!F$7*Parameters!F$9*Parameters!F$10/1000</f>
        <v>3.2616000000000001</v>
      </c>
      <c r="Q27" s="37"/>
      <c r="R27" s="38">
        <f>$E27*Parameters!D$11/1000</f>
        <v>0.1</v>
      </c>
      <c r="S27" s="39">
        <f>$E27*Parameters!E$11/1000</f>
        <v>0.14000000000000001</v>
      </c>
      <c r="T27" s="40">
        <f>$E27*Parameters!F$11/1000</f>
        <v>0.2</v>
      </c>
      <c r="U27" s="37"/>
      <c r="V27" s="38">
        <f>F27*Parameters!D$12/1000</f>
        <v>0</v>
      </c>
      <c r="W27" s="39">
        <f>G27*Parameters!E$12/1000</f>
        <v>0.8</v>
      </c>
      <c r="X27" s="40">
        <f>H27*Parameters!F$12/1000</f>
        <v>2</v>
      </c>
      <c r="Y27" s="37"/>
      <c r="Z27" s="50">
        <f t="shared" si="0"/>
        <v>3.9880000000000004</v>
      </c>
      <c r="AA27" s="51">
        <f t="shared" si="1"/>
        <v>9.3316000000000017</v>
      </c>
      <c r="AB27" s="52">
        <f t="shared" si="2"/>
        <v>20.509600000000002</v>
      </c>
      <c r="AL27" s="6"/>
      <c r="AO27" s="7"/>
      <c r="AP27" s="6"/>
      <c r="AS27" s="7"/>
      <c r="AT27" s="6"/>
    </row>
    <row r="28" spans="1:46" x14ac:dyDescent="0.2">
      <c r="A28">
        <v>38</v>
      </c>
      <c r="B28" t="s">
        <v>97</v>
      </c>
      <c r="C28" t="s">
        <v>17</v>
      </c>
      <c r="D28" s="14">
        <v>12500</v>
      </c>
      <c r="E28" s="14">
        <v>3</v>
      </c>
      <c r="F28" s="14">
        <v>0</v>
      </c>
      <c r="G28" s="14">
        <v>3</v>
      </c>
      <c r="H28" s="14">
        <v>6</v>
      </c>
      <c r="J28" s="47">
        <f>$D28*Parameters!D$6*Parameters!D$8*Parameters!D$10/1000</f>
        <v>11.25</v>
      </c>
      <c r="K28" s="48">
        <f>$D28*Parameters!E$6*Parameters!E$8*Parameters!E$10/1000</f>
        <v>24.05</v>
      </c>
      <c r="L28" s="49">
        <f>$D28*Parameters!F$6*Parameters!F$8*Parameters!F$10/1000</f>
        <v>52.250000000000007</v>
      </c>
      <c r="M28" s="46"/>
      <c r="N28" s="47">
        <f>$D28*Parameters!D$7*Parameters!D$9*Parameters!D$10/1000</f>
        <v>2.25</v>
      </c>
      <c r="O28" s="48">
        <f>$D28*Parameters!E$7*Parameters!E$9*Parameters!E$10/1000</f>
        <v>5.0875000000000004</v>
      </c>
      <c r="P28" s="49">
        <f>$D28*Parameters!F$7*Parameters!F$9*Parameters!F$10/1000</f>
        <v>11.324999999999999</v>
      </c>
      <c r="Q28" s="37"/>
      <c r="R28" s="38">
        <f>$E28*Parameters!D$11/1000</f>
        <v>0.3</v>
      </c>
      <c r="S28" s="39">
        <f>$E28*Parameters!E$11/1000</f>
        <v>0.42</v>
      </c>
      <c r="T28" s="40">
        <f>$E28*Parameters!F$11/1000</f>
        <v>0.6</v>
      </c>
      <c r="U28" s="37"/>
      <c r="V28" s="38">
        <f>F28*Parameters!D$12/1000</f>
        <v>0</v>
      </c>
      <c r="W28" s="39">
        <f>G28*Parameters!E$12/1000</f>
        <v>2.4</v>
      </c>
      <c r="X28" s="40">
        <f>H28*Parameters!F$12/1000</f>
        <v>6</v>
      </c>
      <c r="Y28" s="37"/>
      <c r="Z28" s="50">
        <f t="shared" si="0"/>
        <v>13.8</v>
      </c>
      <c r="AA28" s="51">
        <f t="shared" si="1"/>
        <v>31.957500000000003</v>
      </c>
      <c r="AB28" s="52">
        <f t="shared" si="2"/>
        <v>70.174999999999997</v>
      </c>
      <c r="AL28" s="6"/>
      <c r="AO28" s="7"/>
      <c r="AP28" s="6"/>
      <c r="AS28" s="7"/>
      <c r="AT28" s="6"/>
    </row>
    <row r="29" spans="1:46" x14ac:dyDescent="0.2">
      <c r="A29">
        <v>39</v>
      </c>
      <c r="B29" t="s">
        <v>98</v>
      </c>
      <c r="C29" t="s">
        <v>17</v>
      </c>
      <c r="D29" s="14">
        <v>23200</v>
      </c>
      <c r="E29" s="14">
        <v>10</v>
      </c>
      <c r="F29" s="14">
        <v>0</v>
      </c>
      <c r="G29" s="14">
        <v>13</v>
      </c>
      <c r="H29" s="14">
        <v>34</v>
      </c>
      <c r="J29" s="47">
        <f>$D29*Parameters!D$6*Parameters!D$8*Parameters!D$10/1000</f>
        <v>20.88</v>
      </c>
      <c r="K29" s="48">
        <f>$D29*Parameters!E$6*Parameters!E$8*Parameters!E$10/1000</f>
        <v>44.636800000000001</v>
      </c>
      <c r="L29" s="49">
        <f>$D29*Parameters!F$6*Parameters!F$8*Parameters!F$10/1000</f>
        <v>96.976000000000013</v>
      </c>
      <c r="M29" s="46"/>
      <c r="N29" s="47">
        <f>$D29*Parameters!D$7*Parameters!D$9*Parameters!D$10/1000</f>
        <v>4.1760000000000002</v>
      </c>
      <c r="O29" s="48">
        <f>$D29*Parameters!E$7*Parameters!E$9*Parameters!E$10/1000</f>
        <v>9.4423999999999992</v>
      </c>
      <c r="P29" s="49">
        <f>$D29*Parameters!F$7*Parameters!F$9*Parameters!F$10/1000</f>
        <v>21.019200000000001</v>
      </c>
      <c r="Q29" s="37"/>
      <c r="R29" s="38">
        <f>$E29*Parameters!D$11/1000</f>
        <v>1</v>
      </c>
      <c r="S29" s="39">
        <f>$E29*Parameters!E$11/1000</f>
        <v>1.4</v>
      </c>
      <c r="T29" s="40">
        <f>$E29*Parameters!F$11/1000</f>
        <v>2</v>
      </c>
      <c r="U29" s="37"/>
      <c r="V29" s="38">
        <f>F29*Parameters!D$12/1000</f>
        <v>0</v>
      </c>
      <c r="W29" s="39">
        <f>G29*Parameters!E$12/1000</f>
        <v>10.4</v>
      </c>
      <c r="X29" s="40">
        <f>H29*Parameters!F$12/1000</f>
        <v>34</v>
      </c>
      <c r="Y29" s="37"/>
      <c r="Z29" s="50">
        <f t="shared" si="0"/>
        <v>26.055999999999997</v>
      </c>
      <c r="AA29" s="51">
        <f t="shared" si="1"/>
        <v>65.879199999999997</v>
      </c>
      <c r="AB29" s="52">
        <f t="shared" si="2"/>
        <v>153.99520000000001</v>
      </c>
      <c r="AL29" s="6"/>
      <c r="AO29" s="7"/>
      <c r="AP29" s="6"/>
      <c r="AS29" s="7"/>
      <c r="AT29" s="6"/>
    </row>
    <row r="30" spans="1:46" x14ac:dyDescent="0.2">
      <c r="A30">
        <v>40</v>
      </c>
      <c r="B30" t="s">
        <v>99</v>
      </c>
      <c r="C30" t="s">
        <v>17</v>
      </c>
      <c r="D30" s="14">
        <v>25250</v>
      </c>
      <c r="E30" s="14">
        <v>4</v>
      </c>
      <c r="F30" s="14">
        <v>0</v>
      </c>
      <c r="G30" s="14">
        <v>4</v>
      </c>
      <c r="H30" s="14">
        <v>10</v>
      </c>
      <c r="J30" s="47">
        <f>$D30*Parameters!D$6*Parameters!D$8*Parameters!D$10/1000</f>
        <v>22.725000000000001</v>
      </c>
      <c r="K30" s="48">
        <f>$D30*Parameters!E$6*Parameters!E$8*Parameters!E$10/1000</f>
        <v>48.581000000000003</v>
      </c>
      <c r="L30" s="49">
        <f>$D30*Parameters!F$6*Parameters!F$8*Parameters!F$10/1000</f>
        <v>105.54500000000002</v>
      </c>
      <c r="M30" s="46"/>
      <c r="N30" s="47">
        <f>$D30*Parameters!D$7*Parameters!D$9*Parameters!D$10/1000</f>
        <v>4.5449999999999999</v>
      </c>
      <c r="O30" s="48">
        <f>$D30*Parameters!E$7*Parameters!E$9*Parameters!E$10/1000</f>
        <v>10.27675</v>
      </c>
      <c r="P30" s="49">
        <f>$D30*Parameters!F$7*Parameters!F$9*Parameters!F$10/1000</f>
        <v>22.8765</v>
      </c>
      <c r="Q30" s="37"/>
      <c r="R30" s="38">
        <f>$E30*Parameters!D$11/1000</f>
        <v>0.4</v>
      </c>
      <c r="S30" s="39">
        <f>$E30*Parameters!E$11/1000</f>
        <v>0.56000000000000005</v>
      </c>
      <c r="T30" s="40">
        <f>$E30*Parameters!F$11/1000</f>
        <v>0.8</v>
      </c>
      <c r="U30" s="37"/>
      <c r="V30" s="38">
        <f>F30*Parameters!D$12/1000</f>
        <v>0</v>
      </c>
      <c r="W30" s="39">
        <f>G30*Parameters!E$12/1000</f>
        <v>3.2</v>
      </c>
      <c r="X30" s="40">
        <f>H30*Parameters!F$12/1000</f>
        <v>10</v>
      </c>
      <c r="Y30" s="37"/>
      <c r="Z30" s="50">
        <f t="shared" si="0"/>
        <v>27.67</v>
      </c>
      <c r="AA30" s="51">
        <f t="shared" si="1"/>
        <v>62.617750000000008</v>
      </c>
      <c r="AB30" s="52">
        <f t="shared" si="2"/>
        <v>139.22150000000002</v>
      </c>
      <c r="AL30" s="6"/>
      <c r="AO30" s="7"/>
      <c r="AP30" s="6"/>
      <c r="AS30" s="7"/>
      <c r="AT30" s="6"/>
    </row>
    <row r="31" spans="1:46" x14ac:dyDescent="0.2">
      <c r="A31">
        <v>41</v>
      </c>
      <c r="B31" t="s">
        <v>100</v>
      </c>
      <c r="C31" t="s">
        <v>17</v>
      </c>
      <c r="D31" s="14">
        <v>6650</v>
      </c>
      <c r="E31" s="14">
        <v>4</v>
      </c>
      <c r="F31" s="14">
        <v>0</v>
      </c>
      <c r="G31" s="14">
        <v>5</v>
      </c>
      <c r="H31" s="14">
        <v>12</v>
      </c>
      <c r="J31" s="47">
        <f>$D31*Parameters!D$6*Parameters!D$8*Parameters!D$10/1000</f>
        <v>5.9850000000000003</v>
      </c>
      <c r="K31" s="48">
        <f>$D31*Parameters!E$6*Parameters!E$8*Parameters!E$10/1000</f>
        <v>12.794600000000001</v>
      </c>
      <c r="L31" s="49">
        <f>$D31*Parameters!F$6*Parameters!F$8*Parameters!F$10/1000</f>
        <v>27.797000000000004</v>
      </c>
      <c r="M31" s="46"/>
      <c r="N31" s="47">
        <f>$D31*Parameters!D$7*Parameters!D$9*Parameters!D$10/1000</f>
        <v>1.1970000000000001</v>
      </c>
      <c r="O31" s="48">
        <f>$D31*Parameters!E$7*Parameters!E$9*Parameters!E$10/1000</f>
        <v>2.70655</v>
      </c>
      <c r="P31" s="49">
        <f>$D31*Parameters!F$7*Parameters!F$9*Parameters!F$10/1000</f>
        <v>6.0248999999999997</v>
      </c>
      <c r="Q31" s="37"/>
      <c r="R31" s="38">
        <f>$E31*Parameters!D$11/1000</f>
        <v>0.4</v>
      </c>
      <c r="S31" s="39">
        <f>$E31*Parameters!E$11/1000</f>
        <v>0.56000000000000005</v>
      </c>
      <c r="T31" s="40">
        <f>$E31*Parameters!F$11/1000</f>
        <v>0.8</v>
      </c>
      <c r="U31" s="37"/>
      <c r="V31" s="38">
        <f>F31*Parameters!D$12/1000</f>
        <v>0</v>
      </c>
      <c r="W31" s="39">
        <f>G31*Parameters!E$12/1000</f>
        <v>4</v>
      </c>
      <c r="X31" s="40">
        <f>H31*Parameters!F$12/1000</f>
        <v>12</v>
      </c>
      <c r="Y31" s="37"/>
      <c r="Z31" s="50">
        <f t="shared" si="0"/>
        <v>7.5820000000000007</v>
      </c>
      <c r="AA31" s="51">
        <f t="shared" si="1"/>
        <v>20.061150000000001</v>
      </c>
      <c r="AB31" s="52">
        <f t="shared" si="2"/>
        <v>46.621900000000004</v>
      </c>
      <c r="AL31" s="6"/>
      <c r="AO31" s="7"/>
      <c r="AP31" s="6"/>
      <c r="AS31" s="7"/>
      <c r="AT31" s="6"/>
    </row>
    <row r="32" spans="1:46" x14ac:dyDescent="0.2">
      <c r="A32">
        <v>42</v>
      </c>
      <c r="B32" t="s">
        <v>101</v>
      </c>
      <c r="C32" t="s">
        <v>17</v>
      </c>
      <c r="D32" s="14">
        <v>12100</v>
      </c>
      <c r="E32" s="14">
        <v>4</v>
      </c>
      <c r="F32" s="14">
        <v>0</v>
      </c>
      <c r="G32" s="14">
        <v>4</v>
      </c>
      <c r="H32" s="14">
        <v>10</v>
      </c>
      <c r="J32" s="47">
        <f>$D32*Parameters!D$6*Parameters!D$8*Parameters!D$10/1000</f>
        <v>10.89</v>
      </c>
      <c r="K32" s="48">
        <f>$D32*Parameters!E$6*Parameters!E$8*Parameters!E$10/1000</f>
        <v>23.2804</v>
      </c>
      <c r="L32" s="49">
        <f>$D32*Parameters!F$6*Parameters!F$8*Parameters!F$10/1000</f>
        <v>50.57800000000001</v>
      </c>
      <c r="M32" s="46"/>
      <c r="N32" s="47">
        <f>$D32*Parameters!D$7*Parameters!D$9*Parameters!D$10/1000</f>
        <v>2.1779999999999999</v>
      </c>
      <c r="O32" s="48">
        <f>$D32*Parameters!E$7*Parameters!E$9*Parameters!E$10/1000</f>
        <v>4.9246999999999996</v>
      </c>
      <c r="P32" s="49">
        <f>$D32*Parameters!F$7*Parameters!F$9*Parameters!F$10/1000</f>
        <v>10.9626</v>
      </c>
      <c r="Q32" s="37"/>
      <c r="R32" s="38">
        <f>$E32*Parameters!D$11/1000</f>
        <v>0.4</v>
      </c>
      <c r="S32" s="39">
        <f>$E32*Parameters!E$11/1000</f>
        <v>0.56000000000000005</v>
      </c>
      <c r="T32" s="40">
        <f>$E32*Parameters!F$11/1000</f>
        <v>0.8</v>
      </c>
      <c r="U32" s="37"/>
      <c r="V32" s="38">
        <f>F32*Parameters!D$12/1000</f>
        <v>0</v>
      </c>
      <c r="W32" s="39">
        <f>G32*Parameters!E$12/1000</f>
        <v>3.2</v>
      </c>
      <c r="X32" s="40">
        <f>H32*Parameters!F$12/1000</f>
        <v>10</v>
      </c>
      <c r="Y32" s="37"/>
      <c r="Z32" s="50">
        <f t="shared" si="0"/>
        <v>13.468000000000002</v>
      </c>
      <c r="AA32" s="51">
        <f t="shared" si="1"/>
        <v>31.9651</v>
      </c>
      <c r="AB32" s="52">
        <f t="shared" si="2"/>
        <v>72.340600000000009</v>
      </c>
      <c r="AL32" s="6"/>
      <c r="AO32" s="7"/>
      <c r="AP32" s="6"/>
      <c r="AS32" s="7"/>
      <c r="AT32" s="6"/>
    </row>
    <row r="33" spans="1:46" x14ac:dyDescent="0.2">
      <c r="A33">
        <v>43</v>
      </c>
      <c r="B33" t="s">
        <v>102</v>
      </c>
      <c r="C33" t="s">
        <v>17</v>
      </c>
      <c r="D33" s="14">
        <v>11300</v>
      </c>
      <c r="E33" s="14">
        <v>3</v>
      </c>
      <c r="F33" s="14">
        <v>0</v>
      </c>
      <c r="G33" s="14">
        <v>3</v>
      </c>
      <c r="H33" s="14">
        <v>8</v>
      </c>
      <c r="J33" s="47">
        <f>$D33*Parameters!D$6*Parameters!D$8*Parameters!D$10/1000</f>
        <v>10.17</v>
      </c>
      <c r="K33" s="48">
        <f>$D33*Parameters!E$6*Parameters!E$8*Parameters!E$10/1000</f>
        <v>21.741199999999999</v>
      </c>
      <c r="L33" s="49">
        <f>$D33*Parameters!F$6*Parameters!F$8*Parameters!F$10/1000</f>
        <v>47.234000000000009</v>
      </c>
      <c r="M33" s="46"/>
      <c r="N33" s="47">
        <f>$D33*Parameters!D$7*Parameters!D$9*Parameters!D$10/1000</f>
        <v>2.0339999999999998</v>
      </c>
      <c r="O33" s="48">
        <f>$D33*Parameters!E$7*Parameters!E$9*Parameters!E$10/1000</f>
        <v>4.5991</v>
      </c>
      <c r="P33" s="49">
        <f>$D33*Parameters!F$7*Parameters!F$9*Parameters!F$10/1000</f>
        <v>10.2378</v>
      </c>
      <c r="Q33" s="37"/>
      <c r="R33" s="38">
        <f>$E33*Parameters!D$11/1000</f>
        <v>0.3</v>
      </c>
      <c r="S33" s="39">
        <f>$E33*Parameters!E$11/1000</f>
        <v>0.42</v>
      </c>
      <c r="T33" s="40">
        <f>$E33*Parameters!F$11/1000</f>
        <v>0.6</v>
      </c>
      <c r="U33" s="37"/>
      <c r="V33" s="38">
        <f>F33*Parameters!D$12/1000</f>
        <v>0</v>
      </c>
      <c r="W33" s="39">
        <f>G33*Parameters!E$12/1000</f>
        <v>2.4</v>
      </c>
      <c r="X33" s="40">
        <f>H33*Parameters!F$12/1000</f>
        <v>8</v>
      </c>
      <c r="Y33" s="37"/>
      <c r="Z33" s="50">
        <f t="shared" si="0"/>
        <v>12.504000000000001</v>
      </c>
      <c r="AA33" s="51">
        <f t="shared" si="1"/>
        <v>29.160299999999999</v>
      </c>
      <c r="AB33" s="52">
        <f t="shared" si="2"/>
        <v>66.07180000000001</v>
      </c>
      <c r="AK33" s="7"/>
      <c r="AL33" s="6"/>
      <c r="AO33" s="7"/>
      <c r="AP33" s="6"/>
      <c r="AS33" s="7"/>
      <c r="AT33" s="6"/>
    </row>
    <row r="34" spans="1:46" x14ac:dyDescent="0.2">
      <c r="A34">
        <v>44</v>
      </c>
      <c r="B34" t="s">
        <v>103</v>
      </c>
      <c r="C34" t="s">
        <v>17</v>
      </c>
      <c r="D34" s="14">
        <v>9100</v>
      </c>
      <c r="E34" s="14">
        <v>6</v>
      </c>
      <c r="F34" s="14">
        <v>0</v>
      </c>
      <c r="G34" s="14">
        <v>5</v>
      </c>
      <c r="H34" s="14">
        <v>12</v>
      </c>
      <c r="J34" s="47">
        <f>$D34*Parameters!D$6*Parameters!D$8*Parameters!D$10/1000</f>
        <v>8.19</v>
      </c>
      <c r="K34" s="48">
        <f>$D34*Parameters!E$6*Parameters!E$8*Parameters!E$10/1000</f>
        <v>17.508400000000002</v>
      </c>
      <c r="L34" s="49">
        <f>$D34*Parameters!F$6*Parameters!F$8*Parameters!F$10/1000</f>
        <v>38.037999999999997</v>
      </c>
      <c r="M34" s="46"/>
      <c r="N34" s="47">
        <f>$D34*Parameters!D$7*Parameters!D$9*Parameters!D$10/1000</f>
        <v>1.6379999999999999</v>
      </c>
      <c r="O34" s="48">
        <f>$D34*Parameters!E$7*Parameters!E$9*Parameters!E$10/1000</f>
        <v>3.7037000000000004</v>
      </c>
      <c r="P34" s="49">
        <f>$D34*Parameters!F$7*Parameters!F$9*Parameters!F$10/1000</f>
        <v>8.2446000000000002</v>
      </c>
      <c r="Q34" s="37"/>
      <c r="R34" s="38">
        <f>$E34*Parameters!D$11/1000</f>
        <v>0.6</v>
      </c>
      <c r="S34" s="39">
        <f>$E34*Parameters!E$11/1000</f>
        <v>0.84</v>
      </c>
      <c r="T34" s="40">
        <f>$E34*Parameters!F$11/1000</f>
        <v>1.2</v>
      </c>
      <c r="U34" s="37"/>
      <c r="V34" s="38">
        <f>F34*Parameters!D$12/1000</f>
        <v>0</v>
      </c>
      <c r="W34" s="39">
        <f>G34*Parameters!E$12/1000</f>
        <v>4</v>
      </c>
      <c r="X34" s="40">
        <f>H34*Parameters!F$12/1000</f>
        <v>12</v>
      </c>
      <c r="Y34" s="37"/>
      <c r="Z34" s="50">
        <f t="shared" si="0"/>
        <v>10.427999999999999</v>
      </c>
      <c r="AA34" s="51">
        <f t="shared" si="1"/>
        <v>26.052100000000003</v>
      </c>
      <c r="AB34" s="52">
        <f t="shared" si="2"/>
        <v>59.482599999999998</v>
      </c>
      <c r="AK34" s="7"/>
      <c r="AL34" s="6"/>
      <c r="AO34" s="7"/>
      <c r="AP34" s="6"/>
      <c r="AS34" s="7"/>
      <c r="AT34" s="6"/>
    </row>
    <row r="35" spans="1:46" x14ac:dyDescent="0.2">
      <c r="A35">
        <v>45</v>
      </c>
      <c r="B35" t="s">
        <v>104</v>
      </c>
      <c r="C35" t="s">
        <v>17</v>
      </c>
      <c r="D35" s="14">
        <v>7150</v>
      </c>
      <c r="E35" s="14">
        <v>2</v>
      </c>
      <c r="F35" s="14">
        <v>0</v>
      </c>
      <c r="G35" s="14">
        <v>3</v>
      </c>
      <c r="H35" s="14">
        <v>6</v>
      </c>
      <c r="J35" s="47">
        <f>$D35*Parameters!D$6*Parameters!D$8*Parameters!D$10/1000</f>
        <v>6.4349999999999996</v>
      </c>
      <c r="K35" s="48">
        <f>$D35*Parameters!E$6*Parameters!E$8*Parameters!E$10/1000</f>
        <v>13.756600000000001</v>
      </c>
      <c r="L35" s="49">
        <f>$D35*Parameters!F$6*Parameters!F$8*Parameters!F$10/1000</f>
        <v>29.887000000000004</v>
      </c>
      <c r="M35" s="46"/>
      <c r="N35" s="47">
        <f>$D35*Parameters!D$7*Parameters!D$9*Parameters!D$10/1000</f>
        <v>1.2869999999999999</v>
      </c>
      <c r="O35" s="48">
        <f>$D35*Parameters!E$7*Parameters!E$9*Parameters!E$10/1000</f>
        <v>2.91005</v>
      </c>
      <c r="P35" s="49">
        <f>$D35*Parameters!F$7*Parameters!F$9*Parameters!F$10/1000</f>
        <v>6.4779</v>
      </c>
      <c r="Q35" s="37"/>
      <c r="R35" s="38">
        <f>$E35*Parameters!D$11/1000</f>
        <v>0.2</v>
      </c>
      <c r="S35" s="39">
        <f>$E35*Parameters!E$11/1000</f>
        <v>0.28000000000000003</v>
      </c>
      <c r="T35" s="40">
        <f>$E35*Parameters!F$11/1000</f>
        <v>0.4</v>
      </c>
      <c r="U35" s="37"/>
      <c r="V35" s="38">
        <f>F35*Parameters!D$12/1000</f>
        <v>0</v>
      </c>
      <c r="W35" s="39">
        <f>G35*Parameters!E$12/1000</f>
        <v>2.4</v>
      </c>
      <c r="X35" s="40">
        <f>H35*Parameters!F$12/1000</f>
        <v>6</v>
      </c>
      <c r="Y35" s="37"/>
      <c r="Z35" s="50">
        <f t="shared" si="0"/>
        <v>7.9219999999999997</v>
      </c>
      <c r="AA35" s="51">
        <f t="shared" si="1"/>
        <v>19.34665</v>
      </c>
      <c r="AB35" s="52">
        <f t="shared" si="2"/>
        <v>42.764900000000004</v>
      </c>
      <c r="AK35" s="7"/>
      <c r="AL35" s="6"/>
      <c r="AO35" s="7"/>
      <c r="AP35" s="6"/>
      <c r="AS35" s="7"/>
      <c r="AT35" s="6"/>
    </row>
    <row r="36" spans="1:46" x14ac:dyDescent="0.2">
      <c r="A36">
        <v>46</v>
      </c>
      <c r="B36" t="s">
        <v>105</v>
      </c>
      <c r="C36" t="s">
        <v>17</v>
      </c>
      <c r="D36" s="14">
        <v>19000</v>
      </c>
      <c r="E36" s="14">
        <v>5</v>
      </c>
      <c r="F36" s="14">
        <v>0</v>
      </c>
      <c r="G36" s="14">
        <v>6</v>
      </c>
      <c r="H36" s="14">
        <v>14</v>
      </c>
      <c r="J36" s="47">
        <f>$D36*Parameters!D$6*Parameters!D$8*Parameters!D$10/1000</f>
        <v>17.100000000000001</v>
      </c>
      <c r="K36" s="48">
        <f>$D36*Parameters!E$6*Parameters!E$8*Parameters!E$10/1000</f>
        <v>36.555999999999997</v>
      </c>
      <c r="L36" s="49">
        <f>$D36*Parameters!F$6*Parameters!F$8*Parameters!F$10/1000</f>
        <v>79.42</v>
      </c>
      <c r="M36" s="46"/>
      <c r="N36" s="47">
        <f>$D36*Parameters!D$7*Parameters!D$9*Parameters!D$10/1000</f>
        <v>3.42</v>
      </c>
      <c r="O36" s="48">
        <f>$D36*Parameters!E$7*Parameters!E$9*Parameters!E$10/1000</f>
        <v>7.7329999999999997</v>
      </c>
      <c r="P36" s="49">
        <f>$D36*Parameters!F$7*Parameters!F$9*Parameters!F$10/1000</f>
        <v>17.213999999999999</v>
      </c>
      <c r="Q36" s="37"/>
      <c r="R36" s="38">
        <f>$E36*Parameters!D$11/1000</f>
        <v>0.5</v>
      </c>
      <c r="S36" s="39">
        <f>$E36*Parameters!E$11/1000</f>
        <v>0.7</v>
      </c>
      <c r="T36" s="40">
        <f>$E36*Parameters!F$11/1000</f>
        <v>1</v>
      </c>
      <c r="U36" s="37"/>
      <c r="V36" s="38">
        <f>F36*Parameters!D$12/1000</f>
        <v>0</v>
      </c>
      <c r="W36" s="39">
        <f>G36*Parameters!E$12/1000</f>
        <v>4.8</v>
      </c>
      <c r="X36" s="40">
        <f>H36*Parameters!F$12/1000</f>
        <v>14</v>
      </c>
      <c r="Y36" s="37"/>
      <c r="Z36" s="50">
        <f t="shared" si="0"/>
        <v>21.020000000000003</v>
      </c>
      <c r="AA36" s="51">
        <f t="shared" si="1"/>
        <v>49.788999999999994</v>
      </c>
      <c r="AB36" s="52">
        <f t="shared" si="2"/>
        <v>111.634</v>
      </c>
      <c r="AK36" s="7"/>
      <c r="AL36" s="6"/>
      <c r="AO36" s="7"/>
      <c r="AP36" s="6"/>
      <c r="AS36" s="7"/>
      <c r="AT36" s="6"/>
    </row>
    <row r="37" spans="1:46" x14ac:dyDescent="0.2">
      <c r="A37">
        <v>4</v>
      </c>
      <c r="B37" t="s">
        <v>106</v>
      </c>
      <c r="C37" t="s">
        <v>16</v>
      </c>
      <c r="D37" s="14">
        <v>12300</v>
      </c>
      <c r="E37" s="14">
        <v>6</v>
      </c>
      <c r="F37" s="14">
        <v>0</v>
      </c>
      <c r="G37" s="14">
        <v>6</v>
      </c>
      <c r="H37" s="14">
        <v>16</v>
      </c>
      <c r="J37" s="47">
        <f>$D37*Parameters!D$6*Parameters!D$8*Parameters!D$10/1000</f>
        <v>11.07</v>
      </c>
      <c r="K37" s="48">
        <f>$D37*Parameters!E$6*Parameters!E$8*Parameters!E$10/1000</f>
        <v>23.665200000000002</v>
      </c>
      <c r="L37" s="49">
        <f>$D37*Parameters!F$6*Parameters!F$8*Parameters!F$10/1000</f>
        <v>51.414000000000009</v>
      </c>
      <c r="M37" s="46"/>
      <c r="N37" s="47">
        <f>$D37*Parameters!D$7*Parameters!D$9*Parameters!D$10/1000</f>
        <v>2.214</v>
      </c>
      <c r="O37" s="48">
        <f>$D37*Parameters!E$7*Parameters!E$9*Parameters!E$10/1000</f>
        <v>5.0061</v>
      </c>
      <c r="P37" s="49">
        <f>$D37*Parameters!F$7*Parameters!F$9*Parameters!F$10/1000</f>
        <v>11.143799999999999</v>
      </c>
      <c r="Q37" s="37"/>
      <c r="R37" s="38">
        <f>$E37*Parameters!D$11/1000</f>
        <v>0.6</v>
      </c>
      <c r="S37" s="39">
        <f>$E37*Parameters!E$11/1000</f>
        <v>0.84</v>
      </c>
      <c r="T37" s="40">
        <f>$E37*Parameters!F$11/1000</f>
        <v>1.2</v>
      </c>
      <c r="U37" s="37"/>
      <c r="V37" s="38">
        <f>F37*Parameters!D$12/1000</f>
        <v>0</v>
      </c>
      <c r="W37" s="39">
        <f>G37*Parameters!E$12/1000</f>
        <v>4.8</v>
      </c>
      <c r="X37" s="40">
        <f>H37*Parameters!F$12/1000</f>
        <v>16</v>
      </c>
      <c r="Y37" s="37"/>
      <c r="Z37" s="50">
        <f t="shared" si="0"/>
        <v>13.884</v>
      </c>
      <c r="AA37" s="51">
        <f t="shared" si="1"/>
        <v>34.311300000000003</v>
      </c>
      <c r="AB37" s="52">
        <f t="shared" si="2"/>
        <v>79.757800000000003</v>
      </c>
      <c r="AK37" s="7"/>
      <c r="AL37" s="6"/>
      <c r="AO37" s="7"/>
      <c r="AP37" s="6"/>
      <c r="AS37" s="7"/>
      <c r="AT37" s="6"/>
    </row>
    <row r="38" spans="1:46" x14ac:dyDescent="0.2">
      <c r="A38">
        <v>47</v>
      </c>
      <c r="B38" t="s">
        <v>107</v>
      </c>
      <c r="C38" t="s">
        <v>17</v>
      </c>
      <c r="D38" s="14">
        <v>9450</v>
      </c>
      <c r="E38" s="14">
        <v>6</v>
      </c>
      <c r="F38" s="14">
        <v>0</v>
      </c>
      <c r="G38" s="14">
        <v>6</v>
      </c>
      <c r="H38" s="14">
        <v>14</v>
      </c>
      <c r="J38" s="47">
        <f>$D38*Parameters!D$6*Parameters!D$8*Parameters!D$10/1000</f>
        <v>8.5050000000000008</v>
      </c>
      <c r="K38" s="48">
        <f>$D38*Parameters!E$6*Parameters!E$8*Parameters!E$10/1000</f>
        <v>18.181799999999999</v>
      </c>
      <c r="L38" s="49">
        <f>$D38*Parameters!F$6*Parameters!F$8*Parameters!F$10/1000</f>
        <v>39.500999999999998</v>
      </c>
      <c r="M38" s="46"/>
      <c r="N38" s="47">
        <f>$D38*Parameters!D$7*Parameters!D$9*Parameters!D$10/1000</f>
        <v>1.7010000000000001</v>
      </c>
      <c r="O38" s="48">
        <f>$D38*Parameters!E$7*Parameters!E$9*Parameters!E$10/1000</f>
        <v>3.8461500000000002</v>
      </c>
      <c r="P38" s="49">
        <f>$D38*Parameters!F$7*Parameters!F$9*Parameters!F$10/1000</f>
        <v>8.5616999999999983</v>
      </c>
      <c r="Q38" s="37"/>
      <c r="R38" s="38">
        <f>$E38*Parameters!D$11/1000</f>
        <v>0.6</v>
      </c>
      <c r="S38" s="39">
        <f>$E38*Parameters!E$11/1000</f>
        <v>0.84</v>
      </c>
      <c r="T38" s="40">
        <f>$E38*Parameters!F$11/1000</f>
        <v>1.2</v>
      </c>
      <c r="U38" s="37"/>
      <c r="V38" s="38">
        <f>F38*Parameters!D$12/1000</f>
        <v>0</v>
      </c>
      <c r="W38" s="39">
        <f>G38*Parameters!E$12/1000</f>
        <v>4.8</v>
      </c>
      <c r="X38" s="40">
        <f>H38*Parameters!F$12/1000</f>
        <v>14</v>
      </c>
      <c r="Y38" s="37"/>
      <c r="Z38" s="50">
        <f t="shared" ref="Z38:Z53" si="3">J38+N38+R38+V38</f>
        <v>10.806000000000001</v>
      </c>
      <c r="AA38" s="51">
        <f t="shared" ref="AA38:AA53" si="4">K38+O38+S38+W38</f>
        <v>27.667950000000001</v>
      </c>
      <c r="AB38" s="52">
        <f t="shared" ref="AB38:AB53" si="5">L38+P38+T38+X38</f>
        <v>63.262699999999995</v>
      </c>
      <c r="AK38" s="7"/>
      <c r="AL38" s="6"/>
      <c r="AO38" s="7"/>
      <c r="AP38" s="6"/>
      <c r="AT38" s="6"/>
    </row>
    <row r="39" spans="1:46" x14ac:dyDescent="0.2">
      <c r="A39">
        <v>48</v>
      </c>
      <c r="B39" t="s">
        <v>108</v>
      </c>
      <c r="C39" t="s">
        <v>17</v>
      </c>
      <c r="D39" s="88">
        <v>14550</v>
      </c>
      <c r="E39" s="14">
        <v>8</v>
      </c>
      <c r="F39" s="14">
        <v>0</v>
      </c>
      <c r="G39" s="14">
        <v>9</v>
      </c>
      <c r="H39" s="14">
        <v>22</v>
      </c>
      <c r="J39" s="47">
        <f>$D39*Parameters!D$6*Parameters!D$8*Parameters!D$10/1000</f>
        <v>13.095000000000001</v>
      </c>
      <c r="K39" s="48">
        <f>$D39*Parameters!E$6*Parameters!E$8*Parameters!E$10/1000</f>
        <v>27.994199999999999</v>
      </c>
      <c r="L39" s="49">
        <f>$D39*Parameters!F$6*Parameters!F$8*Parameters!F$10/1000</f>
        <v>60.81900000000001</v>
      </c>
      <c r="M39" s="46"/>
      <c r="N39" s="47">
        <f>$D39*Parameters!D$7*Parameters!D$9*Parameters!D$10/1000</f>
        <v>2.6190000000000002</v>
      </c>
      <c r="O39" s="48">
        <f>$D39*Parameters!E$7*Parameters!E$9*Parameters!E$10/1000</f>
        <v>5.9218500000000001</v>
      </c>
      <c r="P39" s="49">
        <f>$D39*Parameters!F$7*Parameters!F$9*Parameters!F$10/1000</f>
        <v>13.1823</v>
      </c>
      <c r="Q39" s="37"/>
      <c r="R39" s="38">
        <f>$E39*Parameters!D$11/1000</f>
        <v>0.8</v>
      </c>
      <c r="S39" s="39">
        <f>$E39*Parameters!E$11/1000</f>
        <v>1.1200000000000001</v>
      </c>
      <c r="T39" s="40">
        <f>$E39*Parameters!F$11/1000</f>
        <v>1.6</v>
      </c>
      <c r="U39" s="37"/>
      <c r="V39" s="38">
        <f>F39*Parameters!D$12/1000</f>
        <v>0</v>
      </c>
      <c r="W39" s="39">
        <f>G39*Parameters!E$12/1000</f>
        <v>7.2</v>
      </c>
      <c r="X39" s="40">
        <f>H39*Parameters!F$12/1000</f>
        <v>22</v>
      </c>
      <c r="Y39" s="37"/>
      <c r="Z39" s="50">
        <f t="shared" si="3"/>
        <v>16.513999999999999</v>
      </c>
      <c r="AA39" s="51">
        <f t="shared" si="4"/>
        <v>42.236049999999999</v>
      </c>
      <c r="AB39" s="52">
        <f t="shared" si="5"/>
        <v>97.601300000000009</v>
      </c>
      <c r="AK39" s="7"/>
      <c r="AL39" s="6"/>
      <c r="AO39" s="7"/>
      <c r="AP39" s="6"/>
      <c r="AT39" s="6"/>
    </row>
    <row r="40" spans="1:46" x14ac:dyDescent="0.2">
      <c r="A40">
        <v>49</v>
      </c>
      <c r="B40" t="s">
        <v>109</v>
      </c>
      <c r="C40" t="s">
        <v>17</v>
      </c>
      <c r="D40" s="14">
        <v>4300</v>
      </c>
      <c r="E40" s="14">
        <v>3</v>
      </c>
      <c r="F40" s="14">
        <v>0</v>
      </c>
      <c r="G40" s="14">
        <v>3</v>
      </c>
      <c r="H40" s="14">
        <v>6</v>
      </c>
      <c r="J40" s="47">
        <f>$D40*Parameters!D$6*Parameters!D$8*Parameters!D$10/1000</f>
        <v>3.87</v>
      </c>
      <c r="K40" s="48">
        <f>$D40*Parameters!E$6*Parameters!E$8*Parameters!E$10/1000</f>
        <v>8.273200000000001</v>
      </c>
      <c r="L40" s="49">
        <f>$D40*Parameters!F$6*Parameters!F$8*Parameters!F$10/1000</f>
        <v>17.974</v>
      </c>
      <c r="M40" s="46"/>
      <c r="N40" s="47">
        <f>$D40*Parameters!D$7*Parameters!D$9*Parameters!D$10/1000</f>
        <v>0.77400000000000002</v>
      </c>
      <c r="O40" s="48">
        <f>$D40*Parameters!E$7*Parameters!E$9*Parameters!E$10/1000</f>
        <v>1.7501000000000002</v>
      </c>
      <c r="P40" s="49">
        <f>$D40*Parameters!F$7*Parameters!F$9*Parameters!F$10/1000</f>
        <v>3.8957999999999999</v>
      </c>
      <c r="Q40" s="37"/>
      <c r="R40" s="38">
        <f>$E40*Parameters!D$11/1000</f>
        <v>0.3</v>
      </c>
      <c r="S40" s="39">
        <f>$E40*Parameters!E$11/1000</f>
        <v>0.42</v>
      </c>
      <c r="T40" s="40">
        <f>$E40*Parameters!F$11/1000</f>
        <v>0.6</v>
      </c>
      <c r="U40" s="37"/>
      <c r="V40" s="38">
        <f>F40*Parameters!D$12/1000</f>
        <v>0</v>
      </c>
      <c r="W40" s="39">
        <f>G40*Parameters!E$12/1000</f>
        <v>2.4</v>
      </c>
      <c r="X40" s="40">
        <f>H40*Parameters!F$12/1000</f>
        <v>6</v>
      </c>
      <c r="Y40" s="37"/>
      <c r="Z40" s="50">
        <f t="shared" si="3"/>
        <v>4.944</v>
      </c>
      <c r="AA40" s="51">
        <f t="shared" si="4"/>
        <v>12.843300000000001</v>
      </c>
      <c r="AB40" s="52">
        <f t="shared" si="5"/>
        <v>28.469800000000003</v>
      </c>
      <c r="AK40" s="7"/>
      <c r="AL40" s="6"/>
      <c r="AO40" s="7"/>
      <c r="AP40" s="6"/>
      <c r="AT40" s="6"/>
    </row>
    <row r="41" spans="1:46" x14ac:dyDescent="0.2">
      <c r="A41">
        <v>50</v>
      </c>
      <c r="B41" t="s">
        <v>110</v>
      </c>
      <c r="C41" t="s">
        <v>17</v>
      </c>
      <c r="D41" s="14">
        <v>46450</v>
      </c>
      <c r="E41" s="14">
        <v>13</v>
      </c>
      <c r="F41" s="14">
        <v>0</v>
      </c>
      <c r="G41" s="14">
        <v>16</v>
      </c>
      <c r="H41" s="14">
        <v>42</v>
      </c>
      <c r="J41" s="47">
        <f>$D41*Parameters!D$6*Parameters!D$8*Parameters!D$10/1000</f>
        <v>41.805</v>
      </c>
      <c r="K41" s="48">
        <f>$D41*Parameters!E$6*Parameters!E$8*Parameters!E$10/1000</f>
        <v>89.369799999999998</v>
      </c>
      <c r="L41" s="49">
        <f>$D41*Parameters!F$6*Parameters!F$8*Parameters!F$10/1000</f>
        <v>194.16100000000003</v>
      </c>
      <c r="M41" s="46"/>
      <c r="N41" s="47">
        <f>$D41*Parameters!D$7*Parameters!D$9*Parameters!D$10/1000</f>
        <v>8.3610000000000007</v>
      </c>
      <c r="O41" s="48">
        <f>$D41*Parameters!E$7*Parameters!E$9*Parameters!E$10/1000</f>
        <v>18.905150000000003</v>
      </c>
      <c r="P41" s="49">
        <f>$D41*Parameters!F$7*Parameters!F$9*Parameters!F$10/1000</f>
        <v>42.0837</v>
      </c>
      <c r="Q41" s="37"/>
      <c r="R41" s="38">
        <f>$E41*Parameters!D$11/1000</f>
        <v>1.3</v>
      </c>
      <c r="S41" s="39">
        <f>$E41*Parameters!E$11/1000</f>
        <v>1.82</v>
      </c>
      <c r="T41" s="40">
        <f>$E41*Parameters!F$11/1000</f>
        <v>2.6</v>
      </c>
      <c r="U41" s="37"/>
      <c r="V41" s="38">
        <f>F41*Parameters!D$12/1000</f>
        <v>0</v>
      </c>
      <c r="W41" s="39">
        <f>G41*Parameters!E$12/1000</f>
        <v>12.8</v>
      </c>
      <c r="X41" s="40">
        <f>H41*Parameters!F$12/1000</f>
        <v>42</v>
      </c>
      <c r="Y41" s="37"/>
      <c r="Z41" s="50">
        <f t="shared" si="3"/>
        <v>51.465999999999994</v>
      </c>
      <c r="AA41" s="51">
        <f t="shared" si="4"/>
        <v>122.89494999999999</v>
      </c>
      <c r="AB41" s="52">
        <f t="shared" si="5"/>
        <v>280.84469999999999</v>
      </c>
      <c r="AK41" s="7"/>
      <c r="AL41" s="6"/>
      <c r="AO41" s="7"/>
      <c r="AP41" s="6"/>
      <c r="AT41" s="6"/>
    </row>
    <row r="42" spans="1:46" x14ac:dyDescent="0.2">
      <c r="A42">
        <v>51</v>
      </c>
      <c r="B42" t="s">
        <v>111</v>
      </c>
      <c r="C42" t="s">
        <v>17</v>
      </c>
      <c r="D42" s="14">
        <v>24150</v>
      </c>
      <c r="E42" s="14">
        <v>9</v>
      </c>
      <c r="F42" s="14">
        <v>0</v>
      </c>
      <c r="G42" s="14">
        <v>11</v>
      </c>
      <c r="H42" s="14">
        <v>28</v>
      </c>
      <c r="J42" s="47">
        <f>$D42*Parameters!D$6*Parameters!D$8*Parameters!D$10/1000</f>
        <v>21.734999999999999</v>
      </c>
      <c r="K42" s="48">
        <f>$D42*Parameters!E$6*Parameters!E$8*Parameters!E$10/1000</f>
        <v>46.464600000000004</v>
      </c>
      <c r="L42" s="49">
        <f>$D42*Parameters!F$6*Parameters!F$8*Parameters!F$10/1000</f>
        <v>100.94700000000002</v>
      </c>
      <c r="M42" s="46"/>
      <c r="N42" s="47">
        <f>$D42*Parameters!D$7*Parameters!D$9*Parameters!D$10/1000</f>
        <v>4.3470000000000004</v>
      </c>
      <c r="O42" s="48">
        <f>$D42*Parameters!E$7*Parameters!E$9*Parameters!E$10/1000</f>
        <v>9.8290500000000005</v>
      </c>
      <c r="P42" s="49">
        <f>$D42*Parameters!F$7*Parameters!F$9*Parameters!F$10/1000</f>
        <v>21.879899999999999</v>
      </c>
      <c r="Q42" s="37"/>
      <c r="R42" s="38">
        <f>$E42*Parameters!D$11/1000</f>
        <v>0.9</v>
      </c>
      <c r="S42" s="39">
        <f>$E42*Parameters!E$11/1000</f>
        <v>1.26</v>
      </c>
      <c r="T42" s="40">
        <f>$E42*Parameters!F$11/1000</f>
        <v>1.8</v>
      </c>
      <c r="U42" s="37"/>
      <c r="V42" s="38">
        <f>F42*Parameters!D$12/1000</f>
        <v>0</v>
      </c>
      <c r="W42" s="39">
        <f>G42*Parameters!E$12/1000</f>
        <v>8.8000000000000007</v>
      </c>
      <c r="X42" s="40">
        <f>H42*Parameters!F$12/1000</f>
        <v>28</v>
      </c>
      <c r="Y42" s="37"/>
      <c r="Z42" s="50">
        <f t="shared" si="3"/>
        <v>26.981999999999999</v>
      </c>
      <c r="AA42" s="51">
        <f t="shared" si="4"/>
        <v>66.353650000000002</v>
      </c>
      <c r="AB42" s="52">
        <f t="shared" si="5"/>
        <v>152.62690000000003</v>
      </c>
      <c r="AK42" s="7"/>
      <c r="AL42" s="6"/>
      <c r="AO42" s="7"/>
      <c r="AP42" s="6"/>
      <c r="AT42" s="6"/>
    </row>
    <row r="43" spans="1:46" x14ac:dyDescent="0.2">
      <c r="A43">
        <v>5</v>
      </c>
      <c r="B43" t="s">
        <v>112</v>
      </c>
      <c r="C43" t="s">
        <v>16</v>
      </c>
      <c r="D43" s="14">
        <v>22100</v>
      </c>
      <c r="E43" s="14">
        <v>8</v>
      </c>
      <c r="F43" s="14">
        <v>0</v>
      </c>
      <c r="G43" s="14">
        <v>11</v>
      </c>
      <c r="H43" s="14">
        <v>28</v>
      </c>
      <c r="J43" s="47">
        <f>$D43*Parameters!D$6*Parameters!D$8*Parameters!D$10/1000</f>
        <v>19.89</v>
      </c>
      <c r="K43" s="48">
        <f>$D43*Parameters!E$6*Parameters!E$8*Parameters!E$10/1000</f>
        <v>42.520400000000002</v>
      </c>
      <c r="L43" s="49">
        <f>$D43*Parameters!F$6*Parameters!F$8*Parameters!F$10/1000</f>
        <v>92.378000000000014</v>
      </c>
      <c r="M43" s="46"/>
      <c r="N43" s="47">
        <f>$D43*Parameters!D$7*Parameters!D$9*Parameters!D$10/1000</f>
        <v>3.9780000000000002</v>
      </c>
      <c r="O43" s="48">
        <f>$D43*Parameters!E$7*Parameters!E$9*Parameters!E$10/1000</f>
        <v>8.9946999999999999</v>
      </c>
      <c r="P43" s="49">
        <f>$D43*Parameters!F$7*Parameters!F$9*Parameters!F$10/1000</f>
        <v>20.022599999999997</v>
      </c>
      <c r="Q43" s="37"/>
      <c r="R43" s="38">
        <f>$E43*Parameters!D$11/1000</f>
        <v>0.8</v>
      </c>
      <c r="S43" s="39">
        <f>$E43*Parameters!E$11/1000</f>
        <v>1.1200000000000001</v>
      </c>
      <c r="T43" s="40">
        <f>$E43*Parameters!F$11/1000</f>
        <v>1.6</v>
      </c>
      <c r="U43" s="37"/>
      <c r="V43" s="38">
        <f>F43*Parameters!D$12/1000</f>
        <v>0</v>
      </c>
      <c r="W43" s="39">
        <f>G43*Parameters!E$12/1000</f>
        <v>8.8000000000000007</v>
      </c>
      <c r="X43" s="40">
        <f>H43*Parameters!F$12/1000</f>
        <v>28</v>
      </c>
      <c r="Y43" s="37"/>
      <c r="Z43" s="50">
        <f t="shared" si="3"/>
        <v>24.668000000000003</v>
      </c>
      <c r="AA43" s="51">
        <f t="shared" si="4"/>
        <v>61.435100000000006</v>
      </c>
      <c r="AB43" s="52">
        <f t="shared" si="5"/>
        <v>142.00060000000002</v>
      </c>
      <c r="AK43" s="7"/>
      <c r="AL43" s="6"/>
      <c r="AO43" s="7"/>
      <c r="AP43" s="6"/>
      <c r="AT43" s="6"/>
    </row>
    <row r="44" spans="1:46" x14ac:dyDescent="0.2">
      <c r="A44">
        <v>52</v>
      </c>
      <c r="B44" t="s">
        <v>113</v>
      </c>
      <c r="C44" t="s">
        <v>17</v>
      </c>
      <c r="D44" s="14">
        <v>22400</v>
      </c>
      <c r="E44" s="14">
        <v>5</v>
      </c>
      <c r="F44" s="14">
        <v>0</v>
      </c>
      <c r="G44" s="14">
        <v>4</v>
      </c>
      <c r="H44" s="14">
        <v>10</v>
      </c>
      <c r="J44" s="47">
        <f>$D44*Parameters!D$6*Parameters!D$8*Parameters!D$10/1000</f>
        <v>20.16</v>
      </c>
      <c r="K44" s="48">
        <f>$D44*Parameters!E$6*Parameters!E$8*Parameters!E$10/1000</f>
        <v>43.0976</v>
      </c>
      <c r="L44" s="49">
        <f>$D44*Parameters!F$6*Parameters!F$8*Parameters!F$10/1000</f>
        <v>93.632000000000019</v>
      </c>
      <c r="M44" s="46"/>
      <c r="N44" s="47">
        <f>$D44*Parameters!D$7*Parameters!D$9*Parameters!D$10/1000</f>
        <v>4.032</v>
      </c>
      <c r="O44" s="48">
        <f>$D44*Parameters!E$7*Parameters!E$9*Parameters!E$10/1000</f>
        <v>9.1168000000000013</v>
      </c>
      <c r="P44" s="49">
        <f>$D44*Parameters!F$7*Parameters!F$9*Parameters!F$10/1000</f>
        <v>20.2944</v>
      </c>
      <c r="Q44" s="37"/>
      <c r="R44" s="38">
        <f>$E44*Parameters!D$11/1000</f>
        <v>0.5</v>
      </c>
      <c r="S44" s="39">
        <f>$E44*Parameters!E$11/1000</f>
        <v>0.7</v>
      </c>
      <c r="T44" s="40">
        <f>$E44*Parameters!F$11/1000</f>
        <v>1</v>
      </c>
      <c r="U44" s="37"/>
      <c r="V44" s="38">
        <f>F44*Parameters!D$12/1000</f>
        <v>0</v>
      </c>
      <c r="W44" s="39">
        <f>G44*Parameters!E$12/1000</f>
        <v>3.2</v>
      </c>
      <c r="X44" s="40">
        <f>H44*Parameters!F$12/1000</f>
        <v>10</v>
      </c>
      <c r="Y44" s="37"/>
      <c r="Z44" s="50">
        <f t="shared" si="3"/>
        <v>24.692</v>
      </c>
      <c r="AA44" s="51">
        <f t="shared" si="4"/>
        <v>56.114400000000003</v>
      </c>
      <c r="AB44" s="52">
        <f t="shared" si="5"/>
        <v>124.92640000000002</v>
      </c>
    </row>
    <row r="45" spans="1:46" x14ac:dyDescent="0.2">
      <c r="A45">
        <v>53</v>
      </c>
      <c r="B45" t="s">
        <v>114</v>
      </c>
      <c r="C45" t="s">
        <v>17</v>
      </c>
      <c r="D45" s="14">
        <v>20800</v>
      </c>
      <c r="E45" s="14">
        <v>9</v>
      </c>
      <c r="F45" s="14">
        <v>0</v>
      </c>
      <c r="G45" s="14">
        <v>9</v>
      </c>
      <c r="H45" s="14">
        <v>22</v>
      </c>
      <c r="J45" s="47">
        <f>$D45*Parameters!D$6*Parameters!D$8*Parameters!D$10/1000</f>
        <v>18.72</v>
      </c>
      <c r="K45" s="48">
        <f>$D45*Parameters!E$6*Parameters!E$8*Parameters!E$10/1000</f>
        <v>40.019200000000005</v>
      </c>
      <c r="L45" s="49">
        <f>$D45*Parameters!F$6*Parameters!F$8*Parameters!F$10/1000</f>
        <v>86.944000000000017</v>
      </c>
      <c r="M45" s="46"/>
      <c r="N45" s="47">
        <f>$D45*Parameters!D$7*Parameters!D$9*Parameters!D$10/1000</f>
        <v>3.7440000000000002</v>
      </c>
      <c r="O45" s="48">
        <f>$D45*Parameters!E$7*Parameters!E$9*Parameters!E$10/1000</f>
        <v>8.4656000000000002</v>
      </c>
      <c r="P45" s="49">
        <f>$D45*Parameters!F$7*Parameters!F$9*Parameters!F$10/1000</f>
        <v>18.844799999999999</v>
      </c>
      <c r="Q45" s="37"/>
      <c r="R45" s="38">
        <f>$E45*Parameters!D$11/1000</f>
        <v>0.9</v>
      </c>
      <c r="S45" s="39">
        <f>$E45*Parameters!E$11/1000</f>
        <v>1.26</v>
      </c>
      <c r="T45" s="40">
        <f>$E45*Parameters!F$11/1000</f>
        <v>1.8</v>
      </c>
      <c r="U45" s="37"/>
      <c r="V45" s="38">
        <f>F45*Parameters!D$12/1000</f>
        <v>0</v>
      </c>
      <c r="W45" s="39">
        <f>G45*Parameters!E$12/1000</f>
        <v>7.2</v>
      </c>
      <c r="X45" s="40">
        <f>H45*Parameters!F$12/1000</f>
        <v>22</v>
      </c>
      <c r="Y45" s="37"/>
      <c r="Z45" s="50">
        <f t="shared" si="3"/>
        <v>23.363999999999997</v>
      </c>
      <c r="AA45" s="51">
        <f t="shared" si="4"/>
        <v>56.944800000000008</v>
      </c>
      <c r="AB45" s="52">
        <f t="shared" si="5"/>
        <v>129.58879999999999</v>
      </c>
    </row>
    <row r="46" spans="1:46" x14ac:dyDescent="0.2">
      <c r="A46">
        <v>54</v>
      </c>
      <c r="B46" t="s">
        <v>115</v>
      </c>
      <c r="C46" t="s">
        <v>17</v>
      </c>
      <c r="D46" s="14">
        <v>11000</v>
      </c>
      <c r="E46" s="14">
        <v>2</v>
      </c>
      <c r="F46" s="14">
        <v>0</v>
      </c>
      <c r="G46" s="14">
        <v>2</v>
      </c>
      <c r="H46" s="14">
        <v>4</v>
      </c>
      <c r="J46" s="47">
        <f>$D46*Parameters!D$6*Parameters!D$8*Parameters!D$10/1000</f>
        <v>9.9</v>
      </c>
      <c r="K46" s="48">
        <f>$D46*Parameters!E$6*Parameters!E$8*Parameters!E$10/1000</f>
        <v>21.164000000000001</v>
      </c>
      <c r="L46" s="49">
        <f>$D46*Parameters!F$6*Parameters!F$8*Parameters!F$10/1000</f>
        <v>45.980000000000004</v>
      </c>
      <c r="M46" s="46"/>
      <c r="N46" s="47">
        <f>$D46*Parameters!D$7*Parameters!D$9*Parameters!D$10/1000</f>
        <v>1.98</v>
      </c>
      <c r="O46" s="48">
        <f>$D46*Parameters!E$7*Parameters!E$9*Parameters!E$10/1000</f>
        <v>4.4770000000000003</v>
      </c>
      <c r="P46" s="49">
        <f>$D46*Parameters!F$7*Parameters!F$9*Parameters!F$10/1000</f>
        <v>9.9659999999999993</v>
      </c>
      <c r="Q46" s="37"/>
      <c r="R46" s="38">
        <f>$E46*Parameters!D$11/1000</f>
        <v>0.2</v>
      </c>
      <c r="S46" s="39">
        <f>$E46*Parameters!E$11/1000</f>
        <v>0.28000000000000003</v>
      </c>
      <c r="T46" s="40">
        <f>$E46*Parameters!F$11/1000</f>
        <v>0.4</v>
      </c>
      <c r="U46" s="37"/>
      <c r="V46" s="38">
        <f>F46*Parameters!D$12/1000</f>
        <v>0</v>
      </c>
      <c r="W46" s="39">
        <f>G46*Parameters!E$12/1000</f>
        <v>1.6</v>
      </c>
      <c r="X46" s="40">
        <f>H46*Parameters!F$12/1000</f>
        <v>4</v>
      </c>
      <c r="Y46" s="37"/>
      <c r="Z46" s="50">
        <f t="shared" si="3"/>
        <v>12.08</v>
      </c>
      <c r="AA46" s="51">
        <f t="shared" si="4"/>
        <v>27.521000000000004</v>
      </c>
      <c r="AB46" s="52">
        <f t="shared" si="5"/>
        <v>60.346000000000004</v>
      </c>
    </row>
    <row r="47" spans="1:46" x14ac:dyDescent="0.2">
      <c r="A47">
        <v>55</v>
      </c>
      <c r="B47" t="s">
        <v>116</v>
      </c>
      <c r="C47" t="s">
        <v>17</v>
      </c>
      <c r="D47" s="14">
        <v>23950</v>
      </c>
      <c r="E47" s="14">
        <v>5</v>
      </c>
      <c r="F47" s="14">
        <v>0</v>
      </c>
      <c r="G47" s="14">
        <v>4</v>
      </c>
      <c r="H47" s="14">
        <v>10</v>
      </c>
      <c r="J47" s="47">
        <f>$D47*Parameters!D$6*Parameters!D$8*Parameters!D$10/1000</f>
        <v>21.555</v>
      </c>
      <c r="K47" s="48">
        <f>$D47*Parameters!E$6*Parameters!E$8*Parameters!E$10/1000</f>
        <v>46.079800000000006</v>
      </c>
      <c r="L47" s="49">
        <f>$D47*Parameters!F$6*Parameters!F$8*Parameters!F$10/1000</f>
        <v>100.11100000000002</v>
      </c>
      <c r="M47" s="46"/>
      <c r="N47" s="47">
        <f>$D47*Parameters!D$7*Parameters!D$9*Parameters!D$10/1000</f>
        <v>4.3109999999999999</v>
      </c>
      <c r="O47" s="48">
        <f>$D47*Parameters!E$7*Parameters!E$9*Parameters!E$10/1000</f>
        <v>9.7476500000000001</v>
      </c>
      <c r="P47" s="49">
        <f>$D47*Parameters!F$7*Parameters!F$9*Parameters!F$10/1000</f>
        <v>21.698700000000002</v>
      </c>
      <c r="Q47" s="37"/>
      <c r="R47" s="38">
        <f>$E47*Parameters!D$11/1000</f>
        <v>0.5</v>
      </c>
      <c r="S47" s="39">
        <f>$E47*Parameters!E$11/1000</f>
        <v>0.7</v>
      </c>
      <c r="T47" s="40">
        <f>$E47*Parameters!F$11/1000</f>
        <v>1</v>
      </c>
      <c r="U47" s="37"/>
      <c r="V47" s="38">
        <f>F47*Parameters!D$12/1000</f>
        <v>0</v>
      </c>
      <c r="W47" s="39">
        <f>G47*Parameters!E$12/1000</f>
        <v>3.2</v>
      </c>
      <c r="X47" s="40">
        <f>H47*Parameters!F$12/1000</f>
        <v>10</v>
      </c>
      <c r="Y47" s="37"/>
      <c r="Z47" s="50">
        <f t="shared" si="3"/>
        <v>26.366</v>
      </c>
      <c r="AA47" s="51">
        <f t="shared" si="4"/>
        <v>59.727450000000012</v>
      </c>
      <c r="AB47" s="52">
        <f t="shared" si="5"/>
        <v>132.80970000000002</v>
      </c>
    </row>
    <row r="48" spans="1:46" x14ac:dyDescent="0.2">
      <c r="A48">
        <v>56</v>
      </c>
      <c r="B48" t="s">
        <v>117</v>
      </c>
      <c r="C48" t="s">
        <v>17</v>
      </c>
      <c r="D48" s="14">
        <v>13100</v>
      </c>
      <c r="E48" s="14">
        <v>2</v>
      </c>
      <c r="F48" s="14">
        <v>0</v>
      </c>
      <c r="G48" s="14">
        <v>3</v>
      </c>
      <c r="H48" s="14">
        <v>8</v>
      </c>
      <c r="J48" s="47">
        <f>$D48*Parameters!D$6*Parameters!D$8*Parameters!D$10/1000</f>
        <v>11.79</v>
      </c>
      <c r="K48" s="48">
        <f>$D48*Parameters!E$6*Parameters!E$8*Parameters!E$10/1000</f>
        <v>25.2044</v>
      </c>
      <c r="L48" s="49">
        <f>$D48*Parameters!F$6*Parameters!F$8*Parameters!F$10/1000</f>
        <v>54.75800000000001</v>
      </c>
      <c r="M48" s="46"/>
      <c r="N48" s="47">
        <f>$D48*Parameters!D$7*Parameters!D$9*Parameters!D$10/1000</f>
        <v>2.3580000000000001</v>
      </c>
      <c r="O48" s="48">
        <f>$D48*Parameters!E$7*Parameters!E$9*Parameters!E$10/1000</f>
        <v>5.3316999999999997</v>
      </c>
      <c r="P48" s="49">
        <f>$D48*Parameters!F$7*Parameters!F$9*Parameters!F$10/1000</f>
        <v>11.868600000000001</v>
      </c>
      <c r="Q48" s="37"/>
      <c r="R48" s="38">
        <f>$E48*Parameters!D$11/1000</f>
        <v>0.2</v>
      </c>
      <c r="S48" s="39">
        <f>$E48*Parameters!E$11/1000</f>
        <v>0.28000000000000003</v>
      </c>
      <c r="T48" s="40">
        <f>$E48*Parameters!F$11/1000</f>
        <v>0.4</v>
      </c>
      <c r="U48" s="37"/>
      <c r="V48" s="38">
        <f>F48*Parameters!D$12/1000</f>
        <v>0</v>
      </c>
      <c r="W48" s="39">
        <f>G48*Parameters!E$12/1000</f>
        <v>2.4</v>
      </c>
      <c r="X48" s="40">
        <f>H48*Parameters!F$12/1000</f>
        <v>8</v>
      </c>
      <c r="Y48" s="37"/>
      <c r="Z48" s="50">
        <f t="shared" si="3"/>
        <v>14.347999999999999</v>
      </c>
      <c r="AA48" s="51">
        <f t="shared" si="4"/>
        <v>33.216099999999997</v>
      </c>
      <c r="AB48" s="52">
        <f t="shared" si="5"/>
        <v>75.026600000000016</v>
      </c>
    </row>
    <row r="49" spans="1:37" x14ac:dyDescent="0.2">
      <c r="A49">
        <v>57</v>
      </c>
      <c r="B49" t="s">
        <v>118</v>
      </c>
      <c r="C49" t="s">
        <v>17</v>
      </c>
      <c r="D49" s="14">
        <v>9750</v>
      </c>
      <c r="E49" s="14">
        <v>6</v>
      </c>
      <c r="F49" s="14">
        <v>0</v>
      </c>
      <c r="G49" s="14">
        <v>5</v>
      </c>
      <c r="H49" s="14">
        <v>12</v>
      </c>
      <c r="J49" s="47">
        <f>$D49*Parameters!D$6*Parameters!D$8*Parameters!D$10/1000</f>
        <v>8.7750000000000004</v>
      </c>
      <c r="K49" s="48">
        <f>$D49*Parameters!E$6*Parameters!E$8*Parameters!E$10/1000</f>
        <v>18.759</v>
      </c>
      <c r="L49" s="49">
        <f>$D49*Parameters!F$6*Parameters!F$8*Parameters!F$10/1000</f>
        <v>40.755000000000003</v>
      </c>
      <c r="M49" s="46"/>
      <c r="N49" s="47">
        <f>$D49*Parameters!D$7*Parameters!D$9*Parameters!D$10/1000</f>
        <v>1.7549999999999999</v>
      </c>
      <c r="O49" s="48">
        <f>$D49*Parameters!E$7*Parameters!E$9*Parameters!E$10/1000</f>
        <v>3.9682499999999998</v>
      </c>
      <c r="P49" s="49">
        <f>$D49*Parameters!F$7*Parameters!F$9*Parameters!F$10/1000</f>
        <v>8.8335000000000008</v>
      </c>
      <c r="Q49" s="37"/>
      <c r="R49" s="38">
        <f>$E49*Parameters!D$11/1000</f>
        <v>0.6</v>
      </c>
      <c r="S49" s="39">
        <f>$E49*Parameters!E$11/1000</f>
        <v>0.84</v>
      </c>
      <c r="T49" s="40">
        <f>$E49*Parameters!F$11/1000</f>
        <v>1.2</v>
      </c>
      <c r="U49" s="37"/>
      <c r="V49" s="38">
        <f>F49*Parameters!D$12/1000</f>
        <v>0</v>
      </c>
      <c r="W49" s="39">
        <f>G49*Parameters!E$12/1000</f>
        <v>4</v>
      </c>
      <c r="X49" s="40">
        <f>H49*Parameters!F$12/1000</f>
        <v>12</v>
      </c>
      <c r="Y49" s="37"/>
      <c r="Z49" s="50">
        <f t="shared" si="3"/>
        <v>11.13</v>
      </c>
      <c r="AA49" s="51">
        <f t="shared" si="4"/>
        <v>27.567250000000001</v>
      </c>
      <c r="AB49" s="52">
        <f t="shared" si="5"/>
        <v>62.788500000000006</v>
      </c>
    </row>
    <row r="50" spans="1:37" x14ac:dyDescent="0.2">
      <c r="A50">
        <v>58</v>
      </c>
      <c r="B50" t="s">
        <v>119</v>
      </c>
      <c r="C50" t="s">
        <v>17</v>
      </c>
      <c r="D50" s="14">
        <v>19150</v>
      </c>
      <c r="E50" s="14">
        <v>11</v>
      </c>
      <c r="F50" s="14">
        <v>0</v>
      </c>
      <c r="G50" s="14">
        <v>9</v>
      </c>
      <c r="H50" s="14">
        <v>24</v>
      </c>
      <c r="J50" s="47">
        <f>$D50*Parameters!D$6*Parameters!D$8*Parameters!D$10/1000</f>
        <v>17.234999999999999</v>
      </c>
      <c r="K50" s="48">
        <f>$D50*Parameters!E$6*Parameters!E$8*Parameters!E$10/1000</f>
        <v>36.8446</v>
      </c>
      <c r="L50" s="49">
        <f>$D50*Parameters!F$6*Parameters!F$8*Parameters!F$10/1000</f>
        <v>80.046999999999997</v>
      </c>
      <c r="M50" s="46"/>
      <c r="N50" s="47">
        <f>$D50*Parameters!D$7*Parameters!D$9*Parameters!D$10/1000</f>
        <v>3.4470000000000001</v>
      </c>
      <c r="O50" s="48">
        <f>$D50*Parameters!E$7*Parameters!E$9*Parameters!E$10/1000</f>
        <v>7.7940500000000004</v>
      </c>
      <c r="P50" s="49">
        <f>$D50*Parameters!F$7*Parameters!F$9*Parameters!F$10/1000</f>
        <v>17.349899999999998</v>
      </c>
      <c r="Q50" s="37"/>
      <c r="R50" s="38">
        <f>$E50*Parameters!D$11/1000</f>
        <v>1.1000000000000001</v>
      </c>
      <c r="S50" s="39">
        <f>$E50*Parameters!E$11/1000</f>
        <v>1.54</v>
      </c>
      <c r="T50" s="40">
        <f>$E50*Parameters!F$11/1000</f>
        <v>2.2000000000000002</v>
      </c>
      <c r="U50" s="37"/>
      <c r="V50" s="38">
        <f>F50*Parameters!D$12/1000</f>
        <v>0</v>
      </c>
      <c r="W50" s="39">
        <f>G50*Parameters!E$12/1000</f>
        <v>7.2</v>
      </c>
      <c r="X50" s="40">
        <f>H50*Parameters!F$12/1000</f>
        <v>24</v>
      </c>
      <c r="Y50" s="37"/>
      <c r="Z50" s="50">
        <f t="shared" si="3"/>
        <v>21.782</v>
      </c>
      <c r="AA50" s="51">
        <f t="shared" si="4"/>
        <v>53.37865</v>
      </c>
      <c r="AB50" s="52">
        <f t="shared" si="5"/>
        <v>123.59689999999999</v>
      </c>
    </row>
    <row r="51" spans="1:37" x14ac:dyDescent="0.2">
      <c r="A51">
        <v>59</v>
      </c>
      <c r="B51" t="s">
        <v>120</v>
      </c>
      <c r="C51" t="s">
        <v>17</v>
      </c>
      <c r="D51" s="14">
        <v>5250</v>
      </c>
      <c r="E51" s="14">
        <v>3</v>
      </c>
      <c r="F51" s="14">
        <v>0</v>
      </c>
      <c r="G51" s="14">
        <v>3</v>
      </c>
      <c r="H51" s="14">
        <v>8</v>
      </c>
      <c r="J51" s="47">
        <f>$D51*Parameters!D$6*Parameters!D$8*Parameters!D$10/1000</f>
        <v>4.7249999999999996</v>
      </c>
      <c r="K51" s="48">
        <f>$D51*Parameters!E$6*Parameters!E$8*Parameters!E$10/1000</f>
        <v>10.101000000000001</v>
      </c>
      <c r="L51" s="49">
        <f>$D51*Parameters!F$6*Parameters!F$8*Parameters!F$10/1000</f>
        <v>21.945000000000004</v>
      </c>
      <c r="M51" s="46"/>
      <c r="N51" s="47">
        <f>$D51*Parameters!D$7*Parameters!D$9*Parameters!D$10/1000</f>
        <v>0.94499999999999995</v>
      </c>
      <c r="O51" s="48">
        <f>$D51*Parameters!E$7*Parameters!E$9*Parameters!E$10/1000</f>
        <v>2.1367500000000001</v>
      </c>
      <c r="P51" s="49">
        <f>$D51*Parameters!F$7*Parameters!F$9*Parameters!F$10/1000</f>
        <v>4.7565</v>
      </c>
      <c r="Q51" s="37"/>
      <c r="R51" s="38">
        <f>$E51*Parameters!D$11/1000</f>
        <v>0.3</v>
      </c>
      <c r="S51" s="39">
        <f>$E51*Parameters!E$11/1000</f>
        <v>0.42</v>
      </c>
      <c r="T51" s="40">
        <f>$E51*Parameters!F$11/1000</f>
        <v>0.6</v>
      </c>
      <c r="U51" s="37"/>
      <c r="V51" s="38">
        <f>F51*Parameters!D$12/1000</f>
        <v>0</v>
      </c>
      <c r="W51" s="39">
        <f>G51*Parameters!E$12/1000</f>
        <v>2.4</v>
      </c>
      <c r="X51" s="40">
        <f>H51*Parameters!F$12/1000</f>
        <v>8</v>
      </c>
      <c r="Y51" s="37"/>
      <c r="Z51" s="50">
        <f t="shared" si="3"/>
        <v>5.97</v>
      </c>
      <c r="AA51" s="51">
        <f t="shared" si="4"/>
        <v>15.057750000000002</v>
      </c>
      <c r="AB51" s="52">
        <f t="shared" si="5"/>
        <v>35.301500000000004</v>
      </c>
    </row>
    <row r="52" spans="1:37" x14ac:dyDescent="0.2">
      <c r="A52">
        <v>60</v>
      </c>
      <c r="B52" t="s">
        <v>121</v>
      </c>
      <c r="C52" t="s">
        <v>17</v>
      </c>
      <c r="D52" s="14">
        <v>10600</v>
      </c>
      <c r="E52" s="14">
        <v>4</v>
      </c>
      <c r="F52" s="14">
        <v>0</v>
      </c>
      <c r="G52" s="14">
        <v>7</v>
      </c>
      <c r="H52" s="14">
        <v>18</v>
      </c>
      <c r="J52" s="47">
        <f>$D52*Parameters!D$6*Parameters!D$8*Parameters!D$10/1000</f>
        <v>9.5399999999999991</v>
      </c>
      <c r="K52" s="48">
        <f>$D52*Parameters!E$6*Parameters!E$8*Parameters!E$10/1000</f>
        <v>20.394400000000001</v>
      </c>
      <c r="L52" s="49">
        <f>$D52*Parameters!F$6*Parameters!F$8*Parameters!F$10/1000</f>
        <v>44.308000000000007</v>
      </c>
      <c r="M52" s="46"/>
      <c r="N52" s="47">
        <f>$D52*Parameters!D$7*Parameters!D$9*Parameters!D$10/1000</f>
        <v>1.9079999999999999</v>
      </c>
      <c r="O52" s="48">
        <f>$D52*Parameters!E$7*Parameters!E$9*Parameters!E$10/1000</f>
        <v>4.3141999999999996</v>
      </c>
      <c r="P52" s="49">
        <f>$D52*Parameters!F$7*Parameters!F$9*Parameters!F$10/1000</f>
        <v>9.6036000000000001</v>
      </c>
      <c r="Q52" s="37"/>
      <c r="R52" s="38">
        <f>$E52*Parameters!D$11/1000</f>
        <v>0.4</v>
      </c>
      <c r="S52" s="39">
        <f>$E52*Parameters!E$11/1000</f>
        <v>0.56000000000000005</v>
      </c>
      <c r="T52" s="40">
        <f>$E52*Parameters!F$11/1000</f>
        <v>0.8</v>
      </c>
      <c r="U52" s="37"/>
      <c r="V52" s="38">
        <f>F52*Parameters!D$12/1000</f>
        <v>0</v>
      </c>
      <c r="W52" s="39">
        <f>G52*Parameters!E$12/1000</f>
        <v>5.6</v>
      </c>
      <c r="X52" s="40">
        <f>H52*Parameters!F$12/1000</f>
        <v>18</v>
      </c>
      <c r="Y52" s="37"/>
      <c r="Z52" s="50">
        <f t="shared" si="3"/>
        <v>11.847999999999999</v>
      </c>
      <c r="AA52" s="51">
        <f t="shared" si="4"/>
        <v>30.868600000000001</v>
      </c>
      <c r="AB52" s="52">
        <f t="shared" si="5"/>
        <v>72.711600000000004</v>
      </c>
      <c r="AK52" s="7"/>
    </row>
    <row r="53" spans="1:37" x14ac:dyDescent="0.2">
      <c r="A53">
        <v>61</v>
      </c>
      <c r="B53" t="s">
        <v>122</v>
      </c>
      <c r="C53" t="s">
        <v>17</v>
      </c>
      <c r="D53" s="14">
        <v>5300</v>
      </c>
      <c r="E53" s="14">
        <v>4</v>
      </c>
      <c r="F53" s="14">
        <v>0</v>
      </c>
      <c r="G53" s="14">
        <v>4</v>
      </c>
      <c r="H53" s="14">
        <v>10</v>
      </c>
      <c r="J53" s="47">
        <f>$D53*Parameters!D$6*Parameters!D$8*Parameters!D$10/1000</f>
        <v>4.7699999999999996</v>
      </c>
      <c r="K53" s="48">
        <f>$D53*Parameters!E$6*Parameters!E$8*Parameters!E$10/1000</f>
        <v>10.1972</v>
      </c>
      <c r="L53" s="49">
        <f>$D53*Parameters!F$6*Parameters!F$8*Parameters!F$10/1000</f>
        <v>22.154000000000003</v>
      </c>
      <c r="M53" s="46"/>
      <c r="N53" s="47">
        <f>$D53*Parameters!D$7*Parameters!D$9*Parameters!D$10/1000</f>
        <v>0.95399999999999996</v>
      </c>
      <c r="O53" s="48">
        <f>$D53*Parameters!E$7*Parameters!E$9*Parameters!E$10/1000</f>
        <v>2.1570999999999998</v>
      </c>
      <c r="P53" s="49">
        <f>$D53*Parameters!F$7*Parameters!F$9*Parameters!F$10/1000</f>
        <v>4.8018000000000001</v>
      </c>
      <c r="Q53" s="37"/>
      <c r="R53" s="38">
        <f>$E53*Parameters!D$11/1000</f>
        <v>0.4</v>
      </c>
      <c r="S53" s="39">
        <f>$E53*Parameters!E$11/1000</f>
        <v>0.56000000000000005</v>
      </c>
      <c r="T53" s="40">
        <f>$E53*Parameters!F$11/1000</f>
        <v>0.8</v>
      </c>
      <c r="U53" s="37"/>
      <c r="V53" s="38">
        <f>F53*Parameters!D$12/1000</f>
        <v>0</v>
      </c>
      <c r="W53" s="39">
        <f>G53*Parameters!E$12/1000</f>
        <v>3.2</v>
      </c>
      <c r="X53" s="40">
        <f>H53*Parameters!F$12/1000</f>
        <v>10</v>
      </c>
      <c r="Y53" s="37"/>
      <c r="Z53" s="50">
        <f t="shared" si="3"/>
        <v>6.1239999999999997</v>
      </c>
      <c r="AA53" s="51">
        <f t="shared" si="4"/>
        <v>16.1143</v>
      </c>
      <c r="AB53" s="52">
        <f t="shared" si="5"/>
        <v>37.755800000000008</v>
      </c>
      <c r="AK53" s="7"/>
    </row>
    <row r="54" spans="1:37" x14ac:dyDescent="0.2">
      <c r="A54">
        <v>6</v>
      </c>
      <c r="B54" t="s">
        <v>123</v>
      </c>
      <c r="C54" t="s">
        <v>16</v>
      </c>
      <c r="D54" s="14">
        <v>13400</v>
      </c>
      <c r="E54" s="14">
        <v>4</v>
      </c>
      <c r="F54" s="14">
        <v>0</v>
      </c>
      <c r="G54" s="14">
        <v>6</v>
      </c>
      <c r="H54" s="14">
        <v>14</v>
      </c>
      <c r="J54" s="47">
        <f>$D54*Parameters!D$6*Parameters!D$8*Parameters!D$10/1000</f>
        <v>12.06</v>
      </c>
      <c r="K54" s="48">
        <f>$D54*Parameters!E$6*Parameters!E$8*Parameters!E$10/1000</f>
        <v>25.781600000000001</v>
      </c>
      <c r="L54" s="49">
        <f>$D54*Parameters!F$6*Parameters!F$8*Parameters!F$10/1000</f>
        <v>56.012000000000008</v>
      </c>
      <c r="M54" s="46"/>
      <c r="N54" s="47">
        <f>$D54*Parameters!D$7*Parameters!D$9*Parameters!D$10/1000</f>
        <v>2.4119999999999999</v>
      </c>
      <c r="O54" s="48">
        <f>$D54*Parameters!E$7*Parameters!E$9*Parameters!E$10/1000</f>
        <v>5.4538000000000002</v>
      </c>
      <c r="P54" s="49">
        <f>$D54*Parameters!F$7*Parameters!F$9*Parameters!F$10/1000</f>
        <v>12.1404</v>
      </c>
      <c r="Q54" s="37"/>
      <c r="R54" s="38">
        <f>$E54*Parameters!D$11/1000</f>
        <v>0.4</v>
      </c>
      <c r="S54" s="39">
        <f>$E54*Parameters!E$11/1000</f>
        <v>0.56000000000000005</v>
      </c>
      <c r="T54" s="40">
        <f>$E54*Parameters!F$11/1000</f>
        <v>0.8</v>
      </c>
      <c r="U54" s="37"/>
      <c r="V54" s="38">
        <f>F54*Parameters!D$12/1000</f>
        <v>0</v>
      </c>
      <c r="W54" s="39">
        <f>G54*Parameters!E$12/1000</f>
        <v>4.8</v>
      </c>
      <c r="X54" s="40">
        <f>H54*Parameters!F$12/1000</f>
        <v>14</v>
      </c>
      <c r="Y54" s="37"/>
      <c r="Z54" s="50">
        <f t="shared" ref="Z54:Z77" si="6">J54+N54+R54+V54</f>
        <v>14.872000000000002</v>
      </c>
      <c r="AA54" s="51">
        <f t="shared" ref="AA54:AA77" si="7">K54+O54+S54+W54</f>
        <v>36.595399999999998</v>
      </c>
      <c r="AB54" s="52">
        <f t="shared" ref="AB54:AB77" si="8">L54+P54+T54+X54</f>
        <v>82.952399999999997</v>
      </c>
      <c r="AK54" s="7"/>
    </row>
    <row r="55" spans="1:37" x14ac:dyDescent="0.2">
      <c r="A55">
        <v>62</v>
      </c>
      <c r="B55" t="s">
        <v>124</v>
      </c>
      <c r="C55" t="s">
        <v>17</v>
      </c>
      <c r="D55" s="14">
        <v>6000</v>
      </c>
      <c r="E55" s="14">
        <v>3</v>
      </c>
      <c r="F55" s="14">
        <v>0</v>
      </c>
      <c r="G55" s="14">
        <v>3</v>
      </c>
      <c r="H55" s="14">
        <v>6</v>
      </c>
      <c r="J55" s="47">
        <f>$D55*Parameters!D$6*Parameters!D$8*Parameters!D$10/1000</f>
        <v>5.4</v>
      </c>
      <c r="K55" s="48">
        <f>$D55*Parameters!E$6*Parameters!E$8*Parameters!E$10/1000</f>
        <v>11.544</v>
      </c>
      <c r="L55" s="49">
        <f>$D55*Parameters!F$6*Parameters!F$8*Parameters!F$10/1000</f>
        <v>25.080000000000005</v>
      </c>
      <c r="M55" s="46"/>
      <c r="N55" s="47">
        <f>$D55*Parameters!D$7*Parameters!D$9*Parameters!D$10/1000</f>
        <v>1.08</v>
      </c>
      <c r="O55" s="48">
        <f>$D55*Parameters!E$7*Parameters!E$9*Parameters!E$10/1000</f>
        <v>2.4420000000000002</v>
      </c>
      <c r="P55" s="49">
        <f>$D55*Parameters!F$7*Parameters!F$9*Parameters!F$10/1000</f>
        <v>5.4359999999999999</v>
      </c>
      <c r="Q55" s="37"/>
      <c r="R55" s="38">
        <f>$E55*Parameters!D$11/1000</f>
        <v>0.3</v>
      </c>
      <c r="S55" s="39">
        <f>$E55*Parameters!E$11/1000</f>
        <v>0.42</v>
      </c>
      <c r="T55" s="40">
        <f>$E55*Parameters!F$11/1000</f>
        <v>0.6</v>
      </c>
      <c r="U55" s="37"/>
      <c r="V55" s="38">
        <f>F55*Parameters!D$12/1000</f>
        <v>0</v>
      </c>
      <c r="W55" s="39">
        <f>G55*Parameters!E$12/1000</f>
        <v>2.4</v>
      </c>
      <c r="X55" s="40">
        <f>H55*Parameters!F$12/1000</f>
        <v>6</v>
      </c>
      <c r="Y55" s="37"/>
      <c r="Z55" s="50">
        <f t="shared" si="6"/>
        <v>6.78</v>
      </c>
      <c r="AA55" s="51">
        <f t="shared" si="7"/>
        <v>16.806000000000001</v>
      </c>
      <c r="AB55" s="52">
        <f t="shared" si="8"/>
        <v>37.116000000000007</v>
      </c>
    </row>
    <row r="56" spans="1:37" x14ac:dyDescent="0.2">
      <c r="A56">
        <v>63</v>
      </c>
      <c r="B56" t="s">
        <v>125</v>
      </c>
      <c r="C56" t="s">
        <v>17</v>
      </c>
      <c r="D56" s="14">
        <v>22700</v>
      </c>
      <c r="E56" s="14">
        <v>5</v>
      </c>
      <c r="F56" s="14">
        <v>0</v>
      </c>
      <c r="G56" s="14">
        <v>6</v>
      </c>
      <c r="H56" s="14">
        <v>16</v>
      </c>
      <c r="J56" s="47">
        <f>$D56*Parameters!D$6*Parameters!D$8*Parameters!D$10/1000</f>
        <v>20.43</v>
      </c>
      <c r="K56" s="48">
        <f>$D56*Parameters!E$6*Parameters!E$8*Parameters!E$10/1000</f>
        <v>43.674800000000005</v>
      </c>
      <c r="L56" s="49">
        <f>$D56*Parameters!F$6*Parameters!F$8*Parameters!F$10/1000</f>
        <v>94.88600000000001</v>
      </c>
      <c r="M56" s="46"/>
      <c r="N56" s="47">
        <f>$D56*Parameters!D$7*Parameters!D$9*Parameters!D$10/1000</f>
        <v>4.0860000000000003</v>
      </c>
      <c r="O56" s="48">
        <f>$D56*Parameters!E$7*Parameters!E$9*Parameters!E$10/1000</f>
        <v>9.2388999999999992</v>
      </c>
      <c r="P56" s="49">
        <f>$D56*Parameters!F$7*Parameters!F$9*Parameters!F$10/1000</f>
        <v>20.566200000000002</v>
      </c>
      <c r="Q56" s="37"/>
      <c r="R56" s="38">
        <f>$E56*Parameters!D$11/1000</f>
        <v>0.5</v>
      </c>
      <c r="S56" s="39">
        <f>$E56*Parameters!E$11/1000</f>
        <v>0.7</v>
      </c>
      <c r="T56" s="40">
        <f>$E56*Parameters!F$11/1000</f>
        <v>1</v>
      </c>
      <c r="U56" s="37"/>
      <c r="V56" s="38">
        <f>F56*Parameters!D$12/1000</f>
        <v>0</v>
      </c>
      <c r="W56" s="39">
        <f>G56*Parameters!E$12/1000</f>
        <v>4.8</v>
      </c>
      <c r="X56" s="40">
        <f>H56*Parameters!F$12/1000</f>
        <v>16</v>
      </c>
      <c r="Y56" s="37"/>
      <c r="Z56" s="50">
        <f t="shared" si="6"/>
        <v>25.015999999999998</v>
      </c>
      <c r="AA56" s="51">
        <f t="shared" si="7"/>
        <v>58.413700000000006</v>
      </c>
      <c r="AB56" s="52">
        <f t="shared" si="8"/>
        <v>132.4522</v>
      </c>
    </row>
    <row r="57" spans="1:37" x14ac:dyDescent="0.2">
      <c r="A57">
        <v>64</v>
      </c>
      <c r="B57" t="s">
        <v>126</v>
      </c>
      <c r="C57" t="s">
        <v>17</v>
      </c>
      <c r="D57" s="14">
        <v>26600</v>
      </c>
      <c r="E57" s="14">
        <v>3</v>
      </c>
      <c r="F57" s="14">
        <v>0</v>
      </c>
      <c r="G57" s="14">
        <v>5</v>
      </c>
      <c r="H57" s="14">
        <v>12</v>
      </c>
      <c r="J57" s="47">
        <f>$D57*Parameters!D$6*Parameters!D$8*Parameters!D$10/1000</f>
        <v>23.94</v>
      </c>
      <c r="K57" s="48">
        <f>$D57*Parameters!E$6*Parameters!E$8*Parameters!E$10/1000</f>
        <v>51.178400000000003</v>
      </c>
      <c r="L57" s="49">
        <f>$D57*Parameters!F$6*Parameters!F$8*Parameters!F$10/1000</f>
        <v>111.18800000000002</v>
      </c>
      <c r="M57" s="46"/>
      <c r="N57" s="47">
        <f>$D57*Parameters!D$7*Parameters!D$9*Parameters!D$10/1000</f>
        <v>4.7880000000000003</v>
      </c>
      <c r="O57" s="48">
        <f>$D57*Parameters!E$7*Parameters!E$9*Parameters!E$10/1000</f>
        <v>10.8262</v>
      </c>
      <c r="P57" s="49">
        <f>$D57*Parameters!F$7*Parameters!F$9*Parameters!F$10/1000</f>
        <v>24.099599999999999</v>
      </c>
      <c r="Q57" s="37"/>
      <c r="R57" s="38">
        <f>$E57*Parameters!D$11/1000</f>
        <v>0.3</v>
      </c>
      <c r="S57" s="39">
        <f>$E57*Parameters!E$11/1000</f>
        <v>0.42</v>
      </c>
      <c r="T57" s="40">
        <f>$E57*Parameters!F$11/1000</f>
        <v>0.6</v>
      </c>
      <c r="U57" s="37"/>
      <c r="V57" s="38">
        <f>F57*Parameters!D$12/1000</f>
        <v>0</v>
      </c>
      <c r="W57" s="39">
        <f>G57*Parameters!E$12/1000</f>
        <v>4</v>
      </c>
      <c r="X57" s="40">
        <f>H57*Parameters!F$12/1000</f>
        <v>12</v>
      </c>
      <c r="Y57" s="37"/>
      <c r="Z57" s="50">
        <f t="shared" si="6"/>
        <v>29.028000000000002</v>
      </c>
      <c r="AA57" s="51">
        <f t="shared" si="7"/>
        <v>66.424599999999998</v>
      </c>
      <c r="AB57" s="52">
        <f t="shared" si="8"/>
        <v>147.88760000000002</v>
      </c>
    </row>
    <row r="58" spans="1:37" x14ac:dyDescent="0.2">
      <c r="A58">
        <v>65</v>
      </c>
      <c r="B58" t="s">
        <v>127</v>
      </c>
      <c r="C58" t="s">
        <v>17</v>
      </c>
      <c r="D58" s="14">
        <v>11700</v>
      </c>
      <c r="E58" s="14">
        <v>5</v>
      </c>
      <c r="F58" s="14">
        <v>0</v>
      </c>
      <c r="G58" s="14">
        <v>6</v>
      </c>
      <c r="H58" s="14">
        <v>16</v>
      </c>
      <c r="J58" s="47">
        <f>$D58*Parameters!D$6*Parameters!D$8*Parameters!D$10/1000</f>
        <v>10.53</v>
      </c>
      <c r="K58" s="48">
        <f>$D58*Parameters!E$6*Parameters!E$8*Parameters!E$10/1000</f>
        <v>22.5108</v>
      </c>
      <c r="L58" s="49">
        <f>$D58*Parameters!F$6*Parameters!F$8*Parameters!F$10/1000</f>
        <v>48.906000000000006</v>
      </c>
      <c r="M58" s="46"/>
      <c r="N58" s="47">
        <f>$D58*Parameters!D$7*Parameters!D$9*Parameters!D$10/1000</f>
        <v>2.1059999999999999</v>
      </c>
      <c r="O58" s="48">
        <f>$D58*Parameters!E$7*Parameters!E$9*Parameters!E$10/1000</f>
        <v>4.7619000000000007</v>
      </c>
      <c r="P58" s="49">
        <f>$D58*Parameters!F$7*Parameters!F$9*Parameters!F$10/1000</f>
        <v>10.600199999999999</v>
      </c>
      <c r="Q58" s="37"/>
      <c r="R58" s="38">
        <f>$E58*Parameters!D$11/1000</f>
        <v>0.5</v>
      </c>
      <c r="S58" s="39">
        <f>$E58*Parameters!E$11/1000</f>
        <v>0.7</v>
      </c>
      <c r="T58" s="40">
        <f>$E58*Parameters!F$11/1000</f>
        <v>1</v>
      </c>
      <c r="U58" s="37"/>
      <c r="V58" s="38">
        <f>F58*Parameters!D$12/1000</f>
        <v>0</v>
      </c>
      <c r="W58" s="39">
        <f>G58*Parameters!E$12/1000</f>
        <v>4.8</v>
      </c>
      <c r="X58" s="40">
        <f>H58*Parameters!F$12/1000</f>
        <v>16</v>
      </c>
      <c r="Y58" s="37"/>
      <c r="Z58" s="50">
        <f t="shared" si="6"/>
        <v>13.135999999999999</v>
      </c>
      <c r="AA58" s="51">
        <f t="shared" si="7"/>
        <v>32.7727</v>
      </c>
      <c r="AB58" s="52">
        <f t="shared" si="8"/>
        <v>76.506200000000007</v>
      </c>
      <c r="AK58" s="7"/>
    </row>
    <row r="59" spans="1:37" x14ac:dyDescent="0.2">
      <c r="A59">
        <v>66</v>
      </c>
      <c r="B59" t="s">
        <v>128</v>
      </c>
      <c r="C59" t="s">
        <v>17</v>
      </c>
      <c r="D59" s="14">
        <v>10150</v>
      </c>
      <c r="E59" s="14">
        <v>4</v>
      </c>
      <c r="F59" s="14">
        <v>0</v>
      </c>
      <c r="G59" s="14">
        <v>4</v>
      </c>
      <c r="H59" s="14">
        <v>10</v>
      </c>
      <c r="J59" s="47">
        <f>$D59*Parameters!D$6*Parameters!D$8*Parameters!D$10/1000</f>
        <v>9.1349999999999998</v>
      </c>
      <c r="K59" s="48">
        <f>$D59*Parameters!E$6*Parameters!E$8*Parameters!E$10/1000</f>
        <v>19.528600000000001</v>
      </c>
      <c r="L59" s="49">
        <f>$D59*Parameters!F$6*Parameters!F$8*Parameters!F$10/1000</f>
        <v>42.427</v>
      </c>
      <c r="M59" s="46"/>
      <c r="N59" s="47">
        <f>$D59*Parameters!D$7*Parameters!D$9*Parameters!D$10/1000</f>
        <v>1.827</v>
      </c>
      <c r="O59" s="48">
        <f>$D59*Parameters!E$7*Parameters!E$9*Parameters!E$10/1000</f>
        <v>4.1310500000000001</v>
      </c>
      <c r="P59" s="49">
        <f>$D59*Parameters!F$7*Parameters!F$9*Parameters!F$10/1000</f>
        <v>9.1959</v>
      </c>
      <c r="Q59" s="37"/>
      <c r="R59" s="38">
        <f>$E59*Parameters!D$11/1000</f>
        <v>0.4</v>
      </c>
      <c r="S59" s="39">
        <f>$E59*Parameters!E$11/1000</f>
        <v>0.56000000000000005</v>
      </c>
      <c r="T59" s="40">
        <f>$E59*Parameters!F$11/1000</f>
        <v>0.8</v>
      </c>
      <c r="U59" s="37"/>
      <c r="V59" s="38">
        <f>F59*Parameters!D$12/1000</f>
        <v>0</v>
      </c>
      <c r="W59" s="39">
        <f>G59*Parameters!E$12/1000</f>
        <v>3.2</v>
      </c>
      <c r="X59" s="40">
        <f>H59*Parameters!F$12/1000</f>
        <v>10</v>
      </c>
      <c r="Y59" s="37"/>
      <c r="Z59" s="50">
        <f t="shared" si="6"/>
        <v>11.362</v>
      </c>
      <c r="AA59" s="51">
        <f t="shared" si="7"/>
        <v>27.419649999999997</v>
      </c>
      <c r="AB59" s="52">
        <f t="shared" si="8"/>
        <v>62.422899999999998</v>
      </c>
      <c r="AK59" s="7"/>
    </row>
    <row r="60" spans="1:37" x14ac:dyDescent="0.2">
      <c r="A60">
        <v>67</v>
      </c>
      <c r="B60" t="s">
        <v>129</v>
      </c>
      <c r="C60" t="s">
        <v>17</v>
      </c>
      <c r="D60" s="14">
        <v>13700</v>
      </c>
      <c r="E60" s="14">
        <v>5</v>
      </c>
      <c r="F60" s="14">
        <v>0</v>
      </c>
      <c r="G60" s="14">
        <v>6</v>
      </c>
      <c r="H60" s="14">
        <v>16</v>
      </c>
      <c r="J60" s="47">
        <f>$D60*Parameters!D$6*Parameters!D$8*Parameters!D$10/1000</f>
        <v>12.33</v>
      </c>
      <c r="K60" s="48">
        <f>$D60*Parameters!E$6*Parameters!E$8*Parameters!E$10/1000</f>
        <v>26.358800000000002</v>
      </c>
      <c r="L60" s="49">
        <f>$D60*Parameters!F$6*Parameters!F$8*Parameters!F$10/1000</f>
        <v>57.266000000000005</v>
      </c>
      <c r="M60" s="46"/>
      <c r="N60" s="47">
        <f>$D60*Parameters!D$7*Parameters!D$9*Parameters!D$10/1000</f>
        <v>2.4660000000000002</v>
      </c>
      <c r="O60" s="48">
        <f>$D60*Parameters!E$7*Parameters!E$9*Parameters!E$10/1000</f>
        <v>5.5759000000000007</v>
      </c>
      <c r="P60" s="49">
        <f>$D60*Parameters!F$7*Parameters!F$9*Parameters!F$10/1000</f>
        <v>12.412199999999999</v>
      </c>
      <c r="Q60" s="37"/>
      <c r="R60" s="38">
        <f>$E60*Parameters!D$11/1000</f>
        <v>0.5</v>
      </c>
      <c r="S60" s="39">
        <f>$E60*Parameters!E$11/1000</f>
        <v>0.7</v>
      </c>
      <c r="T60" s="40">
        <f>$E60*Parameters!F$11/1000</f>
        <v>1</v>
      </c>
      <c r="U60" s="37"/>
      <c r="V60" s="38">
        <f>F60*Parameters!D$12/1000</f>
        <v>0</v>
      </c>
      <c r="W60" s="39">
        <f>G60*Parameters!E$12/1000</f>
        <v>4.8</v>
      </c>
      <c r="X60" s="40">
        <f>H60*Parameters!F$12/1000</f>
        <v>16</v>
      </c>
      <c r="Y60" s="37"/>
      <c r="Z60" s="50">
        <f t="shared" si="6"/>
        <v>15.295999999999999</v>
      </c>
      <c r="AA60" s="51">
        <f t="shared" si="7"/>
        <v>37.434699999999999</v>
      </c>
      <c r="AB60" s="52">
        <f t="shared" si="8"/>
        <v>86.678200000000004</v>
      </c>
      <c r="AK60" s="7"/>
    </row>
    <row r="61" spans="1:37" x14ac:dyDescent="0.2">
      <c r="A61">
        <v>7</v>
      </c>
      <c r="B61" t="s">
        <v>130</v>
      </c>
      <c r="C61" t="s">
        <v>16</v>
      </c>
      <c r="D61" s="14">
        <v>60650</v>
      </c>
      <c r="E61" s="14">
        <v>20</v>
      </c>
      <c r="F61" s="14">
        <v>1</v>
      </c>
      <c r="G61" s="14">
        <v>31</v>
      </c>
      <c r="H61" s="14">
        <v>82</v>
      </c>
      <c r="J61" s="47">
        <f>$D61*Parameters!D$6*Parameters!D$8*Parameters!D$10/1000</f>
        <v>54.585000000000001</v>
      </c>
      <c r="K61" s="48">
        <f>$D61*Parameters!E$6*Parameters!E$8*Parameters!E$10/1000</f>
        <v>116.6906</v>
      </c>
      <c r="L61" s="49">
        <f>$D61*Parameters!F$6*Parameters!F$8*Parameters!F$10/1000</f>
        <v>253.517</v>
      </c>
      <c r="M61" s="46"/>
      <c r="N61" s="47">
        <f>$D61*Parameters!D$7*Parameters!D$9*Parameters!D$10/1000</f>
        <v>10.917</v>
      </c>
      <c r="O61" s="48">
        <f>$D61*Parameters!E$7*Parameters!E$9*Parameters!E$10/1000</f>
        <v>24.684550000000002</v>
      </c>
      <c r="P61" s="49">
        <f>$D61*Parameters!F$7*Parameters!F$9*Parameters!F$10/1000</f>
        <v>54.948900000000002</v>
      </c>
      <c r="Q61" s="37"/>
      <c r="R61" s="38">
        <f>$E61*Parameters!D$11/1000</f>
        <v>2</v>
      </c>
      <c r="S61" s="39">
        <f>$E61*Parameters!E$11/1000</f>
        <v>2.8</v>
      </c>
      <c r="T61" s="40">
        <f>$E61*Parameters!F$11/1000</f>
        <v>4</v>
      </c>
      <c r="U61" s="37"/>
      <c r="V61" s="38">
        <f>F61*Parameters!D$12/1000</f>
        <v>0.5</v>
      </c>
      <c r="W61" s="39">
        <f>G61*Parameters!E$12/1000</f>
        <v>24.8</v>
      </c>
      <c r="X61" s="40">
        <f>H61*Parameters!F$12/1000</f>
        <v>82</v>
      </c>
      <c r="Y61" s="37"/>
      <c r="Z61" s="50">
        <f t="shared" si="6"/>
        <v>68.001999999999995</v>
      </c>
      <c r="AA61" s="51">
        <f t="shared" si="7"/>
        <v>168.97515000000004</v>
      </c>
      <c r="AB61" s="52">
        <f t="shared" si="8"/>
        <v>394.46589999999998</v>
      </c>
      <c r="AK61" s="7"/>
    </row>
    <row r="62" spans="1:37" x14ac:dyDescent="0.2">
      <c r="A62">
        <v>68</v>
      </c>
      <c r="B62" t="s">
        <v>131</v>
      </c>
      <c r="C62" t="s">
        <v>17</v>
      </c>
      <c r="D62" s="14">
        <v>33750</v>
      </c>
      <c r="E62" s="14">
        <v>10</v>
      </c>
      <c r="F62" s="14">
        <v>0</v>
      </c>
      <c r="G62" s="14">
        <v>18</v>
      </c>
      <c r="H62" s="14">
        <v>48</v>
      </c>
      <c r="J62" s="47">
        <f>$D62*Parameters!D$6*Parameters!D$8*Parameters!D$10/1000</f>
        <v>30.375</v>
      </c>
      <c r="K62" s="48">
        <f>$D62*Parameters!E$6*Parameters!E$8*Parameters!E$10/1000</f>
        <v>64.935000000000002</v>
      </c>
      <c r="L62" s="49">
        <f>$D62*Parameters!F$6*Parameters!F$8*Parameters!F$10/1000</f>
        <v>141.07499999999999</v>
      </c>
      <c r="M62" s="46"/>
      <c r="N62" s="47">
        <f>$D62*Parameters!D$7*Parameters!D$9*Parameters!D$10/1000</f>
        <v>6.0750000000000002</v>
      </c>
      <c r="O62" s="48">
        <f>$D62*Parameters!E$7*Parameters!E$9*Parameters!E$10/1000</f>
        <v>13.73625</v>
      </c>
      <c r="P62" s="49">
        <f>$D62*Parameters!F$7*Parameters!F$9*Parameters!F$10/1000</f>
        <v>30.577500000000001</v>
      </c>
      <c r="Q62" s="37"/>
      <c r="R62" s="38">
        <f>$E62*Parameters!D$11/1000</f>
        <v>1</v>
      </c>
      <c r="S62" s="39">
        <f>$E62*Parameters!E$11/1000</f>
        <v>1.4</v>
      </c>
      <c r="T62" s="40">
        <f>$E62*Parameters!F$11/1000</f>
        <v>2</v>
      </c>
      <c r="U62" s="37"/>
      <c r="V62" s="38">
        <f>F62*Parameters!D$12/1000</f>
        <v>0</v>
      </c>
      <c r="W62" s="39">
        <f>G62*Parameters!E$12/1000</f>
        <v>14.4</v>
      </c>
      <c r="X62" s="40">
        <f>H62*Parameters!F$12/1000</f>
        <v>48</v>
      </c>
      <c r="Y62" s="37"/>
      <c r="Z62" s="50">
        <f t="shared" si="6"/>
        <v>37.450000000000003</v>
      </c>
      <c r="AA62" s="51">
        <f t="shared" si="7"/>
        <v>94.471250000000012</v>
      </c>
      <c r="AB62" s="52">
        <f t="shared" si="8"/>
        <v>221.65249999999997</v>
      </c>
    </row>
    <row r="63" spans="1:37" x14ac:dyDescent="0.2">
      <c r="A63">
        <v>69</v>
      </c>
      <c r="B63" t="s">
        <v>132</v>
      </c>
      <c r="C63" t="s">
        <v>17</v>
      </c>
      <c r="D63" s="14">
        <v>7850</v>
      </c>
      <c r="E63" s="14">
        <v>5</v>
      </c>
      <c r="F63" s="14">
        <v>0</v>
      </c>
      <c r="G63" s="14">
        <v>7</v>
      </c>
      <c r="H63" s="14">
        <v>18</v>
      </c>
      <c r="J63" s="47">
        <f>$D63*Parameters!D$6*Parameters!D$8*Parameters!D$10/1000</f>
        <v>7.0650000000000004</v>
      </c>
      <c r="K63" s="48">
        <f>$D63*Parameters!E$6*Parameters!E$8*Parameters!E$10/1000</f>
        <v>15.103400000000001</v>
      </c>
      <c r="L63" s="49">
        <f>$D63*Parameters!F$6*Parameters!F$8*Parameters!F$10/1000</f>
        <v>32.813000000000002</v>
      </c>
      <c r="M63" s="46"/>
      <c r="N63" s="47">
        <f>$D63*Parameters!D$7*Parameters!D$9*Parameters!D$10/1000</f>
        <v>1.413</v>
      </c>
      <c r="O63" s="48">
        <f>$D63*Parameters!E$7*Parameters!E$9*Parameters!E$10/1000</f>
        <v>3.1949500000000004</v>
      </c>
      <c r="P63" s="49">
        <f>$D63*Parameters!F$7*Parameters!F$9*Parameters!F$10/1000</f>
        <v>7.1120999999999999</v>
      </c>
      <c r="Q63" s="37"/>
      <c r="R63" s="38">
        <f>$E63*Parameters!D$11/1000</f>
        <v>0.5</v>
      </c>
      <c r="S63" s="39">
        <f>$E63*Parameters!E$11/1000</f>
        <v>0.7</v>
      </c>
      <c r="T63" s="40">
        <f>$E63*Parameters!F$11/1000</f>
        <v>1</v>
      </c>
      <c r="U63" s="37"/>
      <c r="V63" s="38">
        <f>F63*Parameters!D$12/1000</f>
        <v>0</v>
      </c>
      <c r="W63" s="39">
        <f>G63*Parameters!E$12/1000</f>
        <v>5.6</v>
      </c>
      <c r="X63" s="40">
        <f>H63*Parameters!F$12/1000</f>
        <v>18</v>
      </c>
      <c r="Y63" s="37"/>
      <c r="Z63" s="50">
        <f t="shared" si="6"/>
        <v>8.9779999999999998</v>
      </c>
      <c r="AA63" s="51">
        <f t="shared" si="7"/>
        <v>24.598349999999996</v>
      </c>
      <c r="AB63" s="52">
        <f t="shared" si="8"/>
        <v>58.9251</v>
      </c>
    </row>
    <row r="64" spans="1:37" x14ac:dyDescent="0.2">
      <c r="A64">
        <v>8</v>
      </c>
      <c r="B64" t="s">
        <v>133</v>
      </c>
      <c r="C64" t="s">
        <v>16</v>
      </c>
      <c r="D64" s="14">
        <v>34201</v>
      </c>
      <c r="E64" s="14">
        <v>35</v>
      </c>
      <c r="F64" s="14">
        <v>1</v>
      </c>
      <c r="G64" s="14">
        <v>47</v>
      </c>
      <c r="H64" s="14">
        <v>124</v>
      </c>
      <c r="J64" s="47">
        <f>$D64*Parameters!D$6*Parameters!D$8*Parameters!D$10/1000</f>
        <v>30.780900000000003</v>
      </c>
      <c r="K64" s="48">
        <f>$D64*Parameters!E$6*Parameters!E$8*Parameters!E$10/1000</f>
        <v>65.802723999999998</v>
      </c>
      <c r="L64" s="49">
        <f>$D64*Parameters!F$6*Parameters!F$8*Parameters!F$10/1000</f>
        <v>142.96018000000001</v>
      </c>
      <c r="M64" s="46"/>
      <c r="N64" s="47">
        <f>$D64*Parameters!D$7*Parameters!D$9*Parameters!D$10/1000</f>
        <v>6.1561800000000009</v>
      </c>
      <c r="O64" s="48">
        <f>$D64*Parameters!E$7*Parameters!E$9*Parameters!E$10/1000</f>
        <v>13.919807</v>
      </c>
      <c r="P64" s="49">
        <f>$D64*Parameters!F$7*Parameters!F$9*Parameters!F$10/1000</f>
        <v>30.986105999999999</v>
      </c>
      <c r="Q64" s="37"/>
      <c r="R64" s="38">
        <f>$E64*Parameters!D$11/1000</f>
        <v>3.5</v>
      </c>
      <c r="S64" s="39">
        <f>$E64*Parameters!E$11/1000</f>
        <v>4.9000000000000004</v>
      </c>
      <c r="T64" s="40">
        <f>$E64*Parameters!F$11/1000</f>
        <v>7</v>
      </c>
      <c r="U64" s="37"/>
      <c r="V64" s="38">
        <f>F64*Parameters!D$12/1000</f>
        <v>0.5</v>
      </c>
      <c r="W64" s="39">
        <f>G64*Parameters!E$12/1000</f>
        <v>37.6</v>
      </c>
      <c r="X64" s="40">
        <f>H64*Parameters!F$12/1000</f>
        <v>124</v>
      </c>
      <c r="Y64" s="37"/>
      <c r="Z64" s="50">
        <f t="shared" si="6"/>
        <v>40.937080000000002</v>
      </c>
      <c r="AA64" s="51">
        <f t="shared" si="7"/>
        <v>122.222531</v>
      </c>
      <c r="AB64" s="52">
        <f t="shared" si="8"/>
        <v>304.94628599999999</v>
      </c>
      <c r="AK64" s="7"/>
    </row>
    <row r="65" spans="1:37" x14ac:dyDescent="0.2">
      <c r="A65">
        <v>70</v>
      </c>
      <c r="B65" t="s">
        <v>134</v>
      </c>
      <c r="C65" t="s">
        <v>17</v>
      </c>
      <c r="D65" s="14">
        <v>10000</v>
      </c>
      <c r="E65" s="14">
        <v>4</v>
      </c>
      <c r="F65" s="14">
        <v>0</v>
      </c>
      <c r="G65" s="14">
        <v>4</v>
      </c>
      <c r="H65" s="14">
        <v>10</v>
      </c>
      <c r="J65" s="47">
        <f>$D65*Parameters!D$6*Parameters!D$8*Parameters!D$10/1000</f>
        <v>9</v>
      </c>
      <c r="K65" s="48">
        <f>$D65*Parameters!E$6*Parameters!E$8*Parameters!E$10/1000</f>
        <v>19.239999999999998</v>
      </c>
      <c r="L65" s="49">
        <f>$D65*Parameters!F$6*Parameters!F$8*Parameters!F$10/1000</f>
        <v>41.8</v>
      </c>
      <c r="M65" s="46"/>
      <c r="N65" s="47">
        <f>$D65*Parameters!D$7*Parameters!D$9*Parameters!D$10/1000</f>
        <v>1.8</v>
      </c>
      <c r="O65" s="48">
        <f>$D65*Parameters!E$7*Parameters!E$9*Parameters!E$10/1000</f>
        <v>4.07</v>
      </c>
      <c r="P65" s="49">
        <f>$D65*Parameters!F$7*Parameters!F$9*Parameters!F$10/1000</f>
        <v>9.06</v>
      </c>
      <c r="Q65" s="37"/>
      <c r="R65" s="38">
        <f>$E65*Parameters!D$11/1000</f>
        <v>0.4</v>
      </c>
      <c r="S65" s="39">
        <f>$E65*Parameters!E$11/1000</f>
        <v>0.56000000000000005</v>
      </c>
      <c r="T65" s="40">
        <f>$E65*Parameters!F$11/1000</f>
        <v>0.8</v>
      </c>
      <c r="U65" s="37"/>
      <c r="V65" s="38">
        <f>F65*Parameters!D$12/1000</f>
        <v>0</v>
      </c>
      <c r="W65" s="39">
        <f>G65*Parameters!E$12/1000</f>
        <v>3.2</v>
      </c>
      <c r="X65" s="40">
        <f>H65*Parameters!F$12/1000</f>
        <v>10</v>
      </c>
      <c r="Y65" s="37"/>
      <c r="Z65" s="50">
        <f t="shared" si="6"/>
        <v>11.200000000000001</v>
      </c>
      <c r="AA65" s="51">
        <f t="shared" si="7"/>
        <v>27.069999999999997</v>
      </c>
      <c r="AB65" s="52">
        <f t="shared" si="8"/>
        <v>61.66</v>
      </c>
    </row>
    <row r="66" spans="1:37" x14ac:dyDescent="0.2">
      <c r="A66">
        <v>71</v>
      </c>
      <c r="B66" t="s">
        <v>135</v>
      </c>
      <c r="C66" t="s">
        <v>17</v>
      </c>
      <c r="D66" s="14">
        <v>24950</v>
      </c>
      <c r="E66" s="14">
        <v>8</v>
      </c>
      <c r="F66" s="14">
        <v>0</v>
      </c>
      <c r="G66" s="14">
        <v>10</v>
      </c>
      <c r="H66" s="14">
        <v>26</v>
      </c>
      <c r="J66" s="47">
        <f>$D66*Parameters!D$6*Parameters!D$8*Parameters!D$10/1000</f>
        <v>22.454999999999998</v>
      </c>
      <c r="K66" s="48">
        <f>$D66*Parameters!E$6*Parameters!E$8*Parameters!E$10/1000</f>
        <v>48.003800000000005</v>
      </c>
      <c r="L66" s="49">
        <f>$D66*Parameters!F$6*Parameters!F$8*Parameters!F$10/1000</f>
        <v>104.29100000000001</v>
      </c>
      <c r="M66" s="46"/>
      <c r="N66" s="47">
        <f>$D66*Parameters!D$7*Parameters!D$9*Parameters!D$10/1000</f>
        <v>4.4909999999999997</v>
      </c>
      <c r="O66" s="48">
        <f>$D66*Parameters!E$7*Parameters!E$9*Parameters!E$10/1000</f>
        <v>10.15465</v>
      </c>
      <c r="P66" s="49">
        <f>$D66*Parameters!F$7*Parameters!F$9*Parameters!F$10/1000</f>
        <v>22.604700000000001</v>
      </c>
      <c r="Q66" s="37"/>
      <c r="R66" s="38">
        <f>$E66*Parameters!D$11/1000</f>
        <v>0.8</v>
      </c>
      <c r="S66" s="39">
        <f>$E66*Parameters!E$11/1000</f>
        <v>1.1200000000000001</v>
      </c>
      <c r="T66" s="40">
        <f>$E66*Parameters!F$11/1000</f>
        <v>1.6</v>
      </c>
      <c r="U66" s="37"/>
      <c r="V66" s="38">
        <f>F66*Parameters!D$12/1000</f>
        <v>0</v>
      </c>
      <c r="W66" s="39">
        <f>G66*Parameters!E$12/1000</f>
        <v>8</v>
      </c>
      <c r="X66" s="40">
        <f>H66*Parameters!F$12/1000</f>
        <v>26</v>
      </c>
      <c r="Y66" s="37"/>
      <c r="Z66" s="50">
        <f t="shared" si="6"/>
        <v>27.745999999999999</v>
      </c>
      <c r="AA66" s="51">
        <f t="shared" si="7"/>
        <v>67.278449999999992</v>
      </c>
      <c r="AB66" s="52">
        <f t="shared" si="8"/>
        <v>154.4957</v>
      </c>
    </row>
    <row r="67" spans="1:37" x14ac:dyDescent="0.2">
      <c r="A67">
        <v>72</v>
      </c>
      <c r="B67" t="s">
        <v>136</v>
      </c>
      <c r="C67" t="s">
        <v>17</v>
      </c>
      <c r="D67" s="14">
        <v>12850</v>
      </c>
      <c r="E67" s="14">
        <v>5</v>
      </c>
      <c r="F67" s="14">
        <v>0</v>
      </c>
      <c r="G67" s="14">
        <v>9</v>
      </c>
      <c r="H67" s="14">
        <v>24</v>
      </c>
      <c r="J67" s="47">
        <f>$D67*Parameters!D$6*Parameters!D$8*Parameters!D$10/1000</f>
        <v>11.565</v>
      </c>
      <c r="K67" s="48">
        <f>$D67*Parameters!E$6*Parameters!E$8*Parameters!E$10/1000</f>
        <v>24.723400000000002</v>
      </c>
      <c r="L67" s="49">
        <f>$D67*Parameters!F$6*Parameters!F$8*Parameters!F$10/1000</f>
        <v>53.713000000000008</v>
      </c>
      <c r="M67" s="46"/>
      <c r="N67" s="47">
        <f>$D67*Parameters!D$7*Parameters!D$9*Parameters!D$10/1000</f>
        <v>2.3130000000000002</v>
      </c>
      <c r="O67" s="48">
        <f>$D67*Parameters!E$7*Parameters!E$9*Parameters!E$10/1000</f>
        <v>5.2299499999999997</v>
      </c>
      <c r="P67" s="49">
        <f>$D67*Parameters!F$7*Parameters!F$9*Parameters!F$10/1000</f>
        <v>11.642100000000001</v>
      </c>
      <c r="Q67" s="37"/>
      <c r="R67" s="38">
        <f>$E67*Parameters!D$11/1000</f>
        <v>0.5</v>
      </c>
      <c r="S67" s="39">
        <f>$E67*Parameters!E$11/1000</f>
        <v>0.7</v>
      </c>
      <c r="T67" s="40">
        <f>$E67*Parameters!F$11/1000</f>
        <v>1</v>
      </c>
      <c r="U67" s="37"/>
      <c r="V67" s="38">
        <f>F67*Parameters!D$12/1000</f>
        <v>0</v>
      </c>
      <c r="W67" s="39">
        <f>G67*Parameters!E$12/1000</f>
        <v>7.2</v>
      </c>
      <c r="X67" s="40">
        <f>H67*Parameters!F$12/1000</f>
        <v>24</v>
      </c>
      <c r="Y67" s="37"/>
      <c r="Z67" s="50">
        <f t="shared" si="6"/>
        <v>14.378</v>
      </c>
      <c r="AA67" s="51">
        <f t="shared" si="7"/>
        <v>37.853349999999999</v>
      </c>
      <c r="AB67" s="52">
        <f t="shared" si="8"/>
        <v>90.355100000000007</v>
      </c>
      <c r="AK67" s="7"/>
    </row>
    <row r="68" spans="1:37" x14ac:dyDescent="0.2">
      <c r="A68">
        <v>73</v>
      </c>
      <c r="B68" t="s">
        <v>137</v>
      </c>
      <c r="C68" t="s">
        <v>17</v>
      </c>
      <c r="D68" s="14">
        <v>41200</v>
      </c>
      <c r="E68" s="14">
        <v>16</v>
      </c>
      <c r="F68" s="14">
        <v>0</v>
      </c>
      <c r="G68" s="14">
        <v>24</v>
      </c>
      <c r="H68" s="14">
        <v>62</v>
      </c>
      <c r="J68" s="47">
        <f>$D68*Parameters!D$6*Parameters!D$8*Parameters!D$10/1000</f>
        <v>37.08</v>
      </c>
      <c r="K68" s="48">
        <f>$D68*Parameters!E$6*Parameters!E$8*Parameters!E$10/1000</f>
        <v>79.268799999999999</v>
      </c>
      <c r="L68" s="49">
        <f>$D68*Parameters!F$6*Parameters!F$8*Parameters!F$10/1000</f>
        <v>172.21600000000004</v>
      </c>
      <c r="M68" s="46"/>
      <c r="N68" s="47">
        <f>$D68*Parameters!D$7*Parameters!D$9*Parameters!D$10/1000</f>
        <v>7.4160000000000004</v>
      </c>
      <c r="O68" s="48">
        <f>$D68*Parameters!E$7*Parameters!E$9*Parameters!E$10/1000</f>
        <v>16.7684</v>
      </c>
      <c r="P68" s="49">
        <f>$D68*Parameters!F$7*Parameters!F$9*Parameters!F$10/1000</f>
        <v>37.327199999999998</v>
      </c>
      <c r="Q68" s="37"/>
      <c r="R68" s="38">
        <f>$E68*Parameters!D$11/1000</f>
        <v>1.6</v>
      </c>
      <c r="S68" s="39">
        <f>$E68*Parameters!E$11/1000</f>
        <v>2.2400000000000002</v>
      </c>
      <c r="T68" s="40">
        <f>$E68*Parameters!F$11/1000</f>
        <v>3.2</v>
      </c>
      <c r="U68" s="37"/>
      <c r="V68" s="38">
        <f>F68*Parameters!D$12/1000</f>
        <v>0</v>
      </c>
      <c r="W68" s="39">
        <f>G68*Parameters!E$12/1000</f>
        <v>19.2</v>
      </c>
      <c r="X68" s="40">
        <f>H68*Parameters!F$12/1000</f>
        <v>62</v>
      </c>
      <c r="Y68" s="37"/>
      <c r="Z68" s="50">
        <f t="shared" si="6"/>
        <v>46.095999999999997</v>
      </c>
      <c r="AA68" s="51">
        <f t="shared" si="7"/>
        <v>117.4772</v>
      </c>
      <c r="AB68" s="52">
        <f t="shared" si="8"/>
        <v>274.7432</v>
      </c>
      <c r="AK68" s="7"/>
    </row>
    <row r="69" spans="1:37" x14ac:dyDescent="0.2">
      <c r="A69">
        <v>2</v>
      </c>
      <c r="B69" t="s">
        <v>138</v>
      </c>
      <c r="C69" t="s">
        <v>18</v>
      </c>
      <c r="D69" s="14">
        <v>0</v>
      </c>
      <c r="E69" s="14">
        <v>4</v>
      </c>
      <c r="F69" s="14">
        <v>0</v>
      </c>
      <c r="G69" s="14">
        <v>6</v>
      </c>
      <c r="H69" s="14">
        <v>16</v>
      </c>
      <c r="J69" s="47">
        <f>$D69*Parameters!D$6*Parameters!D$8*Parameters!D$10/1000</f>
        <v>0</v>
      </c>
      <c r="K69" s="48">
        <f>$D69*Parameters!E$6*Parameters!E$8*Parameters!E$10/1000</f>
        <v>0</v>
      </c>
      <c r="L69" s="49">
        <f>$D69*Parameters!F$6*Parameters!F$8*Parameters!F$10/1000</f>
        <v>0</v>
      </c>
      <c r="M69" s="46"/>
      <c r="N69" s="47">
        <f>$D69*Parameters!D$7*Parameters!D$9*Parameters!D$10/1000</f>
        <v>0</v>
      </c>
      <c r="O69" s="48">
        <f>$D69*Parameters!E$7*Parameters!E$9*Parameters!E$10/1000</f>
        <v>0</v>
      </c>
      <c r="P69" s="49">
        <f>$D69*Parameters!F$7*Parameters!F$9*Parameters!F$10/1000</f>
        <v>0</v>
      </c>
      <c r="Q69" s="37"/>
      <c r="R69" s="38">
        <f>$E69*Parameters!D$11/1000</f>
        <v>0.4</v>
      </c>
      <c r="S69" s="39">
        <f>$E69*Parameters!E$11/1000</f>
        <v>0.56000000000000005</v>
      </c>
      <c r="T69" s="40">
        <f>$E69*Parameters!F$11/1000</f>
        <v>0.8</v>
      </c>
      <c r="U69" s="37"/>
      <c r="V69" s="38">
        <f>F69*Parameters!D$12/1000</f>
        <v>0</v>
      </c>
      <c r="W69" s="39">
        <f>G69*Parameters!E$12/1000</f>
        <v>4.8</v>
      </c>
      <c r="X69" s="40">
        <f>H69*Parameters!F$12/1000</f>
        <v>16</v>
      </c>
      <c r="Y69" s="37"/>
      <c r="Z69" s="50">
        <f t="shared" si="6"/>
        <v>0.4</v>
      </c>
      <c r="AA69" s="51">
        <f t="shared" si="7"/>
        <v>5.3599999999999994</v>
      </c>
      <c r="AB69" s="52">
        <f t="shared" si="8"/>
        <v>16.8</v>
      </c>
      <c r="AK69" s="7"/>
    </row>
    <row r="70" spans="1:37" x14ac:dyDescent="0.2">
      <c r="A70">
        <v>74</v>
      </c>
      <c r="B70" t="s">
        <v>139</v>
      </c>
      <c r="C70" t="s">
        <v>17</v>
      </c>
      <c r="D70" s="14">
        <v>35650</v>
      </c>
      <c r="E70" s="14">
        <v>5</v>
      </c>
      <c r="F70" s="14">
        <v>0</v>
      </c>
      <c r="G70" s="14">
        <v>9</v>
      </c>
      <c r="H70" s="14">
        <v>24</v>
      </c>
      <c r="J70" s="47">
        <f>$D70*Parameters!D$6*Parameters!D$8*Parameters!D$10/1000</f>
        <v>32.085000000000001</v>
      </c>
      <c r="K70" s="48">
        <f>$D70*Parameters!E$6*Parameters!E$8*Parameters!E$10/1000</f>
        <v>68.590600000000009</v>
      </c>
      <c r="L70" s="49">
        <f>$D70*Parameters!F$6*Parameters!F$8*Parameters!F$10/1000</f>
        <v>149.017</v>
      </c>
      <c r="M70" s="46"/>
      <c r="N70" s="47">
        <f>$D70*Parameters!D$7*Parameters!D$9*Parameters!D$10/1000</f>
        <v>6.4169999999999998</v>
      </c>
      <c r="O70" s="48">
        <f>$D70*Parameters!E$7*Parameters!E$9*Parameters!E$10/1000</f>
        <v>14.509550000000001</v>
      </c>
      <c r="P70" s="49">
        <f>$D70*Parameters!F$7*Parameters!F$9*Parameters!F$10/1000</f>
        <v>32.298899999999996</v>
      </c>
      <c r="Q70" s="37"/>
      <c r="R70" s="38">
        <f>$E70*Parameters!D$11/1000</f>
        <v>0.5</v>
      </c>
      <c r="S70" s="39">
        <f>$E70*Parameters!E$11/1000</f>
        <v>0.7</v>
      </c>
      <c r="T70" s="40">
        <f>$E70*Parameters!F$11/1000</f>
        <v>1</v>
      </c>
      <c r="U70" s="37"/>
      <c r="V70" s="38">
        <f>F70*Parameters!D$12/1000</f>
        <v>0</v>
      </c>
      <c r="W70" s="39">
        <f>G70*Parameters!E$12/1000</f>
        <v>7.2</v>
      </c>
      <c r="X70" s="40">
        <f>H70*Parameters!F$12/1000</f>
        <v>24</v>
      </c>
      <c r="Y70" s="37"/>
      <c r="Z70" s="50">
        <f t="shared" si="6"/>
        <v>39.002000000000002</v>
      </c>
      <c r="AA70" s="51">
        <f t="shared" si="7"/>
        <v>91.000150000000019</v>
      </c>
      <c r="AB70" s="52">
        <f t="shared" si="8"/>
        <v>206.3159</v>
      </c>
      <c r="AK70" s="7"/>
    </row>
    <row r="71" spans="1:37" x14ac:dyDescent="0.2">
      <c r="A71">
        <v>75</v>
      </c>
      <c r="B71" t="s">
        <v>140</v>
      </c>
      <c r="C71" t="s">
        <v>17</v>
      </c>
      <c r="D71" s="14">
        <v>33250</v>
      </c>
      <c r="E71" s="14">
        <v>3</v>
      </c>
      <c r="F71" s="14">
        <v>0</v>
      </c>
      <c r="G71" s="14">
        <v>3</v>
      </c>
      <c r="H71" s="14">
        <v>8</v>
      </c>
      <c r="J71" s="47">
        <f>$D71*Parameters!D$6*Parameters!D$8*Parameters!D$10/1000</f>
        <v>29.925000000000001</v>
      </c>
      <c r="K71" s="48">
        <f>$D71*Parameters!E$6*Parameters!E$8*Parameters!E$10/1000</f>
        <v>63.972999999999999</v>
      </c>
      <c r="L71" s="49">
        <f>$D71*Parameters!F$6*Parameters!F$8*Parameters!F$10/1000</f>
        <v>138.98500000000001</v>
      </c>
      <c r="M71" s="46"/>
      <c r="N71" s="47">
        <f>$D71*Parameters!D$7*Parameters!D$9*Parameters!D$10/1000</f>
        <v>5.9850000000000003</v>
      </c>
      <c r="O71" s="48">
        <f>$D71*Parameters!E$7*Parameters!E$9*Parameters!E$10/1000</f>
        <v>13.53275</v>
      </c>
      <c r="P71" s="49">
        <f>$D71*Parameters!F$7*Parameters!F$9*Parameters!F$10/1000</f>
        <v>30.124500000000001</v>
      </c>
      <c r="Q71" s="37"/>
      <c r="R71" s="38">
        <f>$E71*Parameters!D$11/1000</f>
        <v>0.3</v>
      </c>
      <c r="S71" s="39">
        <f>$E71*Parameters!E$11/1000</f>
        <v>0.42</v>
      </c>
      <c r="T71" s="40">
        <f>$E71*Parameters!F$11/1000</f>
        <v>0.6</v>
      </c>
      <c r="U71" s="37"/>
      <c r="V71" s="38">
        <f>F71*Parameters!D$12/1000</f>
        <v>0</v>
      </c>
      <c r="W71" s="39">
        <f>G71*Parameters!E$12/1000</f>
        <v>2.4</v>
      </c>
      <c r="X71" s="40">
        <f>H71*Parameters!F$12/1000</f>
        <v>8</v>
      </c>
      <c r="Y71" s="37"/>
      <c r="Z71" s="50">
        <f t="shared" si="6"/>
        <v>36.21</v>
      </c>
      <c r="AA71" s="51">
        <f t="shared" si="7"/>
        <v>80.325750000000014</v>
      </c>
      <c r="AB71" s="52">
        <f t="shared" si="8"/>
        <v>177.70950000000002</v>
      </c>
      <c r="AK71" s="7"/>
    </row>
    <row r="72" spans="1:37" x14ac:dyDescent="0.2">
      <c r="A72">
        <v>76</v>
      </c>
      <c r="B72" t="s">
        <v>141</v>
      </c>
      <c r="C72" t="s">
        <v>17</v>
      </c>
      <c r="D72" s="14">
        <v>31800</v>
      </c>
      <c r="E72" s="14">
        <v>14</v>
      </c>
      <c r="F72" s="14">
        <v>0</v>
      </c>
      <c r="G72" s="14">
        <v>21</v>
      </c>
      <c r="H72" s="14">
        <v>54</v>
      </c>
      <c r="J72" s="47">
        <f>$D72*Parameters!D$6*Parameters!D$8*Parameters!D$10/1000</f>
        <v>28.62</v>
      </c>
      <c r="K72" s="48">
        <f>$D72*Parameters!E$6*Parameters!E$8*Parameters!E$10/1000</f>
        <v>61.183200000000006</v>
      </c>
      <c r="L72" s="49">
        <f>$D72*Parameters!F$6*Parameters!F$8*Parameters!F$10/1000</f>
        <v>132.92400000000001</v>
      </c>
      <c r="M72" s="46"/>
      <c r="N72" s="47">
        <f>$D72*Parameters!D$7*Parameters!D$9*Parameters!D$10/1000</f>
        <v>5.7240000000000002</v>
      </c>
      <c r="O72" s="48">
        <f>$D72*Parameters!E$7*Parameters!E$9*Parameters!E$10/1000</f>
        <v>12.942600000000001</v>
      </c>
      <c r="P72" s="49">
        <f>$D72*Parameters!F$7*Parameters!F$9*Parameters!F$10/1000</f>
        <v>28.8108</v>
      </c>
      <c r="Q72" s="37"/>
      <c r="R72" s="38">
        <f>$E72*Parameters!D$11/1000</f>
        <v>1.4</v>
      </c>
      <c r="S72" s="39">
        <f>$E72*Parameters!E$11/1000</f>
        <v>1.96</v>
      </c>
      <c r="T72" s="40">
        <f>$E72*Parameters!F$11/1000</f>
        <v>2.8</v>
      </c>
      <c r="U72" s="37"/>
      <c r="V72" s="38">
        <f>F72*Parameters!D$12/1000</f>
        <v>0</v>
      </c>
      <c r="W72" s="39">
        <f>G72*Parameters!E$12/1000</f>
        <v>16.8</v>
      </c>
      <c r="X72" s="40">
        <f>H72*Parameters!F$12/1000</f>
        <v>54</v>
      </c>
      <c r="Y72" s="37"/>
      <c r="Z72" s="50">
        <f t="shared" si="6"/>
        <v>35.744</v>
      </c>
      <c r="AA72" s="51">
        <f t="shared" si="7"/>
        <v>92.885800000000003</v>
      </c>
      <c r="AB72" s="52">
        <f t="shared" si="8"/>
        <v>218.53480000000002</v>
      </c>
      <c r="AK72" s="7"/>
    </row>
    <row r="73" spans="1:37" x14ac:dyDescent="0.2">
      <c r="A73">
        <v>9</v>
      </c>
      <c r="B73" t="s">
        <v>142</v>
      </c>
      <c r="C73" t="s">
        <v>16</v>
      </c>
      <c r="D73" s="14">
        <v>58400</v>
      </c>
      <c r="E73" s="14">
        <v>18</v>
      </c>
      <c r="F73" s="14">
        <v>0</v>
      </c>
      <c r="G73" s="14">
        <v>27</v>
      </c>
      <c r="H73" s="14">
        <v>70</v>
      </c>
      <c r="J73" s="47">
        <f>$D73*Parameters!D$6*Parameters!D$8*Parameters!D$10/1000</f>
        <v>52.56</v>
      </c>
      <c r="K73" s="48">
        <f>$D73*Parameters!E$6*Parameters!E$8*Parameters!E$10/1000</f>
        <v>112.36160000000001</v>
      </c>
      <c r="L73" s="49">
        <f>$D73*Parameters!F$6*Parameters!F$8*Parameters!F$10/1000</f>
        <v>244.11200000000002</v>
      </c>
      <c r="M73" s="46"/>
      <c r="N73" s="47">
        <f>$D73*Parameters!D$7*Parameters!D$9*Parameters!D$10/1000</f>
        <v>10.512</v>
      </c>
      <c r="O73" s="48">
        <f>$D73*Parameters!E$7*Parameters!E$9*Parameters!E$10/1000</f>
        <v>23.768800000000002</v>
      </c>
      <c r="P73" s="49">
        <f>$D73*Parameters!F$7*Parameters!F$9*Parameters!F$10/1000</f>
        <v>52.910400000000003</v>
      </c>
      <c r="Q73" s="37"/>
      <c r="R73" s="38">
        <f>$E73*Parameters!D$11/1000</f>
        <v>1.8</v>
      </c>
      <c r="S73" s="39">
        <f>$E73*Parameters!E$11/1000</f>
        <v>2.52</v>
      </c>
      <c r="T73" s="40">
        <f>$E73*Parameters!F$11/1000</f>
        <v>3.6</v>
      </c>
      <c r="U73" s="37"/>
      <c r="V73" s="38">
        <f>F73*Parameters!D$12/1000</f>
        <v>0</v>
      </c>
      <c r="W73" s="39">
        <f>G73*Parameters!E$12/1000</f>
        <v>21.6</v>
      </c>
      <c r="X73" s="40">
        <f>H73*Parameters!F$12/1000</f>
        <v>70</v>
      </c>
      <c r="Y73" s="37"/>
      <c r="Z73" s="50">
        <f t="shared" si="6"/>
        <v>64.872</v>
      </c>
      <c r="AA73" s="51">
        <f t="shared" si="7"/>
        <v>160.25040000000001</v>
      </c>
      <c r="AB73" s="52">
        <f t="shared" si="8"/>
        <v>370.62240000000003</v>
      </c>
      <c r="AK73" s="7"/>
    </row>
    <row r="74" spans="1:37" x14ac:dyDescent="0.2">
      <c r="A74">
        <v>77</v>
      </c>
      <c r="B74" t="s">
        <v>143</v>
      </c>
      <c r="C74" t="s">
        <v>17</v>
      </c>
      <c r="D74" s="14">
        <v>61100</v>
      </c>
      <c r="E74" s="14">
        <v>10</v>
      </c>
      <c r="F74" s="14">
        <v>0</v>
      </c>
      <c r="G74" s="14">
        <v>18</v>
      </c>
      <c r="H74" s="14">
        <v>48</v>
      </c>
      <c r="J74" s="47">
        <f>$D74*Parameters!D$6*Parameters!D$8*Parameters!D$10/1000</f>
        <v>54.99</v>
      </c>
      <c r="K74" s="48">
        <f>$D74*Parameters!E$6*Parameters!E$8*Parameters!E$10/1000</f>
        <v>117.55640000000001</v>
      </c>
      <c r="L74" s="49">
        <f>$D74*Parameters!F$6*Parameters!F$8*Parameters!F$10/1000</f>
        <v>255.398</v>
      </c>
      <c r="M74" s="46"/>
      <c r="N74" s="47">
        <f>$D74*Parameters!D$7*Parameters!D$9*Parameters!D$10/1000</f>
        <v>10.997999999999999</v>
      </c>
      <c r="O74" s="48">
        <f>$D74*Parameters!E$7*Parameters!E$9*Parameters!E$10/1000</f>
        <v>24.867699999999999</v>
      </c>
      <c r="P74" s="49">
        <f>$D74*Parameters!F$7*Parameters!F$9*Parameters!F$10/1000</f>
        <v>55.3566</v>
      </c>
      <c r="Q74" s="37"/>
      <c r="R74" s="38">
        <f>$E74*Parameters!D$11/1000</f>
        <v>1</v>
      </c>
      <c r="S74" s="39">
        <f>$E74*Parameters!E$11/1000</f>
        <v>1.4</v>
      </c>
      <c r="T74" s="40">
        <f>$E74*Parameters!F$11/1000</f>
        <v>2</v>
      </c>
      <c r="U74" s="37"/>
      <c r="V74" s="38">
        <f>F74*Parameters!D$12/1000</f>
        <v>0</v>
      </c>
      <c r="W74" s="39">
        <f>G74*Parameters!E$12/1000</f>
        <v>14.4</v>
      </c>
      <c r="X74" s="40">
        <f>H74*Parameters!F$12/1000</f>
        <v>48</v>
      </c>
      <c r="Y74" s="37"/>
      <c r="Z74" s="50">
        <f t="shared" si="6"/>
        <v>66.988</v>
      </c>
      <c r="AA74" s="51">
        <f t="shared" si="7"/>
        <v>158.22410000000002</v>
      </c>
      <c r="AB74" s="52">
        <f t="shared" si="8"/>
        <v>360.75459999999998</v>
      </c>
      <c r="AK74" s="7"/>
    </row>
    <row r="75" spans="1:37" x14ac:dyDescent="0.2">
      <c r="A75">
        <v>78</v>
      </c>
      <c r="B75" t="s">
        <v>144</v>
      </c>
      <c r="C75" t="s">
        <v>17</v>
      </c>
      <c r="D75" s="14">
        <v>12750</v>
      </c>
      <c r="E75" s="14">
        <v>3</v>
      </c>
      <c r="F75" s="14">
        <v>0</v>
      </c>
      <c r="G75" s="14">
        <v>4</v>
      </c>
      <c r="H75" s="14">
        <v>10</v>
      </c>
      <c r="J75" s="47">
        <f>$D75*Parameters!D$6*Parameters!D$8*Parameters!D$10/1000</f>
        <v>11.475</v>
      </c>
      <c r="K75" s="48">
        <f>$D75*Parameters!E$6*Parameters!E$8*Parameters!E$10/1000</f>
        <v>24.530999999999999</v>
      </c>
      <c r="L75" s="49">
        <f>$D75*Parameters!F$6*Parameters!F$8*Parameters!F$10/1000</f>
        <v>53.295000000000009</v>
      </c>
      <c r="M75" s="46"/>
      <c r="N75" s="47">
        <f>$D75*Parameters!D$7*Parameters!D$9*Parameters!D$10/1000</f>
        <v>2.2949999999999999</v>
      </c>
      <c r="O75" s="48">
        <f>$D75*Parameters!E$7*Parameters!E$9*Parameters!E$10/1000</f>
        <v>5.1892500000000004</v>
      </c>
      <c r="P75" s="49">
        <f>$D75*Parameters!F$7*Parameters!F$9*Parameters!F$10/1000</f>
        <v>11.551500000000001</v>
      </c>
      <c r="Q75" s="37"/>
      <c r="R75" s="38">
        <f>$E75*Parameters!D$11/1000</f>
        <v>0.3</v>
      </c>
      <c r="S75" s="39">
        <f>$E75*Parameters!E$11/1000</f>
        <v>0.42</v>
      </c>
      <c r="T75" s="40">
        <f>$E75*Parameters!F$11/1000</f>
        <v>0.6</v>
      </c>
      <c r="U75" s="37"/>
      <c r="V75" s="38">
        <f>F75*Parameters!D$12/1000</f>
        <v>0</v>
      </c>
      <c r="W75" s="39">
        <f>G75*Parameters!E$12/1000</f>
        <v>3.2</v>
      </c>
      <c r="X75" s="40">
        <f>H75*Parameters!F$12/1000</f>
        <v>10</v>
      </c>
      <c r="Y75" s="37"/>
      <c r="Z75" s="50">
        <f t="shared" si="6"/>
        <v>14.07</v>
      </c>
      <c r="AA75" s="51">
        <f t="shared" si="7"/>
        <v>33.340250000000005</v>
      </c>
      <c r="AB75" s="52">
        <f t="shared" si="8"/>
        <v>75.4465</v>
      </c>
      <c r="AK75" s="7"/>
    </row>
    <row r="76" spans="1:37" x14ac:dyDescent="0.2">
      <c r="A76">
        <v>79</v>
      </c>
      <c r="B76" t="s">
        <v>145</v>
      </c>
      <c r="C76" t="s">
        <v>17</v>
      </c>
      <c r="D76" s="14">
        <v>21950</v>
      </c>
      <c r="E76" s="14">
        <v>11</v>
      </c>
      <c r="F76" s="14">
        <v>0</v>
      </c>
      <c r="G76" s="14">
        <v>10</v>
      </c>
      <c r="H76" s="14">
        <v>26</v>
      </c>
      <c r="J76" s="47">
        <f>$D76*Parameters!D$6*Parameters!D$8*Parameters!D$10/1000</f>
        <v>19.754999999999999</v>
      </c>
      <c r="K76" s="48">
        <f>$D76*Parameters!E$6*Parameters!E$8*Parameters!E$10/1000</f>
        <v>42.2318</v>
      </c>
      <c r="L76" s="49">
        <f>$D76*Parameters!F$6*Parameters!F$8*Parameters!F$10/1000</f>
        <v>91.751000000000019</v>
      </c>
      <c r="M76" s="46"/>
      <c r="N76" s="47">
        <f>$D76*Parameters!D$7*Parameters!D$9*Parameters!D$10/1000</f>
        <v>3.9510000000000001</v>
      </c>
      <c r="O76" s="48">
        <f>$D76*Parameters!E$7*Parameters!E$9*Parameters!E$10/1000</f>
        <v>8.9336500000000001</v>
      </c>
      <c r="P76" s="49">
        <f>$D76*Parameters!F$7*Parameters!F$9*Parameters!F$10/1000</f>
        <v>19.886700000000001</v>
      </c>
      <c r="Q76" s="37"/>
      <c r="R76" s="38">
        <f>$E76*Parameters!D$11/1000</f>
        <v>1.1000000000000001</v>
      </c>
      <c r="S76" s="39">
        <f>$E76*Parameters!E$11/1000</f>
        <v>1.54</v>
      </c>
      <c r="T76" s="40">
        <f>$E76*Parameters!F$11/1000</f>
        <v>2.2000000000000002</v>
      </c>
      <c r="U76" s="37"/>
      <c r="V76" s="38">
        <f>F76*Parameters!D$12/1000</f>
        <v>0</v>
      </c>
      <c r="W76" s="39">
        <f>G76*Parameters!E$12/1000</f>
        <v>8</v>
      </c>
      <c r="X76" s="40">
        <f>H76*Parameters!F$12/1000</f>
        <v>26</v>
      </c>
      <c r="Y76" s="37"/>
      <c r="Z76" s="50">
        <f t="shared" si="6"/>
        <v>24.806000000000001</v>
      </c>
      <c r="AA76" s="51">
        <f t="shared" si="7"/>
        <v>60.705449999999999</v>
      </c>
      <c r="AB76" s="52">
        <f t="shared" si="8"/>
        <v>139.83770000000004</v>
      </c>
      <c r="AK76" s="7"/>
    </row>
    <row r="77" spans="1:37" x14ac:dyDescent="0.2">
      <c r="A77">
        <v>80</v>
      </c>
      <c r="B77" t="s">
        <v>146</v>
      </c>
      <c r="C77" t="s">
        <v>17</v>
      </c>
      <c r="D77" s="14">
        <v>31750</v>
      </c>
      <c r="E77" s="14">
        <v>7</v>
      </c>
      <c r="F77" s="14">
        <v>0</v>
      </c>
      <c r="G77" s="14">
        <v>10</v>
      </c>
      <c r="H77" s="14">
        <v>26</v>
      </c>
      <c r="J77" s="47">
        <f>$D77*Parameters!D$6*Parameters!D$8*Parameters!D$10/1000</f>
        <v>28.574999999999999</v>
      </c>
      <c r="K77" s="48">
        <f>$D77*Parameters!E$6*Parameters!E$8*Parameters!E$10/1000</f>
        <v>61.087000000000003</v>
      </c>
      <c r="L77" s="49">
        <f>$D77*Parameters!F$6*Parameters!F$8*Parameters!F$10/1000</f>
        <v>132.715</v>
      </c>
      <c r="M77" s="46"/>
      <c r="N77" s="47">
        <f>$D77*Parameters!D$7*Parameters!D$9*Parameters!D$10/1000</f>
        <v>5.7149999999999999</v>
      </c>
      <c r="O77" s="48">
        <f>$D77*Parameters!E$7*Parameters!E$9*Parameters!E$10/1000</f>
        <v>12.92225</v>
      </c>
      <c r="P77" s="49">
        <f>$D77*Parameters!F$7*Parameters!F$9*Parameters!F$10/1000</f>
        <v>28.765499999999999</v>
      </c>
      <c r="Q77" s="37"/>
      <c r="R77" s="38">
        <f>$E77*Parameters!D$11/1000</f>
        <v>0.7</v>
      </c>
      <c r="S77" s="39">
        <f>$E77*Parameters!E$11/1000</f>
        <v>0.98</v>
      </c>
      <c r="T77" s="40">
        <f>$E77*Parameters!F$11/1000</f>
        <v>1.4</v>
      </c>
      <c r="U77" s="37"/>
      <c r="V77" s="38">
        <f>F77*Parameters!D$12/1000</f>
        <v>0</v>
      </c>
      <c r="W77" s="39">
        <f>G77*Parameters!E$12/1000</f>
        <v>8</v>
      </c>
      <c r="X77" s="40">
        <f>H77*Parameters!F$12/1000</f>
        <v>26</v>
      </c>
      <c r="Y77" s="37"/>
      <c r="Z77" s="50">
        <f t="shared" si="6"/>
        <v>34.99</v>
      </c>
      <c r="AA77" s="51">
        <f t="shared" si="7"/>
        <v>82.989250000000013</v>
      </c>
      <c r="AB77" s="52">
        <f t="shared" si="8"/>
        <v>188.88050000000001</v>
      </c>
      <c r="AK77" s="7"/>
    </row>
    <row r="78" spans="1:37" x14ac:dyDescent="0.2">
      <c r="A78">
        <v>10</v>
      </c>
      <c r="B78" t="s">
        <v>147</v>
      </c>
      <c r="C78" t="s">
        <v>16</v>
      </c>
      <c r="D78" s="14">
        <v>25700</v>
      </c>
      <c r="E78" s="14">
        <v>7</v>
      </c>
      <c r="F78" s="14">
        <v>0</v>
      </c>
      <c r="G78" s="14">
        <v>6</v>
      </c>
      <c r="H78" s="14">
        <v>16</v>
      </c>
      <c r="J78" s="47">
        <f>$D78*Parameters!D$6*Parameters!D$8*Parameters!D$10/1000</f>
        <v>23.13</v>
      </c>
      <c r="K78" s="48">
        <f>$D78*Parameters!E$6*Parameters!E$8*Parameters!E$10/1000</f>
        <v>49.446800000000003</v>
      </c>
      <c r="L78" s="49">
        <f>$D78*Parameters!F$6*Parameters!F$8*Parameters!F$10/1000</f>
        <v>107.42600000000002</v>
      </c>
      <c r="M78" s="46"/>
      <c r="N78" s="47">
        <f>$D78*Parameters!D$7*Parameters!D$9*Parameters!D$10/1000</f>
        <v>4.6260000000000003</v>
      </c>
      <c r="O78" s="48">
        <f>$D78*Parameters!E$7*Parameters!E$9*Parameters!E$10/1000</f>
        <v>10.459899999999999</v>
      </c>
      <c r="P78" s="49">
        <f>$D78*Parameters!F$7*Parameters!F$9*Parameters!F$10/1000</f>
        <v>23.284200000000002</v>
      </c>
      <c r="Q78" s="37"/>
      <c r="R78" s="38">
        <f>$E78*Parameters!D$11/1000</f>
        <v>0.7</v>
      </c>
      <c r="S78" s="39">
        <f>$E78*Parameters!E$11/1000</f>
        <v>0.98</v>
      </c>
      <c r="T78" s="40">
        <f>$E78*Parameters!F$11/1000</f>
        <v>1.4</v>
      </c>
      <c r="U78" s="37"/>
      <c r="V78" s="38">
        <f>F78*Parameters!D$12/1000</f>
        <v>0</v>
      </c>
      <c r="W78" s="39">
        <f>G78*Parameters!E$12/1000</f>
        <v>4.8</v>
      </c>
      <c r="X78" s="40">
        <f>H78*Parameters!F$12/1000</f>
        <v>16</v>
      </c>
      <c r="Y78" s="37"/>
      <c r="Z78" s="50">
        <f t="shared" ref="Z78:Z103" si="9">J78+N78+R78+V78</f>
        <v>28.456</v>
      </c>
      <c r="AA78" s="51">
        <f t="shared" ref="AA78:AA103" si="10">K78+O78+S78+W78</f>
        <v>65.686700000000002</v>
      </c>
      <c r="AB78" s="52">
        <f t="shared" ref="AB78:AB103" si="11">L78+P78+T78+X78</f>
        <v>148.11020000000002</v>
      </c>
      <c r="AK78" s="7"/>
    </row>
    <row r="79" spans="1:37" x14ac:dyDescent="0.2">
      <c r="A79">
        <v>81</v>
      </c>
      <c r="B79" t="s">
        <v>148</v>
      </c>
      <c r="C79" t="s">
        <v>17</v>
      </c>
      <c r="D79" s="14">
        <v>32200</v>
      </c>
      <c r="E79" s="14">
        <v>7</v>
      </c>
      <c r="F79" s="14">
        <v>0</v>
      </c>
      <c r="G79" s="14">
        <v>12</v>
      </c>
      <c r="H79" s="14">
        <v>32</v>
      </c>
      <c r="J79" s="47">
        <f>$D79*Parameters!D$6*Parameters!D$8*Parameters!D$10/1000</f>
        <v>28.98</v>
      </c>
      <c r="K79" s="48">
        <f>$D79*Parameters!E$6*Parameters!E$8*Parameters!E$10/1000</f>
        <v>61.952800000000003</v>
      </c>
      <c r="L79" s="49">
        <f>$D79*Parameters!F$6*Parameters!F$8*Parameters!F$10/1000</f>
        <v>134.596</v>
      </c>
      <c r="M79" s="46"/>
      <c r="N79" s="47">
        <f>$D79*Parameters!D$7*Parameters!D$9*Parameters!D$10/1000</f>
        <v>5.7960000000000003</v>
      </c>
      <c r="O79" s="48">
        <f>$D79*Parameters!E$7*Parameters!E$9*Parameters!E$10/1000</f>
        <v>13.105400000000001</v>
      </c>
      <c r="P79" s="49">
        <f>$D79*Parameters!F$7*Parameters!F$9*Parameters!F$10/1000</f>
        <v>29.173200000000001</v>
      </c>
      <c r="Q79" s="37"/>
      <c r="R79" s="38">
        <f>$E79*Parameters!D$11/1000</f>
        <v>0.7</v>
      </c>
      <c r="S79" s="39">
        <f>$E79*Parameters!E$11/1000</f>
        <v>0.98</v>
      </c>
      <c r="T79" s="40">
        <f>$E79*Parameters!F$11/1000</f>
        <v>1.4</v>
      </c>
      <c r="U79" s="37"/>
      <c r="V79" s="38">
        <f>F79*Parameters!D$12/1000</f>
        <v>0</v>
      </c>
      <c r="W79" s="39">
        <f>G79*Parameters!E$12/1000</f>
        <v>9.6</v>
      </c>
      <c r="X79" s="40">
        <f>H79*Parameters!F$12/1000</f>
        <v>32</v>
      </c>
      <c r="Y79" s="37"/>
      <c r="Z79" s="50">
        <f t="shared" si="9"/>
        <v>35.476000000000006</v>
      </c>
      <c r="AA79" s="51">
        <f t="shared" si="10"/>
        <v>85.638199999999998</v>
      </c>
      <c r="AB79" s="52">
        <f t="shared" si="11"/>
        <v>197.16920000000002</v>
      </c>
      <c r="AK79" s="7"/>
    </row>
    <row r="80" spans="1:37" x14ac:dyDescent="0.2">
      <c r="A80">
        <v>82</v>
      </c>
      <c r="B80" t="s">
        <v>149</v>
      </c>
      <c r="C80" t="s">
        <v>17</v>
      </c>
      <c r="D80" s="14">
        <v>33000</v>
      </c>
      <c r="E80" s="14">
        <v>7</v>
      </c>
      <c r="F80" s="14">
        <v>0</v>
      </c>
      <c r="G80" s="14">
        <v>12</v>
      </c>
      <c r="H80" s="14">
        <v>32</v>
      </c>
      <c r="J80" s="47">
        <f>$D80*Parameters!D$6*Parameters!D$8*Parameters!D$10/1000</f>
        <v>29.7</v>
      </c>
      <c r="K80" s="48">
        <f>$D80*Parameters!E$6*Parameters!E$8*Parameters!E$10/1000</f>
        <v>63.491999999999997</v>
      </c>
      <c r="L80" s="49">
        <f>$D80*Parameters!F$6*Parameters!F$8*Parameters!F$10/1000</f>
        <v>137.94</v>
      </c>
      <c r="M80" s="46"/>
      <c r="N80" s="47">
        <f>$D80*Parameters!D$7*Parameters!D$9*Parameters!D$10/1000</f>
        <v>5.94</v>
      </c>
      <c r="O80" s="48">
        <f>$D80*Parameters!E$7*Parameters!E$9*Parameters!E$10/1000</f>
        <v>13.430999999999999</v>
      </c>
      <c r="P80" s="49">
        <f>$D80*Parameters!F$7*Parameters!F$9*Parameters!F$10/1000</f>
        <v>29.898</v>
      </c>
      <c r="Q80" s="37"/>
      <c r="R80" s="38">
        <f>$E80*Parameters!D$11/1000</f>
        <v>0.7</v>
      </c>
      <c r="S80" s="39">
        <f>$E80*Parameters!E$11/1000</f>
        <v>0.98</v>
      </c>
      <c r="T80" s="40">
        <f>$E80*Parameters!F$11/1000</f>
        <v>1.4</v>
      </c>
      <c r="U80" s="37"/>
      <c r="V80" s="38">
        <f>F80*Parameters!D$12/1000</f>
        <v>0</v>
      </c>
      <c r="W80" s="39">
        <f>G80*Parameters!E$12/1000</f>
        <v>9.6</v>
      </c>
      <c r="X80" s="40">
        <f>H80*Parameters!F$12/1000</f>
        <v>32</v>
      </c>
      <c r="Y80" s="37"/>
      <c r="Z80" s="50">
        <f t="shared" si="9"/>
        <v>36.340000000000003</v>
      </c>
      <c r="AA80" s="51">
        <f t="shared" si="10"/>
        <v>87.503</v>
      </c>
      <c r="AB80" s="52">
        <f t="shared" si="11"/>
        <v>201.238</v>
      </c>
      <c r="AK80" s="7"/>
    </row>
    <row r="81" spans="1:37" x14ac:dyDescent="0.2">
      <c r="A81">
        <v>83</v>
      </c>
      <c r="B81" t="s">
        <v>150</v>
      </c>
      <c r="C81" t="s">
        <v>17</v>
      </c>
      <c r="D81" s="14">
        <v>36850</v>
      </c>
      <c r="E81" s="14">
        <v>9</v>
      </c>
      <c r="F81" s="14">
        <v>0</v>
      </c>
      <c r="G81" s="14">
        <v>15</v>
      </c>
      <c r="H81" s="14">
        <v>40</v>
      </c>
      <c r="J81" s="47">
        <f>$D81*Parameters!D$6*Parameters!D$8*Parameters!D$10/1000</f>
        <v>33.164999999999999</v>
      </c>
      <c r="K81" s="48">
        <f>$D81*Parameters!E$6*Parameters!E$8*Parameters!E$10/1000</f>
        <v>70.899400000000014</v>
      </c>
      <c r="L81" s="49">
        <f>$D81*Parameters!F$6*Parameters!F$8*Parameters!F$10/1000</f>
        <v>154.03299999999999</v>
      </c>
      <c r="M81" s="46"/>
      <c r="N81" s="47">
        <f>$D81*Parameters!D$7*Parameters!D$9*Parameters!D$10/1000</f>
        <v>6.633</v>
      </c>
      <c r="O81" s="48">
        <f>$D81*Parameters!E$7*Parameters!E$9*Parameters!E$10/1000</f>
        <v>14.997950000000001</v>
      </c>
      <c r="P81" s="49">
        <f>$D81*Parameters!F$7*Parameters!F$9*Parameters!F$10/1000</f>
        <v>33.386099999999999</v>
      </c>
      <c r="Q81" s="37"/>
      <c r="R81" s="38">
        <f>$E81*Parameters!D$11/1000</f>
        <v>0.9</v>
      </c>
      <c r="S81" s="39">
        <f>$E81*Parameters!E$11/1000</f>
        <v>1.26</v>
      </c>
      <c r="T81" s="40">
        <f>$E81*Parameters!F$11/1000</f>
        <v>1.8</v>
      </c>
      <c r="U81" s="37"/>
      <c r="V81" s="38">
        <f>F81*Parameters!D$12/1000</f>
        <v>0</v>
      </c>
      <c r="W81" s="39">
        <f>G81*Parameters!E$12/1000</f>
        <v>12</v>
      </c>
      <c r="X81" s="40">
        <f>H81*Parameters!F$12/1000</f>
        <v>40</v>
      </c>
      <c r="Y81" s="37"/>
      <c r="Z81" s="50">
        <f t="shared" si="9"/>
        <v>40.698</v>
      </c>
      <c r="AA81" s="51">
        <f t="shared" si="10"/>
        <v>99.157350000000022</v>
      </c>
      <c r="AB81" s="52">
        <f t="shared" si="11"/>
        <v>229.2191</v>
      </c>
      <c r="AK81" s="7"/>
    </row>
    <row r="82" spans="1:37" x14ac:dyDescent="0.2">
      <c r="A82">
        <v>84</v>
      </c>
      <c r="B82" t="s">
        <v>151</v>
      </c>
      <c r="C82" t="s">
        <v>17</v>
      </c>
      <c r="D82" s="14">
        <v>30750</v>
      </c>
      <c r="E82" s="14">
        <v>4</v>
      </c>
      <c r="F82" s="14">
        <v>0</v>
      </c>
      <c r="G82" s="14">
        <v>6</v>
      </c>
      <c r="H82" s="14">
        <v>14</v>
      </c>
      <c r="J82" s="47">
        <f>$D82*Parameters!D$6*Parameters!D$8*Parameters!D$10/1000</f>
        <v>27.675000000000001</v>
      </c>
      <c r="K82" s="48">
        <f>$D82*Parameters!E$6*Parameters!E$8*Parameters!E$10/1000</f>
        <v>59.162999999999997</v>
      </c>
      <c r="L82" s="49">
        <f>$D82*Parameters!F$6*Parameters!F$8*Parameters!F$10/1000</f>
        <v>128.535</v>
      </c>
      <c r="M82" s="46"/>
      <c r="N82" s="47">
        <f>$D82*Parameters!D$7*Parameters!D$9*Parameters!D$10/1000</f>
        <v>5.5350000000000001</v>
      </c>
      <c r="O82" s="48">
        <f>$D82*Parameters!E$7*Parameters!E$9*Parameters!E$10/1000</f>
        <v>12.51525</v>
      </c>
      <c r="P82" s="49">
        <f>$D82*Parameters!F$7*Parameters!F$9*Parameters!F$10/1000</f>
        <v>27.859500000000001</v>
      </c>
      <c r="Q82" s="37"/>
      <c r="R82" s="38">
        <f>$E82*Parameters!D$11/1000</f>
        <v>0.4</v>
      </c>
      <c r="S82" s="39">
        <f>$E82*Parameters!E$11/1000</f>
        <v>0.56000000000000005</v>
      </c>
      <c r="T82" s="40">
        <f>$E82*Parameters!F$11/1000</f>
        <v>0.8</v>
      </c>
      <c r="U82" s="37"/>
      <c r="V82" s="38">
        <f>F82*Parameters!D$12/1000</f>
        <v>0</v>
      </c>
      <c r="W82" s="39">
        <f>G82*Parameters!E$12/1000</f>
        <v>4.8</v>
      </c>
      <c r="X82" s="40">
        <f>H82*Parameters!F$12/1000</f>
        <v>14</v>
      </c>
      <c r="Y82" s="37"/>
      <c r="Z82" s="50">
        <f t="shared" si="9"/>
        <v>33.61</v>
      </c>
      <c r="AA82" s="51">
        <f t="shared" si="10"/>
        <v>77.038249999999991</v>
      </c>
      <c r="AB82" s="52">
        <f t="shared" si="11"/>
        <v>171.19450000000001</v>
      </c>
      <c r="AK82" s="7"/>
    </row>
    <row r="83" spans="1:37" x14ac:dyDescent="0.2">
      <c r="A83">
        <v>85</v>
      </c>
      <c r="B83" t="s">
        <v>152</v>
      </c>
      <c r="C83" t="s">
        <v>17</v>
      </c>
      <c r="D83" s="14">
        <v>18850</v>
      </c>
      <c r="E83" s="14">
        <v>20</v>
      </c>
      <c r="F83" s="14">
        <v>1</v>
      </c>
      <c r="G83" s="14">
        <v>22</v>
      </c>
      <c r="H83" s="14">
        <v>58</v>
      </c>
      <c r="J83" s="47">
        <f>$D83*Parameters!D$6*Parameters!D$8*Parameters!D$10/1000</f>
        <v>16.965</v>
      </c>
      <c r="K83" s="48">
        <f>$D83*Parameters!E$6*Parameters!E$8*Parameters!E$10/1000</f>
        <v>36.267400000000002</v>
      </c>
      <c r="L83" s="49">
        <f>$D83*Parameters!F$6*Parameters!F$8*Parameters!F$10/1000</f>
        <v>78.793000000000006</v>
      </c>
      <c r="M83" s="46"/>
      <c r="N83" s="47">
        <f>$D83*Parameters!D$7*Parameters!D$9*Parameters!D$10/1000</f>
        <v>3.3929999999999998</v>
      </c>
      <c r="O83" s="48">
        <f>$D83*Parameters!E$7*Parameters!E$9*Parameters!E$10/1000</f>
        <v>7.6719500000000007</v>
      </c>
      <c r="P83" s="49">
        <f>$D83*Parameters!F$7*Parameters!F$9*Parameters!F$10/1000</f>
        <v>17.078099999999999</v>
      </c>
      <c r="Q83" s="37"/>
      <c r="R83" s="38">
        <f>$E83*Parameters!D$11/1000</f>
        <v>2</v>
      </c>
      <c r="S83" s="39">
        <f>$E83*Parameters!E$11/1000</f>
        <v>2.8</v>
      </c>
      <c r="T83" s="40">
        <f>$E83*Parameters!F$11/1000</f>
        <v>4</v>
      </c>
      <c r="U83" s="37"/>
      <c r="V83" s="38">
        <f>F83*Parameters!D$12/1000</f>
        <v>0.5</v>
      </c>
      <c r="W83" s="39">
        <f>G83*Parameters!E$12/1000</f>
        <v>17.600000000000001</v>
      </c>
      <c r="X83" s="40">
        <f>H83*Parameters!F$12/1000</f>
        <v>58</v>
      </c>
      <c r="Y83" s="37"/>
      <c r="Z83" s="50">
        <f t="shared" si="9"/>
        <v>22.858000000000001</v>
      </c>
      <c r="AA83" s="51">
        <f t="shared" si="10"/>
        <v>64.339349999999996</v>
      </c>
      <c r="AB83" s="52">
        <f t="shared" si="11"/>
        <v>157.87110000000001</v>
      </c>
      <c r="AK83" s="7"/>
    </row>
    <row r="84" spans="1:37" x14ac:dyDescent="0.2">
      <c r="A84">
        <v>86</v>
      </c>
      <c r="B84" t="s">
        <v>153</v>
      </c>
      <c r="C84" t="s">
        <v>17</v>
      </c>
      <c r="D84" s="14">
        <v>13900</v>
      </c>
      <c r="E84" s="14">
        <v>6</v>
      </c>
      <c r="F84" s="14">
        <v>0</v>
      </c>
      <c r="G84" s="14">
        <v>9</v>
      </c>
      <c r="H84" s="14">
        <v>22</v>
      </c>
      <c r="J84" s="47">
        <f>$D84*Parameters!D$6*Parameters!D$8*Parameters!D$10/1000</f>
        <v>12.51</v>
      </c>
      <c r="K84" s="48">
        <f>$D84*Parameters!E$6*Parameters!E$8*Parameters!E$10/1000</f>
        <v>26.743600000000001</v>
      </c>
      <c r="L84" s="49">
        <f>$D84*Parameters!F$6*Parameters!F$8*Parameters!F$10/1000</f>
        <v>58.102000000000004</v>
      </c>
      <c r="M84" s="46"/>
      <c r="N84" s="47">
        <f>$D84*Parameters!D$7*Parameters!D$9*Parameters!D$10/1000</f>
        <v>2.5019999999999998</v>
      </c>
      <c r="O84" s="48">
        <f>$D84*Parameters!E$7*Parameters!E$9*Parameters!E$10/1000</f>
        <v>5.6573000000000002</v>
      </c>
      <c r="P84" s="49">
        <f>$D84*Parameters!F$7*Parameters!F$9*Parameters!F$10/1000</f>
        <v>12.593399999999999</v>
      </c>
      <c r="Q84" s="37"/>
      <c r="R84" s="38">
        <f>$E84*Parameters!D$11/1000</f>
        <v>0.6</v>
      </c>
      <c r="S84" s="39">
        <f>$E84*Parameters!E$11/1000</f>
        <v>0.84</v>
      </c>
      <c r="T84" s="40">
        <f>$E84*Parameters!F$11/1000</f>
        <v>1.2</v>
      </c>
      <c r="U84" s="37"/>
      <c r="V84" s="38">
        <f>F84*Parameters!D$12/1000</f>
        <v>0</v>
      </c>
      <c r="W84" s="39">
        <f>G84*Parameters!E$12/1000</f>
        <v>7.2</v>
      </c>
      <c r="X84" s="40">
        <f>H84*Parameters!F$12/1000</f>
        <v>22</v>
      </c>
      <c r="Y84" s="37"/>
      <c r="Z84" s="50">
        <f t="shared" si="9"/>
        <v>15.612</v>
      </c>
      <c r="AA84" s="51">
        <f t="shared" si="10"/>
        <v>40.440900000000006</v>
      </c>
      <c r="AB84" s="52">
        <f t="shared" si="11"/>
        <v>93.895400000000009</v>
      </c>
      <c r="AK84" s="7"/>
    </row>
    <row r="85" spans="1:37" x14ac:dyDescent="0.2">
      <c r="A85">
        <v>87</v>
      </c>
      <c r="B85" t="s">
        <v>154</v>
      </c>
      <c r="C85" t="s">
        <v>17</v>
      </c>
      <c r="D85" s="14">
        <v>25800</v>
      </c>
      <c r="E85" s="14">
        <v>7</v>
      </c>
      <c r="F85" s="14">
        <v>0</v>
      </c>
      <c r="G85" s="14">
        <v>13</v>
      </c>
      <c r="H85" s="14">
        <v>34</v>
      </c>
      <c r="J85" s="47">
        <f>$D85*Parameters!D$6*Parameters!D$8*Parameters!D$10/1000</f>
        <v>23.22</v>
      </c>
      <c r="K85" s="48">
        <f>$D85*Parameters!E$6*Parameters!E$8*Parameters!E$10/1000</f>
        <v>49.639200000000002</v>
      </c>
      <c r="L85" s="49">
        <f>$D85*Parameters!F$6*Parameters!F$8*Parameters!F$10/1000</f>
        <v>107.84400000000001</v>
      </c>
      <c r="M85" s="46"/>
      <c r="N85" s="47">
        <f>$D85*Parameters!D$7*Parameters!D$9*Parameters!D$10/1000</f>
        <v>4.6440000000000001</v>
      </c>
      <c r="O85" s="48">
        <f>$D85*Parameters!E$7*Parameters!E$9*Parameters!E$10/1000</f>
        <v>10.5006</v>
      </c>
      <c r="P85" s="49">
        <f>$D85*Parameters!F$7*Parameters!F$9*Parameters!F$10/1000</f>
        <v>23.3748</v>
      </c>
      <c r="Q85" s="37"/>
      <c r="R85" s="38">
        <f>$E85*Parameters!D$11/1000</f>
        <v>0.7</v>
      </c>
      <c r="S85" s="39">
        <f>$E85*Parameters!E$11/1000</f>
        <v>0.98</v>
      </c>
      <c r="T85" s="40">
        <f>$E85*Parameters!F$11/1000</f>
        <v>1.4</v>
      </c>
      <c r="U85" s="37"/>
      <c r="V85" s="38">
        <f>F85*Parameters!D$12/1000</f>
        <v>0</v>
      </c>
      <c r="W85" s="39">
        <f>G85*Parameters!E$12/1000</f>
        <v>10.4</v>
      </c>
      <c r="X85" s="40">
        <f>H85*Parameters!F$12/1000</f>
        <v>34</v>
      </c>
      <c r="Y85" s="37"/>
      <c r="Z85" s="50">
        <f t="shared" si="9"/>
        <v>28.563999999999997</v>
      </c>
      <c r="AA85" s="51">
        <f t="shared" si="10"/>
        <v>71.519800000000004</v>
      </c>
      <c r="AB85" s="52">
        <f t="shared" si="11"/>
        <v>166.61880000000002</v>
      </c>
      <c r="AK85" s="7"/>
    </row>
    <row r="86" spans="1:37" x14ac:dyDescent="0.2">
      <c r="A86">
        <v>88</v>
      </c>
      <c r="B86" t="s">
        <v>155</v>
      </c>
      <c r="C86" t="s">
        <v>17</v>
      </c>
      <c r="D86" s="14">
        <v>27850</v>
      </c>
      <c r="E86" s="14">
        <v>5</v>
      </c>
      <c r="F86" s="14">
        <v>0</v>
      </c>
      <c r="G86" s="14">
        <v>6</v>
      </c>
      <c r="H86" s="14">
        <v>16</v>
      </c>
      <c r="J86" s="47">
        <f>$D86*Parameters!D$6*Parameters!D$8*Parameters!D$10/1000</f>
        <v>25.065000000000001</v>
      </c>
      <c r="K86" s="48">
        <f>$D86*Parameters!E$6*Parameters!E$8*Parameters!E$10/1000</f>
        <v>53.583400000000005</v>
      </c>
      <c r="L86" s="49">
        <f>$D86*Parameters!F$6*Parameters!F$8*Parameters!F$10/1000</f>
        <v>116.41300000000001</v>
      </c>
      <c r="M86" s="46"/>
      <c r="N86" s="47">
        <f>$D86*Parameters!D$7*Parameters!D$9*Parameters!D$10/1000</f>
        <v>5.0129999999999999</v>
      </c>
      <c r="O86" s="48">
        <f>$D86*Parameters!E$7*Parameters!E$9*Parameters!E$10/1000</f>
        <v>11.334950000000001</v>
      </c>
      <c r="P86" s="49">
        <f>$D86*Parameters!F$7*Parameters!F$9*Parameters!F$10/1000</f>
        <v>25.232099999999999</v>
      </c>
      <c r="Q86" s="37"/>
      <c r="R86" s="38">
        <f>$E86*Parameters!D$11/1000</f>
        <v>0.5</v>
      </c>
      <c r="S86" s="39">
        <f>$E86*Parameters!E$11/1000</f>
        <v>0.7</v>
      </c>
      <c r="T86" s="40">
        <f>$E86*Parameters!F$11/1000</f>
        <v>1</v>
      </c>
      <c r="U86" s="37"/>
      <c r="V86" s="38">
        <f>F86*Parameters!D$12/1000</f>
        <v>0</v>
      </c>
      <c r="W86" s="39">
        <f>G86*Parameters!E$12/1000</f>
        <v>4.8</v>
      </c>
      <c r="X86" s="40">
        <f>H86*Parameters!F$12/1000</f>
        <v>16</v>
      </c>
      <c r="Y86" s="37"/>
      <c r="Z86" s="50">
        <f t="shared" si="9"/>
        <v>30.578000000000003</v>
      </c>
      <c r="AA86" s="51">
        <f t="shared" si="10"/>
        <v>70.418350000000004</v>
      </c>
      <c r="AB86" s="52">
        <f t="shared" si="11"/>
        <v>158.64510000000001</v>
      </c>
      <c r="AK86" s="7"/>
    </row>
    <row r="87" spans="1:37" x14ac:dyDescent="0.2">
      <c r="A87">
        <v>89</v>
      </c>
      <c r="B87" t="s">
        <v>156</v>
      </c>
      <c r="C87" t="s">
        <v>17</v>
      </c>
      <c r="D87" s="14">
        <v>34810</v>
      </c>
      <c r="E87" s="14">
        <v>11</v>
      </c>
      <c r="F87" s="14">
        <v>0</v>
      </c>
      <c r="G87" s="14">
        <v>18</v>
      </c>
      <c r="H87" s="14">
        <v>46</v>
      </c>
      <c r="J87" s="47">
        <f>$D87*Parameters!D$6*Parameters!D$8*Parameters!D$10/1000</f>
        <v>31.329000000000001</v>
      </c>
      <c r="K87" s="48">
        <f>$D87*Parameters!E$6*Parameters!E$8*Parameters!E$10/1000</f>
        <v>66.974440000000001</v>
      </c>
      <c r="L87" s="49">
        <f>$D87*Parameters!F$6*Parameters!F$8*Parameters!F$10/1000</f>
        <v>145.50579999999999</v>
      </c>
      <c r="M87" s="46"/>
      <c r="N87" s="47">
        <f>$D87*Parameters!D$7*Parameters!D$9*Parameters!D$10/1000</f>
        <v>6.2658000000000005</v>
      </c>
      <c r="O87" s="48">
        <f>$D87*Parameters!E$7*Parameters!E$9*Parameters!E$10/1000</f>
        <v>14.167669999999999</v>
      </c>
      <c r="P87" s="49">
        <f>$D87*Parameters!F$7*Parameters!F$9*Parameters!F$10/1000</f>
        <v>31.537859999999998</v>
      </c>
      <c r="Q87" s="37"/>
      <c r="R87" s="38">
        <f>$E87*Parameters!D$11/1000</f>
        <v>1.1000000000000001</v>
      </c>
      <c r="S87" s="39">
        <f>$E87*Parameters!E$11/1000</f>
        <v>1.54</v>
      </c>
      <c r="T87" s="40">
        <f>$E87*Parameters!F$11/1000</f>
        <v>2.2000000000000002</v>
      </c>
      <c r="U87" s="37"/>
      <c r="V87" s="38">
        <f>F87*Parameters!D$12/1000</f>
        <v>0</v>
      </c>
      <c r="W87" s="39">
        <f>G87*Parameters!E$12/1000</f>
        <v>14.4</v>
      </c>
      <c r="X87" s="40">
        <f>H87*Parameters!F$12/1000</f>
        <v>46</v>
      </c>
      <c r="Y87" s="37"/>
      <c r="Z87" s="50">
        <f t="shared" si="9"/>
        <v>38.694800000000001</v>
      </c>
      <c r="AA87" s="51">
        <f t="shared" si="10"/>
        <v>97.082110000000014</v>
      </c>
      <c r="AB87" s="52">
        <f t="shared" si="11"/>
        <v>225.24365999999998</v>
      </c>
      <c r="AK87" s="7"/>
    </row>
    <row r="88" spans="1:37" x14ac:dyDescent="0.2">
      <c r="A88">
        <v>90</v>
      </c>
      <c r="B88" t="s">
        <v>157</v>
      </c>
      <c r="C88" t="s">
        <v>17</v>
      </c>
      <c r="D88" s="14">
        <v>64300</v>
      </c>
      <c r="E88" s="14">
        <v>13</v>
      </c>
      <c r="F88" s="14">
        <v>0</v>
      </c>
      <c r="G88" s="14">
        <v>15</v>
      </c>
      <c r="H88" s="14">
        <v>40</v>
      </c>
      <c r="J88" s="47">
        <f>$D88*Parameters!D$6*Parameters!D$8*Parameters!D$10/1000</f>
        <v>57.87</v>
      </c>
      <c r="K88" s="48">
        <f>$D88*Parameters!E$6*Parameters!E$8*Parameters!E$10/1000</f>
        <v>123.71320000000001</v>
      </c>
      <c r="L88" s="49">
        <f>$D88*Parameters!F$6*Parameters!F$8*Parameters!F$10/1000</f>
        <v>268.774</v>
      </c>
      <c r="M88" s="46"/>
      <c r="N88" s="47">
        <f>$D88*Parameters!D$7*Parameters!D$9*Parameters!D$10/1000</f>
        <v>11.574</v>
      </c>
      <c r="O88" s="48">
        <f>$D88*Parameters!E$7*Parameters!E$9*Parameters!E$10/1000</f>
        <v>26.170100000000001</v>
      </c>
      <c r="P88" s="49">
        <f>$D88*Parameters!F$7*Parameters!F$9*Parameters!F$10/1000</f>
        <v>58.255799999999994</v>
      </c>
      <c r="Q88" s="37"/>
      <c r="R88" s="38">
        <f>$E88*Parameters!D$11/1000</f>
        <v>1.3</v>
      </c>
      <c r="S88" s="39">
        <f>$E88*Parameters!E$11/1000</f>
        <v>1.82</v>
      </c>
      <c r="T88" s="40">
        <f>$E88*Parameters!F$11/1000</f>
        <v>2.6</v>
      </c>
      <c r="U88" s="37"/>
      <c r="V88" s="38">
        <f>F88*Parameters!D$12/1000</f>
        <v>0</v>
      </c>
      <c r="W88" s="39">
        <f>G88*Parameters!E$12/1000</f>
        <v>12</v>
      </c>
      <c r="X88" s="40">
        <f>H88*Parameters!F$12/1000</f>
        <v>40</v>
      </c>
      <c r="Y88" s="37"/>
      <c r="Z88" s="50">
        <f t="shared" si="9"/>
        <v>70.744</v>
      </c>
      <c r="AA88" s="51">
        <f t="shared" si="10"/>
        <v>163.70330000000001</v>
      </c>
      <c r="AB88" s="52">
        <f t="shared" si="11"/>
        <v>369.62980000000005</v>
      </c>
      <c r="AK88" s="7"/>
    </row>
    <row r="89" spans="1:37" x14ac:dyDescent="0.2">
      <c r="A89">
        <v>91</v>
      </c>
      <c r="B89" t="s">
        <v>158</v>
      </c>
      <c r="C89" t="s">
        <v>17</v>
      </c>
      <c r="D89" s="14">
        <v>22650</v>
      </c>
      <c r="E89" s="14">
        <v>7</v>
      </c>
      <c r="F89" s="14">
        <v>0</v>
      </c>
      <c r="G89" s="14">
        <v>9</v>
      </c>
      <c r="H89" s="14">
        <v>22</v>
      </c>
      <c r="J89" s="47">
        <f>$D89*Parameters!D$6*Parameters!D$8*Parameters!D$10/1000</f>
        <v>20.385000000000002</v>
      </c>
      <c r="K89" s="48">
        <f>$D89*Parameters!E$6*Parameters!E$8*Parameters!E$10/1000</f>
        <v>43.578600000000002</v>
      </c>
      <c r="L89" s="49">
        <f>$D89*Parameters!F$6*Parameters!F$8*Parameters!F$10/1000</f>
        <v>94.677000000000021</v>
      </c>
      <c r="M89" s="46"/>
      <c r="N89" s="47">
        <f>$D89*Parameters!D$7*Parameters!D$9*Parameters!D$10/1000</f>
        <v>4.077</v>
      </c>
      <c r="O89" s="48">
        <f>$D89*Parameters!E$7*Parameters!E$9*Parameters!E$10/1000</f>
        <v>9.2185500000000005</v>
      </c>
      <c r="P89" s="49">
        <f>$D89*Parameters!F$7*Parameters!F$9*Parameters!F$10/1000</f>
        <v>20.520899999999997</v>
      </c>
      <c r="Q89" s="37"/>
      <c r="R89" s="38">
        <f>$E89*Parameters!D$11/1000</f>
        <v>0.7</v>
      </c>
      <c r="S89" s="39">
        <f>$E89*Parameters!E$11/1000</f>
        <v>0.98</v>
      </c>
      <c r="T89" s="40">
        <f>$E89*Parameters!F$11/1000</f>
        <v>1.4</v>
      </c>
      <c r="U89" s="37"/>
      <c r="V89" s="38">
        <f>F89*Parameters!D$12/1000</f>
        <v>0</v>
      </c>
      <c r="W89" s="39">
        <f>G89*Parameters!E$12/1000</f>
        <v>7.2</v>
      </c>
      <c r="X89" s="40">
        <f>H89*Parameters!F$12/1000</f>
        <v>22</v>
      </c>
      <c r="Y89" s="37"/>
      <c r="Z89" s="50">
        <f t="shared" si="9"/>
        <v>25.162000000000003</v>
      </c>
      <c r="AA89" s="51">
        <f t="shared" si="10"/>
        <v>60.977150000000002</v>
      </c>
      <c r="AB89" s="52">
        <f t="shared" si="11"/>
        <v>138.59790000000004</v>
      </c>
      <c r="AK89" s="7"/>
    </row>
    <row r="90" spans="1:37" x14ac:dyDescent="0.2">
      <c r="A90">
        <v>92</v>
      </c>
      <c r="B90" t="s">
        <v>159</v>
      </c>
      <c r="C90" t="s">
        <v>17</v>
      </c>
      <c r="D90" s="14">
        <v>27200</v>
      </c>
      <c r="E90" s="14">
        <v>12</v>
      </c>
      <c r="F90" s="14">
        <v>0</v>
      </c>
      <c r="G90" s="14">
        <v>14</v>
      </c>
      <c r="H90" s="14">
        <v>36</v>
      </c>
      <c r="J90" s="47">
        <f>$D90*Parameters!D$6*Parameters!D$8*Parameters!D$10/1000</f>
        <v>24.48</v>
      </c>
      <c r="K90" s="48">
        <f>$D90*Parameters!E$6*Parameters!E$8*Parameters!E$10/1000</f>
        <v>52.332800000000006</v>
      </c>
      <c r="L90" s="49">
        <f>$D90*Parameters!F$6*Parameters!F$8*Parameters!F$10/1000</f>
        <v>113.69600000000001</v>
      </c>
      <c r="M90" s="46"/>
      <c r="N90" s="47">
        <f>$D90*Parameters!D$7*Parameters!D$9*Parameters!D$10/1000</f>
        <v>4.8959999999999999</v>
      </c>
      <c r="O90" s="48">
        <f>$D90*Parameters!E$7*Parameters!E$9*Parameters!E$10/1000</f>
        <v>11.070399999999999</v>
      </c>
      <c r="P90" s="49">
        <f>$D90*Parameters!F$7*Parameters!F$9*Parameters!F$10/1000</f>
        <v>24.6432</v>
      </c>
      <c r="Q90" s="37"/>
      <c r="R90" s="38">
        <f>$E90*Parameters!D$11/1000</f>
        <v>1.2</v>
      </c>
      <c r="S90" s="39">
        <f>$E90*Parameters!E$11/1000</f>
        <v>1.68</v>
      </c>
      <c r="T90" s="40">
        <f>$E90*Parameters!F$11/1000</f>
        <v>2.4</v>
      </c>
      <c r="U90" s="37"/>
      <c r="V90" s="38">
        <f>F90*Parameters!D$12/1000</f>
        <v>0</v>
      </c>
      <c r="W90" s="39">
        <f>G90*Parameters!E$12/1000</f>
        <v>11.2</v>
      </c>
      <c r="X90" s="40">
        <f>H90*Parameters!F$12/1000</f>
        <v>36</v>
      </c>
      <c r="Y90" s="37"/>
      <c r="Z90" s="50">
        <f t="shared" si="9"/>
        <v>30.576000000000001</v>
      </c>
      <c r="AA90" s="51">
        <f t="shared" si="10"/>
        <v>76.283200000000008</v>
      </c>
      <c r="AB90" s="52">
        <f t="shared" si="11"/>
        <v>176.73920000000001</v>
      </c>
      <c r="AK90" s="7"/>
    </row>
    <row r="91" spans="1:37" x14ac:dyDescent="0.2">
      <c r="A91">
        <v>11</v>
      </c>
      <c r="B91" t="s">
        <v>160</v>
      </c>
      <c r="C91" t="s">
        <v>16</v>
      </c>
      <c r="D91" s="14">
        <v>52550</v>
      </c>
      <c r="E91" s="14">
        <v>7</v>
      </c>
      <c r="F91" s="14">
        <v>0</v>
      </c>
      <c r="G91" s="14">
        <v>13</v>
      </c>
      <c r="H91" s="14">
        <v>34</v>
      </c>
      <c r="J91" s="47">
        <f>$D91*Parameters!D$6*Parameters!D$8*Parameters!D$10/1000</f>
        <v>47.295000000000002</v>
      </c>
      <c r="K91" s="48">
        <f>$D91*Parameters!E$6*Parameters!E$8*Parameters!E$10/1000</f>
        <v>101.10620000000002</v>
      </c>
      <c r="L91" s="49">
        <f>$D91*Parameters!F$6*Parameters!F$8*Parameters!F$10/1000</f>
        <v>219.65900000000002</v>
      </c>
      <c r="M91" s="46"/>
      <c r="N91" s="47">
        <f>$D91*Parameters!D$7*Parameters!D$9*Parameters!D$10/1000</f>
        <v>9.4589999999999996</v>
      </c>
      <c r="O91" s="48">
        <f>$D91*Parameters!E$7*Parameters!E$9*Parameters!E$10/1000</f>
        <v>21.387850000000004</v>
      </c>
      <c r="P91" s="49">
        <f>$D91*Parameters!F$7*Parameters!F$9*Parameters!F$10/1000</f>
        <v>47.610299999999995</v>
      </c>
      <c r="Q91" s="37"/>
      <c r="R91" s="38">
        <f>$E91*Parameters!D$11/1000</f>
        <v>0.7</v>
      </c>
      <c r="S91" s="39">
        <f>$E91*Parameters!E$11/1000</f>
        <v>0.98</v>
      </c>
      <c r="T91" s="40">
        <f>$E91*Parameters!F$11/1000</f>
        <v>1.4</v>
      </c>
      <c r="U91" s="37"/>
      <c r="V91" s="38">
        <f>F91*Parameters!D$12/1000</f>
        <v>0</v>
      </c>
      <c r="W91" s="39">
        <f>G91*Parameters!E$12/1000</f>
        <v>10.4</v>
      </c>
      <c r="X91" s="40">
        <f>H91*Parameters!F$12/1000</f>
        <v>34</v>
      </c>
      <c r="Y91" s="37"/>
      <c r="Z91" s="50">
        <f t="shared" si="9"/>
        <v>57.454000000000008</v>
      </c>
      <c r="AA91" s="51">
        <f t="shared" si="10"/>
        <v>133.87405000000001</v>
      </c>
      <c r="AB91" s="52">
        <f t="shared" si="11"/>
        <v>302.66930000000002</v>
      </c>
      <c r="AK91" s="7"/>
    </row>
    <row r="92" spans="1:37" x14ac:dyDescent="0.2">
      <c r="A92">
        <v>93</v>
      </c>
      <c r="B92" t="s">
        <v>161</v>
      </c>
      <c r="C92" t="s">
        <v>17</v>
      </c>
      <c r="D92" s="14">
        <v>33550</v>
      </c>
      <c r="E92" s="14">
        <v>9</v>
      </c>
      <c r="F92" s="14">
        <v>0</v>
      </c>
      <c r="G92" s="14">
        <v>16</v>
      </c>
      <c r="H92" s="14">
        <v>42</v>
      </c>
      <c r="J92" s="47">
        <f>$D92*Parameters!D$6*Parameters!D$8*Parameters!D$10/1000</f>
        <v>30.195</v>
      </c>
      <c r="K92" s="48">
        <f>$D92*Parameters!E$6*Parameters!E$8*Parameters!E$10/1000</f>
        <v>64.550200000000004</v>
      </c>
      <c r="L92" s="49">
        <f>$D92*Parameters!F$6*Parameters!F$8*Parameters!F$10/1000</f>
        <v>140.239</v>
      </c>
      <c r="M92" s="46"/>
      <c r="N92" s="47">
        <f>$D92*Parameters!D$7*Parameters!D$9*Parameters!D$10/1000</f>
        <v>6.0389999999999997</v>
      </c>
      <c r="O92" s="48">
        <f>$D92*Parameters!E$7*Parameters!E$9*Parameters!E$10/1000</f>
        <v>13.65485</v>
      </c>
      <c r="P92" s="49">
        <f>$D92*Parameters!F$7*Parameters!F$9*Parameters!F$10/1000</f>
        <v>30.3963</v>
      </c>
      <c r="Q92" s="37"/>
      <c r="R92" s="38">
        <f>$E92*Parameters!D$11/1000</f>
        <v>0.9</v>
      </c>
      <c r="S92" s="39">
        <f>$E92*Parameters!E$11/1000</f>
        <v>1.26</v>
      </c>
      <c r="T92" s="40">
        <f>$E92*Parameters!F$11/1000</f>
        <v>1.8</v>
      </c>
      <c r="U92" s="37"/>
      <c r="V92" s="38">
        <f>F92*Parameters!D$12/1000</f>
        <v>0</v>
      </c>
      <c r="W92" s="39">
        <f>G92*Parameters!E$12/1000</f>
        <v>12.8</v>
      </c>
      <c r="X92" s="40">
        <f>H92*Parameters!F$12/1000</f>
        <v>42</v>
      </c>
      <c r="Y92" s="37"/>
      <c r="Z92" s="50">
        <f t="shared" si="9"/>
        <v>37.134</v>
      </c>
      <c r="AA92" s="51">
        <f t="shared" si="10"/>
        <v>92.265050000000002</v>
      </c>
      <c r="AB92" s="52">
        <f t="shared" si="11"/>
        <v>214.43530000000001</v>
      </c>
      <c r="AK92" s="7"/>
    </row>
    <row r="93" spans="1:37" x14ac:dyDescent="0.2">
      <c r="A93">
        <v>94</v>
      </c>
      <c r="B93" t="s">
        <v>162</v>
      </c>
      <c r="C93" t="s">
        <v>17</v>
      </c>
      <c r="D93" s="14">
        <v>7900</v>
      </c>
      <c r="E93" s="14">
        <v>4</v>
      </c>
      <c r="F93" s="14">
        <v>0</v>
      </c>
      <c r="G93" s="14">
        <v>7</v>
      </c>
      <c r="H93" s="14">
        <v>18</v>
      </c>
      <c r="J93" s="47">
        <f>$D93*Parameters!D$6*Parameters!D$8*Parameters!D$10/1000</f>
        <v>7.11</v>
      </c>
      <c r="K93" s="48">
        <f>$D93*Parameters!E$6*Parameters!E$8*Parameters!E$10/1000</f>
        <v>15.1996</v>
      </c>
      <c r="L93" s="49">
        <f>$D93*Parameters!F$6*Parameters!F$8*Parameters!F$10/1000</f>
        <v>33.021999999999998</v>
      </c>
      <c r="M93" s="46"/>
      <c r="N93" s="47">
        <f>$D93*Parameters!D$7*Parameters!D$9*Parameters!D$10/1000</f>
        <v>1.4219999999999999</v>
      </c>
      <c r="O93" s="48">
        <f>$D93*Parameters!E$7*Parameters!E$9*Parameters!E$10/1000</f>
        <v>3.2153</v>
      </c>
      <c r="P93" s="49">
        <f>$D93*Parameters!F$7*Parameters!F$9*Parameters!F$10/1000</f>
        <v>7.1574</v>
      </c>
      <c r="Q93" s="37"/>
      <c r="R93" s="38">
        <f>$E93*Parameters!D$11/1000</f>
        <v>0.4</v>
      </c>
      <c r="S93" s="39">
        <f>$E93*Parameters!E$11/1000</f>
        <v>0.56000000000000005</v>
      </c>
      <c r="T93" s="40">
        <f>$E93*Parameters!F$11/1000</f>
        <v>0.8</v>
      </c>
      <c r="U93" s="37"/>
      <c r="V93" s="38">
        <f>F93*Parameters!D$12/1000</f>
        <v>0</v>
      </c>
      <c r="W93" s="39">
        <f>G93*Parameters!E$12/1000</f>
        <v>5.6</v>
      </c>
      <c r="X93" s="40">
        <f>H93*Parameters!F$12/1000</f>
        <v>18</v>
      </c>
      <c r="Y93" s="37"/>
      <c r="Z93" s="50">
        <f t="shared" si="9"/>
        <v>8.9320000000000004</v>
      </c>
      <c r="AA93" s="51">
        <f t="shared" si="10"/>
        <v>24.5749</v>
      </c>
      <c r="AB93" s="52">
        <f t="shared" si="11"/>
        <v>58.979399999999998</v>
      </c>
      <c r="AK93" s="7"/>
    </row>
    <row r="94" spans="1:37" x14ac:dyDescent="0.2">
      <c r="A94">
        <v>95</v>
      </c>
      <c r="B94" t="s">
        <v>163</v>
      </c>
      <c r="C94" t="s">
        <v>17</v>
      </c>
      <c r="D94" s="14">
        <v>14350</v>
      </c>
      <c r="E94" s="14">
        <v>2</v>
      </c>
      <c r="F94" s="14">
        <v>0</v>
      </c>
      <c r="G94" s="14">
        <v>4</v>
      </c>
      <c r="H94" s="14">
        <v>10</v>
      </c>
      <c r="J94" s="47">
        <f>$D94*Parameters!D$6*Parameters!D$8*Parameters!D$10/1000</f>
        <v>12.914999999999999</v>
      </c>
      <c r="K94" s="48">
        <f>$D94*Parameters!E$6*Parameters!E$8*Parameters!E$10/1000</f>
        <v>27.609400000000001</v>
      </c>
      <c r="L94" s="49">
        <f>$D94*Parameters!F$6*Parameters!F$8*Parameters!F$10/1000</f>
        <v>59.983000000000004</v>
      </c>
      <c r="M94" s="46"/>
      <c r="N94" s="47">
        <f>$D94*Parameters!D$7*Parameters!D$9*Parameters!D$10/1000</f>
        <v>2.5830000000000002</v>
      </c>
      <c r="O94" s="48">
        <f>$D94*Parameters!E$7*Parameters!E$9*Parameters!E$10/1000</f>
        <v>5.8404500000000006</v>
      </c>
      <c r="P94" s="49">
        <f>$D94*Parameters!F$7*Parameters!F$9*Parameters!F$10/1000</f>
        <v>13.001100000000001</v>
      </c>
      <c r="Q94" s="37"/>
      <c r="R94" s="38">
        <f>$E94*Parameters!D$11/1000</f>
        <v>0.2</v>
      </c>
      <c r="S94" s="39">
        <f>$E94*Parameters!E$11/1000</f>
        <v>0.28000000000000003</v>
      </c>
      <c r="T94" s="40">
        <f>$E94*Parameters!F$11/1000</f>
        <v>0.4</v>
      </c>
      <c r="U94" s="37"/>
      <c r="V94" s="38">
        <f>F94*Parameters!D$12/1000</f>
        <v>0</v>
      </c>
      <c r="W94" s="39">
        <f>G94*Parameters!E$12/1000</f>
        <v>3.2</v>
      </c>
      <c r="X94" s="40">
        <f>H94*Parameters!F$12/1000</f>
        <v>10</v>
      </c>
      <c r="Y94" s="37"/>
      <c r="Z94" s="50">
        <f t="shared" si="9"/>
        <v>15.697999999999999</v>
      </c>
      <c r="AA94" s="51">
        <f t="shared" si="10"/>
        <v>36.929850000000002</v>
      </c>
      <c r="AB94" s="52">
        <f t="shared" si="11"/>
        <v>83.384100000000018</v>
      </c>
      <c r="AK94" s="7"/>
    </row>
    <row r="95" spans="1:37" x14ac:dyDescent="0.2">
      <c r="A95">
        <v>96</v>
      </c>
      <c r="B95" t="s">
        <v>164</v>
      </c>
      <c r="C95" t="s">
        <v>17</v>
      </c>
      <c r="D95" s="14">
        <v>11250</v>
      </c>
      <c r="E95" s="14">
        <v>5</v>
      </c>
      <c r="F95" s="14">
        <v>0</v>
      </c>
      <c r="G95" s="14">
        <v>6</v>
      </c>
      <c r="H95" s="14">
        <v>16</v>
      </c>
      <c r="J95" s="47">
        <f>$D95*Parameters!D$6*Parameters!D$8*Parameters!D$10/1000</f>
        <v>10.125</v>
      </c>
      <c r="K95" s="48">
        <f>$D95*Parameters!E$6*Parameters!E$8*Parameters!E$10/1000</f>
        <v>21.645</v>
      </c>
      <c r="L95" s="49">
        <f>$D95*Parameters!F$6*Parameters!F$8*Parameters!F$10/1000</f>
        <v>47.025000000000006</v>
      </c>
      <c r="M95" s="46"/>
      <c r="N95" s="47">
        <f>$D95*Parameters!D$7*Parameters!D$9*Parameters!D$10/1000</f>
        <v>2.0249999999999999</v>
      </c>
      <c r="O95" s="48">
        <f>$D95*Parameters!E$7*Parameters!E$9*Parameters!E$10/1000</f>
        <v>4.5787500000000003</v>
      </c>
      <c r="P95" s="49">
        <f>$D95*Parameters!F$7*Parameters!F$9*Parameters!F$10/1000</f>
        <v>10.192500000000001</v>
      </c>
      <c r="Q95" s="37"/>
      <c r="R95" s="38">
        <f>$E95*Parameters!D$11/1000</f>
        <v>0.5</v>
      </c>
      <c r="S95" s="39">
        <f>$E95*Parameters!E$11/1000</f>
        <v>0.7</v>
      </c>
      <c r="T95" s="40">
        <f>$E95*Parameters!F$11/1000</f>
        <v>1</v>
      </c>
      <c r="U95" s="37"/>
      <c r="V95" s="38">
        <f>F95*Parameters!D$12/1000</f>
        <v>0</v>
      </c>
      <c r="W95" s="39">
        <f>G95*Parameters!E$12/1000</f>
        <v>4.8</v>
      </c>
      <c r="X95" s="40">
        <f>H95*Parameters!F$12/1000</f>
        <v>16</v>
      </c>
      <c r="Y95" s="37"/>
      <c r="Z95" s="50">
        <f t="shared" si="9"/>
        <v>12.65</v>
      </c>
      <c r="AA95" s="51">
        <f t="shared" si="10"/>
        <v>31.723749999999999</v>
      </c>
      <c r="AB95" s="52">
        <f t="shared" si="11"/>
        <v>74.217500000000001</v>
      </c>
      <c r="AK95" s="7"/>
    </row>
    <row r="96" spans="1:37" x14ac:dyDescent="0.2">
      <c r="A96">
        <v>97</v>
      </c>
      <c r="B96" t="s">
        <v>165</v>
      </c>
      <c r="C96" t="s">
        <v>17</v>
      </c>
      <c r="D96" s="14">
        <v>34400</v>
      </c>
      <c r="E96" s="14">
        <v>5</v>
      </c>
      <c r="F96" s="14">
        <v>0</v>
      </c>
      <c r="G96" s="14">
        <v>8</v>
      </c>
      <c r="H96" s="14">
        <v>20</v>
      </c>
      <c r="J96" s="47">
        <f>$D96*Parameters!D$6*Parameters!D$8*Parameters!D$10/1000</f>
        <v>30.96</v>
      </c>
      <c r="K96" s="48">
        <f>$D96*Parameters!E$6*Parameters!E$8*Parameters!E$10/1000</f>
        <v>66.185600000000008</v>
      </c>
      <c r="L96" s="49">
        <f>$D96*Parameters!F$6*Parameters!F$8*Parameters!F$10/1000</f>
        <v>143.792</v>
      </c>
      <c r="M96" s="46"/>
      <c r="N96" s="47">
        <f>$D96*Parameters!D$7*Parameters!D$9*Parameters!D$10/1000</f>
        <v>6.1920000000000002</v>
      </c>
      <c r="O96" s="48">
        <f>$D96*Parameters!E$7*Parameters!E$9*Parameters!E$10/1000</f>
        <v>14.000800000000002</v>
      </c>
      <c r="P96" s="49">
        <f>$D96*Parameters!F$7*Parameters!F$9*Parameters!F$10/1000</f>
        <v>31.166399999999999</v>
      </c>
      <c r="Q96" s="37"/>
      <c r="R96" s="38">
        <f>$E96*Parameters!D$11/1000</f>
        <v>0.5</v>
      </c>
      <c r="S96" s="39">
        <f>$E96*Parameters!E$11/1000</f>
        <v>0.7</v>
      </c>
      <c r="T96" s="40">
        <f>$E96*Parameters!F$11/1000</f>
        <v>1</v>
      </c>
      <c r="U96" s="37"/>
      <c r="V96" s="38">
        <f>F96*Parameters!D$12/1000</f>
        <v>0</v>
      </c>
      <c r="W96" s="39">
        <f>G96*Parameters!E$12/1000</f>
        <v>6.4</v>
      </c>
      <c r="X96" s="40">
        <f>H96*Parameters!F$12/1000</f>
        <v>20</v>
      </c>
      <c r="Y96" s="37"/>
      <c r="Z96" s="50">
        <f t="shared" si="9"/>
        <v>37.652000000000001</v>
      </c>
      <c r="AA96" s="51">
        <f t="shared" si="10"/>
        <v>87.286400000000015</v>
      </c>
      <c r="AB96" s="52">
        <f t="shared" si="11"/>
        <v>195.95840000000001</v>
      </c>
      <c r="AK96" s="7"/>
    </row>
    <row r="97" spans="1:37" x14ac:dyDescent="0.2">
      <c r="A97">
        <v>12</v>
      </c>
      <c r="B97" t="s">
        <v>166</v>
      </c>
      <c r="C97" t="s">
        <v>16</v>
      </c>
      <c r="D97" s="14">
        <v>58800</v>
      </c>
      <c r="E97" s="14">
        <v>12</v>
      </c>
      <c r="F97" s="14">
        <v>0</v>
      </c>
      <c r="G97" s="14">
        <v>21</v>
      </c>
      <c r="H97" s="14">
        <v>54</v>
      </c>
      <c r="J97" s="47">
        <f>$D97*Parameters!D$6*Parameters!D$8*Parameters!D$10/1000</f>
        <v>52.92</v>
      </c>
      <c r="K97" s="48">
        <f>$D97*Parameters!E$6*Parameters!E$8*Parameters!E$10/1000</f>
        <v>113.13120000000001</v>
      </c>
      <c r="L97" s="49">
        <f>$D97*Parameters!F$6*Parameters!F$8*Parameters!F$10/1000</f>
        <v>245.78400000000002</v>
      </c>
      <c r="M97" s="46"/>
      <c r="N97" s="47">
        <f>$D97*Parameters!D$7*Parameters!D$9*Parameters!D$10/1000</f>
        <v>10.584</v>
      </c>
      <c r="O97" s="48">
        <f>$D97*Parameters!E$7*Parameters!E$9*Parameters!E$10/1000</f>
        <v>23.931600000000003</v>
      </c>
      <c r="P97" s="49">
        <f>$D97*Parameters!F$7*Parameters!F$9*Parameters!F$10/1000</f>
        <v>53.272799999999997</v>
      </c>
      <c r="Q97" s="37"/>
      <c r="R97" s="38">
        <f>$E97*Parameters!D$11/1000</f>
        <v>1.2</v>
      </c>
      <c r="S97" s="39">
        <f>$E97*Parameters!E$11/1000</f>
        <v>1.68</v>
      </c>
      <c r="T97" s="40">
        <f>$E97*Parameters!F$11/1000</f>
        <v>2.4</v>
      </c>
      <c r="U97" s="37"/>
      <c r="V97" s="38">
        <f>F97*Parameters!D$12/1000</f>
        <v>0</v>
      </c>
      <c r="W97" s="39">
        <f>G97*Parameters!E$12/1000</f>
        <v>16.8</v>
      </c>
      <c r="X97" s="40">
        <f>H97*Parameters!F$12/1000</f>
        <v>54</v>
      </c>
      <c r="Y97" s="37"/>
      <c r="Z97" s="50">
        <f t="shared" si="9"/>
        <v>64.704000000000008</v>
      </c>
      <c r="AA97" s="51">
        <f t="shared" si="10"/>
        <v>155.54280000000003</v>
      </c>
      <c r="AB97" s="52">
        <f t="shared" si="11"/>
        <v>355.45679999999999</v>
      </c>
      <c r="AK97" s="7"/>
    </row>
    <row r="98" spans="1:37" x14ac:dyDescent="0.2">
      <c r="A98">
        <v>98</v>
      </c>
      <c r="B98" t="s">
        <v>167</v>
      </c>
      <c r="C98" t="s">
        <v>17</v>
      </c>
      <c r="D98" s="14">
        <v>23750</v>
      </c>
      <c r="E98" s="14">
        <v>5</v>
      </c>
      <c r="F98" s="14">
        <v>0</v>
      </c>
      <c r="G98" s="14">
        <v>5</v>
      </c>
      <c r="H98" s="14">
        <v>12</v>
      </c>
      <c r="J98" s="47">
        <f>$D98*Parameters!D$6*Parameters!D$8*Parameters!D$10/1000</f>
        <v>21.375</v>
      </c>
      <c r="K98" s="48">
        <f>$D98*Parameters!E$6*Parameters!E$8*Parameters!E$10/1000</f>
        <v>45.695</v>
      </c>
      <c r="L98" s="49">
        <f>$D98*Parameters!F$6*Parameters!F$8*Parameters!F$10/1000</f>
        <v>99.27500000000002</v>
      </c>
      <c r="M98" s="46"/>
      <c r="N98" s="47">
        <f>$D98*Parameters!D$7*Parameters!D$9*Parameters!D$10/1000</f>
        <v>4.2750000000000004</v>
      </c>
      <c r="O98" s="48">
        <f>$D98*Parameters!E$7*Parameters!E$9*Parameters!E$10/1000</f>
        <v>9.6662499999999998</v>
      </c>
      <c r="P98" s="49">
        <f>$D98*Parameters!F$7*Parameters!F$9*Parameters!F$10/1000</f>
        <v>21.517499999999998</v>
      </c>
      <c r="Q98" s="37"/>
      <c r="R98" s="38">
        <f>$E98*Parameters!D$11/1000</f>
        <v>0.5</v>
      </c>
      <c r="S98" s="39">
        <f>$E98*Parameters!E$11/1000</f>
        <v>0.7</v>
      </c>
      <c r="T98" s="40">
        <f>$E98*Parameters!F$11/1000</f>
        <v>1</v>
      </c>
      <c r="U98" s="37"/>
      <c r="V98" s="38">
        <f>F98*Parameters!D$12/1000</f>
        <v>0</v>
      </c>
      <c r="W98" s="39">
        <f>G98*Parameters!E$12/1000</f>
        <v>4</v>
      </c>
      <c r="X98" s="40">
        <f>H98*Parameters!F$12/1000</f>
        <v>12</v>
      </c>
      <c r="Y98" s="37"/>
      <c r="Z98" s="50">
        <f t="shared" si="9"/>
        <v>26.15</v>
      </c>
      <c r="AA98" s="51">
        <f t="shared" si="10"/>
        <v>60.061250000000001</v>
      </c>
      <c r="AB98" s="52">
        <f t="shared" si="11"/>
        <v>133.79250000000002</v>
      </c>
      <c r="AK98" s="7"/>
    </row>
    <row r="99" spans="1:37" x14ac:dyDescent="0.2">
      <c r="A99">
        <v>99</v>
      </c>
      <c r="B99" t="s">
        <v>168</v>
      </c>
      <c r="C99" t="s">
        <v>17</v>
      </c>
      <c r="D99" s="14">
        <v>14400</v>
      </c>
      <c r="E99" s="14">
        <v>3</v>
      </c>
      <c r="F99" s="14">
        <v>0</v>
      </c>
      <c r="G99" s="14">
        <v>3</v>
      </c>
      <c r="H99" s="14">
        <v>6</v>
      </c>
      <c r="J99" s="47">
        <f>$D99*Parameters!D$6*Parameters!D$8*Parameters!D$10/1000</f>
        <v>12.96</v>
      </c>
      <c r="K99" s="48">
        <f>$D99*Parameters!E$6*Parameters!E$8*Parameters!E$10/1000</f>
        <v>27.7056</v>
      </c>
      <c r="L99" s="49">
        <f>$D99*Parameters!F$6*Parameters!F$8*Parameters!F$10/1000</f>
        <v>60.192000000000007</v>
      </c>
      <c r="M99" s="46"/>
      <c r="N99" s="47">
        <f>$D99*Parameters!D$7*Parameters!D$9*Parameters!D$10/1000</f>
        <v>2.5920000000000001</v>
      </c>
      <c r="O99" s="48">
        <f>$D99*Parameters!E$7*Parameters!E$9*Parameters!E$10/1000</f>
        <v>5.8608000000000002</v>
      </c>
      <c r="P99" s="49">
        <f>$D99*Parameters!F$7*Parameters!F$9*Parameters!F$10/1000</f>
        <v>13.0464</v>
      </c>
      <c r="Q99" s="37"/>
      <c r="R99" s="38">
        <f>$E99*Parameters!D$11/1000</f>
        <v>0.3</v>
      </c>
      <c r="S99" s="39">
        <f>$E99*Parameters!E$11/1000</f>
        <v>0.42</v>
      </c>
      <c r="T99" s="40">
        <f>$E99*Parameters!F$11/1000</f>
        <v>0.6</v>
      </c>
      <c r="U99" s="37"/>
      <c r="V99" s="38">
        <f>F99*Parameters!D$12/1000</f>
        <v>0</v>
      </c>
      <c r="W99" s="39">
        <f>G99*Parameters!E$12/1000</f>
        <v>2.4</v>
      </c>
      <c r="X99" s="40">
        <f>H99*Parameters!F$12/1000</f>
        <v>6</v>
      </c>
      <c r="Y99" s="37"/>
      <c r="Z99" s="50">
        <f t="shared" si="9"/>
        <v>15.852000000000002</v>
      </c>
      <c r="AA99" s="51">
        <f t="shared" si="10"/>
        <v>36.386400000000002</v>
      </c>
      <c r="AB99" s="52">
        <f t="shared" si="11"/>
        <v>79.838400000000007</v>
      </c>
      <c r="AK99" s="7"/>
    </row>
    <row r="100" spans="1:37" x14ac:dyDescent="0.2">
      <c r="A100">
        <v>100</v>
      </c>
      <c r="B100" t="s">
        <v>169</v>
      </c>
      <c r="C100" t="s">
        <v>17</v>
      </c>
      <c r="D100" s="14">
        <v>21900</v>
      </c>
      <c r="E100" s="14">
        <v>6</v>
      </c>
      <c r="F100" s="14">
        <v>0</v>
      </c>
      <c r="G100" s="14">
        <v>6</v>
      </c>
      <c r="H100" s="14">
        <v>16</v>
      </c>
      <c r="J100" s="47">
        <f>$D100*Parameters!D$6*Parameters!D$8*Parameters!D$10/1000</f>
        <v>19.71</v>
      </c>
      <c r="K100" s="48">
        <f>$D100*Parameters!E$6*Parameters!E$8*Parameters!E$10/1000</f>
        <v>42.135599999999997</v>
      </c>
      <c r="L100" s="49">
        <f>$D100*Parameters!F$6*Parameters!F$8*Parameters!F$10/1000</f>
        <v>91.542000000000016</v>
      </c>
      <c r="M100" s="46"/>
      <c r="N100" s="47">
        <f>$D100*Parameters!D$7*Parameters!D$9*Parameters!D$10/1000</f>
        <v>3.9420000000000002</v>
      </c>
      <c r="O100" s="48">
        <f>$D100*Parameters!E$7*Parameters!E$9*Parameters!E$10/1000</f>
        <v>8.9133000000000013</v>
      </c>
      <c r="P100" s="49">
        <f>$D100*Parameters!F$7*Parameters!F$9*Parameters!F$10/1000</f>
        <v>19.841399999999997</v>
      </c>
      <c r="Q100" s="37"/>
      <c r="R100" s="38">
        <f>$E100*Parameters!D$11/1000</f>
        <v>0.6</v>
      </c>
      <c r="S100" s="39">
        <f>$E100*Parameters!E$11/1000</f>
        <v>0.84</v>
      </c>
      <c r="T100" s="40">
        <f>$E100*Parameters!F$11/1000</f>
        <v>1.2</v>
      </c>
      <c r="U100" s="37"/>
      <c r="V100" s="38">
        <f>F100*Parameters!D$12/1000</f>
        <v>0</v>
      </c>
      <c r="W100" s="39">
        <f>G100*Parameters!E$12/1000</f>
        <v>4.8</v>
      </c>
      <c r="X100" s="40">
        <f>H100*Parameters!F$12/1000</f>
        <v>16</v>
      </c>
      <c r="Y100" s="37"/>
      <c r="Z100" s="50">
        <f t="shared" si="9"/>
        <v>24.252000000000002</v>
      </c>
      <c r="AA100" s="51">
        <f t="shared" si="10"/>
        <v>56.688899999999997</v>
      </c>
      <c r="AB100" s="52">
        <f t="shared" si="11"/>
        <v>128.58340000000001</v>
      </c>
      <c r="AK100" s="7"/>
    </row>
    <row r="101" spans="1:37" x14ac:dyDescent="0.2">
      <c r="A101">
        <v>13</v>
      </c>
      <c r="B101" t="s">
        <v>170</v>
      </c>
      <c r="C101" t="s">
        <v>16</v>
      </c>
      <c r="D101" s="14">
        <v>34700</v>
      </c>
      <c r="E101" s="14">
        <v>1</v>
      </c>
      <c r="F101" s="14">
        <v>0</v>
      </c>
      <c r="G101" s="14">
        <v>1</v>
      </c>
      <c r="H101" s="14">
        <v>2</v>
      </c>
      <c r="J101" s="47">
        <f>$D101*Parameters!D$6*Parameters!D$8*Parameters!D$10/1000</f>
        <v>31.23</v>
      </c>
      <c r="K101" s="48">
        <f>$D101*Parameters!E$6*Parameters!E$8*Parameters!E$10/1000</f>
        <v>66.762799999999999</v>
      </c>
      <c r="L101" s="49">
        <f>$D101*Parameters!F$6*Parameters!F$8*Parameters!F$10/1000</f>
        <v>145.04599999999999</v>
      </c>
      <c r="M101" s="46"/>
      <c r="N101" s="47">
        <f>$D101*Parameters!D$7*Parameters!D$9*Parameters!D$10/1000</f>
        <v>6.2460000000000004</v>
      </c>
      <c r="O101" s="48">
        <f>$D101*Parameters!E$7*Parameters!E$9*Parameters!E$10/1000</f>
        <v>14.122900000000001</v>
      </c>
      <c r="P101" s="49">
        <f>$D101*Parameters!F$7*Parameters!F$9*Parameters!F$10/1000</f>
        <v>31.438200000000002</v>
      </c>
      <c r="Q101" s="37"/>
      <c r="R101" s="38">
        <f>$E101*Parameters!D$11/1000</f>
        <v>0.1</v>
      </c>
      <c r="S101" s="39">
        <f>$E101*Parameters!E$11/1000</f>
        <v>0.14000000000000001</v>
      </c>
      <c r="T101" s="40">
        <f>$E101*Parameters!F$11/1000</f>
        <v>0.2</v>
      </c>
      <c r="U101" s="37"/>
      <c r="V101" s="38">
        <f>F101*Parameters!D$12/1000</f>
        <v>0</v>
      </c>
      <c r="W101" s="39">
        <f>G101*Parameters!E$12/1000</f>
        <v>0.8</v>
      </c>
      <c r="X101" s="40">
        <f>H101*Parameters!F$12/1000</f>
        <v>2</v>
      </c>
      <c r="Y101" s="37"/>
      <c r="Z101" s="50">
        <f t="shared" si="9"/>
        <v>37.576000000000001</v>
      </c>
      <c r="AA101" s="51">
        <f t="shared" si="10"/>
        <v>81.825699999999998</v>
      </c>
      <c r="AB101" s="52">
        <f t="shared" si="11"/>
        <v>178.68419999999998</v>
      </c>
    </row>
    <row r="102" spans="1:37" x14ac:dyDescent="0.2">
      <c r="A102">
        <v>101</v>
      </c>
      <c r="B102" t="s">
        <v>171</v>
      </c>
      <c r="C102" t="s">
        <v>17</v>
      </c>
      <c r="D102" s="14">
        <v>8750</v>
      </c>
      <c r="E102" s="14">
        <v>4</v>
      </c>
      <c r="F102" s="14">
        <v>0</v>
      </c>
      <c r="G102" s="14">
        <v>5</v>
      </c>
      <c r="H102" s="14">
        <v>12</v>
      </c>
      <c r="J102" s="47">
        <f>$D102*Parameters!D$6*Parameters!D$8*Parameters!D$10/1000</f>
        <v>7.875</v>
      </c>
      <c r="K102" s="48">
        <f>$D102*Parameters!E$6*Parameters!E$8*Parameters!E$10/1000</f>
        <v>16.835000000000001</v>
      </c>
      <c r="L102" s="49">
        <f>$D102*Parameters!F$6*Parameters!F$8*Parameters!F$10/1000</f>
        <v>36.575000000000003</v>
      </c>
      <c r="M102" s="46"/>
      <c r="N102" s="47">
        <f>$D102*Parameters!D$7*Parameters!D$9*Parameters!D$10/1000</f>
        <v>1.575</v>
      </c>
      <c r="O102" s="48">
        <f>$D102*Parameters!E$7*Parameters!E$9*Parameters!E$10/1000</f>
        <v>3.5612499999999998</v>
      </c>
      <c r="P102" s="49">
        <f>$D102*Parameters!F$7*Parameters!F$9*Parameters!F$10/1000</f>
        <v>7.9275000000000002</v>
      </c>
      <c r="Q102" s="37"/>
      <c r="R102" s="38">
        <f>$E102*Parameters!D$11/1000</f>
        <v>0.4</v>
      </c>
      <c r="S102" s="39">
        <f>$E102*Parameters!E$11/1000</f>
        <v>0.56000000000000005</v>
      </c>
      <c r="T102" s="40">
        <f>$E102*Parameters!F$11/1000</f>
        <v>0.8</v>
      </c>
      <c r="U102" s="37"/>
      <c r="V102" s="38">
        <f>F102*Parameters!D$12/1000</f>
        <v>0</v>
      </c>
      <c r="W102" s="39">
        <f>G102*Parameters!E$12/1000</f>
        <v>4</v>
      </c>
      <c r="X102" s="40">
        <f>H102*Parameters!F$12/1000</f>
        <v>12</v>
      </c>
      <c r="Y102" s="37"/>
      <c r="Z102" s="50">
        <f t="shared" si="9"/>
        <v>9.85</v>
      </c>
      <c r="AA102" s="51">
        <f t="shared" si="10"/>
        <v>24.956250000000001</v>
      </c>
      <c r="AB102" s="52">
        <f t="shared" si="11"/>
        <v>57.302500000000002</v>
      </c>
    </row>
    <row r="103" spans="1:37" x14ac:dyDescent="0.2">
      <c r="A103">
        <v>102</v>
      </c>
      <c r="B103" t="s">
        <v>172</v>
      </c>
      <c r="C103" t="s">
        <v>17</v>
      </c>
      <c r="D103" s="14">
        <v>8700</v>
      </c>
      <c r="E103" s="14">
        <v>7</v>
      </c>
      <c r="F103" s="14">
        <v>0</v>
      </c>
      <c r="G103" s="14">
        <v>6</v>
      </c>
      <c r="H103" s="14">
        <v>16</v>
      </c>
      <c r="J103" s="47">
        <f>$D103*Parameters!D$6*Parameters!D$8*Parameters!D$10/1000</f>
        <v>7.83</v>
      </c>
      <c r="K103" s="48">
        <f>$D103*Parameters!E$6*Parameters!E$8*Parameters!E$10/1000</f>
        <v>16.738799999999998</v>
      </c>
      <c r="L103" s="49">
        <f>$D103*Parameters!F$6*Parameters!F$8*Parameters!F$10/1000</f>
        <v>36.366</v>
      </c>
      <c r="M103" s="46"/>
      <c r="N103" s="47">
        <f>$D103*Parameters!D$7*Parameters!D$9*Parameters!D$10/1000</f>
        <v>1.5660000000000001</v>
      </c>
      <c r="O103" s="48">
        <f>$D103*Parameters!E$7*Parameters!E$9*Parameters!E$10/1000</f>
        <v>3.5409000000000002</v>
      </c>
      <c r="P103" s="49">
        <f>$D103*Parameters!F$7*Parameters!F$9*Parameters!F$10/1000</f>
        <v>7.8822000000000001</v>
      </c>
      <c r="Q103" s="37"/>
      <c r="R103" s="38">
        <f>$E103*Parameters!D$11/1000</f>
        <v>0.7</v>
      </c>
      <c r="S103" s="39">
        <f>$E103*Parameters!E$11/1000</f>
        <v>0.98</v>
      </c>
      <c r="T103" s="40">
        <f>$E103*Parameters!F$11/1000</f>
        <v>1.4</v>
      </c>
      <c r="U103" s="37"/>
      <c r="V103" s="38">
        <f>F103*Parameters!D$12/1000</f>
        <v>0</v>
      </c>
      <c r="W103" s="39">
        <f>G103*Parameters!E$12/1000</f>
        <v>4.8</v>
      </c>
      <c r="X103" s="40">
        <f>H103*Parameters!F$12/1000</f>
        <v>16</v>
      </c>
      <c r="Y103" s="37"/>
      <c r="Z103" s="50">
        <f t="shared" si="9"/>
        <v>10.096</v>
      </c>
      <c r="AA103" s="51">
        <f t="shared" si="10"/>
        <v>26.059699999999999</v>
      </c>
      <c r="AB103" s="52">
        <f t="shared" si="11"/>
        <v>61.648199999999996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103"/>
  <sheetViews>
    <sheetView topLeftCell="A72" workbookViewId="0">
      <selection activeCell="D108" sqref="D108"/>
    </sheetView>
  </sheetViews>
  <sheetFormatPr baseColWidth="10" defaultColWidth="9.140625" defaultRowHeight="12.75" x14ac:dyDescent="0.2"/>
  <cols>
    <col min="1" max="1" width="15.85546875" style="3" bestFit="1" customWidth="1"/>
    <col min="2" max="2" width="20.85546875" style="3" bestFit="1" customWidth="1"/>
    <col min="3" max="8" width="10.7109375" style="3" customWidth="1"/>
    <col min="9" max="14" width="10.7109375" customWidth="1"/>
    <col min="15" max="15" width="6" style="1" customWidth="1"/>
    <col min="16" max="16" width="9.140625" style="1"/>
    <col min="17" max="17" width="6.42578125" style="1" customWidth="1"/>
    <col min="22" max="22" width="13.140625" customWidth="1"/>
    <col min="30" max="30" width="10.7109375" customWidth="1"/>
    <col min="31" max="31" width="11" customWidth="1"/>
  </cols>
  <sheetData>
    <row r="1" spans="1:21" ht="20.25" customHeight="1" x14ac:dyDescent="0.2">
      <c r="A1" s="96" t="s">
        <v>7</v>
      </c>
      <c r="B1" s="11" t="s">
        <v>2</v>
      </c>
      <c r="C1" s="53" t="s">
        <v>336</v>
      </c>
      <c r="D1" s="54" t="s">
        <v>337</v>
      </c>
      <c r="E1" s="55" t="s">
        <v>338</v>
      </c>
      <c r="F1" s="53" t="s">
        <v>339</v>
      </c>
      <c r="G1" s="54" t="s">
        <v>340</v>
      </c>
      <c r="H1" s="55" t="s">
        <v>341</v>
      </c>
      <c r="I1" s="53">
        <v>2019</v>
      </c>
      <c r="J1" s="54">
        <v>2022</v>
      </c>
      <c r="K1" s="55">
        <v>2025</v>
      </c>
      <c r="L1" s="53">
        <v>2019</v>
      </c>
      <c r="M1" s="54">
        <v>2022</v>
      </c>
      <c r="N1" s="55">
        <v>2025</v>
      </c>
      <c r="O1"/>
      <c r="P1"/>
      <c r="Q1"/>
      <c r="S1" s="1"/>
      <c r="T1" s="1"/>
      <c r="U1" s="1"/>
    </row>
    <row r="2" spans="1:21" x14ac:dyDescent="0.2">
      <c r="A2" s="4" t="s">
        <v>71</v>
      </c>
      <c r="B2" s="4" t="s">
        <v>17</v>
      </c>
      <c r="C2" s="56">
        <f>Node_List!Z2*Parameters!D$19</f>
        <v>1.9532</v>
      </c>
      <c r="D2" s="57">
        <f>Node_List!AA2*Parameters!E$19</f>
        <v>4.4404899999999996</v>
      </c>
      <c r="E2" s="58">
        <f>Node_List!AB2*Parameters!F$19</f>
        <v>9.743940000000002</v>
      </c>
      <c r="F2" s="56">
        <f>C2*Parameters!D$24</f>
        <v>1.9532</v>
      </c>
      <c r="G2" s="57">
        <f>D2*Parameters!E$24</f>
        <v>4.4404899999999996</v>
      </c>
      <c r="H2" s="58">
        <f>E2*Parameters!F$24</f>
        <v>9.743940000000002</v>
      </c>
      <c r="I2" s="56">
        <f>C2*Parameters!D$27</f>
        <v>0.64455600000000002</v>
      </c>
      <c r="J2" s="57">
        <f>D2*Parameters!E$27</f>
        <v>1.4653616999999999</v>
      </c>
      <c r="K2" s="58">
        <f>E2*Parameters!F$27</f>
        <v>3.215500200000001</v>
      </c>
      <c r="L2" s="56">
        <f>I2*Parameters!D$24</f>
        <v>0.64455600000000002</v>
      </c>
      <c r="M2" s="57">
        <f>J2*Parameters!E$24</f>
        <v>1.4653616999999999</v>
      </c>
      <c r="N2" s="58">
        <f>K2*Parameters!F$24</f>
        <v>3.215500200000001</v>
      </c>
      <c r="Q2"/>
    </row>
    <row r="3" spans="1:21" x14ac:dyDescent="0.2">
      <c r="A3" s="4" t="s">
        <v>72</v>
      </c>
      <c r="B3" s="4" t="s">
        <v>17</v>
      </c>
      <c r="C3" s="56">
        <f>Node_List!Z3*Parameters!D$19</f>
        <v>1.9992000000000001</v>
      </c>
      <c r="D3" s="57">
        <f>Node_List!AA3*Parameters!E$19</f>
        <v>5.1839399999999998</v>
      </c>
      <c r="E3" s="58">
        <f>Node_List!AB3*Parameters!F$19</f>
        <v>12.089640000000001</v>
      </c>
      <c r="F3" s="56">
        <f>C3*Parameters!D$24</f>
        <v>1.9992000000000001</v>
      </c>
      <c r="G3" s="57">
        <f>D3*Parameters!E$24</f>
        <v>5.1839399999999998</v>
      </c>
      <c r="H3" s="58">
        <f>E3*Parameters!F$24</f>
        <v>12.089640000000001</v>
      </c>
      <c r="I3" s="56">
        <f>C3*Parameters!D$27</f>
        <v>0.6597360000000001</v>
      </c>
      <c r="J3" s="57">
        <f>D3*Parameters!E$27</f>
        <v>1.7107002</v>
      </c>
      <c r="K3" s="58">
        <f>E3*Parameters!F$27</f>
        <v>3.9895812000000004</v>
      </c>
      <c r="L3" s="56">
        <f>I3*Parameters!D$24</f>
        <v>0.6597360000000001</v>
      </c>
      <c r="M3" s="57">
        <f>J3*Parameters!E$24</f>
        <v>1.7107002</v>
      </c>
      <c r="N3" s="58">
        <f>K3*Parameters!F$24</f>
        <v>3.9895812000000004</v>
      </c>
      <c r="Q3"/>
    </row>
    <row r="4" spans="1:21" x14ac:dyDescent="0.2">
      <c r="A4" s="4" t="s">
        <v>73</v>
      </c>
      <c r="B4" s="4" t="s">
        <v>18</v>
      </c>
      <c r="C4" s="56">
        <f>Node_List!Z4*Parameters!D$19</f>
        <v>4.5804</v>
      </c>
      <c r="D4" s="57">
        <f>Node_List!AA4*Parameters!E$19</f>
        <v>10.835030000000001</v>
      </c>
      <c r="E4" s="58">
        <f>Node_List!AB4*Parameters!F$19</f>
        <v>24.645180000000007</v>
      </c>
      <c r="F4" s="56">
        <f>C4*Parameters!D$24</f>
        <v>4.5804</v>
      </c>
      <c r="G4" s="57">
        <f>D4*Parameters!E$24</f>
        <v>10.835030000000001</v>
      </c>
      <c r="H4" s="58">
        <f>E4*Parameters!F$24</f>
        <v>24.645180000000007</v>
      </c>
      <c r="I4" s="56">
        <f>C4*Parameters!D$27</f>
        <v>1.5115320000000001</v>
      </c>
      <c r="J4" s="57">
        <f>D4*Parameters!E$27</f>
        <v>3.5755599000000005</v>
      </c>
      <c r="K4" s="58">
        <f>E4*Parameters!F$27</f>
        <v>8.1329094000000026</v>
      </c>
      <c r="L4" s="56">
        <f>I4*Parameters!D$24</f>
        <v>1.5115320000000001</v>
      </c>
      <c r="M4" s="57">
        <f>J4*Parameters!E$24</f>
        <v>3.5755599000000005</v>
      </c>
      <c r="N4" s="58">
        <f>K4*Parameters!F$24</f>
        <v>8.1329094000000026</v>
      </c>
      <c r="Q4"/>
    </row>
    <row r="5" spans="1:21" x14ac:dyDescent="0.2">
      <c r="A5" s="4" t="s">
        <v>74</v>
      </c>
      <c r="B5" s="4" t="s">
        <v>17</v>
      </c>
      <c r="C5" s="56">
        <f>Node_List!Z5*Parameters!D$19</f>
        <v>1.6924000000000001</v>
      </c>
      <c r="D5" s="57">
        <f>Node_List!AA5*Parameters!E$19</f>
        <v>4.10243</v>
      </c>
      <c r="E5" s="58">
        <f>Node_List!AB5*Parameters!F$19</f>
        <v>9.4615799999999997</v>
      </c>
      <c r="F5" s="56">
        <f>C5*Parameters!D$24</f>
        <v>1.6924000000000001</v>
      </c>
      <c r="G5" s="57">
        <f>D5*Parameters!E$24</f>
        <v>4.10243</v>
      </c>
      <c r="H5" s="58">
        <f>E5*Parameters!F$24</f>
        <v>9.4615799999999997</v>
      </c>
      <c r="I5" s="56">
        <f>C5*Parameters!D$27</f>
        <v>0.5584920000000001</v>
      </c>
      <c r="J5" s="57">
        <f>D5*Parameters!E$27</f>
        <v>1.3538019000000001</v>
      </c>
      <c r="K5" s="58">
        <f>E5*Parameters!F$27</f>
        <v>3.1223214000000001</v>
      </c>
      <c r="L5" s="56">
        <f>I5*Parameters!D$24</f>
        <v>0.5584920000000001</v>
      </c>
      <c r="M5" s="57">
        <f>J5*Parameters!E$24</f>
        <v>1.3538019000000001</v>
      </c>
      <c r="N5" s="58">
        <f>K5*Parameters!F$24</f>
        <v>3.1223214000000001</v>
      </c>
      <c r="Q5"/>
    </row>
    <row r="6" spans="1:21" x14ac:dyDescent="0.2">
      <c r="A6" s="4" t="s">
        <v>75</v>
      </c>
      <c r="B6" s="4" t="s">
        <v>17</v>
      </c>
      <c r="C6" s="56">
        <f>Node_List!Z6*Parameters!D$19</f>
        <v>2.5308000000000002</v>
      </c>
      <c r="D6" s="57">
        <f>Node_List!AA6*Parameters!E$19</f>
        <v>5.9540600000000001</v>
      </c>
      <c r="E6" s="58">
        <f>Node_List!AB6*Parameters!F$19</f>
        <v>13.474360000000003</v>
      </c>
      <c r="F6" s="56">
        <f>C6*Parameters!D$24</f>
        <v>2.5308000000000002</v>
      </c>
      <c r="G6" s="57">
        <f>D6*Parameters!E$24</f>
        <v>5.9540600000000001</v>
      </c>
      <c r="H6" s="58">
        <f>E6*Parameters!F$24</f>
        <v>13.474360000000003</v>
      </c>
      <c r="I6" s="56">
        <f>C6*Parameters!D$27</f>
        <v>0.83516400000000013</v>
      </c>
      <c r="J6" s="57">
        <f>D6*Parameters!E$27</f>
        <v>1.9648398</v>
      </c>
      <c r="K6" s="58">
        <f>E6*Parameters!F$27</f>
        <v>4.4465388000000008</v>
      </c>
      <c r="L6" s="56">
        <f>I6*Parameters!D$24</f>
        <v>0.83516400000000013</v>
      </c>
      <c r="M6" s="57">
        <f>J6*Parameters!E$24</f>
        <v>1.9648398</v>
      </c>
      <c r="N6" s="58">
        <f>K6*Parameters!F$24</f>
        <v>4.4465388000000008</v>
      </c>
      <c r="Q6"/>
    </row>
    <row r="7" spans="1:21" x14ac:dyDescent="0.2">
      <c r="A7" s="4" t="s">
        <v>76</v>
      </c>
      <c r="B7" s="4" t="s">
        <v>17</v>
      </c>
      <c r="C7" s="56">
        <f>Node_List!Z7*Parameters!D$19</f>
        <v>3.1610000000000005</v>
      </c>
      <c r="D7" s="57">
        <f>Node_List!AA7*Parameters!E$19</f>
        <v>7.9390750000000017</v>
      </c>
      <c r="E7" s="58">
        <f>Node_List!AB7*Parameters!F$19</f>
        <v>18.587950000000003</v>
      </c>
      <c r="F7" s="56">
        <f>C7*Parameters!D$24</f>
        <v>3.1610000000000005</v>
      </c>
      <c r="G7" s="57">
        <f>D7*Parameters!E$24</f>
        <v>7.9390750000000017</v>
      </c>
      <c r="H7" s="58">
        <f>E7*Parameters!F$24</f>
        <v>18.587950000000003</v>
      </c>
      <c r="I7" s="56">
        <f>C7*Parameters!D$27</f>
        <v>1.0431300000000001</v>
      </c>
      <c r="J7" s="57">
        <f>D7*Parameters!E$27</f>
        <v>2.6198947500000007</v>
      </c>
      <c r="K7" s="58">
        <f>E7*Parameters!F$27</f>
        <v>6.1340235000000014</v>
      </c>
      <c r="L7" s="56">
        <f>I7*Parameters!D$24</f>
        <v>1.0431300000000001</v>
      </c>
      <c r="M7" s="57">
        <f>J7*Parameters!E$24</f>
        <v>2.6198947500000007</v>
      </c>
      <c r="N7" s="58">
        <f>K7*Parameters!F$24</f>
        <v>6.1340235000000014</v>
      </c>
      <c r="Q7"/>
    </row>
    <row r="8" spans="1:21" x14ac:dyDescent="0.2">
      <c r="A8" s="4" t="s">
        <v>77</v>
      </c>
      <c r="B8" s="4" t="s">
        <v>17</v>
      </c>
      <c r="C8" s="56">
        <f>Node_List!Z8*Parameters!D$19</f>
        <v>2.0487999999999995</v>
      </c>
      <c r="D8" s="57">
        <f>Node_List!AA8*Parameters!E$19</f>
        <v>4.6316600000000001</v>
      </c>
      <c r="E8" s="58">
        <f>Node_List!AB8*Parameters!F$19</f>
        <v>10.339960000000001</v>
      </c>
      <c r="F8" s="56">
        <f>C8*Parameters!D$24</f>
        <v>2.0487999999999995</v>
      </c>
      <c r="G8" s="57">
        <f>D8*Parameters!E$24</f>
        <v>4.6316600000000001</v>
      </c>
      <c r="H8" s="58">
        <f>E8*Parameters!F$24</f>
        <v>10.339960000000001</v>
      </c>
      <c r="I8" s="56">
        <f>C8*Parameters!D$27</f>
        <v>0.67610399999999982</v>
      </c>
      <c r="J8" s="57">
        <f>D8*Parameters!E$27</f>
        <v>1.5284478000000001</v>
      </c>
      <c r="K8" s="58">
        <f>E8*Parameters!F$27</f>
        <v>3.4121868000000006</v>
      </c>
      <c r="L8" s="56">
        <f>I8*Parameters!D$24</f>
        <v>0.67610399999999982</v>
      </c>
      <c r="M8" s="57">
        <f>J8*Parameters!E$24</f>
        <v>1.5284478000000001</v>
      </c>
      <c r="N8" s="58">
        <f>K8*Parameters!F$24</f>
        <v>3.4121868000000006</v>
      </c>
      <c r="Q8"/>
    </row>
    <row r="9" spans="1:21" x14ac:dyDescent="0.2">
      <c r="A9" s="4" t="s">
        <v>78</v>
      </c>
      <c r="B9" s="4" t="s">
        <v>17</v>
      </c>
      <c r="C9" s="56">
        <f>Node_List!Z9*Parameters!D$19</f>
        <v>3.3076000000000003</v>
      </c>
      <c r="D9" s="57">
        <f>Node_List!AA9*Parameters!E$19</f>
        <v>8.0230700000000006</v>
      </c>
      <c r="E9" s="58">
        <f>Node_List!AB9*Parameters!F$19</f>
        <v>18.505420000000001</v>
      </c>
      <c r="F9" s="56">
        <f>C9*Parameters!D$24</f>
        <v>3.3076000000000003</v>
      </c>
      <c r="G9" s="57">
        <f>D9*Parameters!E$24</f>
        <v>8.0230700000000006</v>
      </c>
      <c r="H9" s="58">
        <f>E9*Parameters!F$24</f>
        <v>18.505420000000001</v>
      </c>
      <c r="I9" s="56">
        <f>C9*Parameters!D$27</f>
        <v>1.0915080000000001</v>
      </c>
      <c r="J9" s="57">
        <f>D9*Parameters!E$27</f>
        <v>2.6476131000000005</v>
      </c>
      <c r="K9" s="58">
        <f>E9*Parameters!F$27</f>
        <v>6.1067886000000007</v>
      </c>
      <c r="L9" s="56">
        <f>I9*Parameters!D$24</f>
        <v>1.0915080000000001</v>
      </c>
      <c r="M9" s="57">
        <f>J9*Parameters!E$24</f>
        <v>2.6476131000000005</v>
      </c>
      <c r="N9" s="58">
        <f>K9*Parameters!F$24</f>
        <v>6.1067886000000007</v>
      </c>
      <c r="Q9"/>
    </row>
    <row r="10" spans="1:21" x14ac:dyDescent="0.2">
      <c r="A10" s="4" t="s">
        <v>79</v>
      </c>
      <c r="B10" s="4" t="s">
        <v>17</v>
      </c>
      <c r="C10" s="56">
        <f>Node_List!Z10*Parameters!D$19</f>
        <v>1.3992</v>
      </c>
      <c r="D10" s="57">
        <f>Node_List!AA10*Parameters!E$19</f>
        <v>3.6144400000000005</v>
      </c>
      <c r="E10" s="58">
        <f>Node_List!AB10*Parameters!F$19</f>
        <v>8.4266400000000008</v>
      </c>
      <c r="F10" s="56">
        <f>C10*Parameters!D$24</f>
        <v>1.3992</v>
      </c>
      <c r="G10" s="57">
        <f>D10*Parameters!E$24</f>
        <v>3.6144400000000005</v>
      </c>
      <c r="H10" s="58">
        <f>E10*Parameters!F$24</f>
        <v>8.4266400000000008</v>
      </c>
      <c r="I10" s="56">
        <f>C10*Parameters!D$27</f>
        <v>0.46173600000000004</v>
      </c>
      <c r="J10" s="57">
        <f>D10*Parameters!E$27</f>
        <v>1.1927652000000002</v>
      </c>
      <c r="K10" s="58">
        <f>E10*Parameters!F$27</f>
        <v>2.7807912000000004</v>
      </c>
      <c r="L10" s="56">
        <f>I10*Parameters!D$24</f>
        <v>0.46173600000000004</v>
      </c>
      <c r="M10" s="57">
        <f>J10*Parameters!E$24</f>
        <v>1.1927652000000002</v>
      </c>
      <c r="N10" s="58">
        <f>K10*Parameters!F$24</f>
        <v>2.7807912000000004</v>
      </c>
      <c r="Q10"/>
    </row>
    <row r="11" spans="1:21" x14ac:dyDescent="0.2">
      <c r="A11" s="4" t="s">
        <v>80</v>
      </c>
      <c r="B11" s="4" t="s">
        <v>16</v>
      </c>
      <c r="C11" s="56">
        <f>Node_List!Z11*Parameters!D$19</f>
        <v>0.94720000000000004</v>
      </c>
      <c r="D11" s="57">
        <f>Node_List!AA11*Parameters!E$19</f>
        <v>2.41404</v>
      </c>
      <c r="E11" s="58">
        <f>Node_List!AB11*Parameters!F$19</f>
        <v>5.5522400000000003</v>
      </c>
      <c r="F11" s="56">
        <f>C11*Parameters!D$24</f>
        <v>0.94720000000000004</v>
      </c>
      <c r="G11" s="57">
        <f>D11*Parameters!E$24</f>
        <v>2.41404</v>
      </c>
      <c r="H11" s="58">
        <f>E11*Parameters!F$24</f>
        <v>5.5522400000000003</v>
      </c>
      <c r="I11" s="56">
        <f>C11*Parameters!D$27</f>
        <v>0.31257600000000002</v>
      </c>
      <c r="J11" s="57">
        <f>D11*Parameters!E$27</f>
        <v>0.79663320000000004</v>
      </c>
      <c r="K11" s="58">
        <f>E11*Parameters!F$27</f>
        <v>1.8322392000000003</v>
      </c>
      <c r="L11" s="56">
        <f>I11*Parameters!D$24</f>
        <v>0.31257600000000002</v>
      </c>
      <c r="M11" s="57">
        <f>J11*Parameters!E$24</f>
        <v>0.79663320000000004</v>
      </c>
      <c r="N11" s="58">
        <f>K11*Parameters!F$24</f>
        <v>1.8322392000000003</v>
      </c>
      <c r="Q11"/>
    </row>
    <row r="12" spans="1:21" x14ac:dyDescent="0.2">
      <c r="A12" s="4" t="s">
        <v>81</v>
      </c>
      <c r="B12" s="4" t="s">
        <v>17</v>
      </c>
      <c r="C12" s="56">
        <f>Node_List!Z12*Parameters!D$19</f>
        <v>0.62020000000000008</v>
      </c>
      <c r="D12" s="57">
        <f>Node_List!AA12*Parameters!E$19</f>
        <v>1.4110150000000001</v>
      </c>
      <c r="E12" s="58">
        <f>Node_List!AB12*Parameters!F$19</f>
        <v>3.0935900000000007</v>
      </c>
      <c r="F12" s="56">
        <f>C12*Parameters!D$24</f>
        <v>0.62020000000000008</v>
      </c>
      <c r="G12" s="57">
        <f>D12*Parameters!E$24</f>
        <v>1.4110150000000001</v>
      </c>
      <c r="H12" s="58">
        <f>E12*Parameters!F$24</f>
        <v>3.0935900000000007</v>
      </c>
      <c r="I12" s="56">
        <f>C12*Parameters!D$27</f>
        <v>0.20466600000000004</v>
      </c>
      <c r="J12" s="57">
        <f>D12*Parameters!E$27</f>
        <v>0.46563495000000005</v>
      </c>
      <c r="K12" s="58">
        <f>E12*Parameters!F$27</f>
        <v>1.0208847000000003</v>
      </c>
      <c r="L12" s="56">
        <f>I12*Parameters!D$24</f>
        <v>0.20466600000000004</v>
      </c>
      <c r="M12" s="57">
        <f>J12*Parameters!E$24</f>
        <v>0.46563495000000005</v>
      </c>
      <c r="N12" s="58">
        <f>K12*Parameters!F$24</f>
        <v>1.0208847000000003</v>
      </c>
      <c r="Q12"/>
    </row>
    <row r="13" spans="1:21" x14ac:dyDescent="0.2">
      <c r="A13" s="4" t="s">
        <v>82</v>
      </c>
      <c r="B13" s="4" t="s">
        <v>17</v>
      </c>
      <c r="C13" s="56">
        <f>Node_List!Z13*Parameters!D$19</f>
        <v>0.7944</v>
      </c>
      <c r="D13" s="57">
        <f>Node_List!AA13*Parameters!E$19</f>
        <v>2.1490800000000005</v>
      </c>
      <c r="E13" s="58">
        <f>Node_List!AB13*Parameters!F$19</f>
        <v>5.1784800000000004</v>
      </c>
      <c r="F13" s="56">
        <f>C13*Parameters!D$24</f>
        <v>0.7944</v>
      </c>
      <c r="G13" s="57">
        <f>D13*Parameters!E$24</f>
        <v>2.1490800000000005</v>
      </c>
      <c r="H13" s="58">
        <f>E13*Parameters!F$24</f>
        <v>5.1784800000000004</v>
      </c>
      <c r="I13" s="56">
        <f>C13*Parameters!D$27</f>
        <v>0.262152</v>
      </c>
      <c r="J13" s="57">
        <f>D13*Parameters!E$27</f>
        <v>0.70919640000000017</v>
      </c>
      <c r="K13" s="58">
        <f>E13*Parameters!F$27</f>
        <v>1.7088984000000003</v>
      </c>
      <c r="L13" s="56">
        <f>I13*Parameters!D$24</f>
        <v>0.262152</v>
      </c>
      <c r="M13" s="57">
        <f>J13*Parameters!E$24</f>
        <v>0.70919640000000017</v>
      </c>
      <c r="N13" s="58">
        <f>K13*Parameters!F$24</f>
        <v>1.7088984000000003</v>
      </c>
      <c r="Q13"/>
    </row>
    <row r="14" spans="1:21" x14ac:dyDescent="0.2">
      <c r="A14" s="4" t="s">
        <v>83</v>
      </c>
      <c r="B14" s="4" t="s">
        <v>17</v>
      </c>
      <c r="C14" s="56">
        <f>Node_List!Z14*Parameters!D$19</f>
        <v>0.74280000000000002</v>
      </c>
      <c r="D14" s="57">
        <f>Node_List!AA14*Parameters!E$19</f>
        <v>1.8204600000000004</v>
      </c>
      <c r="E14" s="58">
        <f>Node_List!AB14*Parameters!F$19</f>
        <v>4.0167600000000006</v>
      </c>
      <c r="F14" s="56">
        <f>C14*Parameters!D$24</f>
        <v>0.74280000000000002</v>
      </c>
      <c r="G14" s="57">
        <f>D14*Parameters!E$24</f>
        <v>1.8204600000000004</v>
      </c>
      <c r="H14" s="58">
        <f>E14*Parameters!F$24</f>
        <v>4.0167600000000006</v>
      </c>
      <c r="I14" s="56">
        <f>C14*Parameters!D$27</f>
        <v>0.24512400000000001</v>
      </c>
      <c r="J14" s="57">
        <f>D14*Parameters!E$27</f>
        <v>0.60075180000000017</v>
      </c>
      <c r="K14" s="58">
        <f>E14*Parameters!F$27</f>
        <v>1.3255308000000003</v>
      </c>
      <c r="L14" s="56">
        <f>I14*Parameters!D$24</f>
        <v>0.24512400000000001</v>
      </c>
      <c r="M14" s="57">
        <f>J14*Parameters!E$24</f>
        <v>0.60075180000000017</v>
      </c>
      <c r="N14" s="58">
        <f>K14*Parameters!F$24</f>
        <v>1.3255308000000003</v>
      </c>
      <c r="Q14"/>
    </row>
    <row r="15" spans="1:21" x14ac:dyDescent="0.2">
      <c r="A15" s="4" t="s">
        <v>84</v>
      </c>
      <c r="B15" s="4" t="s">
        <v>17</v>
      </c>
      <c r="C15" s="56">
        <f>Node_List!Z15*Parameters!D$19</f>
        <v>2.9182000000000001</v>
      </c>
      <c r="D15" s="57">
        <f>Node_List!AA15*Parameters!E$19</f>
        <v>6.7481150000000021</v>
      </c>
      <c r="E15" s="58">
        <f>Node_List!AB15*Parameters!F$19</f>
        <v>15.234190000000005</v>
      </c>
      <c r="F15" s="56">
        <f>C15*Parameters!D$24</f>
        <v>2.9182000000000001</v>
      </c>
      <c r="G15" s="57">
        <f>D15*Parameters!E$24</f>
        <v>6.7481150000000021</v>
      </c>
      <c r="H15" s="58">
        <f>E15*Parameters!F$24</f>
        <v>15.234190000000005</v>
      </c>
      <c r="I15" s="56">
        <f>C15*Parameters!D$27</f>
        <v>0.96300600000000014</v>
      </c>
      <c r="J15" s="57">
        <f>D15*Parameters!E$27</f>
        <v>2.2268779500000009</v>
      </c>
      <c r="K15" s="58">
        <f>E15*Parameters!F$27</f>
        <v>5.0272827000000015</v>
      </c>
      <c r="L15" s="56">
        <f>I15*Parameters!D$24</f>
        <v>0.96300600000000014</v>
      </c>
      <c r="M15" s="57">
        <f>J15*Parameters!E$24</f>
        <v>2.2268779500000009</v>
      </c>
      <c r="N15" s="58">
        <f>K15*Parameters!F$24</f>
        <v>5.0272827000000015</v>
      </c>
      <c r="Q15"/>
    </row>
    <row r="16" spans="1:21" x14ac:dyDescent="0.2">
      <c r="A16" s="4" t="s">
        <v>85</v>
      </c>
      <c r="B16" s="4" t="s">
        <v>17</v>
      </c>
      <c r="C16" s="56">
        <f>Node_List!Z16*Parameters!D$19</f>
        <v>2.3920000000000003</v>
      </c>
      <c r="D16" s="57">
        <f>Node_List!AA16*Parameters!E$19</f>
        <v>5.8296500000000009</v>
      </c>
      <c r="E16" s="58">
        <f>Node_List!AB16*Parameters!F$19</f>
        <v>13.274900000000002</v>
      </c>
      <c r="F16" s="56">
        <f>C16*Parameters!D$24</f>
        <v>2.3920000000000003</v>
      </c>
      <c r="G16" s="57">
        <f>D16*Parameters!E$24</f>
        <v>5.8296500000000009</v>
      </c>
      <c r="H16" s="58">
        <f>E16*Parameters!F$24</f>
        <v>13.274900000000002</v>
      </c>
      <c r="I16" s="56">
        <f>C16*Parameters!D$27</f>
        <v>0.78936000000000017</v>
      </c>
      <c r="J16" s="57">
        <f>D16*Parameters!E$27</f>
        <v>1.9237845000000005</v>
      </c>
      <c r="K16" s="58">
        <f>E16*Parameters!F$27</f>
        <v>4.3807170000000006</v>
      </c>
      <c r="L16" s="56">
        <f>I16*Parameters!D$24</f>
        <v>0.78936000000000017</v>
      </c>
      <c r="M16" s="57">
        <f>J16*Parameters!E$24</f>
        <v>1.9237845000000005</v>
      </c>
      <c r="N16" s="58">
        <f>K16*Parameters!F$24</f>
        <v>4.3807170000000006</v>
      </c>
      <c r="Q16"/>
    </row>
    <row r="17" spans="1:17" x14ac:dyDescent="0.2">
      <c r="A17" s="4" t="s">
        <v>86</v>
      </c>
      <c r="B17" s="4" t="s">
        <v>17</v>
      </c>
      <c r="C17" s="56">
        <f>Node_List!Z17*Parameters!D$19</f>
        <v>0.71500000000000008</v>
      </c>
      <c r="D17" s="57">
        <f>Node_List!AA17*Parameters!E$19</f>
        <v>1.8328750000000005</v>
      </c>
      <c r="E17" s="58">
        <f>Node_List!AB17*Parameters!F$19</f>
        <v>4.25875</v>
      </c>
      <c r="F17" s="56">
        <f>C17*Parameters!D$24</f>
        <v>0.71500000000000008</v>
      </c>
      <c r="G17" s="57">
        <f>D17*Parameters!E$24</f>
        <v>1.8328750000000005</v>
      </c>
      <c r="H17" s="58">
        <f>E17*Parameters!F$24</f>
        <v>4.25875</v>
      </c>
      <c r="I17" s="56">
        <f>C17*Parameters!D$27</f>
        <v>0.23595000000000005</v>
      </c>
      <c r="J17" s="57">
        <f>D17*Parameters!E$27</f>
        <v>0.60484875000000016</v>
      </c>
      <c r="K17" s="58">
        <f>E17*Parameters!F$27</f>
        <v>1.4053875</v>
      </c>
      <c r="L17" s="56">
        <f>I17*Parameters!D$24</f>
        <v>0.23595000000000005</v>
      </c>
      <c r="M17" s="57">
        <f>J17*Parameters!E$24</f>
        <v>0.60484875000000016</v>
      </c>
      <c r="N17" s="58">
        <f>K17*Parameters!F$24</f>
        <v>1.4053875</v>
      </c>
      <c r="P17" s="2"/>
      <c r="Q17"/>
    </row>
    <row r="18" spans="1:17" x14ac:dyDescent="0.2">
      <c r="A18" s="4" t="s">
        <v>87</v>
      </c>
      <c r="B18" s="4" t="s">
        <v>17</v>
      </c>
      <c r="C18" s="56">
        <f>Node_List!Z18*Parameters!D$19</f>
        <v>2.2740000000000005</v>
      </c>
      <c r="D18" s="57">
        <f>Node_List!AA18*Parameters!E$19</f>
        <v>5.3425500000000001</v>
      </c>
      <c r="E18" s="58">
        <f>Node_List!AB18*Parameters!F$19</f>
        <v>11.946300000000001</v>
      </c>
      <c r="F18" s="56">
        <f>C18*Parameters!D$24</f>
        <v>2.2740000000000005</v>
      </c>
      <c r="G18" s="57">
        <f>D18*Parameters!E$24</f>
        <v>5.3425500000000001</v>
      </c>
      <c r="H18" s="58">
        <f>E18*Parameters!F$24</f>
        <v>11.946300000000001</v>
      </c>
      <c r="I18" s="56">
        <f>C18*Parameters!D$27</f>
        <v>0.7504200000000002</v>
      </c>
      <c r="J18" s="57">
        <f>D18*Parameters!E$27</f>
        <v>1.7630415000000002</v>
      </c>
      <c r="K18" s="58">
        <f>E18*Parameters!F$27</f>
        <v>3.9422790000000005</v>
      </c>
      <c r="L18" s="56">
        <f>I18*Parameters!D$24</f>
        <v>0.7504200000000002</v>
      </c>
      <c r="M18" s="57">
        <f>J18*Parameters!E$24</f>
        <v>1.7630415000000002</v>
      </c>
      <c r="N18" s="58">
        <f>K18*Parameters!F$24</f>
        <v>3.9422790000000005</v>
      </c>
      <c r="P18" s="2"/>
      <c r="Q18"/>
    </row>
    <row r="19" spans="1:17" x14ac:dyDescent="0.2">
      <c r="A19" s="4" t="s">
        <v>88</v>
      </c>
      <c r="B19" s="4" t="s">
        <v>17</v>
      </c>
      <c r="C19" s="56">
        <f>Node_List!Z19*Parameters!D$19</f>
        <v>1.2388000000000001</v>
      </c>
      <c r="D19" s="57">
        <f>Node_List!AA19*Parameters!E$19</f>
        <v>2.9634099999999997</v>
      </c>
      <c r="E19" s="58">
        <f>Node_List!AB19*Parameters!F$19</f>
        <v>6.7254600000000018</v>
      </c>
      <c r="F19" s="56">
        <f>C19*Parameters!D$24</f>
        <v>1.2388000000000001</v>
      </c>
      <c r="G19" s="57">
        <f>D19*Parameters!E$24</f>
        <v>2.9634099999999997</v>
      </c>
      <c r="H19" s="58">
        <f>E19*Parameters!F$24</f>
        <v>6.7254600000000018</v>
      </c>
      <c r="I19" s="56">
        <f>C19*Parameters!D$27</f>
        <v>0.40880400000000006</v>
      </c>
      <c r="J19" s="57">
        <f>D19*Parameters!E$27</f>
        <v>0.97792529999999989</v>
      </c>
      <c r="K19" s="58">
        <f>E19*Parameters!F$27</f>
        <v>2.2194018000000009</v>
      </c>
      <c r="L19" s="56">
        <f>I19*Parameters!D$24</f>
        <v>0.40880400000000006</v>
      </c>
      <c r="M19" s="57">
        <f>J19*Parameters!E$24</f>
        <v>0.97792529999999989</v>
      </c>
      <c r="N19" s="58">
        <f>K19*Parameters!F$24</f>
        <v>2.2194018000000009</v>
      </c>
      <c r="O19" s="2"/>
      <c r="P19" s="2"/>
      <c r="Q19"/>
    </row>
    <row r="20" spans="1:17" x14ac:dyDescent="0.2">
      <c r="A20" s="4" t="s">
        <v>89</v>
      </c>
      <c r="B20" s="4" t="s">
        <v>17</v>
      </c>
      <c r="C20" s="56">
        <f>Node_List!Z20*Parameters!D$19</f>
        <v>1.9745999999999999</v>
      </c>
      <c r="D20" s="57">
        <f>Node_List!AA20*Parameters!E$19</f>
        <v>4.9135950000000008</v>
      </c>
      <c r="E20" s="58">
        <f>Node_List!AB20*Parameters!F$19</f>
        <v>11.25507</v>
      </c>
      <c r="F20" s="56">
        <f>C20*Parameters!D$24</f>
        <v>1.9745999999999999</v>
      </c>
      <c r="G20" s="57">
        <f>D20*Parameters!E$24</f>
        <v>4.9135950000000008</v>
      </c>
      <c r="H20" s="58">
        <f>E20*Parameters!F$24</f>
        <v>11.25507</v>
      </c>
      <c r="I20" s="56">
        <f>C20*Parameters!D$27</f>
        <v>0.65161800000000003</v>
      </c>
      <c r="J20" s="57">
        <f>D20*Parameters!E$27</f>
        <v>1.6214863500000003</v>
      </c>
      <c r="K20" s="58">
        <f>E20*Parameters!F$27</f>
        <v>3.7141731</v>
      </c>
      <c r="L20" s="56">
        <f>I20*Parameters!D$24</f>
        <v>0.65161800000000003</v>
      </c>
      <c r="M20" s="57">
        <f>J20*Parameters!E$24</f>
        <v>1.6214863500000003</v>
      </c>
      <c r="N20" s="58">
        <f>K20*Parameters!F$24</f>
        <v>3.7141731</v>
      </c>
      <c r="O20" s="2"/>
      <c r="P20" s="2"/>
      <c r="Q20"/>
    </row>
    <row r="21" spans="1:17" x14ac:dyDescent="0.2">
      <c r="A21" s="4" t="s">
        <v>90</v>
      </c>
      <c r="B21" s="4" t="s">
        <v>17</v>
      </c>
      <c r="C21" s="56">
        <f>Node_List!Z21*Parameters!D$19</f>
        <v>1.4554</v>
      </c>
      <c r="D21" s="57">
        <f>Node_List!AA21*Parameters!E$19</f>
        <v>3.7854050000000004</v>
      </c>
      <c r="E21" s="58">
        <f>Node_List!AB21*Parameters!F$19</f>
        <v>8.7829300000000021</v>
      </c>
      <c r="F21" s="56">
        <f>C21*Parameters!D$24</f>
        <v>1.4554</v>
      </c>
      <c r="G21" s="57">
        <f>D21*Parameters!E$24</f>
        <v>3.7854050000000004</v>
      </c>
      <c r="H21" s="58">
        <f>E21*Parameters!F$24</f>
        <v>8.7829300000000021</v>
      </c>
      <c r="I21" s="56">
        <f>C21*Parameters!D$27</f>
        <v>0.48028200000000004</v>
      </c>
      <c r="J21" s="57">
        <f>D21*Parameters!E$27</f>
        <v>1.2491836500000002</v>
      </c>
      <c r="K21" s="58">
        <f>E21*Parameters!F$27</f>
        <v>2.898366900000001</v>
      </c>
      <c r="L21" s="56">
        <f>I21*Parameters!D$24</f>
        <v>0.48028200000000004</v>
      </c>
      <c r="M21" s="57">
        <f>J21*Parameters!E$24</f>
        <v>1.2491836500000002</v>
      </c>
      <c r="N21" s="58">
        <f>K21*Parameters!F$24</f>
        <v>2.898366900000001</v>
      </c>
      <c r="O21" s="2"/>
      <c r="P21" s="2"/>
      <c r="Q21"/>
    </row>
    <row r="22" spans="1:17" x14ac:dyDescent="0.2">
      <c r="A22" s="4" t="s">
        <v>91</v>
      </c>
      <c r="B22" s="4" t="s">
        <v>17</v>
      </c>
      <c r="C22" s="56">
        <f>Node_List!Z22*Parameters!D$19</f>
        <v>2.4668000000000005</v>
      </c>
      <c r="D22" s="57">
        <f>Node_List!AA22*Parameters!E$19</f>
        <v>5.9035100000000007</v>
      </c>
      <c r="E22" s="58">
        <f>Node_List!AB22*Parameters!F$19</f>
        <v>13.400060000000003</v>
      </c>
      <c r="F22" s="56">
        <f>C22*Parameters!D$24</f>
        <v>2.4668000000000005</v>
      </c>
      <c r="G22" s="57">
        <f>D22*Parameters!E$24</f>
        <v>5.9035100000000007</v>
      </c>
      <c r="H22" s="58">
        <f>E22*Parameters!F$24</f>
        <v>13.400060000000003</v>
      </c>
      <c r="I22" s="56">
        <f>C22*Parameters!D$27</f>
        <v>0.81404400000000021</v>
      </c>
      <c r="J22" s="57">
        <f>D22*Parameters!E$27</f>
        <v>1.9481583000000002</v>
      </c>
      <c r="K22" s="58">
        <f>E22*Parameters!F$27</f>
        <v>4.4220198000000011</v>
      </c>
      <c r="L22" s="56">
        <f>I22*Parameters!D$24</f>
        <v>0.81404400000000021</v>
      </c>
      <c r="M22" s="57">
        <f>J22*Parameters!E$24</f>
        <v>1.9481583000000002</v>
      </c>
      <c r="N22" s="58">
        <f>K22*Parameters!F$24</f>
        <v>4.4220198000000011</v>
      </c>
      <c r="O22" s="2"/>
      <c r="P22" s="2"/>
      <c r="Q22"/>
    </row>
    <row r="23" spans="1:17" x14ac:dyDescent="0.2">
      <c r="A23" s="4" t="s">
        <v>92</v>
      </c>
      <c r="B23" s="4" t="s">
        <v>17</v>
      </c>
      <c r="C23" s="56">
        <f>Node_List!Z23*Parameters!D$19</f>
        <v>2.3264</v>
      </c>
      <c r="D23" s="57">
        <f>Node_List!AA23*Parameters!E$19</f>
        <v>5.600480000000001</v>
      </c>
      <c r="E23" s="58">
        <f>Node_List!AB23*Parameters!F$19</f>
        <v>12.738880000000002</v>
      </c>
      <c r="F23" s="56">
        <f>C23*Parameters!D$24</f>
        <v>2.3264</v>
      </c>
      <c r="G23" s="57">
        <f>D23*Parameters!E$24</f>
        <v>5.600480000000001</v>
      </c>
      <c r="H23" s="58">
        <f>E23*Parameters!F$24</f>
        <v>12.738880000000002</v>
      </c>
      <c r="I23" s="56">
        <f>C23*Parameters!D$27</f>
        <v>0.76771200000000006</v>
      </c>
      <c r="J23" s="57">
        <f>D23*Parameters!E$27</f>
        <v>1.8481584000000004</v>
      </c>
      <c r="K23" s="58">
        <f>E23*Parameters!F$27</f>
        <v>4.2038304000000011</v>
      </c>
      <c r="L23" s="56">
        <f>I23*Parameters!D$24</f>
        <v>0.76771200000000006</v>
      </c>
      <c r="M23" s="57">
        <f>J23*Parameters!E$24</f>
        <v>1.8481584000000004</v>
      </c>
      <c r="N23" s="58">
        <f>K23*Parameters!F$24</f>
        <v>4.2038304000000011</v>
      </c>
      <c r="O23" s="2"/>
      <c r="P23" s="2"/>
      <c r="Q23"/>
    </row>
    <row r="24" spans="1:17" x14ac:dyDescent="0.2">
      <c r="A24" s="4" t="s">
        <v>93</v>
      </c>
      <c r="B24" s="4" t="s">
        <v>17</v>
      </c>
      <c r="C24" s="56">
        <f>Node_List!Z24*Parameters!D$19</f>
        <v>2.5640000000000001</v>
      </c>
      <c r="D24" s="57">
        <f>Node_List!AA24*Parameters!E$19</f>
        <v>6.1933000000000007</v>
      </c>
      <c r="E24" s="58">
        <f>Node_List!AB24*Parameters!F$19</f>
        <v>14.0578</v>
      </c>
      <c r="F24" s="56">
        <f>C24*Parameters!D$24</f>
        <v>2.5640000000000001</v>
      </c>
      <c r="G24" s="57">
        <f>D24*Parameters!E$24</f>
        <v>6.1933000000000007</v>
      </c>
      <c r="H24" s="58">
        <f>E24*Parameters!F$24</f>
        <v>14.0578</v>
      </c>
      <c r="I24" s="56">
        <f>C24*Parameters!D$27</f>
        <v>0.84612000000000009</v>
      </c>
      <c r="J24" s="57">
        <f>D24*Parameters!E$27</f>
        <v>2.0437890000000003</v>
      </c>
      <c r="K24" s="58">
        <f>E24*Parameters!F$27</f>
        <v>4.6390739999999999</v>
      </c>
      <c r="L24" s="56">
        <f>I24*Parameters!D$24</f>
        <v>0.84612000000000009</v>
      </c>
      <c r="M24" s="57">
        <f>J24*Parameters!E$24</f>
        <v>2.0437890000000003</v>
      </c>
      <c r="N24" s="58">
        <f>K24*Parameters!F$24</f>
        <v>4.6390739999999999</v>
      </c>
      <c r="Q24"/>
    </row>
    <row r="25" spans="1:17" x14ac:dyDescent="0.2">
      <c r="A25" s="4" t="s">
        <v>94</v>
      </c>
      <c r="B25" s="4" t="s">
        <v>17</v>
      </c>
      <c r="C25" s="56">
        <f>Node_List!Z25*Parameters!D$19</f>
        <v>2.1998000000000002</v>
      </c>
      <c r="D25" s="57">
        <f>Node_List!AA25*Parameters!E$19</f>
        <v>5.3844850000000006</v>
      </c>
      <c r="E25" s="58">
        <f>Node_List!AB25*Parameters!F$19</f>
        <v>12.461410000000001</v>
      </c>
      <c r="F25" s="56">
        <f>C25*Parameters!D$24</f>
        <v>2.1998000000000002</v>
      </c>
      <c r="G25" s="57">
        <f>D25*Parameters!E$24</f>
        <v>5.3844850000000006</v>
      </c>
      <c r="H25" s="58">
        <f>E25*Parameters!F$24</f>
        <v>12.461410000000001</v>
      </c>
      <c r="I25" s="56">
        <f>C25*Parameters!D$27</f>
        <v>0.72593400000000008</v>
      </c>
      <c r="J25" s="57">
        <f>D25*Parameters!E$27</f>
        <v>1.7768800500000004</v>
      </c>
      <c r="K25" s="58">
        <f>E25*Parameters!F$27</f>
        <v>4.1122653000000007</v>
      </c>
      <c r="L25" s="56">
        <f>I25*Parameters!D$24</f>
        <v>0.72593400000000008</v>
      </c>
      <c r="M25" s="57">
        <f>J25*Parameters!E$24</f>
        <v>1.7768800500000004</v>
      </c>
      <c r="N25" s="58">
        <f>K25*Parameters!F$24</f>
        <v>4.1122653000000007</v>
      </c>
      <c r="Q25"/>
    </row>
    <row r="26" spans="1:17" x14ac:dyDescent="0.2">
      <c r="A26" s="4" t="s">
        <v>95</v>
      </c>
      <c r="B26" s="4" t="s">
        <v>17</v>
      </c>
      <c r="C26" s="56">
        <f>Node_List!Z26*Parameters!D$19</f>
        <v>2.0547999999999997</v>
      </c>
      <c r="D26" s="57">
        <f>Node_List!AA26*Parameters!E$19</f>
        <v>5.0791100000000009</v>
      </c>
      <c r="E26" s="58">
        <f>Node_List!AB26*Parameters!F$19</f>
        <v>11.60566</v>
      </c>
      <c r="F26" s="56">
        <f>C26*Parameters!D$24</f>
        <v>2.0547999999999997</v>
      </c>
      <c r="G26" s="57">
        <f>D26*Parameters!E$24</f>
        <v>5.0791100000000009</v>
      </c>
      <c r="H26" s="58">
        <f>E26*Parameters!F$24</f>
        <v>11.60566</v>
      </c>
      <c r="I26" s="56">
        <f>C26*Parameters!D$27</f>
        <v>0.67808399999999991</v>
      </c>
      <c r="J26" s="57">
        <f>D26*Parameters!E$27</f>
        <v>1.6761063000000003</v>
      </c>
      <c r="K26" s="58">
        <f>E26*Parameters!F$27</f>
        <v>3.8298678000000002</v>
      </c>
      <c r="L26" s="56">
        <f>I26*Parameters!D$24</f>
        <v>0.67808399999999991</v>
      </c>
      <c r="M26" s="57">
        <f>J26*Parameters!E$24</f>
        <v>1.6761063000000003</v>
      </c>
      <c r="N26" s="58">
        <f>K26*Parameters!F$24</f>
        <v>3.8298678000000002</v>
      </c>
      <c r="Q26"/>
    </row>
    <row r="27" spans="1:17" x14ac:dyDescent="0.2">
      <c r="A27" s="4" t="s">
        <v>96</v>
      </c>
      <c r="B27" s="4" t="s">
        <v>17</v>
      </c>
      <c r="C27" s="56">
        <f>Node_List!Z27*Parameters!D$19</f>
        <v>0.39880000000000004</v>
      </c>
      <c r="D27" s="57">
        <f>Node_List!AA27*Parameters!E$19</f>
        <v>0.93316000000000021</v>
      </c>
      <c r="E27" s="58">
        <f>Node_List!AB27*Parameters!F$19</f>
        <v>2.0509600000000003</v>
      </c>
      <c r="F27" s="56">
        <f>C27*Parameters!D$24</f>
        <v>0.39880000000000004</v>
      </c>
      <c r="G27" s="57">
        <f>D27*Parameters!E$24</f>
        <v>0.93316000000000021</v>
      </c>
      <c r="H27" s="58">
        <f>E27*Parameters!F$24</f>
        <v>2.0509600000000003</v>
      </c>
      <c r="I27" s="56">
        <f>C27*Parameters!D$27</f>
        <v>0.13160400000000003</v>
      </c>
      <c r="J27" s="57">
        <f>D27*Parameters!E$27</f>
        <v>0.30794280000000007</v>
      </c>
      <c r="K27" s="58">
        <f>E27*Parameters!F$27</f>
        <v>0.67681680000000011</v>
      </c>
      <c r="L27" s="56">
        <f>I27*Parameters!D$24</f>
        <v>0.13160400000000003</v>
      </c>
      <c r="M27" s="57">
        <f>J27*Parameters!E$24</f>
        <v>0.30794280000000007</v>
      </c>
      <c r="N27" s="58">
        <f>K27*Parameters!F$24</f>
        <v>0.67681680000000011</v>
      </c>
      <c r="Q27"/>
    </row>
    <row r="28" spans="1:17" x14ac:dyDescent="0.2">
      <c r="A28" s="4" t="s">
        <v>97</v>
      </c>
      <c r="B28" s="4" t="s">
        <v>17</v>
      </c>
      <c r="C28" s="56">
        <f>Node_List!Z28*Parameters!D$19</f>
        <v>1.3800000000000001</v>
      </c>
      <c r="D28" s="57">
        <f>Node_List!AA28*Parameters!E$19</f>
        <v>3.1957500000000003</v>
      </c>
      <c r="E28" s="58">
        <f>Node_List!AB28*Parameters!F$19</f>
        <v>7.0175000000000001</v>
      </c>
      <c r="F28" s="56">
        <f>C28*Parameters!D$24</f>
        <v>1.3800000000000001</v>
      </c>
      <c r="G28" s="57">
        <f>D28*Parameters!E$24</f>
        <v>3.1957500000000003</v>
      </c>
      <c r="H28" s="58">
        <f>E28*Parameters!F$24</f>
        <v>7.0175000000000001</v>
      </c>
      <c r="I28" s="56">
        <f>C28*Parameters!D$27</f>
        <v>0.45540000000000008</v>
      </c>
      <c r="J28" s="57">
        <f>D28*Parameters!E$27</f>
        <v>1.0545975000000001</v>
      </c>
      <c r="K28" s="58">
        <f>E28*Parameters!F$27</f>
        <v>2.3157749999999999</v>
      </c>
      <c r="L28" s="56">
        <f>I28*Parameters!D$24</f>
        <v>0.45540000000000008</v>
      </c>
      <c r="M28" s="57">
        <f>J28*Parameters!E$24</f>
        <v>1.0545975000000001</v>
      </c>
      <c r="N28" s="58">
        <f>K28*Parameters!F$24</f>
        <v>2.3157749999999999</v>
      </c>
      <c r="Q28"/>
    </row>
    <row r="29" spans="1:17" x14ac:dyDescent="0.2">
      <c r="A29" s="4" t="s">
        <v>98</v>
      </c>
      <c r="B29" s="4" t="s">
        <v>17</v>
      </c>
      <c r="C29" s="56">
        <f>Node_List!Z29*Parameters!D$19</f>
        <v>2.6055999999999999</v>
      </c>
      <c r="D29" s="57">
        <f>Node_List!AA29*Parameters!E$19</f>
        <v>6.5879200000000004</v>
      </c>
      <c r="E29" s="58">
        <f>Node_List!AB29*Parameters!F$19</f>
        <v>15.399520000000003</v>
      </c>
      <c r="F29" s="56">
        <f>C29*Parameters!D$24</f>
        <v>2.6055999999999999</v>
      </c>
      <c r="G29" s="57">
        <f>D29*Parameters!E$24</f>
        <v>6.5879200000000004</v>
      </c>
      <c r="H29" s="58">
        <f>E29*Parameters!F$24</f>
        <v>15.399520000000003</v>
      </c>
      <c r="I29" s="56">
        <f>C29*Parameters!D$27</f>
        <v>0.85984800000000006</v>
      </c>
      <c r="J29" s="57">
        <f>D29*Parameters!E$27</f>
        <v>2.1740136000000003</v>
      </c>
      <c r="K29" s="58">
        <f>E29*Parameters!F$27</f>
        <v>5.0818416000000015</v>
      </c>
      <c r="L29" s="56">
        <f>I29*Parameters!D$24</f>
        <v>0.85984800000000006</v>
      </c>
      <c r="M29" s="57">
        <f>J29*Parameters!E$24</f>
        <v>2.1740136000000003</v>
      </c>
      <c r="N29" s="58">
        <f>K29*Parameters!F$24</f>
        <v>5.0818416000000015</v>
      </c>
      <c r="Q29"/>
    </row>
    <row r="30" spans="1:17" x14ac:dyDescent="0.2">
      <c r="A30" s="4" t="s">
        <v>99</v>
      </c>
      <c r="B30" s="4" t="s">
        <v>17</v>
      </c>
      <c r="C30" s="56">
        <f>Node_List!Z30*Parameters!D$19</f>
        <v>2.7670000000000003</v>
      </c>
      <c r="D30" s="57">
        <f>Node_List!AA30*Parameters!E$19</f>
        <v>6.261775000000001</v>
      </c>
      <c r="E30" s="58">
        <f>Node_List!AB30*Parameters!F$19</f>
        <v>13.922150000000002</v>
      </c>
      <c r="F30" s="56">
        <f>C30*Parameters!D$24</f>
        <v>2.7670000000000003</v>
      </c>
      <c r="G30" s="57">
        <f>D30*Parameters!E$24</f>
        <v>6.261775000000001</v>
      </c>
      <c r="H30" s="58">
        <f>E30*Parameters!F$24</f>
        <v>13.922150000000002</v>
      </c>
      <c r="I30" s="56">
        <f>C30*Parameters!D$27</f>
        <v>0.9131100000000002</v>
      </c>
      <c r="J30" s="57">
        <f>D30*Parameters!E$27</f>
        <v>2.0663857500000002</v>
      </c>
      <c r="K30" s="58">
        <f>E30*Parameters!F$27</f>
        <v>4.5943095000000005</v>
      </c>
      <c r="L30" s="56">
        <f>I30*Parameters!D$24</f>
        <v>0.9131100000000002</v>
      </c>
      <c r="M30" s="57">
        <f>J30*Parameters!E$24</f>
        <v>2.0663857500000002</v>
      </c>
      <c r="N30" s="58">
        <f>K30*Parameters!F$24</f>
        <v>4.5943095000000005</v>
      </c>
      <c r="Q30"/>
    </row>
    <row r="31" spans="1:17" x14ac:dyDescent="0.2">
      <c r="A31" s="4" t="s">
        <v>100</v>
      </c>
      <c r="B31" s="4" t="s">
        <v>17</v>
      </c>
      <c r="C31" s="56">
        <f>Node_List!Z31*Parameters!D$19</f>
        <v>0.7582000000000001</v>
      </c>
      <c r="D31" s="57">
        <f>Node_List!AA31*Parameters!E$19</f>
        <v>2.0061150000000003</v>
      </c>
      <c r="E31" s="58">
        <f>Node_List!AB31*Parameters!F$19</f>
        <v>4.6621900000000007</v>
      </c>
      <c r="F31" s="56">
        <f>C31*Parameters!D$24</f>
        <v>0.7582000000000001</v>
      </c>
      <c r="G31" s="57">
        <f>D31*Parameters!E$24</f>
        <v>2.0061150000000003</v>
      </c>
      <c r="H31" s="58">
        <f>E31*Parameters!F$24</f>
        <v>4.6621900000000007</v>
      </c>
      <c r="I31" s="56">
        <f>C31*Parameters!D$27</f>
        <v>0.25020600000000004</v>
      </c>
      <c r="J31" s="57">
        <f>D31*Parameters!E$27</f>
        <v>0.66201795000000019</v>
      </c>
      <c r="K31" s="58">
        <f>E31*Parameters!F$27</f>
        <v>1.5385227000000004</v>
      </c>
      <c r="L31" s="56">
        <f>I31*Parameters!D$24</f>
        <v>0.25020600000000004</v>
      </c>
      <c r="M31" s="57">
        <f>J31*Parameters!E$24</f>
        <v>0.66201795000000019</v>
      </c>
      <c r="N31" s="58">
        <f>K31*Parameters!F$24</f>
        <v>1.5385227000000004</v>
      </c>
      <c r="Q31"/>
    </row>
    <row r="32" spans="1:17" x14ac:dyDescent="0.2">
      <c r="A32" s="4" t="s">
        <v>101</v>
      </c>
      <c r="B32" s="4" t="s">
        <v>17</v>
      </c>
      <c r="C32" s="56">
        <f>Node_List!Z32*Parameters!D$19</f>
        <v>1.3468000000000002</v>
      </c>
      <c r="D32" s="57">
        <f>Node_List!AA32*Parameters!E$19</f>
        <v>3.19651</v>
      </c>
      <c r="E32" s="58">
        <f>Node_List!AB32*Parameters!F$19</f>
        <v>7.2340600000000013</v>
      </c>
      <c r="F32" s="56">
        <f>C32*Parameters!D$24</f>
        <v>1.3468000000000002</v>
      </c>
      <c r="G32" s="57">
        <f>D32*Parameters!E$24</f>
        <v>3.19651</v>
      </c>
      <c r="H32" s="58">
        <f>E32*Parameters!F$24</f>
        <v>7.2340600000000013</v>
      </c>
      <c r="I32" s="56">
        <f>C32*Parameters!D$27</f>
        <v>0.44444400000000012</v>
      </c>
      <c r="J32" s="57">
        <f>D32*Parameters!E$27</f>
        <v>1.0548483</v>
      </c>
      <c r="K32" s="58">
        <f>E32*Parameters!F$27</f>
        <v>2.3872398000000006</v>
      </c>
      <c r="L32" s="56">
        <f>I32*Parameters!D$24</f>
        <v>0.44444400000000012</v>
      </c>
      <c r="M32" s="57">
        <f>J32*Parameters!E$24</f>
        <v>1.0548483</v>
      </c>
      <c r="N32" s="58">
        <f>K32*Parameters!F$24</f>
        <v>2.3872398000000006</v>
      </c>
      <c r="Q32"/>
    </row>
    <row r="33" spans="1:17" x14ac:dyDescent="0.2">
      <c r="A33" s="4" t="s">
        <v>102</v>
      </c>
      <c r="B33" s="4" t="s">
        <v>17</v>
      </c>
      <c r="C33" s="56">
        <f>Node_List!Z33*Parameters!D$19</f>
        <v>1.2504000000000002</v>
      </c>
      <c r="D33" s="57">
        <f>Node_List!AA33*Parameters!E$19</f>
        <v>2.9160300000000001</v>
      </c>
      <c r="E33" s="58">
        <f>Node_List!AB33*Parameters!F$19</f>
        <v>6.6071800000000014</v>
      </c>
      <c r="F33" s="56">
        <f>C33*Parameters!D$24</f>
        <v>1.2504000000000002</v>
      </c>
      <c r="G33" s="57">
        <f>D33*Parameters!E$24</f>
        <v>2.9160300000000001</v>
      </c>
      <c r="H33" s="58">
        <f>E33*Parameters!F$24</f>
        <v>6.6071800000000014</v>
      </c>
      <c r="I33" s="56">
        <f>C33*Parameters!D$27</f>
        <v>0.41263200000000005</v>
      </c>
      <c r="J33" s="57">
        <f>D33*Parameters!E$27</f>
        <v>0.96228990000000003</v>
      </c>
      <c r="K33" s="58">
        <f>E33*Parameters!F$27</f>
        <v>2.1803694000000005</v>
      </c>
      <c r="L33" s="56">
        <f>I33*Parameters!D$24</f>
        <v>0.41263200000000005</v>
      </c>
      <c r="M33" s="57">
        <f>J33*Parameters!E$24</f>
        <v>0.96228990000000003</v>
      </c>
      <c r="N33" s="58">
        <f>K33*Parameters!F$24</f>
        <v>2.1803694000000005</v>
      </c>
      <c r="Q33"/>
    </row>
    <row r="34" spans="1:17" x14ac:dyDescent="0.2">
      <c r="A34" s="4" t="s">
        <v>103</v>
      </c>
      <c r="B34" s="4" t="s">
        <v>17</v>
      </c>
      <c r="C34" s="56">
        <f>Node_List!Z34*Parameters!D$19</f>
        <v>1.0427999999999999</v>
      </c>
      <c r="D34" s="57">
        <f>Node_List!AA34*Parameters!E$19</f>
        <v>2.6052100000000005</v>
      </c>
      <c r="E34" s="58">
        <f>Node_List!AB34*Parameters!F$19</f>
        <v>5.9482600000000003</v>
      </c>
      <c r="F34" s="56">
        <f>C34*Parameters!D$24</f>
        <v>1.0427999999999999</v>
      </c>
      <c r="G34" s="57">
        <f>D34*Parameters!E$24</f>
        <v>2.6052100000000005</v>
      </c>
      <c r="H34" s="58">
        <f>E34*Parameters!F$24</f>
        <v>5.9482600000000003</v>
      </c>
      <c r="I34" s="56">
        <f>C34*Parameters!D$27</f>
        <v>0.34412399999999999</v>
      </c>
      <c r="J34" s="57">
        <f>D34*Parameters!E$27</f>
        <v>0.85971930000000019</v>
      </c>
      <c r="K34" s="58">
        <f>E34*Parameters!F$27</f>
        <v>1.9629258000000003</v>
      </c>
      <c r="L34" s="56">
        <f>I34*Parameters!D$24</f>
        <v>0.34412399999999999</v>
      </c>
      <c r="M34" s="57">
        <f>J34*Parameters!E$24</f>
        <v>0.85971930000000019</v>
      </c>
      <c r="N34" s="58">
        <f>K34*Parameters!F$24</f>
        <v>1.9629258000000003</v>
      </c>
      <c r="Q34"/>
    </row>
    <row r="35" spans="1:17" x14ac:dyDescent="0.2">
      <c r="A35" s="4" t="s">
        <v>104</v>
      </c>
      <c r="B35" s="4" t="s">
        <v>17</v>
      </c>
      <c r="C35" s="56">
        <f>Node_List!Z35*Parameters!D$19</f>
        <v>0.79220000000000002</v>
      </c>
      <c r="D35" s="57">
        <f>Node_List!AA35*Parameters!E$19</f>
        <v>1.9346650000000001</v>
      </c>
      <c r="E35" s="58">
        <f>Node_List!AB35*Parameters!F$19</f>
        <v>4.2764900000000008</v>
      </c>
      <c r="F35" s="56">
        <f>C35*Parameters!D$24</f>
        <v>0.79220000000000002</v>
      </c>
      <c r="G35" s="57">
        <f>D35*Parameters!E$24</f>
        <v>1.9346650000000001</v>
      </c>
      <c r="H35" s="58">
        <f>E35*Parameters!F$24</f>
        <v>4.2764900000000008</v>
      </c>
      <c r="I35" s="56">
        <f>C35*Parameters!D$27</f>
        <v>0.26142599999999999</v>
      </c>
      <c r="J35" s="57">
        <f>D35*Parameters!E$27</f>
        <v>0.63843945000000002</v>
      </c>
      <c r="K35" s="58">
        <f>E35*Parameters!F$27</f>
        <v>1.4112417000000004</v>
      </c>
      <c r="L35" s="56">
        <f>I35*Parameters!D$24</f>
        <v>0.26142599999999999</v>
      </c>
      <c r="M35" s="57">
        <f>J35*Parameters!E$24</f>
        <v>0.63843945000000002</v>
      </c>
      <c r="N35" s="58">
        <f>K35*Parameters!F$24</f>
        <v>1.4112417000000004</v>
      </c>
      <c r="Q35"/>
    </row>
    <row r="36" spans="1:17" x14ac:dyDescent="0.2">
      <c r="A36" s="4" t="s">
        <v>105</v>
      </c>
      <c r="B36" s="4" t="s">
        <v>17</v>
      </c>
      <c r="C36" s="56">
        <f>Node_List!Z36*Parameters!D$19</f>
        <v>2.1020000000000003</v>
      </c>
      <c r="D36" s="57">
        <f>Node_List!AA36*Parameters!E$19</f>
        <v>4.9788999999999994</v>
      </c>
      <c r="E36" s="58">
        <f>Node_List!AB36*Parameters!F$19</f>
        <v>11.163400000000001</v>
      </c>
      <c r="F36" s="56">
        <f>C36*Parameters!D$24</f>
        <v>2.1020000000000003</v>
      </c>
      <c r="G36" s="57">
        <f>D36*Parameters!E$24</f>
        <v>4.9788999999999994</v>
      </c>
      <c r="H36" s="58">
        <f>E36*Parameters!F$24</f>
        <v>11.163400000000001</v>
      </c>
      <c r="I36" s="56">
        <f>C36*Parameters!D$27</f>
        <v>0.69366000000000017</v>
      </c>
      <c r="J36" s="57">
        <f>D36*Parameters!E$27</f>
        <v>1.6430369999999999</v>
      </c>
      <c r="K36" s="58">
        <f>E36*Parameters!F$27</f>
        <v>3.6839220000000004</v>
      </c>
      <c r="L36" s="56">
        <f>I36*Parameters!D$24</f>
        <v>0.69366000000000017</v>
      </c>
      <c r="M36" s="57">
        <f>J36*Parameters!E$24</f>
        <v>1.6430369999999999</v>
      </c>
      <c r="N36" s="58">
        <f>K36*Parameters!F$24</f>
        <v>3.6839220000000004</v>
      </c>
      <c r="Q36"/>
    </row>
    <row r="37" spans="1:17" x14ac:dyDescent="0.2">
      <c r="A37" s="4" t="s">
        <v>106</v>
      </c>
      <c r="B37" s="4" t="s">
        <v>16</v>
      </c>
      <c r="C37" s="56">
        <f>Node_List!Z37*Parameters!D$19</f>
        <v>1.3884000000000001</v>
      </c>
      <c r="D37" s="57">
        <f>Node_List!AA37*Parameters!E$19</f>
        <v>3.4311300000000005</v>
      </c>
      <c r="E37" s="58">
        <f>Node_List!AB37*Parameters!F$19</f>
        <v>7.9757800000000003</v>
      </c>
      <c r="F37" s="56">
        <f>C37*Parameters!D$24</f>
        <v>1.3884000000000001</v>
      </c>
      <c r="G37" s="57">
        <f>D37*Parameters!E$24</f>
        <v>3.4311300000000005</v>
      </c>
      <c r="H37" s="58">
        <f>E37*Parameters!F$24</f>
        <v>7.9757800000000003</v>
      </c>
      <c r="I37" s="56">
        <f>C37*Parameters!D$27</f>
        <v>0.45817200000000002</v>
      </c>
      <c r="J37" s="57">
        <f>D37*Parameters!E$27</f>
        <v>1.1322729000000002</v>
      </c>
      <c r="K37" s="58">
        <f>E37*Parameters!F$27</f>
        <v>2.6320074000000004</v>
      </c>
      <c r="L37" s="56">
        <f>I37*Parameters!D$24</f>
        <v>0.45817200000000002</v>
      </c>
      <c r="M37" s="57">
        <f>J37*Parameters!E$24</f>
        <v>1.1322729000000002</v>
      </c>
      <c r="N37" s="58">
        <f>K37*Parameters!F$24</f>
        <v>2.6320074000000004</v>
      </c>
      <c r="Q37"/>
    </row>
    <row r="38" spans="1:17" x14ac:dyDescent="0.2">
      <c r="A38" s="4" t="s">
        <v>107</v>
      </c>
      <c r="B38" s="4" t="s">
        <v>17</v>
      </c>
      <c r="C38" s="56">
        <f>Node_List!Z38*Parameters!D$19</f>
        <v>1.0806000000000002</v>
      </c>
      <c r="D38" s="57">
        <f>Node_List!AA38*Parameters!E$19</f>
        <v>2.7667950000000001</v>
      </c>
      <c r="E38" s="58">
        <f>Node_List!AB38*Parameters!F$19</f>
        <v>6.3262700000000001</v>
      </c>
      <c r="F38" s="56">
        <f>C38*Parameters!D$24</f>
        <v>1.0806000000000002</v>
      </c>
      <c r="G38" s="57">
        <f>D38*Parameters!E$24</f>
        <v>2.7667950000000001</v>
      </c>
      <c r="H38" s="58">
        <f>E38*Parameters!F$24</f>
        <v>6.3262700000000001</v>
      </c>
      <c r="I38" s="56">
        <f>C38*Parameters!D$27</f>
        <v>0.35659800000000008</v>
      </c>
      <c r="J38" s="57">
        <f>D38*Parameters!E$27</f>
        <v>0.91304235000000011</v>
      </c>
      <c r="K38" s="58">
        <f>E38*Parameters!F$27</f>
        <v>2.0876691000000003</v>
      </c>
      <c r="L38" s="56">
        <f>I38*Parameters!D$24</f>
        <v>0.35659800000000008</v>
      </c>
      <c r="M38" s="57">
        <f>J38*Parameters!E$24</f>
        <v>0.91304235000000011</v>
      </c>
      <c r="N38" s="58">
        <f>K38*Parameters!F$24</f>
        <v>2.0876691000000003</v>
      </c>
    </row>
    <row r="39" spans="1:17" x14ac:dyDescent="0.2">
      <c r="A39" s="4" t="s">
        <v>108</v>
      </c>
      <c r="B39" s="4" t="s">
        <v>17</v>
      </c>
      <c r="C39" s="56">
        <f>Node_List!Z39*Parameters!D$19</f>
        <v>1.6514</v>
      </c>
      <c r="D39" s="57">
        <f>Node_List!AA39*Parameters!E$19</f>
        <v>4.2236050000000001</v>
      </c>
      <c r="E39" s="58">
        <f>Node_List!AB39*Parameters!F$19</f>
        <v>9.760130000000002</v>
      </c>
      <c r="F39" s="56">
        <f>C39*Parameters!D$24</f>
        <v>1.6514</v>
      </c>
      <c r="G39" s="57">
        <f>D39*Parameters!E$24</f>
        <v>4.2236050000000001</v>
      </c>
      <c r="H39" s="58">
        <f>E39*Parameters!F$24</f>
        <v>9.760130000000002</v>
      </c>
      <c r="I39" s="56">
        <f>C39*Parameters!D$27</f>
        <v>0.54496200000000006</v>
      </c>
      <c r="J39" s="57">
        <f>D39*Parameters!E$27</f>
        <v>1.39378965</v>
      </c>
      <c r="K39" s="58">
        <f>E39*Parameters!F$27</f>
        <v>3.220842900000001</v>
      </c>
      <c r="L39" s="56">
        <f>I39*Parameters!D$24</f>
        <v>0.54496200000000006</v>
      </c>
      <c r="M39" s="57">
        <f>J39*Parameters!E$24</f>
        <v>1.39378965</v>
      </c>
      <c r="N39" s="58">
        <f>K39*Parameters!F$24</f>
        <v>3.220842900000001</v>
      </c>
    </row>
    <row r="40" spans="1:17" x14ac:dyDescent="0.2">
      <c r="A40" s="4" t="s">
        <v>109</v>
      </c>
      <c r="B40" s="4" t="s">
        <v>17</v>
      </c>
      <c r="C40" s="56">
        <f>Node_List!Z40*Parameters!D$19</f>
        <v>0.49440000000000001</v>
      </c>
      <c r="D40" s="57">
        <f>Node_List!AA40*Parameters!E$19</f>
        <v>1.2843300000000002</v>
      </c>
      <c r="E40" s="58">
        <f>Node_List!AB40*Parameters!F$19</f>
        <v>2.8469800000000003</v>
      </c>
      <c r="F40" s="56">
        <f>C40*Parameters!D$24</f>
        <v>0.49440000000000001</v>
      </c>
      <c r="G40" s="57">
        <f>D40*Parameters!E$24</f>
        <v>1.2843300000000002</v>
      </c>
      <c r="H40" s="58">
        <f>E40*Parameters!F$24</f>
        <v>2.8469800000000003</v>
      </c>
      <c r="I40" s="56">
        <f>C40*Parameters!D$27</f>
        <v>0.16315200000000002</v>
      </c>
      <c r="J40" s="57">
        <f>D40*Parameters!E$27</f>
        <v>0.42382890000000006</v>
      </c>
      <c r="K40" s="58">
        <f>E40*Parameters!F$27</f>
        <v>0.9395034000000001</v>
      </c>
      <c r="L40" s="56">
        <f>I40*Parameters!D$24</f>
        <v>0.16315200000000002</v>
      </c>
      <c r="M40" s="57">
        <f>J40*Parameters!E$24</f>
        <v>0.42382890000000006</v>
      </c>
      <c r="N40" s="58">
        <f>K40*Parameters!F$24</f>
        <v>0.9395034000000001</v>
      </c>
    </row>
    <row r="41" spans="1:17" x14ac:dyDescent="0.2">
      <c r="A41" s="4" t="s">
        <v>110</v>
      </c>
      <c r="B41" s="4" t="s">
        <v>17</v>
      </c>
      <c r="C41" s="56">
        <f>Node_List!Z41*Parameters!D$19</f>
        <v>5.1465999999999994</v>
      </c>
      <c r="D41" s="57">
        <f>Node_List!AA41*Parameters!E$19</f>
        <v>12.289495000000001</v>
      </c>
      <c r="E41" s="58">
        <f>Node_List!AB41*Parameters!F$19</f>
        <v>28.08447</v>
      </c>
      <c r="F41" s="56">
        <f>C41*Parameters!D$24</f>
        <v>5.1465999999999994</v>
      </c>
      <c r="G41" s="57">
        <f>D41*Parameters!E$24</f>
        <v>12.289495000000001</v>
      </c>
      <c r="H41" s="58">
        <f>E41*Parameters!F$24</f>
        <v>28.08447</v>
      </c>
      <c r="I41" s="56">
        <f>C41*Parameters!D$27</f>
        <v>1.6983779999999999</v>
      </c>
      <c r="J41" s="57">
        <f>D41*Parameters!E$27</f>
        <v>4.0555333500000001</v>
      </c>
      <c r="K41" s="58">
        <f>E41*Parameters!F$27</f>
        <v>9.2678750999999995</v>
      </c>
      <c r="L41" s="56">
        <f>I41*Parameters!D$24</f>
        <v>1.6983779999999999</v>
      </c>
      <c r="M41" s="57">
        <f>J41*Parameters!E$24</f>
        <v>4.0555333500000001</v>
      </c>
      <c r="N41" s="58">
        <f>K41*Parameters!F$24</f>
        <v>9.2678750999999995</v>
      </c>
    </row>
    <row r="42" spans="1:17" x14ac:dyDescent="0.2">
      <c r="A42" s="4" t="s">
        <v>111</v>
      </c>
      <c r="B42" s="4" t="s">
        <v>17</v>
      </c>
      <c r="C42" s="56">
        <f>Node_List!Z42*Parameters!D$19</f>
        <v>2.6981999999999999</v>
      </c>
      <c r="D42" s="57">
        <f>Node_List!AA42*Parameters!E$19</f>
        <v>6.6353650000000002</v>
      </c>
      <c r="E42" s="58">
        <f>Node_List!AB42*Parameters!F$19</f>
        <v>15.262690000000005</v>
      </c>
      <c r="F42" s="56">
        <f>C42*Parameters!D$24</f>
        <v>2.6981999999999999</v>
      </c>
      <c r="G42" s="57">
        <f>D42*Parameters!E$24</f>
        <v>6.6353650000000002</v>
      </c>
      <c r="H42" s="58">
        <f>E42*Parameters!F$24</f>
        <v>15.262690000000005</v>
      </c>
      <c r="I42" s="56">
        <f>C42*Parameters!D$27</f>
        <v>0.89040600000000003</v>
      </c>
      <c r="J42" s="57">
        <f>D42*Parameters!E$27</f>
        <v>2.1896704500000004</v>
      </c>
      <c r="K42" s="58">
        <f>E42*Parameters!F$27</f>
        <v>5.0366877000000017</v>
      </c>
      <c r="L42" s="56">
        <f>I42*Parameters!D$24</f>
        <v>0.89040600000000003</v>
      </c>
      <c r="M42" s="57">
        <f>J42*Parameters!E$24</f>
        <v>2.1896704500000004</v>
      </c>
      <c r="N42" s="58">
        <f>K42*Parameters!F$24</f>
        <v>5.0366877000000017</v>
      </c>
    </row>
    <row r="43" spans="1:17" x14ac:dyDescent="0.2">
      <c r="A43" s="4" t="s">
        <v>112</v>
      </c>
      <c r="B43" s="4" t="s">
        <v>16</v>
      </c>
      <c r="C43" s="56">
        <f>Node_List!Z43*Parameters!D$19</f>
        <v>2.4668000000000005</v>
      </c>
      <c r="D43" s="57">
        <f>Node_List!AA43*Parameters!E$19</f>
        <v>6.1435100000000009</v>
      </c>
      <c r="E43" s="58">
        <f>Node_List!AB43*Parameters!F$19</f>
        <v>14.200060000000002</v>
      </c>
      <c r="F43" s="56">
        <f>C43*Parameters!D$24</f>
        <v>2.4668000000000005</v>
      </c>
      <c r="G43" s="57">
        <f>D43*Parameters!E$24</f>
        <v>6.1435100000000009</v>
      </c>
      <c r="H43" s="58">
        <f>E43*Parameters!F$24</f>
        <v>14.200060000000002</v>
      </c>
      <c r="I43" s="56">
        <f>C43*Parameters!D$27</f>
        <v>0.81404400000000021</v>
      </c>
      <c r="J43" s="57">
        <f>D43*Parameters!E$27</f>
        <v>2.0273583000000004</v>
      </c>
      <c r="K43" s="58">
        <f>E43*Parameters!F$27</f>
        <v>4.6860198000000013</v>
      </c>
      <c r="L43" s="56">
        <f>I43*Parameters!D$24</f>
        <v>0.81404400000000021</v>
      </c>
      <c r="M43" s="57">
        <f>J43*Parameters!E$24</f>
        <v>2.0273583000000004</v>
      </c>
      <c r="N43" s="58">
        <f>K43*Parameters!F$24</f>
        <v>4.6860198000000013</v>
      </c>
    </row>
    <row r="44" spans="1:17" x14ac:dyDescent="0.2">
      <c r="A44" s="4" t="s">
        <v>113</v>
      </c>
      <c r="B44" s="4" t="s">
        <v>17</v>
      </c>
      <c r="C44" s="56">
        <f>Node_List!Z44*Parameters!D$19</f>
        <v>2.4692000000000003</v>
      </c>
      <c r="D44" s="57">
        <f>Node_List!AA44*Parameters!E$19</f>
        <v>5.6114400000000009</v>
      </c>
      <c r="E44" s="58">
        <f>Node_List!AB44*Parameters!F$19</f>
        <v>12.492640000000002</v>
      </c>
      <c r="F44" s="56">
        <f>C44*Parameters!D$24</f>
        <v>2.4692000000000003</v>
      </c>
      <c r="G44" s="57">
        <f>D44*Parameters!E$24</f>
        <v>5.6114400000000009</v>
      </c>
      <c r="H44" s="58">
        <f>E44*Parameters!F$24</f>
        <v>12.492640000000002</v>
      </c>
      <c r="I44" s="56">
        <f>C44*Parameters!D$27</f>
        <v>0.81483600000000012</v>
      </c>
      <c r="J44" s="57">
        <f>D44*Parameters!E$27</f>
        <v>1.8517752000000003</v>
      </c>
      <c r="K44" s="58">
        <f>E44*Parameters!F$27</f>
        <v>4.1225712000000003</v>
      </c>
      <c r="L44" s="56">
        <f>I44*Parameters!D$24</f>
        <v>0.81483600000000012</v>
      </c>
      <c r="M44" s="57">
        <f>J44*Parameters!E$24</f>
        <v>1.8517752000000003</v>
      </c>
      <c r="N44" s="58">
        <f>K44*Parameters!F$24</f>
        <v>4.1225712000000003</v>
      </c>
    </row>
    <row r="45" spans="1:17" x14ac:dyDescent="0.2">
      <c r="A45" s="4" t="s">
        <v>114</v>
      </c>
      <c r="B45" s="4" t="s">
        <v>17</v>
      </c>
      <c r="C45" s="56">
        <f>Node_List!Z45*Parameters!D$19</f>
        <v>2.3363999999999998</v>
      </c>
      <c r="D45" s="57">
        <f>Node_List!AA45*Parameters!E$19</f>
        <v>5.6944800000000013</v>
      </c>
      <c r="E45" s="58">
        <f>Node_List!AB45*Parameters!F$19</f>
        <v>12.958880000000001</v>
      </c>
      <c r="F45" s="56">
        <f>C45*Parameters!D$24</f>
        <v>2.3363999999999998</v>
      </c>
      <c r="G45" s="57">
        <f>D45*Parameters!E$24</f>
        <v>5.6944800000000013</v>
      </c>
      <c r="H45" s="58">
        <f>E45*Parameters!F$24</f>
        <v>12.958880000000001</v>
      </c>
      <c r="I45" s="56">
        <f>C45*Parameters!D$27</f>
        <v>0.77101199999999992</v>
      </c>
      <c r="J45" s="57">
        <f>D45*Parameters!E$27</f>
        <v>1.8791784000000005</v>
      </c>
      <c r="K45" s="58">
        <f>E45*Parameters!F$27</f>
        <v>4.2764304000000006</v>
      </c>
      <c r="L45" s="56">
        <f>I45*Parameters!D$24</f>
        <v>0.77101199999999992</v>
      </c>
      <c r="M45" s="57">
        <f>J45*Parameters!E$24</f>
        <v>1.8791784000000005</v>
      </c>
      <c r="N45" s="58">
        <f>K45*Parameters!F$24</f>
        <v>4.2764304000000006</v>
      </c>
    </row>
    <row r="46" spans="1:17" x14ac:dyDescent="0.2">
      <c r="A46" s="4" t="s">
        <v>115</v>
      </c>
      <c r="B46" s="4" t="s">
        <v>17</v>
      </c>
      <c r="C46" s="56">
        <f>Node_List!Z46*Parameters!D$19</f>
        <v>1.2080000000000002</v>
      </c>
      <c r="D46" s="57">
        <f>Node_List!AA46*Parameters!E$19</f>
        <v>2.7521000000000004</v>
      </c>
      <c r="E46" s="58">
        <f>Node_List!AB46*Parameters!F$19</f>
        <v>6.0346000000000011</v>
      </c>
      <c r="F46" s="56">
        <f>C46*Parameters!D$24</f>
        <v>1.2080000000000002</v>
      </c>
      <c r="G46" s="57">
        <f>D46*Parameters!E$24</f>
        <v>2.7521000000000004</v>
      </c>
      <c r="H46" s="58">
        <f>E46*Parameters!F$24</f>
        <v>6.0346000000000011</v>
      </c>
      <c r="I46" s="56">
        <f>C46*Parameters!D$27</f>
        <v>0.39864000000000011</v>
      </c>
      <c r="J46" s="57">
        <f>D46*Parameters!E$27</f>
        <v>0.90819300000000014</v>
      </c>
      <c r="K46" s="58">
        <f>E46*Parameters!F$27</f>
        <v>1.9914180000000004</v>
      </c>
      <c r="L46" s="56">
        <f>I46*Parameters!D$24</f>
        <v>0.39864000000000011</v>
      </c>
      <c r="M46" s="57">
        <f>J46*Parameters!E$24</f>
        <v>0.90819300000000014</v>
      </c>
      <c r="N46" s="58">
        <f>K46*Parameters!F$24</f>
        <v>1.9914180000000004</v>
      </c>
    </row>
    <row r="47" spans="1:17" x14ac:dyDescent="0.2">
      <c r="A47" s="4" t="s">
        <v>116</v>
      </c>
      <c r="B47" s="4" t="s">
        <v>17</v>
      </c>
      <c r="C47" s="56">
        <f>Node_List!Z47*Parameters!D$19</f>
        <v>2.6366000000000001</v>
      </c>
      <c r="D47" s="57">
        <f>Node_List!AA47*Parameters!E$19</f>
        <v>5.9727450000000015</v>
      </c>
      <c r="E47" s="58">
        <f>Node_List!AB47*Parameters!F$19</f>
        <v>13.280970000000003</v>
      </c>
      <c r="F47" s="56">
        <f>C47*Parameters!D$24</f>
        <v>2.6366000000000001</v>
      </c>
      <c r="G47" s="57">
        <f>D47*Parameters!E$24</f>
        <v>5.9727450000000015</v>
      </c>
      <c r="H47" s="58">
        <f>E47*Parameters!F$24</f>
        <v>13.280970000000003</v>
      </c>
      <c r="I47" s="56">
        <f>C47*Parameters!D$27</f>
        <v>0.87007800000000002</v>
      </c>
      <c r="J47" s="57">
        <f>D47*Parameters!E$27</f>
        <v>1.9710058500000005</v>
      </c>
      <c r="K47" s="58">
        <f>E47*Parameters!F$27</f>
        <v>4.3827201000000011</v>
      </c>
      <c r="L47" s="56">
        <f>I47*Parameters!D$24</f>
        <v>0.87007800000000002</v>
      </c>
      <c r="M47" s="57">
        <f>J47*Parameters!E$24</f>
        <v>1.9710058500000005</v>
      </c>
      <c r="N47" s="58">
        <f>K47*Parameters!F$24</f>
        <v>4.3827201000000011</v>
      </c>
    </row>
    <row r="48" spans="1:17" x14ac:dyDescent="0.2">
      <c r="A48" s="4" t="s">
        <v>117</v>
      </c>
      <c r="B48" s="4" t="s">
        <v>17</v>
      </c>
      <c r="C48" s="56">
        <f>Node_List!Z48*Parameters!D$19</f>
        <v>1.4348000000000001</v>
      </c>
      <c r="D48" s="57">
        <f>Node_List!AA48*Parameters!E$19</f>
        <v>3.3216099999999997</v>
      </c>
      <c r="E48" s="58">
        <f>Node_List!AB48*Parameters!F$19</f>
        <v>7.5026600000000023</v>
      </c>
      <c r="F48" s="56">
        <f>C48*Parameters!D$24</f>
        <v>1.4348000000000001</v>
      </c>
      <c r="G48" s="57">
        <f>D48*Parameters!E$24</f>
        <v>3.3216099999999997</v>
      </c>
      <c r="H48" s="58">
        <f>E48*Parameters!F$24</f>
        <v>7.5026600000000023</v>
      </c>
      <c r="I48" s="56">
        <f>C48*Parameters!D$27</f>
        <v>0.47348400000000007</v>
      </c>
      <c r="J48" s="57">
        <f>D48*Parameters!E$27</f>
        <v>1.0961312999999999</v>
      </c>
      <c r="K48" s="58">
        <f>E48*Parameters!F$27</f>
        <v>2.475877800000001</v>
      </c>
      <c r="L48" s="56">
        <f>I48*Parameters!D$24</f>
        <v>0.47348400000000007</v>
      </c>
      <c r="M48" s="57">
        <f>J48*Parameters!E$24</f>
        <v>1.0961312999999999</v>
      </c>
      <c r="N48" s="58">
        <f>K48*Parameters!F$24</f>
        <v>2.475877800000001</v>
      </c>
    </row>
    <row r="49" spans="1:14" x14ac:dyDescent="0.2">
      <c r="A49" s="4" t="s">
        <v>118</v>
      </c>
      <c r="B49" s="4" t="s">
        <v>17</v>
      </c>
      <c r="C49" s="56">
        <f>Node_List!Z49*Parameters!D$19</f>
        <v>1.1130000000000002</v>
      </c>
      <c r="D49" s="57">
        <f>Node_List!AA49*Parameters!E$19</f>
        <v>2.7567250000000003</v>
      </c>
      <c r="E49" s="58">
        <f>Node_List!AB49*Parameters!F$19</f>
        <v>6.2788500000000012</v>
      </c>
      <c r="F49" s="56">
        <f>C49*Parameters!D$24</f>
        <v>1.1130000000000002</v>
      </c>
      <c r="G49" s="57">
        <f>D49*Parameters!E$24</f>
        <v>2.7567250000000003</v>
      </c>
      <c r="H49" s="58">
        <f>E49*Parameters!F$24</f>
        <v>6.2788500000000012</v>
      </c>
      <c r="I49" s="56">
        <f>C49*Parameters!D$27</f>
        <v>0.36729000000000006</v>
      </c>
      <c r="J49" s="57">
        <f>D49*Parameters!E$27</f>
        <v>0.9097192500000002</v>
      </c>
      <c r="K49" s="58">
        <f>E49*Parameters!F$27</f>
        <v>2.0720205000000003</v>
      </c>
      <c r="L49" s="56">
        <f>I49*Parameters!D$24</f>
        <v>0.36729000000000006</v>
      </c>
      <c r="M49" s="57">
        <f>J49*Parameters!E$24</f>
        <v>0.9097192500000002</v>
      </c>
      <c r="N49" s="58">
        <f>K49*Parameters!F$24</f>
        <v>2.0720205000000003</v>
      </c>
    </row>
    <row r="50" spans="1:14" x14ac:dyDescent="0.2">
      <c r="A50" s="4" t="s">
        <v>119</v>
      </c>
      <c r="B50" s="4" t="s">
        <v>17</v>
      </c>
      <c r="C50" s="56">
        <f>Node_List!Z50*Parameters!D$19</f>
        <v>2.1781999999999999</v>
      </c>
      <c r="D50" s="57">
        <f>Node_List!AA50*Parameters!E$19</f>
        <v>5.3378650000000007</v>
      </c>
      <c r="E50" s="58">
        <f>Node_List!AB50*Parameters!F$19</f>
        <v>12.359690000000001</v>
      </c>
      <c r="F50" s="56">
        <f>C50*Parameters!D$24</f>
        <v>2.1781999999999999</v>
      </c>
      <c r="G50" s="57">
        <f>D50*Parameters!E$24</f>
        <v>5.3378650000000007</v>
      </c>
      <c r="H50" s="58">
        <f>E50*Parameters!F$24</f>
        <v>12.359690000000001</v>
      </c>
      <c r="I50" s="56">
        <f>C50*Parameters!D$27</f>
        <v>0.71880600000000006</v>
      </c>
      <c r="J50" s="57">
        <f>D50*Parameters!E$27</f>
        <v>1.7614954500000004</v>
      </c>
      <c r="K50" s="58">
        <f>E50*Parameters!F$27</f>
        <v>4.0786977000000002</v>
      </c>
      <c r="L50" s="56">
        <f>I50*Parameters!D$24</f>
        <v>0.71880600000000006</v>
      </c>
      <c r="M50" s="57">
        <f>J50*Parameters!E$24</f>
        <v>1.7614954500000004</v>
      </c>
      <c r="N50" s="58">
        <f>K50*Parameters!F$24</f>
        <v>4.0786977000000002</v>
      </c>
    </row>
    <row r="51" spans="1:14" x14ac:dyDescent="0.2">
      <c r="A51" s="4" t="s">
        <v>120</v>
      </c>
      <c r="B51" s="4" t="s">
        <v>17</v>
      </c>
      <c r="C51" s="56">
        <f>Node_List!Z51*Parameters!D$19</f>
        <v>0.59699999999999998</v>
      </c>
      <c r="D51" s="57">
        <f>Node_List!AA51*Parameters!E$19</f>
        <v>1.5057750000000003</v>
      </c>
      <c r="E51" s="58">
        <f>Node_List!AB51*Parameters!F$19</f>
        <v>3.5301500000000008</v>
      </c>
      <c r="F51" s="56">
        <f>C51*Parameters!D$24</f>
        <v>0.59699999999999998</v>
      </c>
      <c r="G51" s="57">
        <f>D51*Parameters!E$24</f>
        <v>1.5057750000000003</v>
      </c>
      <c r="H51" s="58">
        <f>E51*Parameters!F$24</f>
        <v>3.5301500000000008</v>
      </c>
      <c r="I51" s="56">
        <f>C51*Parameters!D$27</f>
        <v>0.19700999999999999</v>
      </c>
      <c r="J51" s="57">
        <f>D51*Parameters!E$27</f>
        <v>0.49690575000000015</v>
      </c>
      <c r="K51" s="58">
        <f>E51*Parameters!F$27</f>
        <v>1.1649495000000003</v>
      </c>
      <c r="L51" s="56">
        <f>I51*Parameters!D$24</f>
        <v>0.19700999999999999</v>
      </c>
      <c r="M51" s="57">
        <f>J51*Parameters!E$24</f>
        <v>0.49690575000000015</v>
      </c>
      <c r="N51" s="58">
        <f>K51*Parameters!F$24</f>
        <v>1.1649495000000003</v>
      </c>
    </row>
    <row r="52" spans="1:14" x14ac:dyDescent="0.2">
      <c r="A52" s="4" t="s">
        <v>121</v>
      </c>
      <c r="B52" s="4" t="s">
        <v>17</v>
      </c>
      <c r="C52" s="56">
        <f>Node_List!Z52*Parameters!D$19</f>
        <v>1.1847999999999999</v>
      </c>
      <c r="D52" s="57">
        <f>Node_List!AA52*Parameters!E$19</f>
        <v>3.0868600000000002</v>
      </c>
      <c r="E52" s="58">
        <f>Node_List!AB52*Parameters!F$19</f>
        <v>7.271160000000001</v>
      </c>
      <c r="F52" s="56">
        <f>C52*Parameters!D$24</f>
        <v>1.1847999999999999</v>
      </c>
      <c r="G52" s="57">
        <f>D52*Parameters!E$24</f>
        <v>3.0868600000000002</v>
      </c>
      <c r="H52" s="58">
        <f>E52*Parameters!F$24</f>
        <v>7.271160000000001</v>
      </c>
      <c r="I52" s="56">
        <f>C52*Parameters!D$27</f>
        <v>0.39098399999999994</v>
      </c>
      <c r="J52" s="57">
        <f>D52*Parameters!E$27</f>
        <v>1.0186638000000001</v>
      </c>
      <c r="K52" s="58">
        <f>E52*Parameters!F$27</f>
        <v>2.3994828000000004</v>
      </c>
      <c r="L52" s="56">
        <f>I52*Parameters!D$24</f>
        <v>0.39098399999999994</v>
      </c>
      <c r="M52" s="57">
        <f>J52*Parameters!E$24</f>
        <v>1.0186638000000001</v>
      </c>
      <c r="N52" s="58">
        <f>K52*Parameters!F$24</f>
        <v>2.3994828000000004</v>
      </c>
    </row>
    <row r="53" spans="1:14" x14ac:dyDescent="0.2">
      <c r="A53" s="4" t="s">
        <v>122</v>
      </c>
      <c r="B53" s="4" t="s">
        <v>17</v>
      </c>
      <c r="C53" s="56">
        <f>Node_List!Z53*Parameters!D$19</f>
        <v>0.61240000000000006</v>
      </c>
      <c r="D53" s="57">
        <f>Node_List!AA53*Parameters!E$19</f>
        <v>1.6114300000000001</v>
      </c>
      <c r="E53" s="58">
        <f>Node_List!AB53*Parameters!F$19</f>
        <v>3.775580000000001</v>
      </c>
      <c r="F53" s="56">
        <f>C53*Parameters!D$24</f>
        <v>0.61240000000000006</v>
      </c>
      <c r="G53" s="57">
        <f>D53*Parameters!E$24</f>
        <v>1.6114300000000001</v>
      </c>
      <c r="H53" s="58">
        <f>E53*Parameters!F$24</f>
        <v>3.775580000000001</v>
      </c>
      <c r="I53" s="56">
        <f>C53*Parameters!D$27</f>
        <v>0.20209200000000002</v>
      </c>
      <c r="J53" s="57">
        <f>D53*Parameters!E$27</f>
        <v>0.53177190000000008</v>
      </c>
      <c r="K53" s="58">
        <f>E53*Parameters!F$27</f>
        <v>1.2459414000000004</v>
      </c>
      <c r="L53" s="56">
        <f>I53*Parameters!D$24</f>
        <v>0.20209200000000002</v>
      </c>
      <c r="M53" s="57">
        <f>J53*Parameters!E$24</f>
        <v>0.53177190000000008</v>
      </c>
      <c r="N53" s="58">
        <f>K53*Parameters!F$24</f>
        <v>1.2459414000000004</v>
      </c>
    </row>
    <row r="54" spans="1:14" x14ac:dyDescent="0.2">
      <c r="A54" s="4" t="s">
        <v>123</v>
      </c>
      <c r="B54" s="4" t="s">
        <v>16</v>
      </c>
      <c r="C54" s="56">
        <f>Node_List!Z54*Parameters!D$19</f>
        <v>1.4872000000000003</v>
      </c>
      <c r="D54" s="57">
        <f>Node_List!AA54*Parameters!E$19</f>
        <v>3.6595399999999998</v>
      </c>
      <c r="E54" s="58">
        <f>Node_List!AB54*Parameters!F$19</f>
        <v>8.2952399999999997</v>
      </c>
      <c r="F54" s="56">
        <f>C54*Parameters!D$24</f>
        <v>1.4872000000000003</v>
      </c>
      <c r="G54" s="57">
        <f>D54*Parameters!E$24</f>
        <v>3.6595399999999998</v>
      </c>
      <c r="H54" s="58">
        <f>E54*Parameters!F$24</f>
        <v>8.2952399999999997</v>
      </c>
      <c r="I54" s="56">
        <f>C54*Parameters!D$27</f>
        <v>0.4907760000000001</v>
      </c>
      <c r="J54" s="57">
        <f>D54*Parameters!E$27</f>
        <v>1.2076481999999999</v>
      </c>
      <c r="K54" s="58">
        <f>E54*Parameters!F$27</f>
        <v>2.7374292000000002</v>
      </c>
      <c r="L54" s="56">
        <f>I54*Parameters!D$24</f>
        <v>0.4907760000000001</v>
      </c>
      <c r="M54" s="57">
        <f>J54*Parameters!E$24</f>
        <v>1.2076481999999999</v>
      </c>
      <c r="N54" s="58">
        <f>K54*Parameters!F$24</f>
        <v>2.7374292000000002</v>
      </c>
    </row>
    <row r="55" spans="1:14" x14ac:dyDescent="0.2">
      <c r="A55" s="4" t="s">
        <v>124</v>
      </c>
      <c r="B55" s="4" t="s">
        <v>17</v>
      </c>
      <c r="C55" s="56">
        <f>Node_List!Z55*Parameters!D$19</f>
        <v>0.67800000000000005</v>
      </c>
      <c r="D55" s="57">
        <f>Node_List!AA55*Parameters!E$19</f>
        <v>1.6806000000000001</v>
      </c>
      <c r="E55" s="58">
        <f>Node_List!AB55*Parameters!F$19</f>
        <v>3.7116000000000007</v>
      </c>
      <c r="F55" s="56">
        <f>C55*Parameters!D$24</f>
        <v>0.67800000000000005</v>
      </c>
      <c r="G55" s="57">
        <f>D55*Parameters!E$24</f>
        <v>1.6806000000000001</v>
      </c>
      <c r="H55" s="58">
        <f>E55*Parameters!F$24</f>
        <v>3.7116000000000007</v>
      </c>
      <c r="I55" s="56">
        <f>C55*Parameters!D$27</f>
        <v>0.22374000000000002</v>
      </c>
      <c r="J55" s="57">
        <f>D55*Parameters!E$27</f>
        <v>0.55459800000000004</v>
      </c>
      <c r="K55" s="58">
        <f>E55*Parameters!F$27</f>
        <v>1.2248280000000002</v>
      </c>
      <c r="L55" s="56">
        <f>I55*Parameters!D$24</f>
        <v>0.22374000000000002</v>
      </c>
      <c r="M55" s="57">
        <f>J55*Parameters!E$24</f>
        <v>0.55459800000000004</v>
      </c>
      <c r="N55" s="58">
        <f>K55*Parameters!F$24</f>
        <v>1.2248280000000002</v>
      </c>
    </row>
    <row r="56" spans="1:14" x14ac:dyDescent="0.2">
      <c r="A56" s="4" t="s">
        <v>125</v>
      </c>
      <c r="B56" s="4" t="s">
        <v>17</v>
      </c>
      <c r="C56" s="56">
        <f>Node_List!Z56*Parameters!D$19</f>
        <v>2.5015999999999998</v>
      </c>
      <c r="D56" s="57">
        <f>Node_List!AA56*Parameters!E$19</f>
        <v>5.8413700000000013</v>
      </c>
      <c r="E56" s="58">
        <f>Node_List!AB56*Parameters!F$19</f>
        <v>13.245220000000002</v>
      </c>
      <c r="F56" s="56">
        <f>C56*Parameters!D$24</f>
        <v>2.5015999999999998</v>
      </c>
      <c r="G56" s="57">
        <f>D56*Parameters!E$24</f>
        <v>5.8413700000000013</v>
      </c>
      <c r="H56" s="58">
        <f>E56*Parameters!F$24</f>
        <v>13.245220000000002</v>
      </c>
      <c r="I56" s="56">
        <f>C56*Parameters!D$27</f>
        <v>0.82552799999999993</v>
      </c>
      <c r="J56" s="57">
        <f>D56*Parameters!E$27</f>
        <v>1.9276521000000004</v>
      </c>
      <c r="K56" s="58">
        <f>E56*Parameters!F$27</f>
        <v>4.370922600000001</v>
      </c>
      <c r="L56" s="56">
        <f>I56*Parameters!D$24</f>
        <v>0.82552799999999993</v>
      </c>
      <c r="M56" s="57">
        <f>J56*Parameters!E$24</f>
        <v>1.9276521000000004</v>
      </c>
      <c r="N56" s="58">
        <f>K56*Parameters!F$24</f>
        <v>4.370922600000001</v>
      </c>
    </row>
    <row r="57" spans="1:14" x14ac:dyDescent="0.2">
      <c r="A57" s="4" t="s">
        <v>126</v>
      </c>
      <c r="B57" s="4" t="s">
        <v>17</v>
      </c>
      <c r="C57" s="56">
        <f>Node_List!Z57*Parameters!D$19</f>
        <v>2.9028000000000005</v>
      </c>
      <c r="D57" s="57">
        <f>Node_List!AA57*Parameters!E$19</f>
        <v>6.6424599999999998</v>
      </c>
      <c r="E57" s="58">
        <f>Node_List!AB57*Parameters!F$19</f>
        <v>14.788760000000003</v>
      </c>
      <c r="F57" s="56">
        <f>C57*Parameters!D$24</f>
        <v>2.9028000000000005</v>
      </c>
      <c r="G57" s="57">
        <f>D57*Parameters!E$24</f>
        <v>6.6424599999999998</v>
      </c>
      <c r="H57" s="58">
        <f>E57*Parameters!F$24</f>
        <v>14.788760000000003</v>
      </c>
      <c r="I57" s="56">
        <f>C57*Parameters!D$27</f>
        <v>0.95792400000000022</v>
      </c>
      <c r="J57" s="57">
        <f>D57*Parameters!E$27</f>
        <v>2.1920118</v>
      </c>
      <c r="K57" s="58">
        <f>E57*Parameters!F$27</f>
        <v>4.8802908000000009</v>
      </c>
      <c r="L57" s="56">
        <f>I57*Parameters!D$24</f>
        <v>0.95792400000000022</v>
      </c>
      <c r="M57" s="57">
        <f>J57*Parameters!E$24</f>
        <v>2.1920118</v>
      </c>
      <c r="N57" s="58">
        <f>K57*Parameters!F$24</f>
        <v>4.8802908000000009</v>
      </c>
    </row>
    <row r="58" spans="1:14" x14ac:dyDescent="0.2">
      <c r="A58" s="4" t="s">
        <v>127</v>
      </c>
      <c r="B58" s="4" t="s">
        <v>17</v>
      </c>
      <c r="C58" s="56">
        <f>Node_List!Z58*Parameters!D$19</f>
        <v>1.3136000000000001</v>
      </c>
      <c r="D58" s="57">
        <f>Node_List!AA58*Parameters!E$19</f>
        <v>3.2772700000000001</v>
      </c>
      <c r="E58" s="58">
        <f>Node_List!AB58*Parameters!F$19</f>
        <v>7.6506200000000009</v>
      </c>
      <c r="F58" s="56">
        <f>C58*Parameters!D$24</f>
        <v>1.3136000000000001</v>
      </c>
      <c r="G58" s="57">
        <f>D58*Parameters!E$24</f>
        <v>3.2772700000000001</v>
      </c>
      <c r="H58" s="58">
        <f>E58*Parameters!F$24</f>
        <v>7.6506200000000009</v>
      </c>
      <c r="I58" s="56">
        <f>C58*Parameters!D$27</f>
        <v>0.43348800000000004</v>
      </c>
      <c r="J58" s="57">
        <f>D58*Parameters!E$27</f>
        <v>1.0814991</v>
      </c>
      <c r="K58" s="58">
        <f>E58*Parameters!F$27</f>
        <v>2.5247046000000002</v>
      </c>
      <c r="L58" s="56">
        <f>I58*Parameters!D$24</f>
        <v>0.43348800000000004</v>
      </c>
      <c r="M58" s="57">
        <f>J58*Parameters!E$24</f>
        <v>1.0814991</v>
      </c>
      <c r="N58" s="58">
        <f>K58*Parameters!F$24</f>
        <v>2.5247046000000002</v>
      </c>
    </row>
    <row r="59" spans="1:14" x14ac:dyDescent="0.2">
      <c r="A59" s="4" t="s">
        <v>128</v>
      </c>
      <c r="B59" s="4" t="s">
        <v>17</v>
      </c>
      <c r="C59" s="56">
        <f>Node_List!Z59*Parameters!D$19</f>
        <v>1.1362000000000001</v>
      </c>
      <c r="D59" s="57">
        <f>Node_List!AA59*Parameters!E$19</f>
        <v>2.741965</v>
      </c>
      <c r="E59" s="58">
        <f>Node_List!AB59*Parameters!F$19</f>
        <v>6.2422900000000006</v>
      </c>
      <c r="F59" s="56">
        <f>C59*Parameters!D$24</f>
        <v>1.1362000000000001</v>
      </c>
      <c r="G59" s="57">
        <f>D59*Parameters!E$24</f>
        <v>2.741965</v>
      </c>
      <c r="H59" s="58">
        <f>E59*Parameters!F$24</f>
        <v>6.2422900000000006</v>
      </c>
      <c r="I59" s="56">
        <f>C59*Parameters!D$27</f>
        <v>0.37494600000000006</v>
      </c>
      <c r="J59" s="57">
        <f>D59*Parameters!E$27</f>
        <v>0.90484845000000003</v>
      </c>
      <c r="K59" s="58">
        <f>E59*Parameters!F$27</f>
        <v>2.0599557000000002</v>
      </c>
      <c r="L59" s="56">
        <f>I59*Parameters!D$24</f>
        <v>0.37494600000000006</v>
      </c>
      <c r="M59" s="57">
        <f>J59*Parameters!E$24</f>
        <v>0.90484845000000003</v>
      </c>
      <c r="N59" s="58">
        <f>K59*Parameters!F$24</f>
        <v>2.0599557000000002</v>
      </c>
    </row>
    <row r="60" spans="1:14" x14ac:dyDescent="0.2">
      <c r="A60" s="4" t="s">
        <v>129</v>
      </c>
      <c r="B60" s="4" t="s">
        <v>17</v>
      </c>
      <c r="C60" s="56">
        <f>Node_List!Z60*Parameters!D$19</f>
        <v>1.5296000000000001</v>
      </c>
      <c r="D60" s="57">
        <f>Node_List!AA60*Parameters!E$19</f>
        <v>3.7434700000000003</v>
      </c>
      <c r="E60" s="58">
        <f>Node_List!AB60*Parameters!F$19</f>
        <v>8.6678200000000007</v>
      </c>
      <c r="F60" s="56">
        <f>C60*Parameters!D$24</f>
        <v>1.5296000000000001</v>
      </c>
      <c r="G60" s="57">
        <f>D60*Parameters!E$24</f>
        <v>3.7434700000000003</v>
      </c>
      <c r="H60" s="58">
        <f>E60*Parameters!F$24</f>
        <v>8.6678200000000007</v>
      </c>
      <c r="I60" s="56">
        <f>C60*Parameters!D$27</f>
        <v>0.50476799999999999</v>
      </c>
      <c r="J60" s="57">
        <f>D60*Parameters!E$27</f>
        <v>1.2353451000000002</v>
      </c>
      <c r="K60" s="58">
        <f>E60*Parameters!F$27</f>
        <v>2.8603806000000005</v>
      </c>
      <c r="L60" s="56">
        <f>I60*Parameters!D$24</f>
        <v>0.50476799999999999</v>
      </c>
      <c r="M60" s="57">
        <f>J60*Parameters!E$24</f>
        <v>1.2353451000000002</v>
      </c>
      <c r="N60" s="58">
        <f>K60*Parameters!F$24</f>
        <v>2.8603806000000005</v>
      </c>
    </row>
    <row r="61" spans="1:14" x14ac:dyDescent="0.2">
      <c r="A61" s="4" t="s">
        <v>130</v>
      </c>
      <c r="B61" s="4" t="s">
        <v>16</v>
      </c>
      <c r="C61" s="56">
        <f>Node_List!Z61*Parameters!D$19</f>
        <v>6.8002000000000002</v>
      </c>
      <c r="D61" s="57">
        <f>Node_List!AA61*Parameters!E$19</f>
        <v>16.897515000000006</v>
      </c>
      <c r="E61" s="58">
        <f>Node_List!AB61*Parameters!F$19</f>
        <v>39.44659</v>
      </c>
      <c r="F61" s="56">
        <f>C61*Parameters!D$24</f>
        <v>6.8002000000000002</v>
      </c>
      <c r="G61" s="57">
        <f>D61*Parameters!E$24</f>
        <v>16.897515000000006</v>
      </c>
      <c r="H61" s="58">
        <f>E61*Parameters!F$24</f>
        <v>39.44659</v>
      </c>
      <c r="I61" s="56">
        <f>C61*Parameters!D$27</f>
        <v>2.2440660000000001</v>
      </c>
      <c r="J61" s="57">
        <f>D61*Parameters!E$27</f>
        <v>5.576179950000002</v>
      </c>
      <c r="K61" s="58">
        <f>E61*Parameters!F$27</f>
        <v>13.017374700000001</v>
      </c>
      <c r="L61" s="56">
        <f>I61*Parameters!D$24</f>
        <v>2.2440660000000001</v>
      </c>
      <c r="M61" s="57">
        <f>J61*Parameters!E$24</f>
        <v>5.576179950000002</v>
      </c>
      <c r="N61" s="58">
        <f>K61*Parameters!F$24</f>
        <v>13.017374700000001</v>
      </c>
    </row>
    <row r="62" spans="1:14" x14ac:dyDescent="0.2">
      <c r="A62" s="4" t="s">
        <v>131</v>
      </c>
      <c r="B62" s="4" t="s">
        <v>17</v>
      </c>
      <c r="C62" s="56">
        <f>Node_List!Z62*Parameters!D$19</f>
        <v>3.7450000000000006</v>
      </c>
      <c r="D62" s="57">
        <f>Node_List!AA62*Parameters!E$19</f>
        <v>9.4471250000000015</v>
      </c>
      <c r="E62" s="58">
        <f>Node_List!AB62*Parameters!F$19</f>
        <v>22.16525</v>
      </c>
      <c r="F62" s="56">
        <f>C62*Parameters!D$24</f>
        <v>3.7450000000000006</v>
      </c>
      <c r="G62" s="57">
        <f>D62*Parameters!E$24</f>
        <v>9.4471250000000015</v>
      </c>
      <c r="H62" s="58">
        <f>E62*Parameters!F$24</f>
        <v>22.16525</v>
      </c>
      <c r="I62" s="56">
        <f>C62*Parameters!D$27</f>
        <v>1.2358500000000003</v>
      </c>
      <c r="J62" s="57">
        <f>D62*Parameters!E$27</f>
        <v>3.1175512500000004</v>
      </c>
      <c r="K62" s="58">
        <f>E62*Parameters!F$27</f>
        <v>7.3145325000000003</v>
      </c>
      <c r="L62" s="56">
        <f>I62*Parameters!D$24</f>
        <v>1.2358500000000003</v>
      </c>
      <c r="M62" s="57">
        <f>J62*Parameters!E$24</f>
        <v>3.1175512500000004</v>
      </c>
      <c r="N62" s="58">
        <f>K62*Parameters!F$24</f>
        <v>7.3145325000000003</v>
      </c>
    </row>
    <row r="63" spans="1:14" x14ac:dyDescent="0.2">
      <c r="A63" s="4" t="s">
        <v>132</v>
      </c>
      <c r="B63" s="4" t="s">
        <v>17</v>
      </c>
      <c r="C63" s="56">
        <f>Node_List!Z63*Parameters!D$19</f>
        <v>0.89780000000000004</v>
      </c>
      <c r="D63" s="57">
        <f>Node_List!AA63*Parameters!E$19</f>
        <v>2.459835</v>
      </c>
      <c r="E63" s="58">
        <f>Node_List!AB63*Parameters!F$19</f>
        <v>5.8925100000000006</v>
      </c>
      <c r="F63" s="56">
        <f>C63*Parameters!D$24</f>
        <v>0.89780000000000004</v>
      </c>
      <c r="G63" s="57">
        <f>D63*Parameters!E$24</f>
        <v>2.459835</v>
      </c>
      <c r="H63" s="58">
        <f>E63*Parameters!F$24</f>
        <v>5.8925100000000006</v>
      </c>
      <c r="I63" s="56">
        <f>C63*Parameters!D$27</f>
        <v>0.29627400000000004</v>
      </c>
      <c r="J63" s="57">
        <f>D63*Parameters!E$27</f>
        <v>0.81174555000000004</v>
      </c>
      <c r="K63" s="58">
        <f>E63*Parameters!F$27</f>
        <v>1.9445283000000002</v>
      </c>
      <c r="L63" s="56">
        <f>I63*Parameters!D$24</f>
        <v>0.29627400000000004</v>
      </c>
      <c r="M63" s="57">
        <f>J63*Parameters!E$24</f>
        <v>0.81174555000000004</v>
      </c>
      <c r="N63" s="58">
        <f>K63*Parameters!F$24</f>
        <v>1.9445283000000002</v>
      </c>
    </row>
    <row r="64" spans="1:14" x14ac:dyDescent="0.2">
      <c r="A64" s="4" t="s">
        <v>133</v>
      </c>
      <c r="B64" s="4" t="s">
        <v>16</v>
      </c>
      <c r="C64" s="56">
        <f>Node_List!Z64*Parameters!D$19</f>
        <v>4.0937080000000003</v>
      </c>
      <c r="D64" s="57">
        <f>Node_List!AA64*Parameters!E$19</f>
        <v>12.222253100000001</v>
      </c>
      <c r="E64" s="58">
        <f>Node_List!AB64*Parameters!F$19</f>
        <v>30.494628599999999</v>
      </c>
      <c r="F64" s="56">
        <f>C64*Parameters!D$24</f>
        <v>4.0937080000000003</v>
      </c>
      <c r="G64" s="57">
        <f>D64*Parameters!E$24</f>
        <v>12.222253100000001</v>
      </c>
      <c r="H64" s="58">
        <f>E64*Parameters!F$24</f>
        <v>30.494628599999999</v>
      </c>
      <c r="I64" s="56">
        <f>C64*Parameters!D$27</f>
        <v>1.3509236400000002</v>
      </c>
      <c r="J64" s="57">
        <f>D64*Parameters!E$27</f>
        <v>4.033343523000001</v>
      </c>
      <c r="K64" s="58">
        <f>E64*Parameters!F$27</f>
        <v>10.063227438</v>
      </c>
      <c r="L64" s="56">
        <f>I64*Parameters!D$24</f>
        <v>1.3509236400000002</v>
      </c>
      <c r="M64" s="57">
        <f>J64*Parameters!E$24</f>
        <v>4.033343523000001</v>
      </c>
      <c r="N64" s="58">
        <f>K64*Parameters!F$24</f>
        <v>10.063227438</v>
      </c>
    </row>
    <row r="65" spans="1:14" x14ac:dyDescent="0.2">
      <c r="A65" s="4" t="s">
        <v>134</v>
      </c>
      <c r="B65" s="4" t="s">
        <v>17</v>
      </c>
      <c r="C65" s="56">
        <f>Node_List!Z65*Parameters!D$19</f>
        <v>1.1200000000000001</v>
      </c>
      <c r="D65" s="57">
        <f>Node_List!AA65*Parameters!E$19</f>
        <v>2.7069999999999999</v>
      </c>
      <c r="E65" s="58">
        <f>Node_List!AB65*Parameters!F$19</f>
        <v>6.1660000000000004</v>
      </c>
      <c r="F65" s="56">
        <f>C65*Parameters!D$24</f>
        <v>1.1200000000000001</v>
      </c>
      <c r="G65" s="57">
        <f>D65*Parameters!E$24</f>
        <v>2.7069999999999999</v>
      </c>
      <c r="H65" s="58">
        <f>E65*Parameters!F$24</f>
        <v>6.1660000000000004</v>
      </c>
      <c r="I65" s="56">
        <f>C65*Parameters!D$27</f>
        <v>0.36960000000000004</v>
      </c>
      <c r="J65" s="57">
        <f>D65*Parameters!E$27</f>
        <v>0.89330999999999994</v>
      </c>
      <c r="K65" s="58">
        <f>E65*Parameters!F$27</f>
        <v>2.03478</v>
      </c>
      <c r="L65" s="56">
        <f>I65*Parameters!D$24</f>
        <v>0.36960000000000004</v>
      </c>
      <c r="M65" s="57">
        <f>J65*Parameters!E$24</f>
        <v>0.89330999999999994</v>
      </c>
      <c r="N65" s="58">
        <f>K65*Parameters!F$24</f>
        <v>2.03478</v>
      </c>
    </row>
    <row r="66" spans="1:14" x14ac:dyDescent="0.2">
      <c r="A66" s="4" t="s">
        <v>135</v>
      </c>
      <c r="B66" s="4" t="s">
        <v>17</v>
      </c>
      <c r="C66" s="56">
        <f>Node_List!Z66*Parameters!D$19</f>
        <v>2.7746</v>
      </c>
      <c r="D66" s="57">
        <f>Node_List!AA66*Parameters!E$19</f>
        <v>6.7278449999999994</v>
      </c>
      <c r="E66" s="58">
        <f>Node_List!AB66*Parameters!F$19</f>
        <v>15.449570000000001</v>
      </c>
      <c r="F66" s="56">
        <f>C66*Parameters!D$24</f>
        <v>2.7746</v>
      </c>
      <c r="G66" s="57">
        <f>D66*Parameters!E$24</f>
        <v>6.7278449999999994</v>
      </c>
      <c r="H66" s="58">
        <f>E66*Parameters!F$24</f>
        <v>15.449570000000001</v>
      </c>
      <c r="I66" s="56">
        <f>C66*Parameters!D$27</f>
        <v>0.91561800000000004</v>
      </c>
      <c r="J66" s="57">
        <f>D66*Parameters!E$27</f>
        <v>2.22018885</v>
      </c>
      <c r="K66" s="58">
        <f>E66*Parameters!F$27</f>
        <v>5.0983581000000004</v>
      </c>
      <c r="L66" s="56">
        <f>I66*Parameters!D$24</f>
        <v>0.91561800000000004</v>
      </c>
      <c r="M66" s="57">
        <f>J66*Parameters!E$24</f>
        <v>2.22018885</v>
      </c>
      <c r="N66" s="58">
        <f>K66*Parameters!F$24</f>
        <v>5.0983581000000004</v>
      </c>
    </row>
    <row r="67" spans="1:14" x14ac:dyDescent="0.2">
      <c r="A67" s="4" t="s">
        <v>136</v>
      </c>
      <c r="B67" s="4" t="s">
        <v>17</v>
      </c>
      <c r="C67" s="56">
        <f>Node_List!Z67*Parameters!D$19</f>
        <v>1.4378000000000002</v>
      </c>
      <c r="D67" s="57">
        <f>Node_List!AA67*Parameters!E$19</f>
        <v>3.7853349999999999</v>
      </c>
      <c r="E67" s="58">
        <f>Node_List!AB67*Parameters!F$19</f>
        <v>9.0355100000000004</v>
      </c>
      <c r="F67" s="56">
        <f>C67*Parameters!D$24</f>
        <v>1.4378000000000002</v>
      </c>
      <c r="G67" s="57">
        <f>D67*Parameters!E$24</f>
        <v>3.7853349999999999</v>
      </c>
      <c r="H67" s="58">
        <f>E67*Parameters!F$24</f>
        <v>9.0355100000000004</v>
      </c>
      <c r="I67" s="56">
        <f>C67*Parameters!D$27</f>
        <v>0.47447400000000006</v>
      </c>
      <c r="J67" s="57">
        <f>D67*Parameters!E$27</f>
        <v>1.24916055</v>
      </c>
      <c r="K67" s="58">
        <f>E67*Parameters!F$27</f>
        <v>2.9817183000000003</v>
      </c>
      <c r="L67" s="56">
        <f>I67*Parameters!D$24</f>
        <v>0.47447400000000006</v>
      </c>
      <c r="M67" s="57">
        <f>J67*Parameters!E$24</f>
        <v>1.24916055</v>
      </c>
      <c r="N67" s="58">
        <f>K67*Parameters!F$24</f>
        <v>2.9817183000000003</v>
      </c>
    </row>
    <row r="68" spans="1:14" x14ac:dyDescent="0.2">
      <c r="A68" s="4" t="s">
        <v>137</v>
      </c>
      <c r="B68" s="4" t="s">
        <v>17</v>
      </c>
      <c r="C68" s="56">
        <f>Node_List!Z68*Parameters!D$19</f>
        <v>4.6095999999999995</v>
      </c>
      <c r="D68" s="57">
        <f>Node_List!AA68*Parameters!E$19</f>
        <v>11.747720000000001</v>
      </c>
      <c r="E68" s="58">
        <f>Node_List!AB68*Parameters!F$19</f>
        <v>27.474320000000002</v>
      </c>
      <c r="F68" s="56">
        <f>C68*Parameters!D$24</f>
        <v>4.6095999999999995</v>
      </c>
      <c r="G68" s="57">
        <f>D68*Parameters!E$24</f>
        <v>11.747720000000001</v>
      </c>
      <c r="H68" s="58">
        <f>E68*Parameters!F$24</f>
        <v>27.474320000000002</v>
      </c>
      <c r="I68" s="56">
        <f>C68*Parameters!D$27</f>
        <v>1.5211679999999999</v>
      </c>
      <c r="J68" s="57">
        <f>D68*Parameters!E$27</f>
        <v>3.8767476000000007</v>
      </c>
      <c r="K68" s="58">
        <f>E68*Parameters!F$27</f>
        <v>9.0665256000000021</v>
      </c>
      <c r="L68" s="56">
        <f>I68*Parameters!D$24</f>
        <v>1.5211679999999999</v>
      </c>
      <c r="M68" s="57">
        <f>J68*Parameters!E$24</f>
        <v>3.8767476000000007</v>
      </c>
      <c r="N68" s="58">
        <f>K68*Parameters!F$24</f>
        <v>9.0665256000000021</v>
      </c>
    </row>
    <row r="69" spans="1:14" x14ac:dyDescent="0.2">
      <c r="A69" s="4" t="s">
        <v>138</v>
      </c>
      <c r="B69" s="4" t="s">
        <v>18</v>
      </c>
      <c r="C69" s="56">
        <f>Node_List!Z69*Parameters!D$19</f>
        <v>4.0000000000000008E-2</v>
      </c>
      <c r="D69" s="57">
        <f>Node_List!AA69*Parameters!E$19</f>
        <v>0.53599999999999992</v>
      </c>
      <c r="E69" s="58">
        <f>Node_List!AB69*Parameters!F$19</f>
        <v>1.6800000000000002</v>
      </c>
      <c r="F69" s="56">
        <f>C69*Parameters!D$24</f>
        <v>4.0000000000000008E-2</v>
      </c>
      <c r="G69" s="57">
        <f>D69*Parameters!E$24</f>
        <v>0.53599999999999992</v>
      </c>
      <c r="H69" s="58">
        <f>E69*Parameters!F$24</f>
        <v>1.6800000000000002</v>
      </c>
      <c r="I69" s="56">
        <f>C69*Parameters!D$27</f>
        <v>1.3200000000000003E-2</v>
      </c>
      <c r="J69" s="57">
        <f>D69*Parameters!E$27</f>
        <v>0.17687999999999998</v>
      </c>
      <c r="K69" s="58">
        <f>E69*Parameters!F$27</f>
        <v>0.55440000000000011</v>
      </c>
      <c r="L69" s="56">
        <f>I69*Parameters!D$24</f>
        <v>1.3200000000000003E-2</v>
      </c>
      <c r="M69" s="57">
        <f>J69*Parameters!E$24</f>
        <v>0.17687999999999998</v>
      </c>
      <c r="N69" s="58">
        <f>K69*Parameters!F$24</f>
        <v>0.55440000000000011</v>
      </c>
    </row>
    <row r="70" spans="1:14" x14ac:dyDescent="0.2">
      <c r="A70" s="4" t="s">
        <v>139</v>
      </c>
      <c r="B70" s="4" t="s">
        <v>17</v>
      </c>
      <c r="C70" s="56">
        <f>Node_List!Z70*Parameters!D$19</f>
        <v>3.9002000000000003</v>
      </c>
      <c r="D70" s="57">
        <f>Node_List!AA70*Parameters!E$19</f>
        <v>9.1000150000000026</v>
      </c>
      <c r="E70" s="58">
        <f>Node_List!AB70*Parameters!F$19</f>
        <v>20.631590000000003</v>
      </c>
      <c r="F70" s="56">
        <f>C70*Parameters!D$24</f>
        <v>3.9002000000000003</v>
      </c>
      <c r="G70" s="57">
        <f>D70*Parameters!E$24</f>
        <v>9.1000150000000026</v>
      </c>
      <c r="H70" s="58">
        <f>E70*Parameters!F$24</f>
        <v>20.631590000000003</v>
      </c>
      <c r="I70" s="56">
        <f>C70*Parameters!D$27</f>
        <v>1.2870660000000003</v>
      </c>
      <c r="J70" s="57">
        <f>D70*Parameters!E$27</f>
        <v>3.0030049500000011</v>
      </c>
      <c r="K70" s="58">
        <f>E70*Parameters!F$27</f>
        <v>6.8084247000000016</v>
      </c>
      <c r="L70" s="56">
        <f>I70*Parameters!D$24</f>
        <v>1.2870660000000003</v>
      </c>
      <c r="M70" s="57">
        <f>J70*Parameters!E$24</f>
        <v>3.0030049500000011</v>
      </c>
      <c r="N70" s="58">
        <f>K70*Parameters!F$24</f>
        <v>6.8084247000000016</v>
      </c>
    </row>
    <row r="71" spans="1:14" x14ac:dyDescent="0.2">
      <c r="A71" s="4" t="s">
        <v>140</v>
      </c>
      <c r="B71" s="4" t="s">
        <v>17</v>
      </c>
      <c r="C71" s="56">
        <f>Node_List!Z71*Parameters!D$19</f>
        <v>3.6210000000000004</v>
      </c>
      <c r="D71" s="57">
        <f>Node_List!AA71*Parameters!E$19</f>
        <v>8.0325750000000014</v>
      </c>
      <c r="E71" s="58">
        <f>Node_List!AB71*Parameters!F$19</f>
        <v>17.770950000000003</v>
      </c>
      <c r="F71" s="56">
        <f>C71*Parameters!D$24</f>
        <v>3.6210000000000004</v>
      </c>
      <c r="G71" s="57">
        <f>D71*Parameters!E$24</f>
        <v>8.0325750000000014</v>
      </c>
      <c r="H71" s="58">
        <f>E71*Parameters!F$24</f>
        <v>17.770950000000003</v>
      </c>
      <c r="I71" s="56">
        <f>C71*Parameters!D$27</f>
        <v>1.1949300000000003</v>
      </c>
      <c r="J71" s="57">
        <f>D71*Parameters!E$27</f>
        <v>2.6507497500000006</v>
      </c>
      <c r="K71" s="58">
        <f>E71*Parameters!F$27</f>
        <v>5.8644135000000013</v>
      </c>
      <c r="L71" s="56">
        <f>I71*Parameters!D$24</f>
        <v>1.1949300000000003</v>
      </c>
      <c r="M71" s="57">
        <f>J71*Parameters!E$24</f>
        <v>2.6507497500000006</v>
      </c>
      <c r="N71" s="58">
        <f>K71*Parameters!F$24</f>
        <v>5.8644135000000013</v>
      </c>
    </row>
    <row r="72" spans="1:14" x14ac:dyDescent="0.2">
      <c r="A72" s="4" t="s">
        <v>141</v>
      </c>
      <c r="B72" s="4" t="s">
        <v>17</v>
      </c>
      <c r="C72" s="56">
        <f>Node_List!Z72*Parameters!D$19</f>
        <v>3.5744000000000002</v>
      </c>
      <c r="D72" s="57">
        <f>Node_List!AA72*Parameters!E$19</f>
        <v>9.2885800000000014</v>
      </c>
      <c r="E72" s="58">
        <f>Node_List!AB72*Parameters!F$19</f>
        <v>21.853480000000005</v>
      </c>
      <c r="F72" s="56">
        <f>C72*Parameters!D$24</f>
        <v>3.5744000000000002</v>
      </c>
      <c r="G72" s="57">
        <f>D72*Parameters!E$24</f>
        <v>9.2885800000000014</v>
      </c>
      <c r="H72" s="58">
        <f>E72*Parameters!F$24</f>
        <v>21.853480000000005</v>
      </c>
      <c r="I72" s="56">
        <f>C72*Parameters!D$27</f>
        <v>1.1795520000000002</v>
      </c>
      <c r="J72" s="57">
        <f>D72*Parameters!E$27</f>
        <v>3.0652314000000005</v>
      </c>
      <c r="K72" s="58">
        <f>E72*Parameters!F$27</f>
        <v>7.2116484000000023</v>
      </c>
      <c r="L72" s="56">
        <f>I72*Parameters!D$24</f>
        <v>1.1795520000000002</v>
      </c>
      <c r="M72" s="57">
        <f>J72*Parameters!E$24</f>
        <v>3.0652314000000005</v>
      </c>
      <c r="N72" s="58">
        <f>K72*Parameters!F$24</f>
        <v>7.2116484000000023</v>
      </c>
    </row>
    <row r="73" spans="1:14" x14ac:dyDescent="0.2">
      <c r="A73" s="4" t="s">
        <v>142</v>
      </c>
      <c r="B73" s="4" t="s">
        <v>16</v>
      </c>
      <c r="C73" s="56">
        <f>Node_List!Z73*Parameters!D$19</f>
        <v>6.4872000000000005</v>
      </c>
      <c r="D73" s="57">
        <f>Node_List!AA73*Parameters!E$19</f>
        <v>16.025040000000001</v>
      </c>
      <c r="E73" s="58">
        <f>Node_List!AB73*Parameters!F$19</f>
        <v>37.062240000000003</v>
      </c>
      <c r="F73" s="56">
        <f>C73*Parameters!D$24</f>
        <v>6.4872000000000005</v>
      </c>
      <c r="G73" s="57">
        <f>D73*Parameters!E$24</f>
        <v>16.025040000000001</v>
      </c>
      <c r="H73" s="58">
        <f>E73*Parameters!F$24</f>
        <v>37.062240000000003</v>
      </c>
      <c r="I73" s="56">
        <f>C73*Parameters!D$27</f>
        <v>2.1407760000000002</v>
      </c>
      <c r="J73" s="57">
        <f>D73*Parameters!E$27</f>
        <v>5.2882632000000003</v>
      </c>
      <c r="K73" s="58">
        <f>E73*Parameters!F$27</f>
        <v>12.230539200000001</v>
      </c>
      <c r="L73" s="56">
        <f>I73*Parameters!D$24</f>
        <v>2.1407760000000002</v>
      </c>
      <c r="M73" s="57">
        <f>J73*Parameters!E$24</f>
        <v>5.2882632000000003</v>
      </c>
      <c r="N73" s="58">
        <f>K73*Parameters!F$24</f>
        <v>12.230539200000001</v>
      </c>
    </row>
    <row r="74" spans="1:14" x14ac:dyDescent="0.2">
      <c r="A74" s="4" t="s">
        <v>143</v>
      </c>
      <c r="B74" s="4" t="s">
        <v>17</v>
      </c>
      <c r="C74" s="56">
        <f>Node_List!Z74*Parameters!D$19</f>
        <v>6.6988000000000003</v>
      </c>
      <c r="D74" s="57">
        <f>Node_List!AA74*Parameters!E$19</f>
        <v>15.822410000000003</v>
      </c>
      <c r="E74" s="58">
        <f>Node_List!AB74*Parameters!F$19</f>
        <v>36.07546</v>
      </c>
      <c r="F74" s="56">
        <f>C74*Parameters!D$24</f>
        <v>6.6988000000000003</v>
      </c>
      <c r="G74" s="57">
        <f>D74*Parameters!E$24</f>
        <v>15.822410000000003</v>
      </c>
      <c r="H74" s="58">
        <f>E74*Parameters!F$24</f>
        <v>36.07546</v>
      </c>
      <c r="I74" s="56">
        <f>C74*Parameters!D$27</f>
        <v>2.210604</v>
      </c>
      <c r="J74" s="57">
        <f>D74*Parameters!E$27</f>
        <v>5.2213953000000011</v>
      </c>
      <c r="K74" s="58">
        <f>E74*Parameters!F$27</f>
        <v>11.904901800000001</v>
      </c>
      <c r="L74" s="56">
        <f>I74*Parameters!D$24</f>
        <v>2.210604</v>
      </c>
      <c r="M74" s="57">
        <f>J74*Parameters!E$24</f>
        <v>5.2213953000000011</v>
      </c>
      <c r="N74" s="58">
        <f>K74*Parameters!F$24</f>
        <v>11.904901800000001</v>
      </c>
    </row>
    <row r="75" spans="1:14" x14ac:dyDescent="0.2">
      <c r="A75" s="4" t="s">
        <v>144</v>
      </c>
      <c r="B75" s="4" t="s">
        <v>17</v>
      </c>
      <c r="C75" s="56">
        <f>Node_List!Z75*Parameters!D$19</f>
        <v>1.407</v>
      </c>
      <c r="D75" s="57">
        <f>Node_List!AA75*Parameters!E$19</f>
        <v>3.3340250000000005</v>
      </c>
      <c r="E75" s="58">
        <f>Node_List!AB75*Parameters!F$19</f>
        <v>7.5446500000000007</v>
      </c>
      <c r="F75" s="56">
        <f>C75*Parameters!D$24</f>
        <v>1.407</v>
      </c>
      <c r="G75" s="57">
        <f>D75*Parameters!E$24</f>
        <v>3.3340250000000005</v>
      </c>
      <c r="H75" s="58">
        <f>E75*Parameters!F$24</f>
        <v>7.5446500000000007</v>
      </c>
      <c r="I75" s="56">
        <f>C75*Parameters!D$27</f>
        <v>0.46431000000000006</v>
      </c>
      <c r="J75" s="57">
        <f>D75*Parameters!E$27</f>
        <v>1.1002282500000002</v>
      </c>
      <c r="K75" s="58">
        <f>E75*Parameters!F$27</f>
        <v>2.4897345000000004</v>
      </c>
      <c r="L75" s="56">
        <f>I75*Parameters!D$24</f>
        <v>0.46431000000000006</v>
      </c>
      <c r="M75" s="57">
        <f>J75*Parameters!E$24</f>
        <v>1.1002282500000002</v>
      </c>
      <c r="N75" s="58">
        <f>K75*Parameters!F$24</f>
        <v>2.4897345000000004</v>
      </c>
    </row>
    <row r="76" spans="1:14" x14ac:dyDescent="0.2">
      <c r="A76" s="4" t="s">
        <v>145</v>
      </c>
      <c r="B76" s="4" t="s">
        <v>17</v>
      </c>
      <c r="C76" s="56">
        <f>Node_List!Z76*Parameters!D$19</f>
        <v>2.4806000000000004</v>
      </c>
      <c r="D76" s="57">
        <f>Node_List!AA76*Parameters!E$19</f>
        <v>6.0705450000000001</v>
      </c>
      <c r="E76" s="58">
        <f>Node_List!AB76*Parameters!F$19</f>
        <v>13.983770000000005</v>
      </c>
      <c r="F76" s="56">
        <f>C76*Parameters!D$24</f>
        <v>2.4806000000000004</v>
      </c>
      <c r="G76" s="57">
        <f>D76*Parameters!E$24</f>
        <v>6.0705450000000001</v>
      </c>
      <c r="H76" s="58">
        <f>E76*Parameters!F$24</f>
        <v>13.983770000000005</v>
      </c>
      <c r="I76" s="56">
        <f>C76*Parameters!D$27</f>
        <v>0.81859800000000016</v>
      </c>
      <c r="J76" s="57">
        <f>D76*Parameters!E$27</f>
        <v>2.0032798500000002</v>
      </c>
      <c r="K76" s="58">
        <f>E76*Parameters!F$27</f>
        <v>4.6146441000000022</v>
      </c>
      <c r="L76" s="56">
        <f>I76*Parameters!D$24</f>
        <v>0.81859800000000016</v>
      </c>
      <c r="M76" s="57">
        <f>J76*Parameters!E$24</f>
        <v>2.0032798500000002</v>
      </c>
      <c r="N76" s="58">
        <f>K76*Parameters!F$24</f>
        <v>4.6146441000000022</v>
      </c>
    </row>
    <row r="77" spans="1:14" x14ac:dyDescent="0.2">
      <c r="A77" s="4" t="s">
        <v>146</v>
      </c>
      <c r="B77" s="4" t="s">
        <v>17</v>
      </c>
      <c r="C77" s="56">
        <f>Node_List!Z77*Parameters!D$19</f>
        <v>3.4990000000000006</v>
      </c>
      <c r="D77" s="57">
        <f>Node_List!AA77*Parameters!E$19</f>
        <v>8.2989250000000023</v>
      </c>
      <c r="E77" s="58">
        <f>Node_List!AB77*Parameters!F$19</f>
        <v>18.888050000000003</v>
      </c>
      <c r="F77" s="56">
        <f>C77*Parameters!D$24</f>
        <v>3.4990000000000006</v>
      </c>
      <c r="G77" s="57">
        <f>D77*Parameters!E$24</f>
        <v>8.2989250000000023</v>
      </c>
      <c r="H77" s="58">
        <f>E77*Parameters!F$24</f>
        <v>18.888050000000003</v>
      </c>
      <c r="I77" s="56">
        <f>C77*Parameters!D$27</f>
        <v>1.1546700000000003</v>
      </c>
      <c r="J77" s="57">
        <f>D77*Parameters!E$27</f>
        <v>2.7386452500000007</v>
      </c>
      <c r="K77" s="58">
        <f>E77*Parameters!F$27</f>
        <v>6.2330565000000018</v>
      </c>
      <c r="L77" s="56">
        <f>I77*Parameters!D$24</f>
        <v>1.1546700000000003</v>
      </c>
      <c r="M77" s="57">
        <f>J77*Parameters!E$24</f>
        <v>2.7386452500000007</v>
      </c>
      <c r="N77" s="58">
        <f>K77*Parameters!F$24</f>
        <v>6.2330565000000018</v>
      </c>
    </row>
    <row r="78" spans="1:14" x14ac:dyDescent="0.2">
      <c r="A78" s="4" t="s">
        <v>147</v>
      </c>
      <c r="B78" s="4" t="s">
        <v>16</v>
      </c>
      <c r="C78" s="56">
        <f>Node_List!Z78*Parameters!D$19</f>
        <v>2.8456000000000001</v>
      </c>
      <c r="D78" s="57">
        <f>Node_List!AA78*Parameters!E$19</f>
        <v>6.5686700000000009</v>
      </c>
      <c r="E78" s="58">
        <f>Node_List!AB78*Parameters!F$19</f>
        <v>14.811020000000003</v>
      </c>
      <c r="F78" s="56">
        <f>C78*Parameters!D$24</f>
        <v>2.8456000000000001</v>
      </c>
      <c r="G78" s="57">
        <f>D78*Parameters!E$24</f>
        <v>6.5686700000000009</v>
      </c>
      <c r="H78" s="58">
        <f>E78*Parameters!F$24</f>
        <v>14.811020000000003</v>
      </c>
      <c r="I78" s="56">
        <f>C78*Parameters!D$27</f>
        <v>0.9390480000000001</v>
      </c>
      <c r="J78" s="57">
        <f>D78*Parameters!E$27</f>
        <v>2.1676611000000006</v>
      </c>
      <c r="K78" s="58">
        <f>E78*Parameters!F$27</f>
        <v>4.8876366000000013</v>
      </c>
      <c r="L78" s="56">
        <f>I78*Parameters!D$24</f>
        <v>0.9390480000000001</v>
      </c>
      <c r="M78" s="57">
        <f>J78*Parameters!E$24</f>
        <v>2.1676611000000006</v>
      </c>
      <c r="N78" s="58">
        <f>K78*Parameters!F$24</f>
        <v>4.8876366000000013</v>
      </c>
    </row>
    <row r="79" spans="1:14" x14ac:dyDescent="0.2">
      <c r="A79" s="4" t="s">
        <v>148</v>
      </c>
      <c r="B79" s="4" t="s">
        <v>17</v>
      </c>
      <c r="C79" s="56">
        <f>Node_List!Z79*Parameters!D$19</f>
        <v>3.547600000000001</v>
      </c>
      <c r="D79" s="57">
        <f>Node_List!AA79*Parameters!E$19</f>
        <v>8.5638199999999998</v>
      </c>
      <c r="E79" s="58">
        <f>Node_List!AB79*Parameters!F$19</f>
        <v>19.716920000000002</v>
      </c>
      <c r="F79" s="56">
        <f>C79*Parameters!D$24</f>
        <v>3.547600000000001</v>
      </c>
      <c r="G79" s="57">
        <f>D79*Parameters!E$24</f>
        <v>8.5638199999999998</v>
      </c>
      <c r="H79" s="58">
        <f>E79*Parameters!F$24</f>
        <v>19.716920000000002</v>
      </c>
      <c r="I79" s="56">
        <f>C79*Parameters!D$27</f>
        <v>1.1707080000000003</v>
      </c>
      <c r="J79" s="57">
        <f>D79*Parameters!E$27</f>
        <v>2.8260605999999999</v>
      </c>
      <c r="K79" s="58">
        <f>E79*Parameters!F$27</f>
        <v>6.5065836000000008</v>
      </c>
      <c r="L79" s="56">
        <f>I79*Parameters!D$24</f>
        <v>1.1707080000000003</v>
      </c>
      <c r="M79" s="57">
        <f>J79*Parameters!E$24</f>
        <v>2.8260605999999999</v>
      </c>
      <c r="N79" s="58">
        <f>K79*Parameters!F$24</f>
        <v>6.5065836000000008</v>
      </c>
    </row>
    <row r="80" spans="1:14" x14ac:dyDescent="0.2">
      <c r="A80" s="4" t="s">
        <v>149</v>
      </c>
      <c r="B80" s="4" t="s">
        <v>17</v>
      </c>
      <c r="C80" s="56">
        <f>Node_List!Z80*Parameters!D$19</f>
        <v>3.6340000000000003</v>
      </c>
      <c r="D80" s="57">
        <f>Node_List!AA80*Parameters!E$19</f>
        <v>8.7503000000000011</v>
      </c>
      <c r="E80" s="58">
        <f>Node_List!AB80*Parameters!F$19</f>
        <v>20.123800000000003</v>
      </c>
      <c r="F80" s="56">
        <f>C80*Parameters!D$24</f>
        <v>3.6340000000000003</v>
      </c>
      <c r="G80" s="57">
        <f>D80*Parameters!E$24</f>
        <v>8.7503000000000011</v>
      </c>
      <c r="H80" s="58">
        <f>E80*Parameters!F$24</f>
        <v>20.123800000000003</v>
      </c>
      <c r="I80" s="56">
        <f>C80*Parameters!D$27</f>
        <v>1.1992200000000002</v>
      </c>
      <c r="J80" s="57">
        <f>D80*Parameters!E$27</f>
        <v>2.8875990000000007</v>
      </c>
      <c r="K80" s="58">
        <f>E80*Parameters!F$27</f>
        <v>6.6408540000000009</v>
      </c>
      <c r="L80" s="56">
        <f>I80*Parameters!D$24</f>
        <v>1.1992200000000002</v>
      </c>
      <c r="M80" s="57">
        <f>J80*Parameters!E$24</f>
        <v>2.8875990000000007</v>
      </c>
      <c r="N80" s="58">
        <f>K80*Parameters!F$24</f>
        <v>6.6408540000000009</v>
      </c>
    </row>
    <row r="81" spans="1:14" x14ac:dyDescent="0.2">
      <c r="A81" s="4" t="s">
        <v>150</v>
      </c>
      <c r="B81" s="4" t="s">
        <v>17</v>
      </c>
      <c r="C81" s="56">
        <f>Node_List!Z81*Parameters!D$19</f>
        <v>4.0697999999999999</v>
      </c>
      <c r="D81" s="57">
        <f>Node_List!AA81*Parameters!E$19</f>
        <v>9.9157350000000033</v>
      </c>
      <c r="E81" s="58">
        <f>Node_List!AB81*Parameters!F$19</f>
        <v>22.92191</v>
      </c>
      <c r="F81" s="56">
        <f>C81*Parameters!D$24</f>
        <v>4.0697999999999999</v>
      </c>
      <c r="G81" s="57">
        <f>D81*Parameters!E$24</f>
        <v>9.9157350000000033</v>
      </c>
      <c r="H81" s="58">
        <f>E81*Parameters!F$24</f>
        <v>22.92191</v>
      </c>
      <c r="I81" s="56">
        <f>C81*Parameters!D$27</f>
        <v>1.3430340000000001</v>
      </c>
      <c r="J81" s="57">
        <f>D81*Parameters!E$27</f>
        <v>3.2721925500000011</v>
      </c>
      <c r="K81" s="58">
        <f>E81*Parameters!F$27</f>
        <v>7.5642303000000002</v>
      </c>
      <c r="L81" s="56">
        <f>I81*Parameters!D$24</f>
        <v>1.3430340000000001</v>
      </c>
      <c r="M81" s="57">
        <f>J81*Parameters!E$24</f>
        <v>3.2721925500000011</v>
      </c>
      <c r="N81" s="58">
        <f>K81*Parameters!F$24</f>
        <v>7.5642303000000002</v>
      </c>
    </row>
    <row r="82" spans="1:14" x14ac:dyDescent="0.2">
      <c r="A82" s="4" t="s">
        <v>151</v>
      </c>
      <c r="B82" s="4" t="s">
        <v>17</v>
      </c>
      <c r="C82" s="56">
        <f>Node_List!Z82*Parameters!D$19</f>
        <v>3.3610000000000002</v>
      </c>
      <c r="D82" s="57">
        <f>Node_List!AA82*Parameters!E$19</f>
        <v>7.7038249999999993</v>
      </c>
      <c r="E82" s="58">
        <f>Node_List!AB82*Parameters!F$19</f>
        <v>17.119450000000001</v>
      </c>
      <c r="F82" s="56">
        <f>C82*Parameters!D$24</f>
        <v>3.3610000000000002</v>
      </c>
      <c r="G82" s="57">
        <f>D82*Parameters!E$24</f>
        <v>7.7038249999999993</v>
      </c>
      <c r="H82" s="58">
        <f>E82*Parameters!F$24</f>
        <v>17.119450000000001</v>
      </c>
      <c r="I82" s="56">
        <f>C82*Parameters!D$27</f>
        <v>1.1091300000000002</v>
      </c>
      <c r="J82" s="57">
        <f>D82*Parameters!E$27</f>
        <v>2.5422622499999998</v>
      </c>
      <c r="K82" s="58">
        <f>E82*Parameters!F$27</f>
        <v>5.6494185000000003</v>
      </c>
      <c r="L82" s="56">
        <f>I82*Parameters!D$24</f>
        <v>1.1091300000000002</v>
      </c>
      <c r="M82" s="57">
        <f>J82*Parameters!E$24</f>
        <v>2.5422622499999998</v>
      </c>
      <c r="N82" s="58">
        <f>K82*Parameters!F$24</f>
        <v>5.6494185000000003</v>
      </c>
    </row>
    <row r="83" spans="1:14" x14ac:dyDescent="0.2">
      <c r="A83" s="4" t="s">
        <v>152</v>
      </c>
      <c r="B83" s="4" t="s">
        <v>17</v>
      </c>
      <c r="C83" s="56">
        <f>Node_List!Z83*Parameters!D$19</f>
        <v>2.2858000000000001</v>
      </c>
      <c r="D83" s="57">
        <f>Node_List!AA83*Parameters!E$19</f>
        <v>6.433935</v>
      </c>
      <c r="E83" s="58">
        <f>Node_List!AB83*Parameters!F$19</f>
        <v>15.787110000000002</v>
      </c>
      <c r="F83" s="56">
        <f>C83*Parameters!D$24</f>
        <v>2.2858000000000001</v>
      </c>
      <c r="G83" s="57">
        <f>D83*Parameters!E$24</f>
        <v>6.433935</v>
      </c>
      <c r="H83" s="58">
        <f>E83*Parameters!F$24</f>
        <v>15.787110000000002</v>
      </c>
      <c r="I83" s="56">
        <f>C83*Parameters!D$27</f>
        <v>0.75431400000000004</v>
      </c>
      <c r="J83" s="57">
        <f>D83*Parameters!E$27</f>
        <v>2.1231985500000001</v>
      </c>
      <c r="K83" s="58">
        <f>E83*Parameters!F$27</f>
        <v>5.2097463000000008</v>
      </c>
      <c r="L83" s="56">
        <f>I83*Parameters!D$24</f>
        <v>0.75431400000000004</v>
      </c>
      <c r="M83" s="57">
        <f>J83*Parameters!E$24</f>
        <v>2.1231985500000001</v>
      </c>
      <c r="N83" s="58">
        <f>K83*Parameters!F$24</f>
        <v>5.2097463000000008</v>
      </c>
    </row>
    <row r="84" spans="1:14" x14ac:dyDescent="0.2">
      <c r="A84" s="4" t="s">
        <v>153</v>
      </c>
      <c r="B84" s="4" t="s">
        <v>17</v>
      </c>
      <c r="C84" s="56">
        <f>Node_List!Z84*Parameters!D$19</f>
        <v>1.5612000000000001</v>
      </c>
      <c r="D84" s="57">
        <f>Node_List!AA84*Parameters!E$19</f>
        <v>4.0440900000000006</v>
      </c>
      <c r="E84" s="58">
        <f>Node_List!AB84*Parameters!F$19</f>
        <v>9.389540000000002</v>
      </c>
      <c r="F84" s="56">
        <f>C84*Parameters!D$24</f>
        <v>1.5612000000000001</v>
      </c>
      <c r="G84" s="57">
        <f>D84*Parameters!E$24</f>
        <v>4.0440900000000006</v>
      </c>
      <c r="H84" s="58">
        <f>E84*Parameters!F$24</f>
        <v>9.389540000000002</v>
      </c>
      <c r="I84" s="56">
        <f>C84*Parameters!D$27</f>
        <v>0.5151960000000001</v>
      </c>
      <c r="J84" s="57">
        <f>D84*Parameters!E$27</f>
        <v>1.3345497000000002</v>
      </c>
      <c r="K84" s="58">
        <f>E84*Parameters!F$27</f>
        <v>3.0985482000000006</v>
      </c>
      <c r="L84" s="56">
        <f>I84*Parameters!D$24</f>
        <v>0.5151960000000001</v>
      </c>
      <c r="M84" s="57">
        <f>J84*Parameters!E$24</f>
        <v>1.3345497000000002</v>
      </c>
      <c r="N84" s="58">
        <f>K84*Parameters!F$24</f>
        <v>3.0985482000000006</v>
      </c>
    </row>
    <row r="85" spans="1:14" x14ac:dyDescent="0.2">
      <c r="A85" s="4" t="s">
        <v>154</v>
      </c>
      <c r="B85" s="4" t="s">
        <v>17</v>
      </c>
      <c r="C85" s="56">
        <f>Node_List!Z85*Parameters!D$19</f>
        <v>2.8563999999999998</v>
      </c>
      <c r="D85" s="57">
        <f>Node_List!AA85*Parameters!E$19</f>
        <v>7.1519800000000009</v>
      </c>
      <c r="E85" s="58">
        <f>Node_List!AB85*Parameters!F$19</f>
        <v>16.661880000000004</v>
      </c>
      <c r="F85" s="56">
        <f>C85*Parameters!D$24</f>
        <v>2.8563999999999998</v>
      </c>
      <c r="G85" s="57">
        <f>D85*Parameters!E$24</f>
        <v>7.1519800000000009</v>
      </c>
      <c r="H85" s="58">
        <f>E85*Parameters!F$24</f>
        <v>16.661880000000004</v>
      </c>
      <c r="I85" s="56">
        <f>C85*Parameters!D$27</f>
        <v>0.94261200000000001</v>
      </c>
      <c r="J85" s="57">
        <f>D85*Parameters!E$27</f>
        <v>2.3601534000000006</v>
      </c>
      <c r="K85" s="58">
        <f>E85*Parameters!F$27</f>
        <v>5.4984204000000014</v>
      </c>
      <c r="L85" s="56">
        <f>I85*Parameters!D$24</f>
        <v>0.94261200000000001</v>
      </c>
      <c r="M85" s="57">
        <f>J85*Parameters!E$24</f>
        <v>2.3601534000000006</v>
      </c>
      <c r="N85" s="58">
        <f>K85*Parameters!F$24</f>
        <v>5.4984204000000014</v>
      </c>
    </row>
    <row r="86" spans="1:14" x14ac:dyDescent="0.2">
      <c r="A86" s="4" t="s">
        <v>155</v>
      </c>
      <c r="B86" s="4" t="s">
        <v>17</v>
      </c>
      <c r="C86" s="56">
        <f>Node_List!Z86*Parameters!D$19</f>
        <v>3.0578000000000003</v>
      </c>
      <c r="D86" s="57">
        <f>Node_List!AA86*Parameters!E$19</f>
        <v>7.0418350000000007</v>
      </c>
      <c r="E86" s="58">
        <f>Node_List!AB86*Parameters!F$19</f>
        <v>15.864510000000003</v>
      </c>
      <c r="F86" s="56">
        <f>C86*Parameters!D$24</f>
        <v>3.0578000000000003</v>
      </c>
      <c r="G86" s="57">
        <f>D86*Parameters!E$24</f>
        <v>7.0418350000000007</v>
      </c>
      <c r="H86" s="58">
        <f>E86*Parameters!F$24</f>
        <v>15.864510000000003</v>
      </c>
      <c r="I86" s="56">
        <f>C86*Parameters!D$27</f>
        <v>1.0090740000000002</v>
      </c>
      <c r="J86" s="57">
        <f>D86*Parameters!E$27</f>
        <v>2.3238055500000003</v>
      </c>
      <c r="K86" s="58">
        <f>E86*Parameters!F$27</f>
        <v>5.2352883000000014</v>
      </c>
      <c r="L86" s="56">
        <f>I86*Parameters!D$24</f>
        <v>1.0090740000000002</v>
      </c>
      <c r="M86" s="57">
        <f>J86*Parameters!E$24</f>
        <v>2.3238055500000003</v>
      </c>
      <c r="N86" s="58">
        <f>K86*Parameters!F$24</f>
        <v>5.2352883000000014</v>
      </c>
    </row>
    <row r="87" spans="1:14" x14ac:dyDescent="0.2">
      <c r="A87" s="4" t="s">
        <v>156</v>
      </c>
      <c r="B87" s="4" t="s">
        <v>17</v>
      </c>
      <c r="C87" s="56">
        <f>Node_List!Z87*Parameters!D$19</f>
        <v>3.8694800000000003</v>
      </c>
      <c r="D87" s="57">
        <f>Node_List!AA87*Parameters!E$19</f>
        <v>9.7082110000000021</v>
      </c>
      <c r="E87" s="58">
        <f>Node_List!AB87*Parameters!F$19</f>
        <v>22.524366000000001</v>
      </c>
      <c r="F87" s="56">
        <f>C87*Parameters!D$24</f>
        <v>3.8694800000000003</v>
      </c>
      <c r="G87" s="57">
        <f>D87*Parameters!E$24</f>
        <v>9.7082110000000021</v>
      </c>
      <c r="H87" s="58">
        <f>E87*Parameters!F$24</f>
        <v>22.524366000000001</v>
      </c>
      <c r="I87" s="56">
        <f>C87*Parameters!D$27</f>
        <v>1.2769284000000001</v>
      </c>
      <c r="J87" s="57">
        <f>D87*Parameters!E$27</f>
        <v>3.203709630000001</v>
      </c>
      <c r="K87" s="58">
        <f>E87*Parameters!F$27</f>
        <v>7.4330407800000007</v>
      </c>
      <c r="L87" s="56">
        <f>I87*Parameters!D$24</f>
        <v>1.2769284000000001</v>
      </c>
      <c r="M87" s="57">
        <f>J87*Parameters!E$24</f>
        <v>3.203709630000001</v>
      </c>
      <c r="N87" s="58">
        <f>K87*Parameters!F$24</f>
        <v>7.4330407800000007</v>
      </c>
    </row>
    <row r="88" spans="1:14" x14ac:dyDescent="0.2">
      <c r="A88" s="4" t="s">
        <v>157</v>
      </c>
      <c r="B88" s="4" t="s">
        <v>17</v>
      </c>
      <c r="C88" s="56">
        <f>Node_List!Z88*Parameters!D$19</f>
        <v>7.0744000000000007</v>
      </c>
      <c r="D88" s="57">
        <f>Node_List!AA88*Parameters!E$19</f>
        <v>16.370330000000003</v>
      </c>
      <c r="E88" s="58">
        <f>Node_List!AB88*Parameters!F$19</f>
        <v>36.962980000000009</v>
      </c>
      <c r="F88" s="56">
        <f>C88*Parameters!D$24</f>
        <v>7.0744000000000007</v>
      </c>
      <c r="G88" s="57">
        <f>D88*Parameters!E$24</f>
        <v>16.370330000000003</v>
      </c>
      <c r="H88" s="58">
        <f>E88*Parameters!F$24</f>
        <v>36.962980000000009</v>
      </c>
      <c r="I88" s="56">
        <f>C88*Parameters!D$27</f>
        <v>2.3345520000000004</v>
      </c>
      <c r="J88" s="57">
        <f>D88*Parameters!E$27</f>
        <v>5.4022089000000015</v>
      </c>
      <c r="K88" s="58">
        <f>E88*Parameters!F$27</f>
        <v>12.197783400000004</v>
      </c>
      <c r="L88" s="56">
        <f>I88*Parameters!D$24</f>
        <v>2.3345520000000004</v>
      </c>
      <c r="M88" s="57">
        <f>J88*Parameters!E$24</f>
        <v>5.4022089000000015</v>
      </c>
      <c r="N88" s="58">
        <f>K88*Parameters!F$24</f>
        <v>12.197783400000004</v>
      </c>
    </row>
    <row r="89" spans="1:14" x14ac:dyDescent="0.2">
      <c r="A89" s="4" t="s">
        <v>158</v>
      </c>
      <c r="B89" s="4" t="s">
        <v>17</v>
      </c>
      <c r="C89" s="56">
        <f>Node_List!Z89*Parameters!D$19</f>
        <v>2.5162000000000004</v>
      </c>
      <c r="D89" s="57">
        <f>Node_List!AA89*Parameters!E$19</f>
        <v>6.0977150000000009</v>
      </c>
      <c r="E89" s="58">
        <f>Node_List!AB89*Parameters!F$19</f>
        <v>13.859790000000004</v>
      </c>
      <c r="F89" s="56">
        <f>C89*Parameters!D$24</f>
        <v>2.5162000000000004</v>
      </c>
      <c r="G89" s="57">
        <f>D89*Parameters!E$24</f>
        <v>6.0977150000000009</v>
      </c>
      <c r="H89" s="58">
        <f>E89*Parameters!F$24</f>
        <v>13.859790000000004</v>
      </c>
      <c r="I89" s="56">
        <f>C89*Parameters!D$27</f>
        <v>0.83034600000000014</v>
      </c>
      <c r="J89" s="57">
        <f>D89*Parameters!E$27</f>
        <v>2.0122459500000005</v>
      </c>
      <c r="K89" s="58">
        <f>E89*Parameters!F$27</f>
        <v>4.5737307000000014</v>
      </c>
      <c r="L89" s="56">
        <f>I89*Parameters!D$24</f>
        <v>0.83034600000000014</v>
      </c>
      <c r="M89" s="57">
        <f>J89*Parameters!E$24</f>
        <v>2.0122459500000005</v>
      </c>
      <c r="N89" s="58">
        <f>K89*Parameters!F$24</f>
        <v>4.5737307000000014</v>
      </c>
    </row>
    <row r="90" spans="1:14" x14ac:dyDescent="0.2">
      <c r="A90" s="4" t="s">
        <v>159</v>
      </c>
      <c r="B90" s="4" t="s">
        <v>17</v>
      </c>
      <c r="C90" s="56">
        <f>Node_List!Z90*Parameters!D$19</f>
        <v>3.0576000000000003</v>
      </c>
      <c r="D90" s="57">
        <f>Node_List!AA90*Parameters!E$19</f>
        <v>7.6283200000000013</v>
      </c>
      <c r="E90" s="58">
        <f>Node_List!AB90*Parameters!F$19</f>
        <v>17.673920000000003</v>
      </c>
      <c r="F90" s="56">
        <f>C90*Parameters!D$24</f>
        <v>3.0576000000000003</v>
      </c>
      <c r="G90" s="57">
        <f>D90*Parameters!E$24</f>
        <v>7.6283200000000013</v>
      </c>
      <c r="H90" s="58">
        <f>E90*Parameters!F$24</f>
        <v>17.673920000000003</v>
      </c>
      <c r="I90" s="56">
        <f>C90*Parameters!D$27</f>
        <v>1.0090080000000001</v>
      </c>
      <c r="J90" s="57">
        <f>D90*Parameters!E$27</f>
        <v>2.5173456000000005</v>
      </c>
      <c r="K90" s="58">
        <f>E90*Parameters!F$27</f>
        <v>5.8323936000000014</v>
      </c>
      <c r="L90" s="56">
        <f>I90*Parameters!D$24</f>
        <v>1.0090080000000001</v>
      </c>
      <c r="M90" s="57">
        <f>J90*Parameters!E$24</f>
        <v>2.5173456000000005</v>
      </c>
      <c r="N90" s="58">
        <f>K90*Parameters!F$24</f>
        <v>5.8323936000000014</v>
      </c>
    </row>
    <row r="91" spans="1:14" x14ac:dyDescent="0.2">
      <c r="A91" s="4" t="s">
        <v>160</v>
      </c>
      <c r="B91" s="4" t="s">
        <v>16</v>
      </c>
      <c r="C91" s="56">
        <f>Node_List!Z91*Parameters!D$19</f>
        <v>5.745400000000001</v>
      </c>
      <c r="D91" s="57">
        <f>Node_List!AA91*Parameters!E$19</f>
        <v>13.387405000000001</v>
      </c>
      <c r="E91" s="58">
        <f>Node_List!AB91*Parameters!F$19</f>
        <v>30.266930000000002</v>
      </c>
      <c r="F91" s="56">
        <f>C91*Parameters!D$24</f>
        <v>5.745400000000001</v>
      </c>
      <c r="G91" s="57">
        <f>D91*Parameters!E$24</f>
        <v>13.387405000000001</v>
      </c>
      <c r="H91" s="58">
        <f>E91*Parameters!F$24</f>
        <v>30.266930000000002</v>
      </c>
      <c r="I91" s="56">
        <f>C91*Parameters!D$27</f>
        <v>1.8959820000000005</v>
      </c>
      <c r="J91" s="57">
        <f>D91*Parameters!E$27</f>
        <v>4.4178436500000009</v>
      </c>
      <c r="K91" s="58">
        <f>E91*Parameters!F$27</f>
        <v>9.9880869000000008</v>
      </c>
      <c r="L91" s="56">
        <f>I91*Parameters!D$24</f>
        <v>1.8959820000000005</v>
      </c>
      <c r="M91" s="57">
        <f>J91*Parameters!E$24</f>
        <v>4.4178436500000009</v>
      </c>
      <c r="N91" s="58">
        <f>K91*Parameters!F$24</f>
        <v>9.9880869000000008</v>
      </c>
    </row>
    <row r="92" spans="1:14" x14ac:dyDescent="0.2">
      <c r="A92" s="4" t="s">
        <v>161</v>
      </c>
      <c r="B92" s="4" t="s">
        <v>17</v>
      </c>
      <c r="C92" s="56">
        <f>Node_List!Z92*Parameters!D$19</f>
        <v>3.7134</v>
      </c>
      <c r="D92" s="57">
        <f>Node_List!AA92*Parameters!E$19</f>
        <v>9.2265050000000013</v>
      </c>
      <c r="E92" s="58">
        <f>Node_List!AB92*Parameters!F$19</f>
        <v>21.443530000000003</v>
      </c>
      <c r="F92" s="56">
        <f>C92*Parameters!D$24</f>
        <v>3.7134</v>
      </c>
      <c r="G92" s="57">
        <f>D92*Parameters!E$24</f>
        <v>9.2265050000000013</v>
      </c>
      <c r="H92" s="58">
        <f>E92*Parameters!F$24</f>
        <v>21.443530000000003</v>
      </c>
      <c r="I92" s="56">
        <f>C92*Parameters!D$27</f>
        <v>1.225422</v>
      </c>
      <c r="J92" s="57">
        <f>D92*Parameters!E$27</f>
        <v>3.0447466500000004</v>
      </c>
      <c r="K92" s="58">
        <f>E92*Parameters!F$27</f>
        <v>7.0763649000000015</v>
      </c>
      <c r="L92" s="56">
        <f>I92*Parameters!D$24</f>
        <v>1.225422</v>
      </c>
      <c r="M92" s="57">
        <f>J92*Parameters!E$24</f>
        <v>3.0447466500000004</v>
      </c>
      <c r="N92" s="58">
        <f>K92*Parameters!F$24</f>
        <v>7.0763649000000015</v>
      </c>
    </row>
    <row r="93" spans="1:14" x14ac:dyDescent="0.2">
      <c r="A93" s="4" t="s">
        <v>162</v>
      </c>
      <c r="B93" s="4" t="s">
        <v>17</v>
      </c>
      <c r="C93" s="56">
        <f>Node_List!Z93*Parameters!D$19</f>
        <v>0.8932000000000001</v>
      </c>
      <c r="D93" s="57">
        <f>Node_List!AA93*Parameters!E$19</f>
        <v>2.45749</v>
      </c>
      <c r="E93" s="58">
        <f>Node_List!AB93*Parameters!F$19</f>
        <v>5.8979400000000002</v>
      </c>
      <c r="F93" s="56">
        <f>C93*Parameters!D$24</f>
        <v>0.8932000000000001</v>
      </c>
      <c r="G93" s="57">
        <f>D93*Parameters!E$24</f>
        <v>2.45749</v>
      </c>
      <c r="H93" s="58">
        <f>E93*Parameters!F$24</f>
        <v>5.8979400000000002</v>
      </c>
      <c r="I93" s="56">
        <f>C93*Parameters!D$27</f>
        <v>0.29475600000000007</v>
      </c>
      <c r="J93" s="57">
        <f>D93*Parameters!E$27</f>
        <v>0.81097170000000007</v>
      </c>
      <c r="K93" s="58">
        <f>E93*Parameters!F$27</f>
        <v>1.9463202000000002</v>
      </c>
      <c r="L93" s="56">
        <f>I93*Parameters!D$24</f>
        <v>0.29475600000000007</v>
      </c>
      <c r="M93" s="57">
        <f>J93*Parameters!E$24</f>
        <v>0.81097170000000007</v>
      </c>
      <c r="N93" s="58">
        <f>K93*Parameters!F$24</f>
        <v>1.9463202000000002</v>
      </c>
    </row>
    <row r="94" spans="1:14" x14ac:dyDescent="0.2">
      <c r="A94" s="4" t="s">
        <v>163</v>
      </c>
      <c r="B94" s="4" t="s">
        <v>17</v>
      </c>
      <c r="C94" s="56">
        <f>Node_List!Z94*Parameters!D$19</f>
        <v>1.5697999999999999</v>
      </c>
      <c r="D94" s="57">
        <f>Node_List!AA94*Parameters!E$19</f>
        <v>3.6929850000000002</v>
      </c>
      <c r="E94" s="58">
        <f>Node_List!AB94*Parameters!F$19</f>
        <v>8.3384100000000014</v>
      </c>
      <c r="F94" s="56">
        <f>C94*Parameters!D$24</f>
        <v>1.5697999999999999</v>
      </c>
      <c r="G94" s="57">
        <f>D94*Parameters!E$24</f>
        <v>3.6929850000000002</v>
      </c>
      <c r="H94" s="58">
        <f>E94*Parameters!F$24</f>
        <v>8.3384100000000014</v>
      </c>
      <c r="I94" s="56">
        <f>C94*Parameters!D$27</f>
        <v>0.51803399999999999</v>
      </c>
      <c r="J94" s="57">
        <f>D94*Parameters!E$27</f>
        <v>1.2186850500000002</v>
      </c>
      <c r="K94" s="58">
        <f>E94*Parameters!F$27</f>
        <v>2.7516753000000005</v>
      </c>
      <c r="L94" s="56">
        <f>I94*Parameters!D$24</f>
        <v>0.51803399999999999</v>
      </c>
      <c r="M94" s="57">
        <f>J94*Parameters!E$24</f>
        <v>1.2186850500000002</v>
      </c>
      <c r="N94" s="58">
        <f>K94*Parameters!F$24</f>
        <v>2.7516753000000005</v>
      </c>
    </row>
    <row r="95" spans="1:14" x14ac:dyDescent="0.2">
      <c r="A95" s="4" t="s">
        <v>164</v>
      </c>
      <c r="B95" s="4" t="s">
        <v>17</v>
      </c>
      <c r="C95" s="56">
        <f>Node_List!Z95*Parameters!D$19</f>
        <v>1.2650000000000001</v>
      </c>
      <c r="D95" s="57">
        <f>Node_List!AA95*Parameters!E$19</f>
        <v>3.1723750000000002</v>
      </c>
      <c r="E95" s="58">
        <f>Node_List!AB95*Parameters!F$19</f>
        <v>7.4217500000000003</v>
      </c>
      <c r="F95" s="56">
        <f>C95*Parameters!D$24</f>
        <v>1.2650000000000001</v>
      </c>
      <c r="G95" s="57">
        <f>D95*Parameters!E$24</f>
        <v>3.1723750000000002</v>
      </c>
      <c r="H95" s="58">
        <f>E95*Parameters!F$24</f>
        <v>7.4217500000000003</v>
      </c>
      <c r="I95" s="56">
        <f>C95*Parameters!D$27</f>
        <v>0.41745000000000004</v>
      </c>
      <c r="J95" s="57">
        <f>D95*Parameters!E$27</f>
        <v>1.0468837500000001</v>
      </c>
      <c r="K95" s="58">
        <f>E95*Parameters!F$27</f>
        <v>2.4491775000000002</v>
      </c>
      <c r="L95" s="56">
        <f>I95*Parameters!D$24</f>
        <v>0.41745000000000004</v>
      </c>
      <c r="M95" s="57">
        <f>J95*Parameters!E$24</f>
        <v>1.0468837500000001</v>
      </c>
      <c r="N95" s="58">
        <f>K95*Parameters!F$24</f>
        <v>2.4491775000000002</v>
      </c>
    </row>
    <row r="96" spans="1:14" x14ac:dyDescent="0.2">
      <c r="A96" s="4" t="s">
        <v>165</v>
      </c>
      <c r="B96" s="4" t="s">
        <v>17</v>
      </c>
      <c r="C96" s="56">
        <f>Node_List!Z96*Parameters!D$19</f>
        <v>3.7652000000000001</v>
      </c>
      <c r="D96" s="57">
        <f>Node_List!AA96*Parameters!E$19</f>
        <v>8.7286400000000022</v>
      </c>
      <c r="E96" s="58">
        <f>Node_List!AB96*Parameters!F$19</f>
        <v>19.595840000000003</v>
      </c>
      <c r="F96" s="56">
        <f>C96*Parameters!D$24</f>
        <v>3.7652000000000001</v>
      </c>
      <c r="G96" s="57">
        <f>D96*Parameters!E$24</f>
        <v>8.7286400000000022</v>
      </c>
      <c r="H96" s="58">
        <f>E96*Parameters!F$24</f>
        <v>19.595840000000003</v>
      </c>
      <c r="I96" s="56">
        <f>C96*Parameters!D$27</f>
        <v>1.2425160000000002</v>
      </c>
      <c r="J96" s="57">
        <f>D96*Parameters!E$27</f>
        <v>2.8804512000000009</v>
      </c>
      <c r="K96" s="58">
        <f>E96*Parameters!F$27</f>
        <v>6.4666272000000014</v>
      </c>
      <c r="L96" s="56">
        <f>I96*Parameters!D$24</f>
        <v>1.2425160000000002</v>
      </c>
      <c r="M96" s="57">
        <f>J96*Parameters!E$24</f>
        <v>2.8804512000000009</v>
      </c>
      <c r="N96" s="58">
        <f>K96*Parameters!F$24</f>
        <v>6.4666272000000014</v>
      </c>
    </row>
    <row r="97" spans="1:14" x14ac:dyDescent="0.2">
      <c r="A97" s="4" t="s">
        <v>166</v>
      </c>
      <c r="B97" s="4" t="s">
        <v>16</v>
      </c>
      <c r="C97" s="56">
        <f>Node_List!Z97*Parameters!D$19</f>
        <v>6.4704000000000015</v>
      </c>
      <c r="D97" s="57">
        <f>Node_List!AA97*Parameters!E$19</f>
        <v>15.554280000000004</v>
      </c>
      <c r="E97" s="58">
        <f>Node_List!AB97*Parameters!F$19</f>
        <v>35.545679999999997</v>
      </c>
      <c r="F97" s="56">
        <f>C97*Parameters!D$24</f>
        <v>6.4704000000000015</v>
      </c>
      <c r="G97" s="57">
        <f>D97*Parameters!E$24</f>
        <v>15.554280000000004</v>
      </c>
      <c r="H97" s="58">
        <f>E97*Parameters!F$24</f>
        <v>35.545679999999997</v>
      </c>
      <c r="I97" s="56">
        <f>C97*Parameters!D$27</f>
        <v>2.1352320000000007</v>
      </c>
      <c r="J97" s="57">
        <f>D97*Parameters!E$27</f>
        <v>5.1329124000000013</v>
      </c>
      <c r="K97" s="58">
        <f>E97*Parameters!F$27</f>
        <v>11.730074399999999</v>
      </c>
      <c r="L97" s="56">
        <f>I97*Parameters!D$24</f>
        <v>2.1352320000000007</v>
      </c>
      <c r="M97" s="57">
        <f>J97*Parameters!E$24</f>
        <v>5.1329124000000013</v>
      </c>
      <c r="N97" s="58">
        <f>K97*Parameters!F$24</f>
        <v>11.730074399999999</v>
      </c>
    </row>
    <row r="98" spans="1:14" x14ac:dyDescent="0.2">
      <c r="A98" s="4" t="s">
        <v>167</v>
      </c>
      <c r="B98" s="4" t="s">
        <v>17</v>
      </c>
      <c r="C98" s="56">
        <f>Node_List!Z98*Parameters!D$19</f>
        <v>2.6150000000000002</v>
      </c>
      <c r="D98" s="57">
        <f>Node_List!AA98*Parameters!E$19</f>
        <v>6.0061250000000008</v>
      </c>
      <c r="E98" s="58">
        <f>Node_List!AB98*Parameters!F$19</f>
        <v>13.379250000000003</v>
      </c>
      <c r="F98" s="56">
        <f>C98*Parameters!D$24</f>
        <v>2.6150000000000002</v>
      </c>
      <c r="G98" s="57">
        <f>D98*Parameters!E$24</f>
        <v>6.0061250000000008</v>
      </c>
      <c r="H98" s="58">
        <f>E98*Parameters!F$24</f>
        <v>13.379250000000003</v>
      </c>
      <c r="I98" s="56">
        <f>C98*Parameters!D$27</f>
        <v>0.86295000000000011</v>
      </c>
      <c r="J98" s="57">
        <f>D98*Parameters!E$27</f>
        <v>1.9820212500000003</v>
      </c>
      <c r="K98" s="58">
        <f>E98*Parameters!F$27</f>
        <v>4.4151525000000014</v>
      </c>
      <c r="L98" s="56">
        <f>I98*Parameters!D$24</f>
        <v>0.86295000000000011</v>
      </c>
      <c r="M98" s="57">
        <f>J98*Parameters!E$24</f>
        <v>1.9820212500000003</v>
      </c>
      <c r="N98" s="58">
        <f>K98*Parameters!F$24</f>
        <v>4.4151525000000014</v>
      </c>
    </row>
    <row r="99" spans="1:14" x14ac:dyDescent="0.2">
      <c r="A99" s="4" t="s">
        <v>168</v>
      </c>
      <c r="B99" s="4" t="s">
        <v>17</v>
      </c>
      <c r="C99" s="56">
        <f>Node_List!Z99*Parameters!D$19</f>
        <v>1.5852000000000004</v>
      </c>
      <c r="D99" s="57">
        <f>Node_List!AA99*Parameters!E$19</f>
        <v>3.6386400000000005</v>
      </c>
      <c r="E99" s="58">
        <f>Node_List!AB99*Parameters!F$19</f>
        <v>7.9838400000000007</v>
      </c>
      <c r="F99" s="56">
        <f>C99*Parameters!D$24</f>
        <v>1.5852000000000004</v>
      </c>
      <c r="G99" s="57">
        <f>D99*Parameters!E$24</f>
        <v>3.6386400000000005</v>
      </c>
      <c r="H99" s="58">
        <f>E99*Parameters!F$24</f>
        <v>7.9838400000000007</v>
      </c>
      <c r="I99" s="56">
        <f>C99*Parameters!D$27</f>
        <v>0.52311600000000014</v>
      </c>
      <c r="J99" s="57">
        <f>D99*Parameters!E$27</f>
        <v>1.2007512000000002</v>
      </c>
      <c r="K99" s="58">
        <f>E99*Parameters!F$27</f>
        <v>2.6346672000000004</v>
      </c>
      <c r="L99" s="56">
        <f>I99*Parameters!D$24</f>
        <v>0.52311600000000014</v>
      </c>
      <c r="M99" s="57">
        <f>J99*Parameters!E$24</f>
        <v>1.2007512000000002</v>
      </c>
      <c r="N99" s="58">
        <f>K99*Parameters!F$24</f>
        <v>2.6346672000000004</v>
      </c>
    </row>
    <row r="100" spans="1:14" x14ac:dyDescent="0.2">
      <c r="A100" s="4" t="s">
        <v>169</v>
      </c>
      <c r="B100" s="4" t="s">
        <v>17</v>
      </c>
      <c r="C100" s="56">
        <f>Node_List!Z100*Parameters!D$19</f>
        <v>2.4252000000000002</v>
      </c>
      <c r="D100" s="57">
        <f>Node_List!AA100*Parameters!E$19</f>
        <v>5.6688900000000002</v>
      </c>
      <c r="E100" s="58">
        <f>Node_List!AB100*Parameters!F$19</f>
        <v>12.858340000000002</v>
      </c>
      <c r="F100" s="56">
        <f>C100*Parameters!D$24</f>
        <v>2.4252000000000002</v>
      </c>
      <c r="G100" s="57">
        <f>D100*Parameters!E$24</f>
        <v>5.6688900000000002</v>
      </c>
      <c r="H100" s="58">
        <f>E100*Parameters!F$24</f>
        <v>12.858340000000002</v>
      </c>
      <c r="I100" s="56">
        <f>C100*Parameters!D$27</f>
        <v>0.80031600000000014</v>
      </c>
      <c r="J100" s="57">
        <f>D100*Parameters!E$27</f>
        <v>1.8707337000000002</v>
      </c>
      <c r="K100" s="58">
        <f>E100*Parameters!F$27</f>
        <v>4.2432522000000006</v>
      </c>
      <c r="L100" s="56">
        <f>I100*Parameters!D$24</f>
        <v>0.80031600000000014</v>
      </c>
      <c r="M100" s="57">
        <f>J100*Parameters!E$24</f>
        <v>1.8707337000000002</v>
      </c>
      <c r="N100" s="58">
        <f>K100*Parameters!F$24</f>
        <v>4.2432522000000006</v>
      </c>
    </row>
    <row r="101" spans="1:14" x14ac:dyDescent="0.2">
      <c r="A101" s="4" t="s">
        <v>170</v>
      </c>
      <c r="B101" s="4" t="s">
        <v>16</v>
      </c>
      <c r="C101" s="56">
        <f>Node_List!Z101*Parameters!D$19</f>
        <v>3.7576000000000001</v>
      </c>
      <c r="D101" s="57">
        <f>Node_List!AA101*Parameters!E$19</f>
        <v>8.1825700000000001</v>
      </c>
      <c r="E101" s="58">
        <f>Node_List!AB101*Parameters!F$19</f>
        <v>17.868419999999997</v>
      </c>
      <c r="F101" s="56">
        <f>C101*Parameters!D$24</f>
        <v>3.7576000000000001</v>
      </c>
      <c r="G101" s="57">
        <f>D101*Parameters!E$24</f>
        <v>8.1825700000000001</v>
      </c>
      <c r="H101" s="58">
        <f>E101*Parameters!F$24</f>
        <v>17.868419999999997</v>
      </c>
      <c r="I101" s="56">
        <f>C101*Parameters!D$27</f>
        <v>1.240008</v>
      </c>
      <c r="J101" s="57">
        <f>D101*Parameters!E$27</f>
        <v>2.7002481</v>
      </c>
      <c r="K101" s="58">
        <f>E101*Parameters!F$27</f>
        <v>5.8965785999999989</v>
      </c>
      <c r="L101" s="56">
        <f>I101*Parameters!D$24</f>
        <v>1.240008</v>
      </c>
      <c r="M101" s="57">
        <f>J101*Parameters!E$24</f>
        <v>2.7002481</v>
      </c>
      <c r="N101" s="58">
        <f>K101*Parameters!F$24</f>
        <v>5.8965785999999989</v>
      </c>
    </row>
    <row r="102" spans="1:14" x14ac:dyDescent="0.2">
      <c r="A102" s="4" t="s">
        <v>171</v>
      </c>
      <c r="B102" s="4" t="s">
        <v>17</v>
      </c>
      <c r="C102" s="56">
        <f>Node_List!Z102*Parameters!D$19</f>
        <v>0.98499999999999999</v>
      </c>
      <c r="D102" s="57">
        <f>Node_List!AA102*Parameters!E$19</f>
        <v>2.4956250000000004</v>
      </c>
      <c r="E102" s="58">
        <f>Node_List!AB102*Parameters!F$19</f>
        <v>5.7302500000000007</v>
      </c>
      <c r="F102" s="56">
        <f>C102*Parameters!D$24</f>
        <v>0.98499999999999999</v>
      </c>
      <c r="G102" s="57">
        <f>D102*Parameters!E$24</f>
        <v>2.4956250000000004</v>
      </c>
      <c r="H102" s="58">
        <f>E102*Parameters!F$24</f>
        <v>5.7302500000000007</v>
      </c>
      <c r="I102" s="56">
        <f>C102*Parameters!D$27</f>
        <v>0.32505000000000001</v>
      </c>
      <c r="J102" s="57">
        <f>D102*Parameters!E$27</f>
        <v>0.82355625000000021</v>
      </c>
      <c r="K102" s="58">
        <f>E102*Parameters!F$27</f>
        <v>1.8909825000000002</v>
      </c>
      <c r="L102" s="56">
        <f>I102*Parameters!D$24</f>
        <v>0.32505000000000001</v>
      </c>
      <c r="M102" s="57">
        <f>J102*Parameters!E$24</f>
        <v>0.82355625000000021</v>
      </c>
      <c r="N102" s="58">
        <f>K102*Parameters!F$24</f>
        <v>1.8909825000000002</v>
      </c>
    </row>
    <row r="103" spans="1:14" x14ac:dyDescent="0.2">
      <c r="A103" s="4" t="s">
        <v>172</v>
      </c>
      <c r="B103" s="4" t="s">
        <v>17</v>
      </c>
      <c r="C103" s="56">
        <f>Node_List!Z103*Parameters!D$19</f>
        <v>1.0096000000000001</v>
      </c>
      <c r="D103" s="57">
        <f>Node_List!AA103*Parameters!E$19</f>
        <v>2.6059700000000001</v>
      </c>
      <c r="E103" s="58">
        <f>Node_List!AB103*Parameters!F$19</f>
        <v>6.1648199999999997</v>
      </c>
      <c r="F103" s="56">
        <f>C103*Parameters!D$24</f>
        <v>1.0096000000000001</v>
      </c>
      <c r="G103" s="57">
        <f>D103*Parameters!E$24</f>
        <v>2.6059700000000001</v>
      </c>
      <c r="H103" s="58">
        <f>E103*Parameters!F$24</f>
        <v>6.1648199999999997</v>
      </c>
      <c r="I103" s="56">
        <f>C103*Parameters!D$27</f>
        <v>0.33316800000000002</v>
      </c>
      <c r="J103" s="57">
        <f>D103*Parameters!E$27</f>
        <v>0.85997010000000007</v>
      </c>
      <c r="K103" s="58">
        <f>E103*Parameters!F$27</f>
        <v>2.0343906</v>
      </c>
      <c r="L103" s="56">
        <f>I103*Parameters!D$24</f>
        <v>0.33316800000000002</v>
      </c>
      <c r="M103" s="57">
        <f>J103*Parameters!E$24</f>
        <v>0.85997010000000007</v>
      </c>
      <c r="N103" s="58">
        <f>K103*Parameters!F$24</f>
        <v>2.0343906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T109"/>
  <sheetViews>
    <sheetView workbookViewId="0">
      <selection sqref="A1:XFD1"/>
    </sheetView>
  </sheetViews>
  <sheetFormatPr baseColWidth="10" defaultColWidth="9.140625" defaultRowHeight="12.75" x14ac:dyDescent="0.2"/>
  <cols>
    <col min="1" max="1" width="15.85546875" bestFit="1" customWidth="1"/>
    <col min="2" max="2" width="20.85546875" bestFit="1" customWidth="1"/>
    <col min="3" max="8" width="10.7109375" style="3" customWidth="1"/>
    <col min="9" max="20" width="10.7109375" customWidth="1"/>
  </cols>
  <sheetData>
    <row r="1" spans="1:20" ht="21" customHeight="1" x14ac:dyDescent="0.2">
      <c r="A1" s="60" t="s">
        <v>7</v>
      </c>
      <c r="B1" s="60" t="s">
        <v>2</v>
      </c>
      <c r="C1" s="53" t="s">
        <v>336</v>
      </c>
      <c r="D1" s="54" t="s">
        <v>337</v>
      </c>
      <c r="E1" s="55" t="s">
        <v>338</v>
      </c>
      <c r="F1" s="53" t="s">
        <v>339</v>
      </c>
      <c r="G1" s="54" t="s">
        <v>340</v>
      </c>
      <c r="H1" s="55" t="s">
        <v>341</v>
      </c>
      <c r="I1" s="53">
        <v>2019</v>
      </c>
      <c r="J1" s="54">
        <v>2022</v>
      </c>
      <c r="K1" s="55">
        <v>2025</v>
      </c>
      <c r="L1" s="53">
        <v>2019</v>
      </c>
      <c r="M1" s="54">
        <v>2022</v>
      </c>
      <c r="N1" s="55">
        <v>2025</v>
      </c>
      <c r="O1" s="53">
        <v>2019</v>
      </c>
      <c r="P1" s="54">
        <v>2022</v>
      </c>
      <c r="Q1" s="55">
        <v>2025</v>
      </c>
      <c r="R1" s="53">
        <v>2019</v>
      </c>
      <c r="S1" s="54">
        <v>2022</v>
      </c>
      <c r="T1" s="55">
        <v>2025</v>
      </c>
    </row>
    <row r="2" spans="1:20" x14ac:dyDescent="0.2">
      <c r="A2" s="4" t="s">
        <v>71</v>
      </c>
      <c r="B2" s="4" t="s">
        <v>17</v>
      </c>
      <c r="C2" s="56">
        <f>Node_List!Z2*Parameters!D$20</f>
        <v>5.8595999999999995</v>
      </c>
      <c r="D2" s="57">
        <f>Node_List!AA2*Parameters!E$20</f>
        <v>13.32147</v>
      </c>
      <c r="E2" s="58">
        <f>Node_List!AB2*Parameters!F$20</f>
        <v>29.231819999999999</v>
      </c>
      <c r="F2" s="56">
        <f>C2*Parameters!I$24</f>
        <v>1.7578799999999999</v>
      </c>
      <c r="G2" s="57">
        <f>D2*Parameters!J$24</f>
        <v>3.9964409999999999</v>
      </c>
      <c r="H2" s="58">
        <f>E2*Parameters!K$24</f>
        <v>8.7695460000000001</v>
      </c>
      <c r="I2" s="56">
        <f>C2*Parameters!I$27</f>
        <v>4.6876799999999994</v>
      </c>
      <c r="J2" s="57">
        <f>D2*Parameters!J$27</f>
        <v>10.657176</v>
      </c>
      <c r="K2" s="58">
        <f>E2*Parameters!K$27</f>
        <v>23.385456000000001</v>
      </c>
      <c r="L2" s="56">
        <f>F2*Parameters!I$27</f>
        <v>1.406304</v>
      </c>
      <c r="M2" s="57">
        <f>G2*Parameters!J$27</f>
        <v>3.1971528</v>
      </c>
      <c r="N2" s="58">
        <f>H2*Parameters!K$27</f>
        <v>7.0156368000000002</v>
      </c>
      <c r="O2" s="56">
        <f t="shared" ref="O2:T2" si="0">C2-I2</f>
        <v>1.1719200000000001</v>
      </c>
      <c r="P2" s="57">
        <f t="shared" si="0"/>
        <v>2.6642939999999999</v>
      </c>
      <c r="Q2" s="58">
        <f t="shared" si="0"/>
        <v>5.8463639999999977</v>
      </c>
      <c r="R2" s="56">
        <f t="shared" si="0"/>
        <v>0.35157599999999989</v>
      </c>
      <c r="S2" s="57">
        <f t="shared" si="0"/>
        <v>0.79928819999999989</v>
      </c>
      <c r="T2" s="58">
        <f t="shared" si="0"/>
        <v>1.7539091999999998</v>
      </c>
    </row>
    <row r="3" spans="1:20" x14ac:dyDescent="0.2">
      <c r="A3" s="4" t="s">
        <v>72</v>
      </c>
      <c r="B3" s="4" t="s">
        <v>17</v>
      </c>
      <c r="C3" s="56">
        <f>Node_List!Z3*Parameters!D$20</f>
        <v>5.9976000000000003</v>
      </c>
      <c r="D3" s="57">
        <f>Node_List!AA3*Parameters!E$20</f>
        <v>15.551819999999999</v>
      </c>
      <c r="E3" s="58">
        <f>Node_List!AB3*Parameters!F$20</f>
        <v>36.268920000000001</v>
      </c>
      <c r="F3" s="56">
        <f>C3*Parameters!I$24</f>
        <v>1.79928</v>
      </c>
      <c r="G3" s="57">
        <f>D3*Parameters!J$24</f>
        <v>4.665546</v>
      </c>
      <c r="H3" s="58">
        <f>E3*Parameters!K$24</f>
        <v>10.880675999999999</v>
      </c>
      <c r="I3" s="56">
        <f>C3*Parameters!I$27</f>
        <v>4.7980800000000006</v>
      </c>
      <c r="J3" s="57">
        <f>D3*Parameters!J$27</f>
        <v>12.441456000000001</v>
      </c>
      <c r="K3" s="58">
        <f>E3*Parameters!K$27</f>
        <v>29.015136000000002</v>
      </c>
      <c r="L3" s="56">
        <f>F3*Parameters!I$27</f>
        <v>1.439424</v>
      </c>
      <c r="M3" s="57">
        <f>G3*Parameters!J$27</f>
        <v>3.7324368000000003</v>
      </c>
      <c r="N3" s="58">
        <f>H3*Parameters!K$27</f>
        <v>8.7045408000000002</v>
      </c>
      <c r="O3" s="56">
        <f t="shared" ref="O3:O37" si="1">C3-I3</f>
        <v>1.1995199999999997</v>
      </c>
      <c r="P3" s="57">
        <f t="shared" ref="P3:P37" si="2">D3-J3</f>
        <v>3.1103639999999988</v>
      </c>
      <c r="Q3" s="58">
        <f t="shared" ref="Q3:Q37" si="3">E3-K3</f>
        <v>7.2537839999999996</v>
      </c>
      <c r="R3" s="56">
        <f t="shared" ref="R3:R37" si="4">F3-L3</f>
        <v>0.35985599999999995</v>
      </c>
      <c r="S3" s="57">
        <f t="shared" ref="S3:S37" si="5">G3-M3</f>
        <v>0.93310919999999964</v>
      </c>
      <c r="T3" s="58">
        <f t="shared" ref="T3:T37" si="6">H3-N3</f>
        <v>2.1761351999999992</v>
      </c>
    </row>
    <row r="4" spans="1:20" x14ac:dyDescent="0.2">
      <c r="A4" s="4" t="s">
        <v>73</v>
      </c>
      <c r="B4" s="4" t="s">
        <v>18</v>
      </c>
      <c r="C4" s="56">
        <f>Node_List!Z4*Parameters!D$20</f>
        <v>13.741200000000001</v>
      </c>
      <c r="D4" s="57">
        <f>Node_List!AA4*Parameters!E$20</f>
        <v>32.505090000000003</v>
      </c>
      <c r="E4" s="58">
        <f>Node_List!AB4*Parameters!F$20</f>
        <v>73.935540000000017</v>
      </c>
      <c r="F4" s="56">
        <f>C4*Parameters!I$24</f>
        <v>4.1223600000000005</v>
      </c>
      <c r="G4" s="57">
        <f>D4*Parameters!J$24</f>
        <v>9.7515270000000012</v>
      </c>
      <c r="H4" s="58">
        <f>E4*Parameters!K$24</f>
        <v>22.180662000000005</v>
      </c>
      <c r="I4" s="56">
        <f>C4*Parameters!I$27</f>
        <v>10.992960000000002</v>
      </c>
      <c r="J4" s="57">
        <f>D4*Parameters!J$27</f>
        <v>26.004072000000004</v>
      </c>
      <c r="K4" s="58">
        <f>E4*Parameters!K$27</f>
        <v>59.148432000000014</v>
      </c>
      <c r="L4" s="56">
        <f>F4*Parameters!I$27</f>
        <v>3.2978880000000004</v>
      </c>
      <c r="M4" s="57">
        <f>G4*Parameters!J$27</f>
        <v>7.8012216000000016</v>
      </c>
      <c r="N4" s="58">
        <f>H4*Parameters!K$27</f>
        <v>17.744529600000003</v>
      </c>
      <c r="O4" s="56">
        <f t="shared" si="1"/>
        <v>2.7482399999999991</v>
      </c>
      <c r="P4" s="57">
        <f t="shared" si="2"/>
        <v>6.5010179999999984</v>
      </c>
      <c r="Q4" s="58">
        <f t="shared" si="3"/>
        <v>14.787108000000003</v>
      </c>
      <c r="R4" s="56">
        <f t="shared" si="4"/>
        <v>0.82447200000000009</v>
      </c>
      <c r="S4" s="57">
        <f t="shared" si="5"/>
        <v>1.9503053999999995</v>
      </c>
      <c r="T4" s="58">
        <f t="shared" si="6"/>
        <v>4.4361324000000018</v>
      </c>
    </row>
    <row r="5" spans="1:20" x14ac:dyDescent="0.2">
      <c r="A5" s="4" t="s">
        <v>74</v>
      </c>
      <c r="B5" s="4" t="s">
        <v>17</v>
      </c>
      <c r="C5" s="56">
        <f>Node_List!Z5*Parameters!D$20</f>
        <v>5.0771999999999995</v>
      </c>
      <c r="D5" s="57">
        <f>Node_List!AA5*Parameters!E$20</f>
        <v>12.307289999999998</v>
      </c>
      <c r="E5" s="58">
        <f>Node_List!AB5*Parameters!F$20</f>
        <v>28.384739999999997</v>
      </c>
      <c r="F5" s="56">
        <f>C5*Parameters!I$24</f>
        <v>1.5231599999999998</v>
      </c>
      <c r="G5" s="57">
        <f>D5*Parameters!J$24</f>
        <v>3.6921869999999992</v>
      </c>
      <c r="H5" s="58">
        <f>E5*Parameters!K$24</f>
        <v>8.5154219999999992</v>
      </c>
      <c r="I5" s="56">
        <f>C5*Parameters!I$27</f>
        <v>4.0617599999999996</v>
      </c>
      <c r="J5" s="57">
        <f>D5*Parameters!J$27</f>
        <v>9.8458319999999997</v>
      </c>
      <c r="K5" s="58">
        <f>E5*Parameters!K$27</f>
        <v>22.707791999999998</v>
      </c>
      <c r="L5" s="56">
        <f>F5*Parameters!I$27</f>
        <v>1.2185280000000001</v>
      </c>
      <c r="M5" s="57">
        <f>G5*Parameters!J$27</f>
        <v>2.9537495999999996</v>
      </c>
      <c r="N5" s="58">
        <f>H5*Parameters!K$27</f>
        <v>6.8123375999999993</v>
      </c>
      <c r="O5" s="56">
        <f t="shared" si="1"/>
        <v>1.0154399999999999</v>
      </c>
      <c r="P5" s="57">
        <f t="shared" si="2"/>
        <v>2.4614579999999986</v>
      </c>
      <c r="Q5" s="58">
        <f t="shared" si="3"/>
        <v>5.6769479999999994</v>
      </c>
      <c r="R5" s="56">
        <f t="shared" si="4"/>
        <v>0.30463199999999979</v>
      </c>
      <c r="S5" s="57">
        <f t="shared" si="5"/>
        <v>0.73843739999999958</v>
      </c>
      <c r="T5" s="58">
        <f t="shared" si="6"/>
        <v>1.7030843999999998</v>
      </c>
    </row>
    <row r="6" spans="1:20" x14ac:dyDescent="0.2">
      <c r="A6" s="4" t="s">
        <v>75</v>
      </c>
      <c r="B6" s="4" t="s">
        <v>17</v>
      </c>
      <c r="C6" s="56">
        <f>Node_List!Z6*Parameters!D$20</f>
        <v>7.5923999999999996</v>
      </c>
      <c r="D6" s="57">
        <f>Node_List!AA6*Parameters!E$20</f>
        <v>17.862179999999999</v>
      </c>
      <c r="E6" s="58">
        <f>Node_List!AB6*Parameters!F$20</f>
        <v>40.423080000000006</v>
      </c>
      <c r="F6" s="56">
        <f>C6*Parameters!I$24</f>
        <v>2.27772</v>
      </c>
      <c r="G6" s="57">
        <f>D6*Parameters!J$24</f>
        <v>5.3586539999999996</v>
      </c>
      <c r="H6" s="58">
        <f>E6*Parameters!K$24</f>
        <v>12.126924000000001</v>
      </c>
      <c r="I6" s="56">
        <f>C6*Parameters!I$27</f>
        <v>6.0739200000000002</v>
      </c>
      <c r="J6" s="57">
        <f>D6*Parameters!J$27</f>
        <v>14.289743999999999</v>
      </c>
      <c r="K6" s="58">
        <f>E6*Parameters!K$27</f>
        <v>32.338464000000009</v>
      </c>
      <c r="L6" s="56">
        <f>F6*Parameters!I$27</f>
        <v>1.822176</v>
      </c>
      <c r="M6" s="57">
        <f>G6*Parameters!J$27</f>
        <v>4.2869231999999995</v>
      </c>
      <c r="N6" s="58">
        <f>H6*Parameters!K$27</f>
        <v>9.7015392000000009</v>
      </c>
      <c r="O6" s="56">
        <f t="shared" si="1"/>
        <v>1.5184799999999994</v>
      </c>
      <c r="P6" s="57">
        <f t="shared" si="2"/>
        <v>3.5724359999999997</v>
      </c>
      <c r="Q6" s="58">
        <f t="shared" si="3"/>
        <v>8.0846159999999969</v>
      </c>
      <c r="R6" s="56">
        <f t="shared" si="4"/>
        <v>0.45554399999999995</v>
      </c>
      <c r="S6" s="57">
        <f t="shared" si="5"/>
        <v>1.0717308000000001</v>
      </c>
      <c r="T6" s="58">
        <f t="shared" si="6"/>
        <v>2.4253847999999998</v>
      </c>
    </row>
    <row r="7" spans="1:20" x14ac:dyDescent="0.2">
      <c r="A7" s="4" t="s">
        <v>76</v>
      </c>
      <c r="B7" s="4" t="s">
        <v>17</v>
      </c>
      <c r="C7" s="56">
        <f>Node_List!Z7*Parameters!D$20</f>
        <v>9.4830000000000005</v>
      </c>
      <c r="D7" s="57">
        <f>Node_List!AA7*Parameters!E$20</f>
        <v>23.817225000000004</v>
      </c>
      <c r="E7" s="58">
        <f>Node_List!AB7*Parameters!F$20</f>
        <v>55.763849999999998</v>
      </c>
      <c r="F7" s="56">
        <f>C7*Parameters!I$24</f>
        <v>2.8449</v>
      </c>
      <c r="G7" s="57">
        <f>D7*Parameters!J$24</f>
        <v>7.1451675000000012</v>
      </c>
      <c r="H7" s="58">
        <f>E7*Parameters!K$24</f>
        <v>16.729154999999999</v>
      </c>
      <c r="I7" s="56">
        <f>C7*Parameters!I$27</f>
        <v>7.5864000000000011</v>
      </c>
      <c r="J7" s="57">
        <f>D7*Parameters!J$27</f>
        <v>19.053780000000003</v>
      </c>
      <c r="K7" s="58">
        <f>E7*Parameters!K$27</f>
        <v>44.611080000000001</v>
      </c>
      <c r="L7" s="56">
        <f>F7*Parameters!I$27</f>
        <v>2.2759200000000002</v>
      </c>
      <c r="M7" s="57">
        <f>G7*Parameters!J$27</f>
        <v>5.7161340000000012</v>
      </c>
      <c r="N7" s="58">
        <f>H7*Parameters!K$27</f>
        <v>13.383324</v>
      </c>
      <c r="O7" s="56">
        <f t="shared" si="1"/>
        <v>1.8965999999999994</v>
      </c>
      <c r="P7" s="57">
        <f t="shared" si="2"/>
        <v>4.7634450000000008</v>
      </c>
      <c r="Q7" s="58">
        <f t="shared" si="3"/>
        <v>11.152769999999997</v>
      </c>
      <c r="R7" s="56">
        <f t="shared" si="4"/>
        <v>0.56897999999999982</v>
      </c>
      <c r="S7" s="57">
        <f t="shared" si="5"/>
        <v>1.4290335000000001</v>
      </c>
      <c r="T7" s="58">
        <f t="shared" si="6"/>
        <v>3.3458309999999987</v>
      </c>
    </row>
    <row r="8" spans="1:20" x14ac:dyDescent="0.2">
      <c r="A8" s="4" t="s">
        <v>77</v>
      </c>
      <c r="B8" s="4" t="s">
        <v>17</v>
      </c>
      <c r="C8" s="56">
        <f>Node_List!Z8*Parameters!D$20</f>
        <v>6.146399999999999</v>
      </c>
      <c r="D8" s="57">
        <f>Node_List!AA8*Parameters!E$20</f>
        <v>13.89498</v>
      </c>
      <c r="E8" s="58">
        <f>Node_List!AB8*Parameters!F$20</f>
        <v>31.019880000000001</v>
      </c>
      <c r="F8" s="56">
        <f>C8*Parameters!I$24</f>
        <v>1.8439199999999996</v>
      </c>
      <c r="G8" s="57">
        <f>D8*Parameters!J$24</f>
        <v>4.1684939999999999</v>
      </c>
      <c r="H8" s="58">
        <f>E8*Parameters!K$24</f>
        <v>9.3059639999999995</v>
      </c>
      <c r="I8" s="56">
        <f>C8*Parameters!I$27</f>
        <v>4.9171199999999997</v>
      </c>
      <c r="J8" s="57">
        <f>D8*Parameters!J$27</f>
        <v>11.115984000000001</v>
      </c>
      <c r="K8" s="58">
        <f>E8*Parameters!K$27</f>
        <v>24.815904000000003</v>
      </c>
      <c r="L8" s="56">
        <f>F8*Parameters!I$27</f>
        <v>1.4751359999999998</v>
      </c>
      <c r="M8" s="57">
        <f>G8*Parameters!J$27</f>
        <v>3.3347952000000003</v>
      </c>
      <c r="N8" s="58">
        <f>H8*Parameters!K$27</f>
        <v>7.4447711999999999</v>
      </c>
      <c r="O8" s="56">
        <f t="shared" si="1"/>
        <v>1.2292799999999993</v>
      </c>
      <c r="P8" s="57">
        <f t="shared" si="2"/>
        <v>2.7789959999999994</v>
      </c>
      <c r="Q8" s="58">
        <f t="shared" si="3"/>
        <v>6.2039759999999973</v>
      </c>
      <c r="R8" s="56">
        <f t="shared" si="4"/>
        <v>0.36878399999999978</v>
      </c>
      <c r="S8" s="57">
        <f t="shared" si="5"/>
        <v>0.83369879999999963</v>
      </c>
      <c r="T8" s="58">
        <f t="shared" si="6"/>
        <v>1.8611927999999995</v>
      </c>
    </row>
    <row r="9" spans="1:20" x14ac:dyDescent="0.2">
      <c r="A9" s="4" t="s">
        <v>78</v>
      </c>
      <c r="B9" s="4" t="s">
        <v>17</v>
      </c>
      <c r="C9" s="56">
        <f>Node_List!Z9*Parameters!D$20</f>
        <v>9.9228000000000005</v>
      </c>
      <c r="D9" s="57">
        <f>Node_List!AA9*Parameters!E$20</f>
        <v>24.069209999999998</v>
      </c>
      <c r="E9" s="58">
        <f>Node_List!AB9*Parameters!F$20</f>
        <v>55.516260000000003</v>
      </c>
      <c r="F9" s="56">
        <f>C9*Parameters!I$24</f>
        <v>2.9768400000000002</v>
      </c>
      <c r="G9" s="57">
        <f>D9*Parameters!J$24</f>
        <v>7.2207629999999989</v>
      </c>
      <c r="H9" s="58">
        <f>E9*Parameters!K$24</f>
        <v>16.654878</v>
      </c>
      <c r="I9" s="56">
        <f>C9*Parameters!I$27</f>
        <v>7.9382400000000004</v>
      </c>
      <c r="J9" s="57">
        <f>D9*Parameters!J$27</f>
        <v>19.255368000000001</v>
      </c>
      <c r="K9" s="58">
        <f>E9*Parameters!K$27</f>
        <v>44.413008000000005</v>
      </c>
      <c r="L9" s="56">
        <f>F9*Parameters!I$27</f>
        <v>2.381472</v>
      </c>
      <c r="M9" s="57">
        <f>G9*Parameters!J$27</f>
        <v>5.7766103999999991</v>
      </c>
      <c r="N9" s="58">
        <f>H9*Parameters!K$27</f>
        <v>13.323902400000001</v>
      </c>
      <c r="O9" s="56">
        <f t="shared" si="1"/>
        <v>1.9845600000000001</v>
      </c>
      <c r="P9" s="57">
        <f t="shared" si="2"/>
        <v>4.8138419999999975</v>
      </c>
      <c r="Q9" s="58">
        <f t="shared" si="3"/>
        <v>11.103251999999998</v>
      </c>
      <c r="R9" s="56">
        <f t="shared" si="4"/>
        <v>0.59536800000000012</v>
      </c>
      <c r="S9" s="57">
        <f t="shared" si="5"/>
        <v>1.4441525999999998</v>
      </c>
      <c r="T9" s="58">
        <f t="shared" si="6"/>
        <v>3.3309755999999986</v>
      </c>
    </row>
    <row r="10" spans="1:20" x14ac:dyDescent="0.2">
      <c r="A10" s="4" t="s">
        <v>79</v>
      </c>
      <c r="B10" s="4" t="s">
        <v>17</v>
      </c>
      <c r="C10" s="56">
        <f>Node_List!Z10*Parameters!D$20</f>
        <v>4.1975999999999996</v>
      </c>
      <c r="D10" s="57">
        <f>Node_List!AA10*Parameters!E$20</f>
        <v>10.84332</v>
      </c>
      <c r="E10" s="58">
        <f>Node_List!AB10*Parameters!F$20</f>
        <v>25.279920000000001</v>
      </c>
      <c r="F10" s="56">
        <f>C10*Parameters!I$24</f>
        <v>1.2592799999999997</v>
      </c>
      <c r="G10" s="57">
        <f>D10*Parameters!J$24</f>
        <v>3.252996</v>
      </c>
      <c r="H10" s="58">
        <f>E10*Parameters!K$24</f>
        <v>7.5839759999999998</v>
      </c>
      <c r="I10" s="56">
        <f>C10*Parameters!I$27</f>
        <v>3.3580799999999997</v>
      </c>
      <c r="J10" s="57">
        <f>D10*Parameters!J$27</f>
        <v>8.6746560000000006</v>
      </c>
      <c r="K10" s="58">
        <f>E10*Parameters!K$27</f>
        <v>20.223936000000002</v>
      </c>
      <c r="L10" s="56">
        <f>F10*Parameters!I$27</f>
        <v>1.0074239999999999</v>
      </c>
      <c r="M10" s="57">
        <f>G10*Parameters!J$27</f>
        <v>2.6023968000000002</v>
      </c>
      <c r="N10" s="58">
        <f>H10*Parameters!K$27</f>
        <v>6.0671808</v>
      </c>
      <c r="O10" s="56">
        <f t="shared" si="1"/>
        <v>0.83951999999999982</v>
      </c>
      <c r="P10" s="57">
        <f t="shared" si="2"/>
        <v>2.1686639999999997</v>
      </c>
      <c r="Q10" s="58">
        <f t="shared" si="3"/>
        <v>5.0559839999999987</v>
      </c>
      <c r="R10" s="56">
        <f t="shared" si="4"/>
        <v>0.25185599999999986</v>
      </c>
      <c r="S10" s="57">
        <f t="shared" si="5"/>
        <v>0.65059919999999982</v>
      </c>
      <c r="T10" s="58">
        <f t="shared" si="6"/>
        <v>1.5167951999999998</v>
      </c>
    </row>
    <row r="11" spans="1:20" x14ac:dyDescent="0.2">
      <c r="A11" s="4" t="s">
        <v>80</v>
      </c>
      <c r="B11" s="4" t="s">
        <v>16</v>
      </c>
      <c r="C11" s="56">
        <f>Node_List!Z11*Parameters!D$20</f>
        <v>2.8415999999999997</v>
      </c>
      <c r="D11" s="57">
        <f>Node_List!AA11*Parameters!E$20</f>
        <v>7.2421199999999999</v>
      </c>
      <c r="E11" s="58">
        <f>Node_List!AB11*Parameters!F$20</f>
        <v>16.65672</v>
      </c>
      <c r="F11" s="56">
        <f>C11*Parameters!I$24</f>
        <v>0.8524799999999999</v>
      </c>
      <c r="G11" s="57">
        <f>D11*Parameters!J$24</f>
        <v>2.1726359999999998</v>
      </c>
      <c r="H11" s="58">
        <f>E11*Parameters!K$24</f>
        <v>4.9970159999999995</v>
      </c>
      <c r="I11" s="56">
        <f>C11*Parameters!I$27</f>
        <v>2.2732799999999997</v>
      </c>
      <c r="J11" s="57">
        <f>D11*Parameters!J$27</f>
        <v>5.7936960000000006</v>
      </c>
      <c r="K11" s="58">
        <f>E11*Parameters!K$27</f>
        <v>13.325376</v>
      </c>
      <c r="L11" s="56">
        <f>F11*Parameters!I$27</f>
        <v>0.68198399999999992</v>
      </c>
      <c r="M11" s="57">
        <f>G11*Parameters!J$27</f>
        <v>1.7381088</v>
      </c>
      <c r="N11" s="58">
        <f>H11*Parameters!K$27</f>
        <v>3.9976127999999997</v>
      </c>
      <c r="O11" s="56">
        <f t="shared" si="1"/>
        <v>0.56831999999999994</v>
      </c>
      <c r="P11" s="57">
        <f t="shared" si="2"/>
        <v>1.4484239999999993</v>
      </c>
      <c r="Q11" s="58">
        <f t="shared" si="3"/>
        <v>3.3313439999999996</v>
      </c>
      <c r="R11" s="56">
        <f t="shared" si="4"/>
        <v>0.17049599999999998</v>
      </c>
      <c r="S11" s="57">
        <f t="shared" si="5"/>
        <v>0.43452719999999978</v>
      </c>
      <c r="T11" s="58">
        <f t="shared" si="6"/>
        <v>0.99940319999999971</v>
      </c>
    </row>
    <row r="12" spans="1:20" x14ac:dyDescent="0.2">
      <c r="A12" s="4" t="s">
        <v>81</v>
      </c>
      <c r="B12" s="4" t="s">
        <v>17</v>
      </c>
      <c r="C12" s="56">
        <f>Node_List!Z12*Parameters!D$20</f>
        <v>1.8605999999999998</v>
      </c>
      <c r="D12" s="57">
        <f>Node_List!AA12*Parameters!E$20</f>
        <v>4.2330449999999997</v>
      </c>
      <c r="E12" s="58">
        <f>Node_List!AB12*Parameters!F$20</f>
        <v>9.2807700000000004</v>
      </c>
      <c r="F12" s="56">
        <f>C12*Parameters!I$24</f>
        <v>0.5581799999999999</v>
      </c>
      <c r="G12" s="57">
        <f>D12*Parameters!J$24</f>
        <v>1.2699134999999999</v>
      </c>
      <c r="H12" s="58">
        <f>E12*Parameters!K$24</f>
        <v>2.7842310000000001</v>
      </c>
      <c r="I12" s="56">
        <f>C12*Parameters!I$27</f>
        <v>1.48848</v>
      </c>
      <c r="J12" s="57">
        <f>D12*Parameters!J$27</f>
        <v>3.3864359999999998</v>
      </c>
      <c r="K12" s="58">
        <f>E12*Parameters!K$27</f>
        <v>7.4246160000000003</v>
      </c>
      <c r="L12" s="56">
        <f>F12*Parameters!I$27</f>
        <v>0.44654399999999994</v>
      </c>
      <c r="M12" s="57">
        <f>G12*Parameters!J$27</f>
        <v>1.0159308</v>
      </c>
      <c r="N12" s="58">
        <f>H12*Parameters!K$27</f>
        <v>2.2273848000000003</v>
      </c>
      <c r="O12" s="56">
        <f t="shared" si="1"/>
        <v>0.37211999999999978</v>
      </c>
      <c r="P12" s="57">
        <f t="shared" si="2"/>
        <v>0.84660899999999994</v>
      </c>
      <c r="Q12" s="58">
        <f t="shared" si="3"/>
        <v>1.8561540000000001</v>
      </c>
      <c r="R12" s="56">
        <f t="shared" si="4"/>
        <v>0.11163599999999996</v>
      </c>
      <c r="S12" s="57">
        <f t="shared" si="5"/>
        <v>0.25398269999999989</v>
      </c>
      <c r="T12" s="58">
        <f t="shared" si="6"/>
        <v>0.55684619999999985</v>
      </c>
    </row>
    <row r="13" spans="1:20" x14ac:dyDescent="0.2">
      <c r="A13" s="4" t="s">
        <v>82</v>
      </c>
      <c r="B13" s="4" t="s">
        <v>17</v>
      </c>
      <c r="C13" s="56">
        <f>Node_List!Z13*Parameters!D$20</f>
        <v>2.3832</v>
      </c>
      <c r="D13" s="57">
        <f>Node_List!AA13*Parameters!E$20</f>
        <v>6.4472400000000007</v>
      </c>
      <c r="E13" s="58">
        <f>Node_List!AB13*Parameters!F$20</f>
        <v>15.535440000000001</v>
      </c>
      <c r="F13" s="56">
        <f>C13*Parameters!I$24</f>
        <v>0.71495999999999993</v>
      </c>
      <c r="G13" s="57">
        <f>D13*Parameters!J$24</f>
        <v>1.9341720000000002</v>
      </c>
      <c r="H13" s="58">
        <f>E13*Parameters!K$24</f>
        <v>4.6606320000000006</v>
      </c>
      <c r="I13" s="56">
        <f>C13*Parameters!I$27</f>
        <v>1.90656</v>
      </c>
      <c r="J13" s="57">
        <f>D13*Parameters!J$27</f>
        <v>5.1577920000000006</v>
      </c>
      <c r="K13" s="58">
        <f>E13*Parameters!K$27</f>
        <v>12.428352000000002</v>
      </c>
      <c r="L13" s="56">
        <f>F13*Parameters!I$27</f>
        <v>0.57196799999999992</v>
      </c>
      <c r="M13" s="57">
        <f>G13*Parameters!J$27</f>
        <v>1.5473376000000003</v>
      </c>
      <c r="N13" s="58">
        <f>H13*Parameters!K$27</f>
        <v>3.7285056000000005</v>
      </c>
      <c r="O13" s="56">
        <f t="shared" si="1"/>
        <v>0.47663999999999995</v>
      </c>
      <c r="P13" s="57">
        <f t="shared" si="2"/>
        <v>1.2894480000000001</v>
      </c>
      <c r="Q13" s="58">
        <f t="shared" si="3"/>
        <v>3.1070879999999992</v>
      </c>
      <c r="R13" s="56">
        <f t="shared" si="4"/>
        <v>0.14299200000000001</v>
      </c>
      <c r="S13" s="57">
        <f t="shared" si="5"/>
        <v>0.38683439999999991</v>
      </c>
      <c r="T13" s="58">
        <f t="shared" si="6"/>
        <v>0.93212640000000002</v>
      </c>
    </row>
    <row r="14" spans="1:20" x14ac:dyDescent="0.2">
      <c r="A14" s="4" t="s">
        <v>83</v>
      </c>
      <c r="B14" s="4" t="s">
        <v>17</v>
      </c>
      <c r="C14" s="56">
        <f>Node_List!Z14*Parameters!D$20</f>
        <v>2.2283999999999997</v>
      </c>
      <c r="D14" s="57">
        <f>Node_List!AA14*Parameters!E$20</f>
        <v>5.461380000000001</v>
      </c>
      <c r="E14" s="58">
        <f>Node_List!AB14*Parameters!F$20</f>
        <v>12.050280000000003</v>
      </c>
      <c r="F14" s="56">
        <f>C14*Parameters!I$24</f>
        <v>0.66851999999999989</v>
      </c>
      <c r="G14" s="57">
        <f>D14*Parameters!J$24</f>
        <v>1.6384140000000003</v>
      </c>
      <c r="H14" s="58">
        <f>E14*Parameters!K$24</f>
        <v>3.6150840000000004</v>
      </c>
      <c r="I14" s="56">
        <f>C14*Parameters!I$27</f>
        <v>1.7827199999999999</v>
      </c>
      <c r="J14" s="57">
        <f>D14*Parameters!J$27</f>
        <v>4.369104000000001</v>
      </c>
      <c r="K14" s="58">
        <f>E14*Parameters!K$27</f>
        <v>9.6402240000000035</v>
      </c>
      <c r="L14" s="56">
        <f>F14*Parameters!I$27</f>
        <v>0.53481599999999996</v>
      </c>
      <c r="M14" s="57">
        <f>G14*Parameters!J$27</f>
        <v>1.3107312000000002</v>
      </c>
      <c r="N14" s="58">
        <f>H14*Parameters!K$27</f>
        <v>2.8920672000000005</v>
      </c>
      <c r="O14" s="56">
        <f t="shared" si="1"/>
        <v>0.44567999999999985</v>
      </c>
      <c r="P14" s="57">
        <f t="shared" si="2"/>
        <v>1.092276</v>
      </c>
      <c r="Q14" s="58">
        <f t="shared" si="3"/>
        <v>2.4100559999999991</v>
      </c>
      <c r="R14" s="56">
        <f t="shared" si="4"/>
        <v>0.13370399999999993</v>
      </c>
      <c r="S14" s="57">
        <f t="shared" si="5"/>
        <v>0.32768280000000005</v>
      </c>
      <c r="T14" s="58">
        <f t="shared" si="6"/>
        <v>0.7230167999999999</v>
      </c>
    </row>
    <row r="15" spans="1:20" x14ac:dyDescent="0.2">
      <c r="A15" s="4" t="s">
        <v>84</v>
      </c>
      <c r="B15" s="4" t="s">
        <v>17</v>
      </c>
      <c r="C15" s="56">
        <f>Node_List!Z15*Parameters!D$20</f>
        <v>8.7545999999999999</v>
      </c>
      <c r="D15" s="57">
        <f>Node_List!AA15*Parameters!E$20</f>
        <v>20.244345000000003</v>
      </c>
      <c r="E15" s="58">
        <f>Node_List!AB15*Parameters!F$20</f>
        <v>45.702570000000009</v>
      </c>
      <c r="F15" s="56">
        <f>C15*Parameters!I$24</f>
        <v>2.6263799999999997</v>
      </c>
      <c r="G15" s="57">
        <f>D15*Parameters!J$24</f>
        <v>6.0733035000000006</v>
      </c>
      <c r="H15" s="58">
        <f>E15*Parameters!K$24</f>
        <v>13.710771000000003</v>
      </c>
      <c r="I15" s="56">
        <f>C15*Parameters!I$27</f>
        <v>7.0036800000000001</v>
      </c>
      <c r="J15" s="57">
        <f>D15*Parameters!J$27</f>
        <v>16.195476000000003</v>
      </c>
      <c r="K15" s="58">
        <f>E15*Parameters!K$27</f>
        <v>36.562056000000005</v>
      </c>
      <c r="L15" s="56">
        <f>F15*Parameters!I$27</f>
        <v>2.1011039999999999</v>
      </c>
      <c r="M15" s="57">
        <f>G15*Parameters!J$27</f>
        <v>4.858642800000001</v>
      </c>
      <c r="N15" s="58">
        <f>H15*Parameters!K$27</f>
        <v>10.968616800000003</v>
      </c>
      <c r="O15" s="56">
        <f t="shared" si="1"/>
        <v>1.7509199999999998</v>
      </c>
      <c r="P15" s="57">
        <f t="shared" si="2"/>
        <v>4.0488689999999998</v>
      </c>
      <c r="Q15" s="58">
        <f t="shared" si="3"/>
        <v>9.1405140000000031</v>
      </c>
      <c r="R15" s="56">
        <f t="shared" si="4"/>
        <v>0.52527599999999985</v>
      </c>
      <c r="S15" s="57">
        <f t="shared" si="5"/>
        <v>1.2146606999999996</v>
      </c>
      <c r="T15" s="58">
        <f t="shared" si="6"/>
        <v>2.7421541999999999</v>
      </c>
    </row>
    <row r="16" spans="1:20" x14ac:dyDescent="0.2">
      <c r="A16" s="4" t="s">
        <v>85</v>
      </c>
      <c r="B16" s="4" t="s">
        <v>17</v>
      </c>
      <c r="C16" s="56">
        <f>Node_List!Z16*Parameters!D$20</f>
        <v>7.1760000000000002</v>
      </c>
      <c r="D16" s="57">
        <f>Node_List!AA16*Parameters!E$20</f>
        <v>17.488949999999999</v>
      </c>
      <c r="E16" s="58">
        <f>Node_List!AB16*Parameters!F$20</f>
        <v>39.824700000000007</v>
      </c>
      <c r="F16" s="56">
        <f>C16*Parameters!I$24</f>
        <v>2.1528</v>
      </c>
      <c r="G16" s="57">
        <f>D16*Parameters!J$24</f>
        <v>5.2466849999999994</v>
      </c>
      <c r="H16" s="58">
        <f>E16*Parameters!K$24</f>
        <v>11.947410000000001</v>
      </c>
      <c r="I16" s="56">
        <f>C16*Parameters!I$27</f>
        <v>5.7408000000000001</v>
      </c>
      <c r="J16" s="57">
        <f>D16*Parameters!J$27</f>
        <v>13.991160000000001</v>
      </c>
      <c r="K16" s="58">
        <f>E16*Parameters!K$27</f>
        <v>31.859760000000009</v>
      </c>
      <c r="L16" s="56">
        <f>F16*Parameters!I$27</f>
        <v>1.7222400000000002</v>
      </c>
      <c r="M16" s="57">
        <f>G16*Parameters!J$27</f>
        <v>4.1973479999999999</v>
      </c>
      <c r="N16" s="58">
        <f>H16*Parameters!K$27</f>
        <v>9.5579280000000022</v>
      </c>
      <c r="O16" s="56">
        <f t="shared" si="1"/>
        <v>1.4352</v>
      </c>
      <c r="P16" s="57">
        <f t="shared" si="2"/>
        <v>3.4977899999999984</v>
      </c>
      <c r="Q16" s="58">
        <f t="shared" si="3"/>
        <v>7.9649399999999986</v>
      </c>
      <c r="R16" s="56">
        <f t="shared" si="4"/>
        <v>0.43055999999999983</v>
      </c>
      <c r="S16" s="57">
        <f t="shared" si="5"/>
        <v>1.0493369999999995</v>
      </c>
      <c r="T16" s="58">
        <f t="shared" si="6"/>
        <v>2.3894819999999992</v>
      </c>
    </row>
    <row r="17" spans="1:20" x14ac:dyDescent="0.2">
      <c r="A17" s="4" t="s">
        <v>86</v>
      </c>
      <c r="B17" s="4" t="s">
        <v>17</v>
      </c>
      <c r="C17" s="56">
        <f>Node_List!Z17*Parameters!D$20</f>
        <v>2.145</v>
      </c>
      <c r="D17" s="57">
        <f>Node_List!AA17*Parameters!E$20</f>
        <v>5.4986250000000005</v>
      </c>
      <c r="E17" s="58">
        <f>Node_List!AB17*Parameters!F$20</f>
        <v>12.776249999999999</v>
      </c>
      <c r="F17" s="56">
        <f>C17*Parameters!I$24</f>
        <v>0.64349999999999996</v>
      </c>
      <c r="G17" s="57">
        <f>D17*Parameters!J$24</f>
        <v>1.6495875000000002</v>
      </c>
      <c r="H17" s="58">
        <f>E17*Parameters!K$24</f>
        <v>3.8328749999999996</v>
      </c>
      <c r="I17" s="56">
        <f>C17*Parameters!I$27</f>
        <v>1.7160000000000002</v>
      </c>
      <c r="J17" s="57">
        <f>D17*Parameters!J$27</f>
        <v>4.3989000000000003</v>
      </c>
      <c r="K17" s="58">
        <f>E17*Parameters!K$27</f>
        <v>10.221</v>
      </c>
      <c r="L17" s="56">
        <f>F17*Parameters!I$27</f>
        <v>0.51480000000000004</v>
      </c>
      <c r="M17" s="57">
        <f>G17*Parameters!J$27</f>
        <v>1.3196700000000003</v>
      </c>
      <c r="N17" s="58">
        <f>H17*Parameters!K$27</f>
        <v>3.0663</v>
      </c>
      <c r="O17" s="56">
        <f t="shared" si="1"/>
        <v>0.42899999999999983</v>
      </c>
      <c r="P17" s="57">
        <f t="shared" si="2"/>
        <v>1.0997250000000003</v>
      </c>
      <c r="Q17" s="58">
        <f t="shared" si="3"/>
        <v>2.5552499999999991</v>
      </c>
      <c r="R17" s="56">
        <f t="shared" si="4"/>
        <v>0.12869999999999993</v>
      </c>
      <c r="S17" s="57">
        <f t="shared" si="5"/>
        <v>0.32991749999999986</v>
      </c>
      <c r="T17" s="58">
        <f t="shared" si="6"/>
        <v>0.76657499999999956</v>
      </c>
    </row>
    <row r="18" spans="1:20" x14ac:dyDescent="0.2">
      <c r="A18" s="4" t="s">
        <v>87</v>
      </c>
      <c r="B18" s="4" t="s">
        <v>17</v>
      </c>
      <c r="C18" s="56">
        <f>Node_List!Z18*Parameters!D$20</f>
        <v>6.8220000000000001</v>
      </c>
      <c r="D18" s="57">
        <f>Node_List!AA18*Parameters!E$20</f>
        <v>16.027649999999998</v>
      </c>
      <c r="E18" s="58">
        <f>Node_List!AB18*Parameters!F$20</f>
        <v>35.838900000000002</v>
      </c>
      <c r="F18" s="56">
        <f>C18*Parameters!I$24</f>
        <v>2.0465999999999998</v>
      </c>
      <c r="G18" s="57">
        <f>D18*Parameters!J$24</f>
        <v>4.8082949999999993</v>
      </c>
      <c r="H18" s="58">
        <f>E18*Parameters!K$24</f>
        <v>10.751670000000001</v>
      </c>
      <c r="I18" s="56">
        <f>C18*Parameters!I$27</f>
        <v>5.4576000000000002</v>
      </c>
      <c r="J18" s="57">
        <f>D18*Parameters!J$27</f>
        <v>12.822119999999998</v>
      </c>
      <c r="K18" s="58">
        <f>E18*Parameters!K$27</f>
        <v>28.671120000000002</v>
      </c>
      <c r="L18" s="56">
        <f>F18*Parameters!I$27</f>
        <v>1.6372799999999998</v>
      </c>
      <c r="M18" s="57">
        <f>G18*Parameters!J$27</f>
        <v>3.8466359999999997</v>
      </c>
      <c r="N18" s="58">
        <f>H18*Parameters!K$27</f>
        <v>8.6013360000000016</v>
      </c>
      <c r="O18" s="56">
        <f t="shared" si="1"/>
        <v>1.3643999999999998</v>
      </c>
      <c r="P18" s="57">
        <f t="shared" si="2"/>
        <v>3.2055299999999995</v>
      </c>
      <c r="Q18" s="58">
        <f t="shared" si="3"/>
        <v>7.1677800000000005</v>
      </c>
      <c r="R18" s="56">
        <f t="shared" si="4"/>
        <v>0.40931999999999991</v>
      </c>
      <c r="S18" s="57">
        <f t="shared" si="5"/>
        <v>0.9616589999999996</v>
      </c>
      <c r="T18" s="58">
        <f t="shared" si="6"/>
        <v>2.1503339999999991</v>
      </c>
    </row>
    <row r="19" spans="1:20" x14ac:dyDescent="0.2">
      <c r="A19" s="4" t="s">
        <v>88</v>
      </c>
      <c r="B19" s="4" t="s">
        <v>17</v>
      </c>
      <c r="C19" s="56">
        <f>Node_List!Z19*Parameters!D$20</f>
        <v>3.7163999999999997</v>
      </c>
      <c r="D19" s="57">
        <f>Node_List!AA19*Parameters!E$20</f>
        <v>8.890229999999999</v>
      </c>
      <c r="E19" s="58">
        <f>Node_List!AB19*Parameters!F$20</f>
        <v>20.176380000000002</v>
      </c>
      <c r="F19" s="56">
        <f>C19*Parameters!I$24</f>
        <v>1.1149199999999999</v>
      </c>
      <c r="G19" s="57">
        <f>D19*Parameters!J$24</f>
        <v>2.6670689999999997</v>
      </c>
      <c r="H19" s="58">
        <f>E19*Parameters!K$24</f>
        <v>6.0529140000000003</v>
      </c>
      <c r="I19" s="56">
        <f>C19*Parameters!I$27</f>
        <v>2.9731199999999998</v>
      </c>
      <c r="J19" s="57">
        <f>D19*Parameters!J$27</f>
        <v>7.1121839999999992</v>
      </c>
      <c r="K19" s="58">
        <f>E19*Parameters!K$27</f>
        <v>16.141104000000002</v>
      </c>
      <c r="L19" s="56">
        <f>F19*Parameters!I$27</f>
        <v>0.89193599999999995</v>
      </c>
      <c r="M19" s="57">
        <f>G19*Parameters!J$27</f>
        <v>2.1336551999999998</v>
      </c>
      <c r="N19" s="58">
        <f>H19*Parameters!K$27</f>
        <v>4.8423312000000003</v>
      </c>
      <c r="O19" s="56">
        <f t="shared" si="1"/>
        <v>0.74327999999999994</v>
      </c>
      <c r="P19" s="57">
        <f t="shared" si="2"/>
        <v>1.7780459999999998</v>
      </c>
      <c r="Q19" s="58">
        <f t="shared" si="3"/>
        <v>4.0352759999999996</v>
      </c>
      <c r="R19" s="56">
        <f t="shared" si="4"/>
        <v>0.22298399999999996</v>
      </c>
      <c r="S19" s="57">
        <f t="shared" si="5"/>
        <v>0.53341379999999994</v>
      </c>
      <c r="T19" s="58">
        <f t="shared" si="6"/>
        <v>1.2105828000000001</v>
      </c>
    </row>
    <row r="20" spans="1:20" x14ac:dyDescent="0.2">
      <c r="A20" s="4" t="s">
        <v>89</v>
      </c>
      <c r="B20" s="4" t="s">
        <v>17</v>
      </c>
      <c r="C20" s="56">
        <f>Node_List!Z20*Parameters!D$20</f>
        <v>5.9237999999999991</v>
      </c>
      <c r="D20" s="57">
        <f>Node_List!AA20*Parameters!E$20</f>
        <v>14.740785000000002</v>
      </c>
      <c r="E20" s="58">
        <f>Node_List!AB20*Parameters!F$20</f>
        <v>33.765209999999996</v>
      </c>
      <c r="F20" s="56">
        <f>C20*Parameters!I$24</f>
        <v>1.7771399999999997</v>
      </c>
      <c r="G20" s="57">
        <f>D20*Parameters!J$24</f>
        <v>4.4222355000000002</v>
      </c>
      <c r="H20" s="58">
        <f>E20*Parameters!K$24</f>
        <v>10.129562999999999</v>
      </c>
      <c r="I20" s="56">
        <f>C20*Parameters!I$27</f>
        <v>4.7390399999999993</v>
      </c>
      <c r="J20" s="57">
        <f>D20*Parameters!J$27</f>
        <v>11.792628000000002</v>
      </c>
      <c r="K20" s="58">
        <f>E20*Parameters!K$27</f>
        <v>27.012167999999999</v>
      </c>
      <c r="L20" s="56">
        <f>F20*Parameters!I$27</f>
        <v>1.4217119999999999</v>
      </c>
      <c r="M20" s="57">
        <f>G20*Parameters!J$27</f>
        <v>3.5377884000000002</v>
      </c>
      <c r="N20" s="58">
        <f>H20*Parameters!K$27</f>
        <v>8.1036503999999994</v>
      </c>
      <c r="O20" s="56">
        <f t="shared" si="1"/>
        <v>1.1847599999999998</v>
      </c>
      <c r="P20" s="57">
        <f t="shared" si="2"/>
        <v>2.9481570000000001</v>
      </c>
      <c r="Q20" s="58">
        <f t="shared" si="3"/>
        <v>6.7530419999999971</v>
      </c>
      <c r="R20" s="56">
        <f t="shared" si="4"/>
        <v>0.35542799999999986</v>
      </c>
      <c r="S20" s="57">
        <f t="shared" si="5"/>
        <v>0.88444710000000004</v>
      </c>
      <c r="T20" s="58">
        <f t="shared" si="6"/>
        <v>2.0259125999999998</v>
      </c>
    </row>
    <row r="21" spans="1:20" x14ac:dyDescent="0.2">
      <c r="A21" s="4" t="s">
        <v>90</v>
      </c>
      <c r="B21" s="4" t="s">
        <v>17</v>
      </c>
      <c r="C21" s="56">
        <f>Node_List!Z21*Parameters!D$20</f>
        <v>4.3662000000000001</v>
      </c>
      <c r="D21" s="57">
        <f>Node_List!AA21*Parameters!E$20</f>
        <v>11.356215000000001</v>
      </c>
      <c r="E21" s="58">
        <f>Node_List!AB21*Parameters!F$20</f>
        <v>26.348790000000005</v>
      </c>
      <c r="F21" s="56">
        <f>C21*Parameters!I$24</f>
        <v>1.30986</v>
      </c>
      <c r="G21" s="57">
        <f>D21*Parameters!J$24</f>
        <v>3.4068645000000002</v>
      </c>
      <c r="H21" s="58">
        <f>E21*Parameters!K$24</f>
        <v>7.904637000000001</v>
      </c>
      <c r="I21" s="56">
        <f>C21*Parameters!I$27</f>
        <v>3.4929600000000001</v>
      </c>
      <c r="J21" s="57">
        <f>D21*Parameters!J$27</f>
        <v>9.0849720000000005</v>
      </c>
      <c r="K21" s="58">
        <f>E21*Parameters!K$27</f>
        <v>21.079032000000005</v>
      </c>
      <c r="L21" s="56">
        <f>F21*Parameters!I$27</f>
        <v>1.0478880000000002</v>
      </c>
      <c r="M21" s="57">
        <f>G21*Parameters!J$27</f>
        <v>2.7254916000000002</v>
      </c>
      <c r="N21" s="58">
        <f>H21*Parameters!K$27</f>
        <v>6.3237096000000008</v>
      </c>
      <c r="O21" s="56">
        <f t="shared" si="1"/>
        <v>0.87324000000000002</v>
      </c>
      <c r="P21" s="57">
        <f t="shared" si="2"/>
        <v>2.2712430000000001</v>
      </c>
      <c r="Q21" s="58">
        <f t="shared" si="3"/>
        <v>5.2697579999999995</v>
      </c>
      <c r="R21" s="56">
        <f t="shared" si="4"/>
        <v>0.26197199999999987</v>
      </c>
      <c r="S21" s="57">
        <f t="shared" si="5"/>
        <v>0.68137289999999995</v>
      </c>
      <c r="T21" s="58">
        <f t="shared" si="6"/>
        <v>1.5809274000000002</v>
      </c>
    </row>
    <row r="22" spans="1:20" x14ac:dyDescent="0.2">
      <c r="A22" s="4" t="s">
        <v>91</v>
      </c>
      <c r="B22" s="4" t="s">
        <v>17</v>
      </c>
      <c r="C22" s="56">
        <f>Node_List!Z22*Parameters!D$20</f>
        <v>7.4004000000000003</v>
      </c>
      <c r="D22" s="57">
        <f>Node_List!AA22*Parameters!E$20</f>
        <v>17.710529999999999</v>
      </c>
      <c r="E22" s="58">
        <f>Node_List!AB22*Parameters!F$20</f>
        <v>40.200180000000003</v>
      </c>
      <c r="F22" s="56">
        <f>C22*Parameters!I$24</f>
        <v>2.2201200000000001</v>
      </c>
      <c r="G22" s="57">
        <f>D22*Parameters!J$24</f>
        <v>5.3131589999999997</v>
      </c>
      <c r="H22" s="58">
        <f>E22*Parameters!K$24</f>
        <v>12.060054000000001</v>
      </c>
      <c r="I22" s="56">
        <f>C22*Parameters!I$27</f>
        <v>5.9203200000000002</v>
      </c>
      <c r="J22" s="57">
        <f>D22*Parameters!J$27</f>
        <v>14.168424</v>
      </c>
      <c r="K22" s="58">
        <f>E22*Parameters!K$27</f>
        <v>32.160144000000003</v>
      </c>
      <c r="L22" s="56">
        <f>F22*Parameters!I$27</f>
        <v>1.7760960000000001</v>
      </c>
      <c r="M22" s="57">
        <f>G22*Parameters!J$27</f>
        <v>4.2505271999999996</v>
      </c>
      <c r="N22" s="58">
        <f>H22*Parameters!K$27</f>
        <v>9.6480432000000018</v>
      </c>
      <c r="O22" s="56">
        <f t="shared" si="1"/>
        <v>1.4800800000000001</v>
      </c>
      <c r="P22" s="57">
        <f t="shared" si="2"/>
        <v>3.5421059999999986</v>
      </c>
      <c r="Q22" s="58">
        <f t="shared" si="3"/>
        <v>8.0400360000000006</v>
      </c>
      <c r="R22" s="56">
        <f t="shared" si="4"/>
        <v>0.44402399999999997</v>
      </c>
      <c r="S22" s="57">
        <f t="shared" si="5"/>
        <v>1.0626318000000001</v>
      </c>
      <c r="T22" s="58">
        <f t="shared" si="6"/>
        <v>2.4120107999999991</v>
      </c>
    </row>
    <row r="23" spans="1:20" x14ac:dyDescent="0.2">
      <c r="A23" s="4" t="s">
        <v>92</v>
      </c>
      <c r="B23" s="4" t="s">
        <v>17</v>
      </c>
      <c r="C23" s="56">
        <f>Node_List!Z23*Parameters!D$20</f>
        <v>6.9791999999999996</v>
      </c>
      <c r="D23" s="57">
        <f>Node_List!AA23*Parameters!E$20</f>
        <v>16.801439999999999</v>
      </c>
      <c r="E23" s="58">
        <f>Node_List!AB23*Parameters!F$20</f>
        <v>38.216639999999998</v>
      </c>
      <c r="F23" s="56">
        <f>C23*Parameters!I$24</f>
        <v>2.0937599999999996</v>
      </c>
      <c r="G23" s="57">
        <f>D23*Parameters!J$24</f>
        <v>5.040432</v>
      </c>
      <c r="H23" s="58">
        <f>E23*Parameters!K$24</f>
        <v>11.464991999999999</v>
      </c>
      <c r="I23" s="56">
        <f>C23*Parameters!I$27</f>
        <v>5.5833599999999999</v>
      </c>
      <c r="J23" s="57">
        <f>D23*Parameters!J$27</f>
        <v>13.441152000000001</v>
      </c>
      <c r="K23" s="58">
        <f>E23*Parameters!K$27</f>
        <v>30.573312000000001</v>
      </c>
      <c r="L23" s="56">
        <f>F23*Parameters!I$27</f>
        <v>1.6750079999999998</v>
      </c>
      <c r="M23" s="57">
        <f>G23*Parameters!J$27</f>
        <v>4.0323456000000002</v>
      </c>
      <c r="N23" s="58">
        <f>H23*Parameters!K$27</f>
        <v>9.1719935999999986</v>
      </c>
      <c r="O23" s="56">
        <f t="shared" si="1"/>
        <v>1.3958399999999997</v>
      </c>
      <c r="P23" s="57">
        <f t="shared" si="2"/>
        <v>3.3602879999999988</v>
      </c>
      <c r="Q23" s="58">
        <f t="shared" si="3"/>
        <v>7.6433279999999968</v>
      </c>
      <c r="R23" s="56">
        <f t="shared" si="4"/>
        <v>0.41875199999999979</v>
      </c>
      <c r="S23" s="57">
        <f t="shared" si="5"/>
        <v>1.0080863999999998</v>
      </c>
      <c r="T23" s="58">
        <f t="shared" si="6"/>
        <v>2.2929984000000001</v>
      </c>
    </row>
    <row r="24" spans="1:20" x14ac:dyDescent="0.2">
      <c r="A24" s="4" t="s">
        <v>93</v>
      </c>
      <c r="B24" s="4" t="s">
        <v>17</v>
      </c>
      <c r="C24" s="56">
        <f>Node_List!Z24*Parameters!D$20</f>
        <v>7.6920000000000002</v>
      </c>
      <c r="D24" s="57">
        <f>Node_List!AA24*Parameters!E$20</f>
        <v>18.579899999999999</v>
      </c>
      <c r="E24" s="58">
        <f>Node_List!AB24*Parameters!F$20</f>
        <v>42.173400000000001</v>
      </c>
      <c r="F24" s="56">
        <f>C24*Parameters!I$24</f>
        <v>2.3075999999999999</v>
      </c>
      <c r="G24" s="57">
        <f>D24*Parameters!J$24</f>
        <v>5.5739699999999992</v>
      </c>
      <c r="H24" s="58">
        <f>E24*Parameters!K$24</f>
        <v>12.65202</v>
      </c>
      <c r="I24" s="56">
        <f>C24*Parameters!I$27</f>
        <v>6.1536000000000008</v>
      </c>
      <c r="J24" s="57">
        <f>D24*Parameters!J$27</f>
        <v>14.86392</v>
      </c>
      <c r="K24" s="58">
        <f>E24*Parameters!K$27</f>
        <v>33.738720000000001</v>
      </c>
      <c r="L24" s="56">
        <f>F24*Parameters!I$27</f>
        <v>1.8460799999999999</v>
      </c>
      <c r="M24" s="57">
        <f>G24*Parameters!J$27</f>
        <v>4.4591759999999994</v>
      </c>
      <c r="N24" s="58">
        <f>H24*Parameters!K$27</f>
        <v>10.121616000000001</v>
      </c>
      <c r="O24" s="56">
        <f t="shared" si="1"/>
        <v>1.5383999999999993</v>
      </c>
      <c r="P24" s="57">
        <f t="shared" si="2"/>
        <v>3.7159799999999983</v>
      </c>
      <c r="Q24" s="58">
        <f t="shared" si="3"/>
        <v>8.4346800000000002</v>
      </c>
      <c r="R24" s="56">
        <f t="shared" si="4"/>
        <v>0.46151999999999993</v>
      </c>
      <c r="S24" s="57">
        <f t="shared" si="5"/>
        <v>1.1147939999999998</v>
      </c>
      <c r="T24" s="58">
        <f t="shared" si="6"/>
        <v>2.530403999999999</v>
      </c>
    </row>
    <row r="25" spans="1:20" x14ac:dyDescent="0.2">
      <c r="A25" s="4" t="s">
        <v>94</v>
      </c>
      <c r="B25" s="4" t="s">
        <v>17</v>
      </c>
      <c r="C25" s="56">
        <f>Node_List!Z25*Parameters!D$20</f>
        <v>6.5994000000000002</v>
      </c>
      <c r="D25" s="57">
        <f>Node_List!AA25*Parameters!E$20</f>
        <v>16.153455000000001</v>
      </c>
      <c r="E25" s="58">
        <f>Node_List!AB25*Parameters!F$20</f>
        <v>37.384229999999995</v>
      </c>
      <c r="F25" s="56">
        <f>C25*Parameters!I$24</f>
        <v>1.9798199999999999</v>
      </c>
      <c r="G25" s="57">
        <f>D25*Parameters!J$24</f>
        <v>4.8460365000000003</v>
      </c>
      <c r="H25" s="58">
        <f>E25*Parameters!K$24</f>
        <v>11.215268999999997</v>
      </c>
      <c r="I25" s="56">
        <f>C25*Parameters!I$27</f>
        <v>5.2795200000000007</v>
      </c>
      <c r="J25" s="57">
        <f>D25*Parameters!J$27</f>
        <v>12.922764000000001</v>
      </c>
      <c r="K25" s="58">
        <f>E25*Parameters!K$27</f>
        <v>29.907383999999997</v>
      </c>
      <c r="L25" s="56">
        <f>F25*Parameters!I$27</f>
        <v>1.5838559999999999</v>
      </c>
      <c r="M25" s="57">
        <f>G25*Parameters!J$27</f>
        <v>3.8768292000000004</v>
      </c>
      <c r="N25" s="58">
        <f>H25*Parameters!K$27</f>
        <v>8.9722151999999991</v>
      </c>
      <c r="O25" s="56">
        <f t="shared" si="1"/>
        <v>1.3198799999999995</v>
      </c>
      <c r="P25" s="57">
        <f t="shared" si="2"/>
        <v>3.2306910000000002</v>
      </c>
      <c r="Q25" s="58">
        <f t="shared" si="3"/>
        <v>7.4768459999999983</v>
      </c>
      <c r="R25" s="56">
        <f t="shared" si="4"/>
        <v>0.39596399999999998</v>
      </c>
      <c r="S25" s="57">
        <f t="shared" si="5"/>
        <v>0.96920729999999988</v>
      </c>
      <c r="T25" s="58">
        <f t="shared" si="6"/>
        <v>2.2430537999999984</v>
      </c>
    </row>
    <row r="26" spans="1:20" x14ac:dyDescent="0.2">
      <c r="A26" s="4" t="s">
        <v>95</v>
      </c>
      <c r="B26" s="4" t="s">
        <v>17</v>
      </c>
      <c r="C26" s="56">
        <f>Node_List!Z26*Parameters!D$20</f>
        <v>6.1643999999999997</v>
      </c>
      <c r="D26" s="57">
        <f>Node_List!AA26*Parameters!E$20</f>
        <v>15.237330000000002</v>
      </c>
      <c r="E26" s="58">
        <f>Node_List!AB26*Parameters!F$20</f>
        <v>34.816980000000001</v>
      </c>
      <c r="F26" s="56">
        <f>C26*Parameters!I$24</f>
        <v>1.8493199999999999</v>
      </c>
      <c r="G26" s="57">
        <f>D26*Parameters!J$24</f>
        <v>4.571199</v>
      </c>
      <c r="H26" s="58">
        <f>E26*Parameters!K$24</f>
        <v>10.445093999999999</v>
      </c>
      <c r="I26" s="56">
        <f>C26*Parameters!I$27</f>
        <v>4.9315199999999999</v>
      </c>
      <c r="J26" s="57">
        <f>D26*Parameters!J$27</f>
        <v>12.189864000000002</v>
      </c>
      <c r="K26" s="58">
        <f>E26*Parameters!K$27</f>
        <v>27.853584000000001</v>
      </c>
      <c r="L26" s="56">
        <f>F26*Parameters!I$27</f>
        <v>1.4794559999999999</v>
      </c>
      <c r="M26" s="57">
        <f>G26*Parameters!J$27</f>
        <v>3.6569592000000002</v>
      </c>
      <c r="N26" s="58">
        <f>H26*Parameters!K$27</f>
        <v>8.3560751999999994</v>
      </c>
      <c r="O26" s="56">
        <f t="shared" si="1"/>
        <v>1.2328799999999998</v>
      </c>
      <c r="P26" s="57">
        <f t="shared" si="2"/>
        <v>3.047466</v>
      </c>
      <c r="Q26" s="58">
        <f t="shared" si="3"/>
        <v>6.9633959999999995</v>
      </c>
      <c r="R26" s="56">
        <f t="shared" si="4"/>
        <v>0.36986399999999997</v>
      </c>
      <c r="S26" s="57">
        <f t="shared" si="5"/>
        <v>0.91423979999999982</v>
      </c>
      <c r="T26" s="58">
        <f t="shared" si="6"/>
        <v>2.0890187999999998</v>
      </c>
    </row>
    <row r="27" spans="1:20" x14ac:dyDescent="0.2">
      <c r="A27" s="4" t="s">
        <v>96</v>
      </c>
      <c r="B27" s="4" t="s">
        <v>17</v>
      </c>
      <c r="C27" s="56">
        <f>Node_List!Z27*Parameters!D$20</f>
        <v>1.1964000000000001</v>
      </c>
      <c r="D27" s="57">
        <f>Node_List!AA27*Parameters!E$20</f>
        <v>2.7994800000000004</v>
      </c>
      <c r="E27" s="58">
        <f>Node_List!AB27*Parameters!F$20</f>
        <v>6.1528800000000006</v>
      </c>
      <c r="F27" s="56">
        <f>C27*Parameters!I$24</f>
        <v>0.35892000000000002</v>
      </c>
      <c r="G27" s="57">
        <f>D27*Parameters!J$24</f>
        <v>0.83984400000000015</v>
      </c>
      <c r="H27" s="58">
        <f>E27*Parameters!K$24</f>
        <v>1.8458640000000002</v>
      </c>
      <c r="I27" s="56">
        <f>C27*Parameters!I$27</f>
        <v>0.95712000000000019</v>
      </c>
      <c r="J27" s="57">
        <f>D27*Parameters!J$27</f>
        <v>2.2395840000000002</v>
      </c>
      <c r="K27" s="58">
        <f>E27*Parameters!K$27</f>
        <v>4.9223040000000005</v>
      </c>
      <c r="L27" s="56">
        <f>F27*Parameters!I$27</f>
        <v>0.287136</v>
      </c>
      <c r="M27" s="57">
        <f>G27*Parameters!J$27</f>
        <v>0.67187520000000012</v>
      </c>
      <c r="N27" s="58">
        <f>H27*Parameters!K$27</f>
        <v>1.4766912000000003</v>
      </c>
      <c r="O27" s="56">
        <f t="shared" si="1"/>
        <v>0.23927999999999994</v>
      </c>
      <c r="P27" s="57">
        <f t="shared" si="2"/>
        <v>0.55989600000000017</v>
      </c>
      <c r="Q27" s="58">
        <f t="shared" si="3"/>
        <v>1.2305760000000001</v>
      </c>
      <c r="R27" s="56">
        <f t="shared" si="4"/>
        <v>7.1784000000000014E-2</v>
      </c>
      <c r="S27" s="57">
        <f t="shared" si="5"/>
        <v>0.16796880000000003</v>
      </c>
      <c r="T27" s="58">
        <f t="shared" si="6"/>
        <v>0.36917279999999986</v>
      </c>
    </row>
    <row r="28" spans="1:20" x14ac:dyDescent="0.2">
      <c r="A28" s="4" t="s">
        <v>97</v>
      </c>
      <c r="B28" s="4" t="s">
        <v>17</v>
      </c>
      <c r="C28" s="56">
        <f>Node_List!Z28*Parameters!D$20</f>
        <v>4.1399999999999997</v>
      </c>
      <c r="D28" s="57">
        <f>Node_List!AA28*Parameters!E$20</f>
        <v>9.5872500000000009</v>
      </c>
      <c r="E28" s="58">
        <f>Node_List!AB28*Parameters!F$20</f>
        <v>21.052499999999998</v>
      </c>
      <c r="F28" s="56">
        <f>C28*Parameters!I$24</f>
        <v>1.2419999999999998</v>
      </c>
      <c r="G28" s="57">
        <f>D28*Parameters!J$24</f>
        <v>2.8761750000000004</v>
      </c>
      <c r="H28" s="58">
        <f>E28*Parameters!K$24</f>
        <v>6.3157499999999995</v>
      </c>
      <c r="I28" s="56">
        <f>C28*Parameters!I$27</f>
        <v>3.3119999999999998</v>
      </c>
      <c r="J28" s="57">
        <f>D28*Parameters!J$27</f>
        <v>7.6698000000000013</v>
      </c>
      <c r="K28" s="58">
        <f>E28*Parameters!K$27</f>
        <v>16.841999999999999</v>
      </c>
      <c r="L28" s="56">
        <f>F28*Parameters!I$27</f>
        <v>0.99359999999999982</v>
      </c>
      <c r="M28" s="57">
        <f>G28*Parameters!J$27</f>
        <v>2.3009400000000002</v>
      </c>
      <c r="N28" s="58">
        <f>H28*Parameters!K$27</f>
        <v>5.0526</v>
      </c>
      <c r="O28" s="56">
        <f t="shared" si="1"/>
        <v>0.82799999999999985</v>
      </c>
      <c r="P28" s="57">
        <f t="shared" si="2"/>
        <v>1.9174499999999997</v>
      </c>
      <c r="Q28" s="58">
        <f t="shared" si="3"/>
        <v>4.2104999999999997</v>
      </c>
      <c r="R28" s="56">
        <f t="shared" si="4"/>
        <v>0.24839999999999995</v>
      </c>
      <c r="S28" s="57">
        <f t="shared" si="5"/>
        <v>0.57523500000000016</v>
      </c>
      <c r="T28" s="58">
        <f t="shared" si="6"/>
        <v>1.2631499999999996</v>
      </c>
    </row>
    <row r="29" spans="1:20" x14ac:dyDescent="0.2">
      <c r="A29" s="4" t="s">
        <v>98</v>
      </c>
      <c r="B29" s="4" t="s">
        <v>17</v>
      </c>
      <c r="C29" s="56">
        <f>Node_List!Z29*Parameters!D$20</f>
        <v>7.8167999999999989</v>
      </c>
      <c r="D29" s="57">
        <f>Node_List!AA29*Parameters!E$20</f>
        <v>19.763759999999998</v>
      </c>
      <c r="E29" s="58">
        <f>Node_List!AB29*Parameters!F$20</f>
        <v>46.198560000000001</v>
      </c>
      <c r="F29" s="56">
        <f>C29*Parameters!I$24</f>
        <v>2.3450399999999996</v>
      </c>
      <c r="G29" s="57">
        <f>D29*Parameters!J$24</f>
        <v>5.9291279999999995</v>
      </c>
      <c r="H29" s="58">
        <f>E29*Parameters!K$24</f>
        <v>13.859567999999999</v>
      </c>
      <c r="I29" s="56">
        <f>C29*Parameters!I$27</f>
        <v>6.2534399999999994</v>
      </c>
      <c r="J29" s="57">
        <f>D29*Parameters!J$27</f>
        <v>15.811007999999999</v>
      </c>
      <c r="K29" s="58">
        <f>E29*Parameters!K$27</f>
        <v>36.958848000000003</v>
      </c>
      <c r="L29" s="56">
        <f>F29*Parameters!I$27</f>
        <v>1.8760319999999997</v>
      </c>
      <c r="M29" s="57">
        <f>G29*Parameters!J$27</f>
        <v>4.7433024000000001</v>
      </c>
      <c r="N29" s="58">
        <f>H29*Parameters!K$27</f>
        <v>11.0876544</v>
      </c>
      <c r="O29" s="56">
        <f t="shared" si="1"/>
        <v>1.5633599999999994</v>
      </c>
      <c r="P29" s="57">
        <f t="shared" si="2"/>
        <v>3.9527519999999985</v>
      </c>
      <c r="Q29" s="58">
        <f t="shared" si="3"/>
        <v>9.2397119999999973</v>
      </c>
      <c r="R29" s="56">
        <f t="shared" si="4"/>
        <v>0.46900799999999987</v>
      </c>
      <c r="S29" s="57">
        <f t="shared" si="5"/>
        <v>1.1858255999999994</v>
      </c>
      <c r="T29" s="58">
        <f t="shared" si="6"/>
        <v>2.7719135999999995</v>
      </c>
    </row>
    <row r="30" spans="1:20" x14ac:dyDescent="0.2">
      <c r="A30" s="4" t="s">
        <v>99</v>
      </c>
      <c r="B30" s="4" t="s">
        <v>17</v>
      </c>
      <c r="C30" s="56">
        <f>Node_List!Z30*Parameters!D$20</f>
        <v>8.3010000000000002</v>
      </c>
      <c r="D30" s="57">
        <f>Node_List!AA30*Parameters!E$20</f>
        <v>18.785325</v>
      </c>
      <c r="E30" s="58">
        <f>Node_List!AB30*Parameters!F$20</f>
        <v>41.766450000000006</v>
      </c>
      <c r="F30" s="56">
        <f>C30*Parameters!I$24</f>
        <v>2.4903</v>
      </c>
      <c r="G30" s="57">
        <f>D30*Parameters!J$24</f>
        <v>5.6355975000000003</v>
      </c>
      <c r="H30" s="58">
        <f>E30*Parameters!K$24</f>
        <v>12.529935000000002</v>
      </c>
      <c r="I30" s="56">
        <f>C30*Parameters!I$27</f>
        <v>6.6408000000000005</v>
      </c>
      <c r="J30" s="57">
        <f>D30*Parameters!J$27</f>
        <v>15.028260000000001</v>
      </c>
      <c r="K30" s="58">
        <f>E30*Parameters!K$27</f>
        <v>33.413160000000005</v>
      </c>
      <c r="L30" s="56">
        <f>F30*Parameters!I$27</f>
        <v>1.99224</v>
      </c>
      <c r="M30" s="57">
        <f>G30*Parameters!J$27</f>
        <v>4.5084780000000002</v>
      </c>
      <c r="N30" s="58">
        <f>H30*Parameters!K$27</f>
        <v>10.023948000000003</v>
      </c>
      <c r="O30" s="56">
        <f t="shared" si="1"/>
        <v>1.6601999999999997</v>
      </c>
      <c r="P30" s="57">
        <f t="shared" si="2"/>
        <v>3.757064999999999</v>
      </c>
      <c r="Q30" s="58">
        <f t="shared" si="3"/>
        <v>8.3532900000000012</v>
      </c>
      <c r="R30" s="56">
        <f t="shared" si="4"/>
        <v>0.49805999999999995</v>
      </c>
      <c r="S30" s="57">
        <f t="shared" si="5"/>
        <v>1.1271195000000001</v>
      </c>
      <c r="T30" s="58">
        <f t="shared" si="6"/>
        <v>2.5059869999999993</v>
      </c>
    </row>
    <row r="31" spans="1:20" x14ac:dyDescent="0.2">
      <c r="A31" s="4" t="s">
        <v>100</v>
      </c>
      <c r="B31" s="4" t="s">
        <v>17</v>
      </c>
      <c r="C31" s="56">
        <f>Node_List!Z31*Parameters!D$20</f>
        <v>2.2746</v>
      </c>
      <c r="D31" s="57">
        <f>Node_List!AA31*Parameters!E$20</f>
        <v>6.0183450000000001</v>
      </c>
      <c r="E31" s="58">
        <f>Node_List!AB31*Parameters!F$20</f>
        <v>13.98657</v>
      </c>
      <c r="F31" s="56">
        <f>C31*Parameters!I$24</f>
        <v>0.68237999999999999</v>
      </c>
      <c r="G31" s="57">
        <f>D31*Parameters!J$24</f>
        <v>1.8055034999999999</v>
      </c>
      <c r="H31" s="58">
        <f>E31*Parameters!K$24</f>
        <v>4.1959710000000001</v>
      </c>
      <c r="I31" s="56">
        <f>C31*Parameters!I$27</f>
        <v>1.81968</v>
      </c>
      <c r="J31" s="57">
        <f>D31*Parameters!J$27</f>
        <v>4.8146760000000004</v>
      </c>
      <c r="K31" s="58">
        <f>E31*Parameters!K$27</f>
        <v>11.189256</v>
      </c>
      <c r="L31" s="56">
        <f>F31*Parameters!I$27</f>
        <v>0.54590400000000006</v>
      </c>
      <c r="M31" s="57">
        <f>G31*Parameters!J$27</f>
        <v>1.4444028</v>
      </c>
      <c r="N31" s="58">
        <f>H31*Parameters!K$27</f>
        <v>3.3567768000000004</v>
      </c>
      <c r="O31" s="56">
        <f t="shared" si="1"/>
        <v>0.45491999999999999</v>
      </c>
      <c r="P31" s="57">
        <f t="shared" si="2"/>
        <v>1.2036689999999997</v>
      </c>
      <c r="Q31" s="58">
        <f t="shared" si="3"/>
        <v>2.7973140000000001</v>
      </c>
      <c r="R31" s="56">
        <f t="shared" si="4"/>
        <v>0.13647599999999993</v>
      </c>
      <c r="S31" s="57">
        <f t="shared" si="5"/>
        <v>0.36110069999999994</v>
      </c>
      <c r="T31" s="58">
        <f t="shared" si="6"/>
        <v>0.83919419999999967</v>
      </c>
    </row>
    <row r="32" spans="1:20" x14ac:dyDescent="0.2">
      <c r="A32" s="4" t="s">
        <v>101</v>
      </c>
      <c r="B32" s="4" t="s">
        <v>17</v>
      </c>
      <c r="C32" s="56">
        <f>Node_List!Z32*Parameters!D$20</f>
        <v>4.0404</v>
      </c>
      <c r="D32" s="57">
        <f>Node_List!AA32*Parameters!E$20</f>
        <v>9.5895299999999999</v>
      </c>
      <c r="E32" s="58">
        <f>Node_List!AB32*Parameters!F$20</f>
        <v>21.702180000000002</v>
      </c>
      <c r="F32" s="56">
        <f>C32*Parameters!I$24</f>
        <v>1.2121199999999999</v>
      </c>
      <c r="G32" s="57">
        <f>D32*Parameters!J$24</f>
        <v>2.8768590000000001</v>
      </c>
      <c r="H32" s="58">
        <f>E32*Parameters!K$24</f>
        <v>6.5106540000000006</v>
      </c>
      <c r="I32" s="56">
        <f>C32*Parameters!I$27</f>
        <v>3.2323200000000001</v>
      </c>
      <c r="J32" s="57">
        <f>D32*Parameters!J$27</f>
        <v>7.6716240000000004</v>
      </c>
      <c r="K32" s="58">
        <f>E32*Parameters!K$27</f>
        <v>17.361744000000002</v>
      </c>
      <c r="L32" s="56">
        <f>F32*Parameters!I$27</f>
        <v>0.96969599999999989</v>
      </c>
      <c r="M32" s="57">
        <f>G32*Parameters!J$27</f>
        <v>2.3014872</v>
      </c>
      <c r="N32" s="58">
        <f>H32*Parameters!K$27</f>
        <v>5.208523200000001</v>
      </c>
      <c r="O32" s="56">
        <f t="shared" si="1"/>
        <v>0.80807999999999991</v>
      </c>
      <c r="P32" s="57">
        <f t="shared" si="2"/>
        <v>1.9179059999999994</v>
      </c>
      <c r="Q32" s="58">
        <f t="shared" si="3"/>
        <v>4.3404360000000004</v>
      </c>
      <c r="R32" s="56">
        <f t="shared" si="4"/>
        <v>0.24242399999999997</v>
      </c>
      <c r="S32" s="57">
        <f t="shared" si="5"/>
        <v>0.5753718000000001</v>
      </c>
      <c r="T32" s="58">
        <f t="shared" si="6"/>
        <v>1.3021307999999996</v>
      </c>
    </row>
    <row r="33" spans="1:20" x14ac:dyDescent="0.2">
      <c r="A33" s="4" t="s">
        <v>102</v>
      </c>
      <c r="B33" s="4" t="s">
        <v>17</v>
      </c>
      <c r="C33" s="56">
        <f>Node_List!Z33*Parameters!D$20</f>
        <v>3.7512000000000003</v>
      </c>
      <c r="D33" s="57">
        <f>Node_List!AA33*Parameters!E$20</f>
        <v>8.7480899999999995</v>
      </c>
      <c r="E33" s="58">
        <f>Node_List!AB33*Parameters!F$20</f>
        <v>19.821540000000002</v>
      </c>
      <c r="F33" s="56">
        <f>C33*Parameters!I$24</f>
        <v>1.1253600000000001</v>
      </c>
      <c r="G33" s="57">
        <f>D33*Parameters!J$24</f>
        <v>2.6244269999999998</v>
      </c>
      <c r="H33" s="58">
        <f>E33*Parameters!K$24</f>
        <v>5.9464620000000004</v>
      </c>
      <c r="I33" s="56">
        <f>C33*Parameters!I$27</f>
        <v>3.0009600000000005</v>
      </c>
      <c r="J33" s="57">
        <f>D33*Parameters!J$27</f>
        <v>6.9984719999999996</v>
      </c>
      <c r="K33" s="58">
        <f>E33*Parameters!K$27</f>
        <v>15.857232000000003</v>
      </c>
      <c r="L33" s="56">
        <f>F33*Parameters!I$27</f>
        <v>0.9002880000000002</v>
      </c>
      <c r="M33" s="57">
        <f>G33*Parameters!J$27</f>
        <v>2.0995415999999998</v>
      </c>
      <c r="N33" s="58">
        <f>H33*Parameters!K$27</f>
        <v>4.7571696000000001</v>
      </c>
      <c r="O33" s="56">
        <f t="shared" si="1"/>
        <v>0.7502399999999998</v>
      </c>
      <c r="P33" s="57">
        <f t="shared" si="2"/>
        <v>1.7496179999999999</v>
      </c>
      <c r="Q33" s="58">
        <f t="shared" si="3"/>
        <v>3.9643079999999991</v>
      </c>
      <c r="R33" s="56">
        <f t="shared" si="4"/>
        <v>0.22507199999999994</v>
      </c>
      <c r="S33" s="57">
        <f t="shared" si="5"/>
        <v>0.52488540000000006</v>
      </c>
      <c r="T33" s="58">
        <f t="shared" si="6"/>
        <v>1.1892924000000002</v>
      </c>
    </row>
    <row r="34" spans="1:20" x14ac:dyDescent="0.2">
      <c r="A34" s="4" t="s">
        <v>103</v>
      </c>
      <c r="B34" s="4" t="s">
        <v>17</v>
      </c>
      <c r="C34" s="56">
        <f>Node_List!Z34*Parameters!D$20</f>
        <v>3.1283999999999996</v>
      </c>
      <c r="D34" s="57">
        <f>Node_List!AA34*Parameters!E$20</f>
        <v>7.8156300000000005</v>
      </c>
      <c r="E34" s="58">
        <f>Node_List!AB34*Parameters!F$20</f>
        <v>17.84478</v>
      </c>
      <c r="F34" s="56">
        <f>C34*Parameters!I$24</f>
        <v>0.9385199999999998</v>
      </c>
      <c r="G34" s="57">
        <f>D34*Parameters!J$24</f>
        <v>2.3446890000000002</v>
      </c>
      <c r="H34" s="58">
        <f>E34*Parameters!K$24</f>
        <v>5.353434</v>
      </c>
      <c r="I34" s="56">
        <f>C34*Parameters!I$27</f>
        <v>2.5027200000000001</v>
      </c>
      <c r="J34" s="57">
        <f>D34*Parameters!J$27</f>
        <v>6.2525040000000009</v>
      </c>
      <c r="K34" s="58">
        <f>E34*Parameters!K$27</f>
        <v>14.275824</v>
      </c>
      <c r="L34" s="56">
        <f>F34*Parameters!I$27</f>
        <v>0.75081599999999993</v>
      </c>
      <c r="M34" s="57">
        <f>G34*Parameters!J$27</f>
        <v>1.8757512000000003</v>
      </c>
      <c r="N34" s="58">
        <f>H34*Parameters!K$27</f>
        <v>4.2827472000000002</v>
      </c>
      <c r="O34" s="56">
        <f t="shared" si="1"/>
        <v>0.62567999999999957</v>
      </c>
      <c r="P34" s="57">
        <f t="shared" si="2"/>
        <v>1.5631259999999996</v>
      </c>
      <c r="Q34" s="58">
        <f t="shared" si="3"/>
        <v>3.568956</v>
      </c>
      <c r="R34" s="56">
        <f t="shared" si="4"/>
        <v>0.18770399999999987</v>
      </c>
      <c r="S34" s="57">
        <f t="shared" si="5"/>
        <v>0.46893779999999996</v>
      </c>
      <c r="T34" s="58">
        <f t="shared" si="6"/>
        <v>1.0706867999999998</v>
      </c>
    </row>
    <row r="35" spans="1:20" x14ac:dyDescent="0.2">
      <c r="A35" s="4" t="s">
        <v>104</v>
      </c>
      <c r="B35" s="4" t="s">
        <v>17</v>
      </c>
      <c r="C35" s="56">
        <f>Node_List!Z35*Parameters!D$20</f>
        <v>2.3765999999999998</v>
      </c>
      <c r="D35" s="57">
        <f>Node_List!AA35*Parameters!E$20</f>
        <v>5.8039949999999996</v>
      </c>
      <c r="E35" s="58">
        <f>Node_List!AB35*Parameters!F$20</f>
        <v>12.829470000000001</v>
      </c>
      <c r="F35" s="56">
        <f>C35*Parameters!I$24</f>
        <v>0.71297999999999995</v>
      </c>
      <c r="G35" s="57">
        <f>D35*Parameters!J$24</f>
        <v>1.7411984999999999</v>
      </c>
      <c r="H35" s="58">
        <f>E35*Parameters!K$24</f>
        <v>3.8488410000000002</v>
      </c>
      <c r="I35" s="56">
        <f>C35*Parameters!I$27</f>
        <v>1.9012799999999999</v>
      </c>
      <c r="J35" s="57">
        <f>D35*Parameters!J$27</f>
        <v>4.6431959999999997</v>
      </c>
      <c r="K35" s="58">
        <f>E35*Parameters!K$27</f>
        <v>10.263576</v>
      </c>
      <c r="L35" s="56">
        <f>F35*Parameters!I$27</f>
        <v>0.570384</v>
      </c>
      <c r="M35" s="57">
        <f>G35*Parameters!J$27</f>
        <v>1.3929587999999999</v>
      </c>
      <c r="N35" s="58">
        <f>H35*Parameters!K$27</f>
        <v>3.0790728000000005</v>
      </c>
      <c r="O35" s="56">
        <f t="shared" si="1"/>
        <v>0.47531999999999996</v>
      </c>
      <c r="P35" s="57">
        <f t="shared" si="2"/>
        <v>1.1607989999999999</v>
      </c>
      <c r="Q35" s="58">
        <f t="shared" si="3"/>
        <v>2.5658940000000001</v>
      </c>
      <c r="R35" s="56">
        <f t="shared" si="4"/>
        <v>0.14259599999999995</v>
      </c>
      <c r="S35" s="57">
        <f t="shared" si="5"/>
        <v>0.34823969999999993</v>
      </c>
      <c r="T35" s="58">
        <f t="shared" si="6"/>
        <v>0.76976819999999968</v>
      </c>
    </row>
    <row r="36" spans="1:20" x14ac:dyDescent="0.2">
      <c r="A36" s="4" t="s">
        <v>105</v>
      </c>
      <c r="B36" s="4" t="s">
        <v>17</v>
      </c>
      <c r="C36" s="56">
        <f>Node_List!Z36*Parameters!D$20</f>
        <v>6.3060000000000009</v>
      </c>
      <c r="D36" s="57">
        <f>Node_List!AA36*Parameters!E$20</f>
        <v>14.936699999999998</v>
      </c>
      <c r="E36" s="58">
        <f>Node_List!AB36*Parameters!F$20</f>
        <v>33.490200000000002</v>
      </c>
      <c r="F36" s="56">
        <f>C36*Parameters!I$24</f>
        <v>1.8918000000000001</v>
      </c>
      <c r="G36" s="57">
        <f>D36*Parameters!J$24</f>
        <v>4.4810099999999995</v>
      </c>
      <c r="H36" s="58">
        <f>E36*Parameters!K$24</f>
        <v>10.04706</v>
      </c>
      <c r="I36" s="56">
        <f>C36*Parameters!I$27</f>
        <v>5.0448000000000013</v>
      </c>
      <c r="J36" s="57">
        <f>D36*Parameters!J$27</f>
        <v>11.949359999999999</v>
      </c>
      <c r="K36" s="58">
        <f>E36*Parameters!K$27</f>
        <v>26.792160000000003</v>
      </c>
      <c r="L36" s="56">
        <f>F36*Parameters!I$27</f>
        <v>1.5134400000000001</v>
      </c>
      <c r="M36" s="57">
        <f>G36*Parameters!J$27</f>
        <v>3.5848079999999998</v>
      </c>
      <c r="N36" s="58">
        <f>H36*Parameters!K$27</f>
        <v>8.0376480000000008</v>
      </c>
      <c r="O36" s="56">
        <f t="shared" si="1"/>
        <v>1.2611999999999997</v>
      </c>
      <c r="P36" s="57">
        <f t="shared" si="2"/>
        <v>2.9873399999999997</v>
      </c>
      <c r="Q36" s="58">
        <f t="shared" si="3"/>
        <v>6.6980399999999989</v>
      </c>
      <c r="R36" s="56">
        <f t="shared" si="4"/>
        <v>0.37836000000000003</v>
      </c>
      <c r="S36" s="57">
        <f t="shared" si="5"/>
        <v>0.89620199999999972</v>
      </c>
      <c r="T36" s="58">
        <f t="shared" si="6"/>
        <v>2.0094119999999993</v>
      </c>
    </row>
    <row r="37" spans="1:20" x14ac:dyDescent="0.2">
      <c r="A37" s="4" t="s">
        <v>106</v>
      </c>
      <c r="B37" s="4" t="s">
        <v>16</v>
      </c>
      <c r="C37" s="56">
        <f>Node_List!Z37*Parameters!D$20</f>
        <v>4.1651999999999996</v>
      </c>
      <c r="D37" s="57">
        <f>Node_List!AA37*Parameters!E$20</f>
        <v>10.29339</v>
      </c>
      <c r="E37" s="58">
        <f>Node_List!AB37*Parameters!F$20</f>
        <v>23.927340000000001</v>
      </c>
      <c r="F37" s="56">
        <f>C37*Parameters!I$24</f>
        <v>1.2495599999999998</v>
      </c>
      <c r="G37" s="57">
        <f>D37*Parameters!J$24</f>
        <v>3.0880170000000002</v>
      </c>
      <c r="H37" s="58">
        <f>E37*Parameters!K$24</f>
        <v>7.1782019999999997</v>
      </c>
      <c r="I37" s="56">
        <f>C37*Parameters!I$27</f>
        <v>3.33216</v>
      </c>
      <c r="J37" s="57">
        <f>D37*Parameters!J$27</f>
        <v>8.234712</v>
      </c>
      <c r="K37" s="58">
        <f>E37*Parameters!K$27</f>
        <v>19.141872000000003</v>
      </c>
      <c r="L37" s="56">
        <f>F37*Parameters!I$27</f>
        <v>0.99964799999999987</v>
      </c>
      <c r="M37" s="57">
        <f>G37*Parameters!J$27</f>
        <v>2.4704136000000005</v>
      </c>
      <c r="N37" s="58">
        <f>H37*Parameters!K$27</f>
        <v>5.7425616000000002</v>
      </c>
      <c r="O37" s="56">
        <f t="shared" si="1"/>
        <v>0.83303999999999956</v>
      </c>
      <c r="P37" s="57">
        <f t="shared" si="2"/>
        <v>2.0586780000000005</v>
      </c>
      <c r="Q37" s="58">
        <f t="shared" si="3"/>
        <v>4.7854679999999981</v>
      </c>
      <c r="R37" s="56">
        <f t="shared" si="4"/>
        <v>0.24991199999999991</v>
      </c>
      <c r="S37" s="57">
        <f t="shared" si="5"/>
        <v>0.61760339999999969</v>
      </c>
      <c r="T37" s="58">
        <f t="shared" si="6"/>
        <v>1.4356403999999996</v>
      </c>
    </row>
    <row r="38" spans="1:20" x14ac:dyDescent="0.2">
      <c r="A38" s="4" t="s">
        <v>107</v>
      </c>
      <c r="B38" s="4" t="s">
        <v>17</v>
      </c>
      <c r="C38" s="56">
        <f>Node_List!Z38*Parameters!D$20</f>
        <v>3.2418</v>
      </c>
      <c r="D38" s="57">
        <f>Node_List!AA38*Parameters!E$20</f>
        <v>8.3003850000000003</v>
      </c>
      <c r="E38" s="58">
        <f>Node_List!AB38*Parameters!F$20</f>
        <v>18.978809999999999</v>
      </c>
      <c r="F38" s="56">
        <f>C38*Parameters!I$24</f>
        <v>0.97253999999999996</v>
      </c>
      <c r="G38" s="57">
        <f>D38*Parameters!J$24</f>
        <v>2.4901154999999999</v>
      </c>
      <c r="H38" s="58">
        <f>E38*Parameters!K$24</f>
        <v>5.6936429999999998</v>
      </c>
      <c r="I38" s="56">
        <f>C38*Parameters!I$27</f>
        <v>2.5934400000000002</v>
      </c>
      <c r="J38" s="57">
        <f>D38*Parameters!J$27</f>
        <v>6.640308000000001</v>
      </c>
      <c r="K38" s="58">
        <f>E38*Parameters!K$27</f>
        <v>15.183047999999999</v>
      </c>
      <c r="L38" s="56">
        <f>F38*Parameters!I$27</f>
        <v>0.77803200000000006</v>
      </c>
      <c r="M38" s="57">
        <f>G38*Parameters!J$27</f>
        <v>1.9920924</v>
      </c>
      <c r="N38" s="58">
        <f>H38*Parameters!K$27</f>
        <v>4.5549144000000004</v>
      </c>
      <c r="O38" s="56">
        <f t="shared" ref="O38:O53" si="7">C38-I38</f>
        <v>0.64835999999999983</v>
      </c>
      <c r="P38" s="57">
        <f t="shared" ref="P38:P53" si="8">D38-J38</f>
        <v>1.6600769999999994</v>
      </c>
      <c r="Q38" s="58">
        <f t="shared" ref="Q38:Q53" si="9">E38-K38</f>
        <v>3.7957619999999999</v>
      </c>
      <c r="R38" s="56">
        <f t="shared" ref="R38:R53" si="10">F38-L38</f>
        <v>0.1945079999999999</v>
      </c>
      <c r="S38" s="57">
        <f t="shared" ref="S38:S53" si="11">G38-M38</f>
        <v>0.49802309999999994</v>
      </c>
      <c r="T38" s="58">
        <f t="shared" ref="T38:T53" si="12">H38-N38</f>
        <v>1.1387285999999994</v>
      </c>
    </row>
    <row r="39" spans="1:20" x14ac:dyDescent="0.2">
      <c r="A39" s="4" t="s">
        <v>108</v>
      </c>
      <c r="B39" s="4" t="s">
        <v>17</v>
      </c>
      <c r="C39" s="56">
        <f>Node_List!Z39*Parameters!D$20</f>
        <v>4.9541999999999993</v>
      </c>
      <c r="D39" s="57">
        <f>Node_List!AA39*Parameters!E$20</f>
        <v>12.670814999999999</v>
      </c>
      <c r="E39" s="58">
        <f>Node_List!AB39*Parameters!F$20</f>
        <v>29.280390000000001</v>
      </c>
      <c r="F39" s="56">
        <f>C39*Parameters!I$24</f>
        <v>1.4862599999999997</v>
      </c>
      <c r="G39" s="57">
        <f>D39*Parameters!J$24</f>
        <v>3.8012444999999997</v>
      </c>
      <c r="H39" s="58">
        <f>E39*Parameters!K$24</f>
        <v>8.7841170000000002</v>
      </c>
      <c r="I39" s="56">
        <f>C39*Parameters!I$27</f>
        <v>3.9633599999999998</v>
      </c>
      <c r="J39" s="57">
        <f>D39*Parameters!J$27</f>
        <v>10.136652</v>
      </c>
      <c r="K39" s="58">
        <f>E39*Parameters!K$27</f>
        <v>23.424312</v>
      </c>
      <c r="L39" s="56">
        <f>F39*Parameters!I$27</f>
        <v>1.1890079999999998</v>
      </c>
      <c r="M39" s="57">
        <f>G39*Parameters!J$27</f>
        <v>3.0409956</v>
      </c>
      <c r="N39" s="58">
        <f>H39*Parameters!K$27</f>
        <v>7.0272936000000001</v>
      </c>
      <c r="O39" s="56">
        <f t="shared" si="7"/>
        <v>0.9908399999999995</v>
      </c>
      <c r="P39" s="57">
        <f t="shared" si="8"/>
        <v>2.5341629999999995</v>
      </c>
      <c r="Q39" s="58">
        <f t="shared" si="9"/>
        <v>5.8560780000000001</v>
      </c>
      <c r="R39" s="56">
        <f t="shared" si="10"/>
        <v>0.29725199999999985</v>
      </c>
      <c r="S39" s="57">
        <f t="shared" si="11"/>
        <v>0.76024889999999967</v>
      </c>
      <c r="T39" s="58">
        <f t="shared" si="12"/>
        <v>1.7568234</v>
      </c>
    </row>
    <row r="40" spans="1:20" x14ac:dyDescent="0.2">
      <c r="A40" s="4" t="s">
        <v>109</v>
      </c>
      <c r="B40" s="4" t="s">
        <v>17</v>
      </c>
      <c r="C40" s="56">
        <f>Node_List!Z40*Parameters!D$20</f>
        <v>1.4831999999999999</v>
      </c>
      <c r="D40" s="57">
        <f>Node_List!AA40*Parameters!E$20</f>
        <v>3.8529900000000001</v>
      </c>
      <c r="E40" s="58">
        <f>Node_List!AB40*Parameters!F$20</f>
        <v>8.5409400000000009</v>
      </c>
      <c r="F40" s="56">
        <f>C40*Parameters!I$24</f>
        <v>0.44495999999999997</v>
      </c>
      <c r="G40" s="57">
        <f>D40*Parameters!J$24</f>
        <v>1.155897</v>
      </c>
      <c r="H40" s="58">
        <f>E40*Parameters!K$24</f>
        <v>2.5622820000000002</v>
      </c>
      <c r="I40" s="56">
        <f>C40*Parameters!I$27</f>
        <v>1.1865599999999998</v>
      </c>
      <c r="J40" s="57">
        <f>D40*Parameters!J$27</f>
        <v>3.0823920000000005</v>
      </c>
      <c r="K40" s="58">
        <f>E40*Parameters!K$27</f>
        <v>6.832752000000001</v>
      </c>
      <c r="L40" s="56">
        <f>F40*Parameters!I$27</f>
        <v>0.35596800000000001</v>
      </c>
      <c r="M40" s="57">
        <f>G40*Parameters!J$27</f>
        <v>0.92471760000000003</v>
      </c>
      <c r="N40" s="58">
        <f>H40*Parameters!K$27</f>
        <v>2.0498256000000001</v>
      </c>
      <c r="O40" s="56">
        <f t="shared" si="7"/>
        <v>0.29664000000000001</v>
      </c>
      <c r="P40" s="57">
        <f t="shared" si="8"/>
        <v>0.77059799999999967</v>
      </c>
      <c r="Q40" s="58">
        <f t="shared" si="9"/>
        <v>1.7081879999999998</v>
      </c>
      <c r="R40" s="56">
        <f t="shared" si="10"/>
        <v>8.899199999999996E-2</v>
      </c>
      <c r="S40" s="57">
        <f t="shared" si="11"/>
        <v>0.23117939999999992</v>
      </c>
      <c r="T40" s="58">
        <f t="shared" si="12"/>
        <v>0.51245640000000003</v>
      </c>
    </row>
    <row r="41" spans="1:20" x14ac:dyDescent="0.2">
      <c r="A41" s="4" t="s">
        <v>110</v>
      </c>
      <c r="B41" s="4" t="s">
        <v>17</v>
      </c>
      <c r="C41" s="56">
        <f>Node_List!Z41*Parameters!D$20</f>
        <v>15.439799999999998</v>
      </c>
      <c r="D41" s="57">
        <f>Node_List!AA41*Parameters!E$20</f>
        <v>36.868485</v>
      </c>
      <c r="E41" s="58">
        <f>Node_List!AB41*Parameters!F$20</f>
        <v>84.253409999999988</v>
      </c>
      <c r="F41" s="56">
        <f>C41*Parameters!I$24</f>
        <v>4.6319399999999993</v>
      </c>
      <c r="G41" s="57">
        <f>D41*Parameters!J$24</f>
        <v>11.0605455</v>
      </c>
      <c r="H41" s="58">
        <f>E41*Parameters!K$24</f>
        <v>25.276022999999995</v>
      </c>
      <c r="I41" s="56">
        <f>C41*Parameters!I$27</f>
        <v>12.351839999999999</v>
      </c>
      <c r="J41" s="57">
        <f>D41*Parameters!J$27</f>
        <v>29.494788</v>
      </c>
      <c r="K41" s="58">
        <f>E41*Parameters!K$27</f>
        <v>67.402727999999996</v>
      </c>
      <c r="L41" s="56">
        <f>F41*Parameters!I$27</f>
        <v>3.7055519999999995</v>
      </c>
      <c r="M41" s="57">
        <f>G41*Parameters!J$27</f>
        <v>8.8484364000000006</v>
      </c>
      <c r="N41" s="58">
        <f>H41*Parameters!K$27</f>
        <v>20.220818399999999</v>
      </c>
      <c r="O41" s="56">
        <f t="shared" si="7"/>
        <v>3.0879599999999989</v>
      </c>
      <c r="P41" s="57">
        <f t="shared" si="8"/>
        <v>7.3736969999999999</v>
      </c>
      <c r="Q41" s="58">
        <f t="shared" si="9"/>
        <v>16.850681999999992</v>
      </c>
      <c r="R41" s="56">
        <f t="shared" si="10"/>
        <v>0.92638799999999977</v>
      </c>
      <c r="S41" s="57">
        <f t="shared" si="11"/>
        <v>2.2121090999999993</v>
      </c>
      <c r="T41" s="58">
        <f t="shared" si="12"/>
        <v>5.0552045999999962</v>
      </c>
    </row>
    <row r="42" spans="1:20" x14ac:dyDescent="0.2">
      <c r="A42" s="4" t="s">
        <v>111</v>
      </c>
      <c r="B42" s="4" t="s">
        <v>17</v>
      </c>
      <c r="C42" s="56">
        <f>Node_List!Z42*Parameters!D$20</f>
        <v>8.0945999999999998</v>
      </c>
      <c r="D42" s="57">
        <f>Node_List!AA42*Parameters!E$20</f>
        <v>19.906095000000001</v>
      </c>
      <c r="E42" s="58">
        <f>Node_List!AB42*Parameters!F$20</f>
        <v>45.788070000000012</v>
      </c>
      <c r="F42" s="56">
        <f>C42*Parameters!I$24</f>
        <v>2.4283799999999998</v>
      </c>
      <c r="G42" s="57">
        <f>D42*Parameters!J$24</f>
        <v>5.9718285</v>
      </c>
      <c r="H42" s="58">
        <f>E42*Parameters!K$24</f>
        <v>13.736421000000004</v>
      </c>
      <c r="I42" s="56">
        <f>C42*Parameters!I$27</f>
        <v>6.4756800000000005</v>
      </c>
      <c r="J42" s="57">
        <f>D42*Parameters!J$27</f>
        <v>15.924876000000001</v>
      </c>
      <c r="K42" s="58">
        <f>E42*Parameters!K$27</f>
        <v>36.630456000000009</v>
      </c>
      <c r="L42" s="56">
        <f>F42*Parameters!I$27</f>
        <v>1.942704</v>
      </c>
      <c r="M42" s="57">
        <f>G42*Parameters!J$27</f>
        <v>4.7774628000000003</v>
      </c>
      <c r="N42" s="58">
        <f>H42*Parameters!K$27</f>
        <v>10.989136800000004</v>
      </c>
      <c r="O42" s="56">
        <f t="shared" si="7"/>
        <v>1.6189199999999992</v>
      </c>
      <c r="P42" s="57">
        <f t="shared" si="8"/>
        <v>3.9812189999999994</v>
      </c>
      <c r="Q42" s="58">
        <f t="shared" si="9"/>
        <v>9.1576140000000024</v>
      </c>
      <c r="R42" s="56">
        <f t="shared" si="10"/>
        <v>0.48567599999999977</v>
      </c>
      <c r="S42" s="57">
        <f t="shared" si="11"/>
        <v>1.1943656999999996</v>
      </c>
      <c r="T42" s="58">
        <f t="shared" si="12"/>
        <v>2.7472841999999993</v>
      </c>
    </row>
    <row r="43" spans="1:20" x14ac:dyDescent="0.2">
      <c r="A43" s="4" t="s">
        <v>112</v>
      </c>
      <c r="B43" s="4" t="s">
        <v>16</v>
      </c>
      <c r="C43" s="56">
        <f>Node_List!Z43*Parameters!D$20</f>
        <v>7.4004000000000003</v>
      </c>
      <c r="D43" s="57">
        <f>Node_List!AA43*Parameters!E$20</f>
        <v>18.430530000000001</v>
      </c>
      <c r="E43" s="58">
        <f>Node_List!AB43*Parameters!F$20</f>
        <v>42.600180000000002</v>
      </c>
      <c r="F43" s="56">
        <f>C43*Parameters!I$24</f>
        <v>2.2201200000000001</v>
      </c>
      <c r="G43" s="57">
        <f>D43*Parameters!J$24</f>
        <v>5.5291589999999999</v>
      </c>
      <c r="H43" s="58">
        <f>E43*Parameters!K$24</f>
        <v>12.780054</v>
      </c>
      <c r="I43" s="56">
        <f>C43*Parameters!I$27</f>
        <v>5.9203200000000002</v>
      </c>
      <c r="J43" s="57">
        <f>D43*Parameters!J$27</f>
        <v>14.744424000000002</v>
      </c>
      <c r="K43" s="58">
        <f>E43*Parameters!K$27</f>
        <v>34.080144000000004</v>
      </c>
      <c r="L43" s="56">
        <f>F43*Parameters!I$27</f>
        <v>1.7760960000000001</v>
      </c>
      <c r="M43" s="57">
        <f>G43*Parameters!J$27</f>
        <v>4.4233272000000001</v>
      </c>
      <c r="N43" s="58">
        <f>H43*Parameters!K$27</f>
        <v>10.224043200000001</v>
      </c>
      <c r="O43" s="56">
        <f t="shared" si="7"/>
        <v>1.4800800000000001</v>
      </c>
      <c r="P43" s="57">
        <f t="shared" si="8"/>
        <v>3.6861059999999988</v>
      </c>
      <c r="Q43" s="58">
        <f t="shared" si="9"/>
        <v>8.5200359999999975</v>
      </c>
      <c r="R43" s="56">
        <f t="shared" si="10"/>
        <v>0.44402399999999997</v>
      </c>
      <c r="S43" s="57">
        <f t="shared" si="11"/>
        <v>1.1058317999999998</v>
      </c>
      <c r="T43" s="58">
        <f t="shared" si="12"/>
        <v>2.5560107999999993</v>
      </c>
    </row>
    <row r="44" spans="1:20" x14ac:dyDescent="0.2">
      <c r="A44" s="4" t="s">
        <v>113</v>
      </c>
      <c r="B44" s="4" t="s">
        <v>17</v>
      </c>
      <c r="C44" s="56">
        <f>Node_List!Z44*Parameters!D$20</f>
        <v>7.4075999999999995</v>
      </c>
      <c r="D44" s="57">
        <f>Node_List!AA44*Parameters!E$20</f>
        <v>16.834320000000002</v>
      </c>
      <c r="E44" s="58">
        <f>Node_List!AB44*Parameters!F$20</f>
        <v>37.477920000000005</v>
      </c>
      <c r="F44" s="56">
        <f>C44*Parameters!I$24</f>
        <v>2.2222799999999996</v>
      </c>
      <c r="G44" s="57">
        <f>D44*Parameters!J$24</f>
        <v>5.0502960000000003</v>
      </c>
      <c r="H44" s="58">
        <f>E44*Parameters!K$24</f>
        <v>11.243376000000001</v>
      </c>
      <c r="I44" s="56">
        <f>C44*Parameters!I$27</f>
        <v>5.9260799999999998</v>
      </c>
      <c r="J44" s="57">
        <f>D44*Parameters!J$27</f>
        <v>13.467456000000002</v>
      </c>
      <c r="K44" s="58">
        <f>E44*Parameters!K$27</f>
        <v>29.982336000000004</v>
      </c>
      <c r="L44" s="56">
        <f>F44*Parameters!I$27</f>
        <v>1.7778239999999998</v>
      </c>
      <c r="M44" s="57">
        <f>G44*Parameters!J$27</f>
        <v>4.0402368000000006</v>
      </c>
      <c r="N44" s="58">
        <f>H44*Parameters!K$27</f>
        <v>8.9947008000000022</v>
      </c>
      <c r="O44" s="56">
        <f t="shared" si="7"/>
        <v>1.4815199999999997</v>
      </c>
      <c r="P44" s="57">
        <f t="shared" si="8"/>
        <v>3.3668639999999996</v>
      </c>
      <c r="Q44" s="58">
        <f t="shared" si="9"/>
        <v>7.4955840000000009</v>
      </c>
      <c r="R44" s="56">
        <f t="shared" si="10"/>
        <v>0.44445599999999974</v>
      </c>
      <c r="S44" s="57">
        <f t="shared" si="11"/>
        <v>1.0100591999999997</v>
      </c>
      <c r="T44" s="58">
        <f t="shared" si="12"/>
        <v>2.2486751999999992</v>
      </c>
    </row>
    <row r="45" spans="1:20" x14ac:dyDescent="0.2">
      <c r="A45" s="4" t="s">
        <v>114</v>
      </c>
      <c r="B45" s="4" t="s">
        <v>17</v>
      </c>
      <c r="C45" s="56">
        <f>Node_List!Z45*Parameters!D$20</f>
        <v>7.009199999999999</v>
      </c>
      <c r="D45" s="57">
        <f>Node_List!AA45*Parameters!E$20</f>
        <v>17.083440000000003</v>
      </c>
      <c r="E45" s="58">
        <f>Node_List!AB45*Parameters!F$20</f>
        <v>38.876639999999995</v>
      </c>
      <c r="F45" s="56">
        <f>C45*Parameters!I$24</f>
        <v>2.1027599999999995</v>
      </c>
      <c r="G45" s="57">
        <f>D45*Parameters!J$24</f>
        <v>5.1250320000000009</v>
      </c>
      <c r="H45" s="58">
        <f>E45*Parameters!K$24</f>
        <v>11.662991999999997</v>
      </c>
      <c r="I45" s="56">
        <f>C45*Parameters!I$27</f>
        <v>5.6073599999999999</v>
      </c>
      <c r="J45" s="57">
        <f>D45*Parameters!J$27</f>
        <v>13.666752000000002</v>
      </c>
      <c r="K45" s="58">
        <f>E45*Parameters!K$27</f>
        <v>31.101311999999997</v>
      </c>
      <c r="L45" s="56">
        <f>F45*Parameters!I$27</f>
        <v>1.6822079999999997</v>
      </c>
      <c r="M45" s="57">
        <f>G45*Parameters!J$27</f>
        <v>4.1000256000000013</v>
      </c>
      <c r="N45" s="58">
        <f>H45*Parameters!K$27</f>
        <v>9.330393599999999</v>
      </c>
      <c r="O45" s="56">
        <f t="shared" si="7"/>
        <v>1.4018399999999991</v>
      </c>
      <c r="P45" s="57">
        <f t="shared" si="8"/>
        <v>3.4166880000000006</v>
      </c>
      <c r="Q45" s="58">
        <f t="shared" si="9"/>
        <v>7.7753279999999982</v>
      </c>
      <c r="R45" s="56">
        <f t="shared" si="10"/>
        <v>0.42055199999999981</v>
      </c>
      <c r="S45" s="57">
        <f t="shared" si="11"/>
        <v>1.0250063999999997</v>
      </c>
      <c r="T45" s="58">
        <f t="shared" si="12"/>
        <v>2.3325983999999984</v>
      </c>
    </row>
    <row r="46" spans="1:20" x14ac:dyDescent="0.2">
      <c r="A46" s="4" t="s">
        <v>115</v>
      </c>
      <c r="B46" s="4" t="s">
        <v>17</v>
      </c>
      <c r="C46" s="56">
        <f>Node_List!Z46*Parameters!D$20</f>
        <v>3.6239999999999997</v>
      </c>
      <c r="D46" s="57">
        <f>Node_List!AA46*Parameters!E$20</f>
        <v>8.2563000000000013</v>
      </c>
      <c r="E46" s="58">
        <f>Node_List!AB46*Parameters!F$20</f>
        <v>18.1038</v>
      </c>
      <c r="F46" s="56">
        <f>C46*Parameters!I$24</f>
        <v>1.0871999999999999</v>
      </c>
      <c r="G46" s="57">
        <f>D46*Parameters!J$24</f>
        <v>2.4768900000000005</v>
      </c>
      <c r="H46" s="58">
        <f>E46*Parameters!K$24</f>
        <v>5.4311400000000001</v>
      </c>
      <c r="I46" s="56">
        <f>C46*Parameters!I$27</f>
        <v>2.8992</v>
      </c>
      <c r="J46" s="57">
        <f>D46*Parameters!J$27</f>
        <v>6.6050400000000016</v>
      </c>
      <c r="K46" s="58">
        <f>E46*Parameters!K$27</f>
        <v>14.483040000000001</v>
      </c>
      <c r="L46" s="56">
        <f>F46*Parameters!I$27</f>
        <v>0.86975999999999998</v>
      </c>
      <c r="M46" s="57">
        <f>G46*Parameters!J$27</f>
        <v>1.9815120000000004</v>
      </c>
      <c r="N46" s="58">
        <f>H46*Parameters!K$27</f>
        <v>4.3449119999999999</v>
      </c>
      <c r="O46" s="56">
        <f t="shared" si="7"/>
        <v>0.72479999999999967</v>
      </c>
      <c r="P46" s="57">
        <f t="shared" si="8"/>
        <v>1.6512599999999997</v>
      </c>
      <c r="Q46" s="58">
        <f t="shared" si="9"/>
        <v>3.6207599999999989</v>
      </c>
      <c r="R46" s="56">
        <f t="shared" si="10"/>
        <v>0.21743999999999997</v>
      </c>
      <c r="S46" s="57">
        <f t="shared" si="11"/>
        <v>0.4953780000000001</v>
      </c>
      <c r="T46" s="58">
        <f t="shared" si="12"/>
        <v>1.0862280000000002</v>
      </c>
    </row>
    <row r="47" spans="1:20" x14ac:dyDescent="0.2">
      <c r="A47" s="4" t="s">
        <v>116</v>
      </c>
      <c r="B47" s="4" t="s">
        <v>17</v>
      </c>
      <c r="C47" s="56">
        <f>Node_List!Z47*Parameters!D$20</f>
        <v>7.9097999999999997</v>
      </c>
      <c r="D47" s="57">
        <f>Node_List!AA47*Parameters!E$20</f>
        <v>17.918235000000003</v>
      </c>
      <c r="E47" s="58">
        <f>Node_List!AB47*Parameters!F$20</f>
        <v>39.842910000000003</v>
      </c>
      <c r="F47" s="56">
        <f>C47*Parameters!I$24</f>
        <v>2.3729399999999998</v>
      </c>
      <c r="G47" s="57">
        <f>D47*Parameters!J$24</f>
        <v>5.3754705000000005</v>
      </c>
      <c r="H47" s="58">
        <f>E47*Parameters!K$24</f>
        <v>11.952873</v>
      </c>
      <c r="I47" s="56">
        <f>C47*Parameters!I$27</f>
        <v>6.3278400000000001</v>
      </c>
      <c r="J47" s="57">
        <f>D47*Parameters!J$27</f>
        <v>14.334588000000004</v>
      </c>
      <c r="K47" s="58">
        <f>E47*Parameters!K$27</f>
        <v>31.874328000000006</v>
      </c>
      <c r="L47" s="56">
        <f>F47*Parameters!I$27</f>
        <v>1.898352</v>
      </c>
      <c r="M47" s="57">
        <f>G47*Parameters!J$27</f>
        <v>4.3003764000000002</v>
      </c>
      <c r="N47" s="58">
        <f>H47*Parameters!K$27</f>
        <v>9.5622984000000013</v>
      </c>
      <c r="O47" s="56">
        <f t="shared" si="7"/>
        <v>1.5819599999999996</v>
      </c>
      <c r="P47" s="57">
        <f t="shared" si="8"/>
        <v>3.5836469999999991</v>
      </c>
      <c r="Q47" s="58">
        <f t="shared" si="9"/>
        <v>7.9685819999999978</v>
      </c>
      <c r="R47" s="56">
        <f t="shared" si="10"/>
        <v>0.47458799999999979</v>
      </c>
      <c r="S47" s="57">
        <f t="shared" si="11"/>
        <v>1.0750941000000003</v>
      </c>
      <c r="T47" s="58">
        <f t="shared" si="12"/>
        <v>2.390574599999999</v>
      </c>
    </row>
    <row r="48" spans="1:20" x14ac:dyDescent="0.2">
      <c r="A48" s="4" t="s">
        <v>117</v>
      </c>
      <c r="B48" s="4" t="s">
        <v>17</v>
      </c>
      <c r="C48" s="56">
        <f>Node_List!Z48*Parameters!D$20</f>
        <v>4.3043999999999993</v>
      </c>
      <c r="D48" s="57">
        <f>Node_List!AA48*Parameters!E$20</f>
        <v>9.9648299999999992</v>
      </c>
      <c r="E48" s="58">
        <f>Node_List!AB48*Parameters!F$20</f>
        <v>22.507980000000003</v>
      </c>
      <c r="F48" s="56">
        <f>C48*Parameters!I$24</f>
        <v>1.2913199999999998</v>
      </c>
      <c r="G48" s="57">
        <f>D48*Parameters!J$24</f>
        <v>2.9894489999999996</v>
      </c>
      <c r="H48" s="58">
        <f>E48*Parameters!K$24</f>
        <v>6.7523940000000007</v>
      </c>
      <c r="I48" s="56">
        <f>C48*Parameters!I$27</f>
        <v>3.4435199999999995</v>
      </c>
      <c r="J48" s="57">
        <f>D48*Parameters!J$27</f>
        <v>7.9718640000000001</v>
      </c>
      <c r="K48" s="58">
        <f>E48*Parameters!K$27</f>
        <v>18.006384000000004</v>
      </c>
      <c r="L48" s="56">
        <f>F48*Parameters!I$27</f>
        <v>1.033056</v>
      </c>
      <c r="M48" s="57">
        <f>G48*Parameters!J$27</f>
        <v>2.3915591999999997</v>
      </c>
      <c r="N48" s="58">
        <f>H48*Parameters!K$27</f>
        <v>5.4019152000000012</v>
      </c>
      <c r="O48" s="56">
        <f t="shared" si="7"/>
        <v>0.86087999999999987</v>
      </c>
      <c r="P48" s="57">
        <f t="shared" si="8"/>
        <v>1.9929659999999991</v>
      </c>
      <c r="Q48" s="58">
        <f t="shared" si="9"/>
        <v>4.5015959999999993</v>
      </c>
      <c r="R48" s="56">
        <f t="shared" si="10"/>
        <v>0.25826399999999983</v>
      </c>
      <c r="S48" s="57">
        <f t="shared" si="11"/>
        <v>0.59788979999999992</v>
      </c>
      <c r="T48" s="58">
        <f t="shared" si="12"/>
        <v>1.3504787999999994</v>
      </c>
    </row>
    <row r="49" spans="1:20" x14ac:dyDescent="0.2">
      <c r="A49" s="4" t="s">
        <v>118</v>
      </c>
      <c r="B49" s="4" t="s">
        <v>17</v>
      </c>
      <c r="C49" s="56">
        <f>Node_List!Z49*Parameters!D$20</f>
        <v>3.339</v>
      </c>
      <c r="D49" s="57">
        <f>Node_List!AA49*Parameters!E$20</f>
        <v>8.2701750000000001</v>
      </c>
      <c r="E49" s="58">
        <f>Node_List!AB49*Parameters!F$20</f>
        <v>18.836550000000003</v>
      </c>
      <c r="F49" s="56">
        <f>C49*Parameters!I$24</f>
        <v>1.0017</v>
      </c>
      <c r="G49" s="57">
        <f>D49*Parameters!J$24</f>
        <v>2.4810525000000001</v>
      </c>
      <c r="H49" s="58">
        <f>E49*Parameters!K$24</f>
        <v>5.6509650000000002</v>
      </c>
      <c r="I49" s="56">
        <f>C49*Parameters!I$27</f>
        <v>2.6712000000000002</v>
      </c>
      <c r="J49" s="57">
        <f>D49*Parameters!J$27</f>
        <v>6.6161400000000006</v>
      </c>
      <c r="K49" s="58">
        <f>E49*Parameters!K$27</f>
        <v>15.069240000000002</v>
      </c>
      <c r="L49" s="56">
        <f>F49*Parameters!I$27</f>
        <v>0.80136000000000007</v>
      </c>
      <c r="M49" s="57">
        <f>G49*Parameters!J$27</f>
        <v>1.9848420000000002</v>
      </c>
      <c r="N49" s="58">
        <f>H49*Parameters!K$27</f>
        <v>4.520772</v>
      </c>
      <c r="O49" s="56">
        <f t="shared" si="7"/>
        <v>0.66779999999999973</v>
      </c>
      <c r="P49" s="57">
        <f t="shared" si="8"/>
        <v>1.6540349999999995</v>
      </c>
      <c r="Q49" s="58">
        <f t="shared" si="9"/>
        <v>3.7673100000000002</v>
      </c>
      <c r="R49" s="56">
        <f t="shared" si="10"/>
        <v>0.20033999999999996</v>
      </c>
      <c r="S49" s="57">
        <f t="shared" si="11"/>
        <v>0.49621049999999989</v>
      </c>
      <c r="T49" s="58">
        <f t="shared" si="12"/>
        <v>1.1301930000000002</v>
      </c>
    </row>
    <row r="50" spans="1:20" x14ac:dyDescent="0.2">
      <c r="A50" s="4" t="s">
        <v>119</v>
      </c>
      <c r="B50" s="4" t="s">
        <v>17</v>
      </c>
      <c r="C50" s="56">
        <f>Node_List!Z50*Parameters!D$20</f>
        <v>6.5346000000000002</v>
      </c>
      <c r="D50" s="57">
        <f>Node_List!AA50*Parameters!E$20</f>
        <v>16.013594999999999</v>
      </c>
      <c r="E50" s="58">
        <f>Node_List!AB50*Parameters!F$20</f>
        <v>37.079069999999994</v>
      </c>
      <c r="F50" s="56">
        <f>C50*Parameters!I$24</f>
        <v>1.96038</v>
      </c>
      <c r="G50" s="57">
        <f>D50*Parameters!J$24</f>
        <v>4.8040784999999993</v>
      </c>
      <c r="H50" s="58">
        <f>E50*Parameters!K$24</f>
        <v>11.123720999999998</v>
      </c>
      <c r="I50" s="56">
        <f>C50*Parameters!I$27</f>
        <v>5.2276800000000003</v>
      </c>
      <c r="J50" s="57">
        <f>D50*Parameters!J$27</f>
        <v>12.810876</v>
      </c>
      <c r="K50" s="58">
        <f>E50*Parameters!K$27</f>
        <v>29.663255999999997</v>
      </c>
      <c r="L50" s="56">
        <f>F50*Parameters!I$27</f>
        <v>1.5683040000000001</v>
      </c>
      <c r="M50" s="57">
        <f>G50*Parameters!J$27</f>
        <v>3.8432627999999998</v>
      </c>
      <c r="N50" s="58">
        <f>H50*Parameters!K$27</f>
        <v>8.898976799999998</v>
      </c>
      <c r="O50" s="56">
        <f t="shared" si="7"/>
        <v>1.3069199999999999</v>
      </c>
      <c r="P50" s="57">
        <f t="shared" si="8"/>
        <v>3.2027189999999983</v>
      </c>
      <c r="Q50" s="58">
        <f t="shared" si="9"/>
        <v>7.4158139999999975</v>
      </c>
      <c r="R50" s="56">
        <f t="shared" si="10"/>
        <v>0.39207599999999987</v>
      </c>
      <c r="S50" s="57">
        <f t="shared" si="11"/>
        <v>0.9608156999999995</v>
      </c>
      <c r="T50" s="58">
        <f t="shared" si="12"/>
        <v>2.2247441999999999</v>
      </c>
    </row>
    <row r="51" spans="1:20" x14ac:dyDescent="0.2">
      <c r="A51" s="4" t="s">
        <v>120</v>
      </c>
      <c r="B51" s="4" t="s">
        <v>17</v>
      </c>
      <c r="C51" s="56">
        <f>Node_List!Z51*Parameters!D$20</f>
        <v>1.7909999999999999</v>
      </c>
      <c r="D51" s="57">
        <f>Node_List!AA51*Parameters!E$20</f>
        <v>4.5173250000000005</v>
      </c>
      <c r="E51" s="58">
        <f>Node_List!AB51*Parameters!F$20</f>
        <v>10.590450000000001</v>
      </c>
      <c r="F51" s="56">
        <f>C51*Parameters!I$24</f>
        <v>0.5373</v>
      </c>
      <c r="G51" s="57">
        <f>D51*Parameters!J$24</f>
        <v>1.3551975000000001</v>
      </c>
      <c r="H51" s="58">
        <f>E51*Parameters!K$24</f>
        <v>3.1771350000000003</v>
      </c>
      <c r="I51" s="56">
        <f>C51*Parameters!I$27</f>
        <v>1.4328000000000001</v>
      </c>
      <c r="J51" s="57">
        <f>D51*Parameters!J$27</f>
        <v>3.6138600000000007</v>
      </c>
      <c r="K51" s="58">
        <f>E51*Parameters!K$27</f>
        <v>8.4723600000000001</v>
      </c>
      <c r="L51" s="56">
        <f>F51*Parameters!I$27</f>
        <v>0.42984</v>
      </c>
      <c r="M51" s="57">
        <f>G51*Parameters!J$27</f>
        <v>1.0841580000000002</v>
      </c>
      <c r="N51" s="58">
        <f>H51*Parameters!K$27</f>
        <v>2.5417080000000003</v>
      </c>
      <c r="O51" s="56">
        <f t="shared" si="7"/>
        <v>0.35819999999999985</v>
      </c>
      <c r="P51" s="57">
        <f t="shared" si="8"/>
        <v>0.90346499999999974</v>
      </c>
      <c r="Q51" s="58">
        <f t="shared" si="9"/>
        <v>2.1180900000000005</v>
      </c>
      <c r="R51" s="56">
        <f t="shared" si="10"/>
        <v>0.10746</v>
      </c>
      <c r="S51" s="57">
        <f t="shared" si="11"/>
        <v>0.27103949999999988</v>
      </c>
      <c r="T51" s="58">
        <f t="shared" si="12"/>
        <v>0.63542699999999996</v>
      </c>
    </row>
    <row r="52" spans="1:20" x14ac:dyDescent="0.2">
      <c r="A52" s="4" t="s">
        <v>121</v>
      </c>
      <c r="B52" s="4" t="s">
        <v>17</v>
      </c>
      <c r="C52" s="56">
        <f>Node_List!Z52*Parameters!D$20</f>
        <v>3.5543999999999998</v>
      </c>
      <c r="D52" s="57">
        <f>Node_List!AA52*Parameters!E$20</f>
        <v>9.2605799999999991</v>
      </c>
      <c r="E52" s="58">
        <f>Node_List!AB52*Parameters!F$20</f>
        <v>21.813480000000002</v>
      </c>
      <c r="F52" s="56">
        <f>C52*Parameters!I$24</f>
        <v>1.0663199999999999</v>
      </c>
      <c r="G52" s="57">
        <f>D52*Parameters!J$24</f>
        <v>2.7781739999999995</v>
      </c>
      <c r="H52" s="58">
        <f>E52*Parameters!K$24</f>
        <v>6.5440440000000004</v>
      </c>
      <c r="I52" s="56">
        <f>C52*Parameters!I$27</f>
        <v>2.8435199999999998</v>
      </c>
      <c r="J52" s="57">
        <f>D52*Parameters!J$27</f>
        <v>7.4084639999999995</v>
      </c>
      <c r="K52" s="58">
        <f>E52*Parameters!K$27</f>
        <v>17.450784000000002</v>
      </c>
      <c r="L52" s="56">
        <f>F52*Parameters!I$27</f>
        <v>0.85305600000000004</v>
      </c>
      <c r="M52" s="57">
        <f>G52*Parameters!J$27</f>
        <v>2.2225391999999995</v>
      </c>
      <c r="N52" s="58">
        <f>H52*Parameters!K$27</f>
        <v>5.2352352000000009</v>
      </c>
      <c r="O52" s="56">
        <f t="shared" si="7"/>
        <v>0.71087999999999996</v>
      </c>
      <c r="P52" s="57">
        <f t="shared" si="8"/>
        <v>1.8521159999999997</v>
      </c>
      <c r="Q52" s="58">
        <f t="shared" si="9"/>
        <v>4.3626959999999997</v>
      </c>
      <c r="R52" s="56">
        <f t="shared" si="10"/>
        <v>0.2132639999999999</v>
      </c>
      <c r="S52" s="57">
        <f t="shared" si="11"/>
        <v>0.55563479999999998</v>
      </c>
      <c r="T52" s="58">
        <f t="shared" si="12"/>
        <v>1.3088087999999996</v>
      </c>
    </row>
    <row r="53" spans="1:20" x14ac:dyDescent="0.2">
      <c r="A53" s="4" t="s">
        <v>122</v>
      </c>
      <c r="B53" s="4" t="s">
        <v>17</v>
      </c>
      <c r="C53" s="56">
        <f>Node_List!Z53*Parameters!D$20</f>
        <v>1.8371999999999997</v>
      </c>
      <c r="D53" s="57">
        <f>Node_List!AA53*Parameters!E$20</f>
        <v>4.8342900000000002</v>
      </c>
      <c r="E53" s="58">
        <f>Node_List!AB53*Parameters!F$20</f>
        <v>11.326740000000003</v>
      </c>
      <c r="F53" s="56">
        <f>C53*Parameters!I$24</f>
        <v>0.55115999999999987</v>
      </c>
      <c r="G53" s="57">
        <f>D53*Parameters!J$24</f>
        <v>1.4502870000000001</v>
      </c>
      <c r="H53" s="58">
        <f>E53*Parameters!K$24</f>
        <v>3.3980220000000005</v>
      </c>
      <c r="I53" s="56">
        <f>C53*Parameters!I$27</f>
        <v>1.46976</v>
      </c>
      <c r="J53" s="57">
        <f>D53*Parameters!J$27</f>
        <v>3.8674320000000004</v>
      </c>
      <c r="K53" s="58">
        <f>E53*Parameters!K$27</f>
        <v>9.0613920000000032</v>
      </c>
      <c r="L53" s="56">
        <f>F53*Parameters!I$27</f>
        <v>0.44092799999999993</v>
      </c>
      <c r="M53" s="57">
        <f>G53*Parameters!J$27</f>
        <v>1.1602296000000001</v>
      </c>
      <c r="N53" s="58">
        <f>H53*Parameters!K$27</f>
        <v>2.7184176000000004</v>
      </c>
      <c r="O53" s="56">
        <f t="shared" si="7"/>
        <v>0.36743999999999977</v>
      </c>
      <c r="P53" s="57">
        <f t="shared" si="8"/>
        <v>0.96685799999999977</v>
      </c>
      <c r="Q53" s="58">
        <f t="shared" si="9"/>
        <v>2.2653479999999995</v>
      </c>
      <c r="R53" s="56">
        <f t="shared" si="10"/>
        <v>0.11023199999999994</v>
      </c>
      <c r="S53" s="57">
        <f t="shared" si="11"/>
        <v>0.29005740000000002</v>
      </c>
      <c r="T53" s="58">
        <f t="shared" si="12"/>
        <v>0.67960440000000011</v>
      </c>
    </row>
    <row r="54" spans="1:20" x14ac:dyDescent="0.2">
      <c r="A54" t="s">
        <v>123</v>
      </c>
      <c r="B54" t="s">
        <v>16</v>
      </c>
      <c r="C54" s="56">
        <f>Node_List!Z54*Parameters!D$20</f>
        <v>4.4616000000000007</v>
      </c>
      <c r="D54" s="57">
        <f>Node_List!AA54*Parameters!E$20</f>
        <v>10.978619999999999</v>
      </c>
      <c r="E54" s="58">
        <f>Node_List!AB54*Parameters!F$20</f>
        <v>24.885719999999999</v>
      </c>
      <c r="F54" s="56">
        <f>C54*Parameters!I$24</f>
        <v>1.3384800000000001</v>
      </c>
      <c r="G54" s="57">
        <f>D54*Parameters!J$24</f>
        <v>3.2935859999999999</v>
      </c>
      <c r="H54" s="58">
        <f>E54*Parameters!K$24</f>
        <v>7.4657159999999996</v>
      </c>
      <c r="I54" s="56">
        <f>C54*Parameters!I$27</f>
        <v>3.5692800000000009</v>
      </c>
      <c r="J54" s="57">
        <f>D54*Parameters!J$27</f>
        <v>8.7828959999999991</v>
      </c>
      <c r="K54" s="58">
        <f>E54*Parameters!K$27</f>
        <v>19.908576</v>
      </c>
      <c r="L54" s="56">
        <f>F54*Parameters!I$27</f>
        <v>1.0707840000000002</v>
      </c>
      <c r="M54" s="57">
        <f>G54*Parameters!J$27</f>
        <v>2.6348688</v>
      </c>
      <c r="N54" s="58">
        <f>H54*Parameters!K$27</f>
        <v>5.9725728</v>
      </c>
      <c r="O54" s="56">
        <f t="shared" ref="O54:O103" si="13">C54-I54</f>
        <v>0.89231999999999978</v>
      </c>
      <c r="P54" s="57">
        <f t="shared" ref="P54:P103" si="14">D54-J54</f>
        <v>2.1957240000000002</v>
      </c>
      <c r="Q54" s="58">
        <f t="shared" ref="Q54:Q103" si="15">E54-K54</f>
        <v>4.9771439999999991</v>
      </c>
      <c r="R54" s="56">
        <f t="shared" ref="R54:R103" si="16">F54-L54</f>
        <v>0.26769599999999993</v>
      </c>
      <c r="S54" s="57">
        <f t="shared" ref="S54:S103" si="17">G54-M54</f>
        <v>0.65871719999999989</v>
      </c>
      <c r="T54" s="58">
        <f t="shared" ref="T54:T103" si="18">H54-N54</f>
        <v>1.4931431999999996</v>
      </c>
    </row>
    <row r="55" spans="1:20" x14ac:dyDescent="0.2">
      <c r="A55" t="s">
        <v>124</v>
      </c>
      <c r="B55" t="s">
        <v>17</v>
      </c>
      <c r="C55" s="56">
        <f>Node_List!Z55*Parameters!D$20</f>
        <v>2.0339999999999998</v>
      </c>
      <c r="D55" s="57">
        <f>Node_List!AA55*Parameters!E$20</f>
        <v>5.0418000000000003</v>
      </c>
      <c r="E55" s="58">
        <f>Node_List!AB55*Parameters!F$20</f>
        <v>11.134800000000002</v>
      </c>
      <c r="F55" s="56">
        <f>C55*Parameters!I$24</f>
        <v>0.61019999999999996</v>
      </c>
      <c r="G55" s="57">
        <f>D55*Parameters!J$24</f>
        <v>1.51254</v>
      </c>
      <c r="H55" s="58">
        <f>E55*Parameters!K$24</f>
        <v>3.3404400000000005</v>
      </c>
      <c r="I55" s="56">
        <f>C55*Parameters!I$27</f>
        <v>1.6272</v>
      </c>
      <c r="J55" s="57">
        <f>D55*Parameters!J$27</f>
        <v>4.0334400000000006</v>
      </c>
      <c r="K55" s="58">
        <f>E55*Parameters!K$27</f>
        <v>8.907840000000002</v>
      </c>
      <c r="L55" s="56">
        <f>F55*Parameters!I$27</f>
        <v>0.48815999999999998</v>
      </c>
      <c r="M55" s="57">
        <f>G55*Parameters!J$27</f>
        <v>1.210032</v>
      </c>
      <c r="N55" s="58">
        <f>H55*Parameters!K$27</f>
        <v>2.6723520000000005</v>
      </c>
      <c r="O55" s="56">
        <f t="shared" si="13"/>
        <v>0.40679999999999983</v>
      </c>
      <c r="P55" s="57">
        <f t="shared" si="14"/>
        <v>1.0083599999999997</v>
      </c>
      <c r="Q55" s="58">
        <f t="shared" si="15"/>
        <v>2.2269600000000001</v>
      </c>
      <c r="R55" s="56">
        <f t="shared" si="16"/>
        <v>0.12203999999999998</v>
      </c>
      <c r="S55" s="57">
        <f t="shared" si="17"/>
        <v>0.302508</v>
      </c>
      <c r="T55" s="58">
        <f t="shared" si="18"/>
        <v>0.66808800000000002</v>
      </c>
    </row>
    <row r="56" spans="1:20" x14ac:dyDescent="0.2">
      <c r="A56" t="s">
        <v>125</v>
      </c>
      <c r="B56" t="s">
        <v>17</v>
      </c>
      <c r="C56" s="56">
        <f>Node_List!Z56*Parameters!D$20</f>
        <v>7.5047999999999995</v>
      </c>
      <c r="D56" s="57">
        <f>Node_List!AA56*Parameters!E$20</f>
        <v>17.52411</v>
      </c>
      <c r="E56" s="58">
        <f>Node_List!AB56*Parameters!F$20</f>
        <v>39.735660000000003</v>
      </c>
      <c r="F56" s="56">
        <f>C56*Parameters!I$24</f>
        <v>2.2514399999999997</v>
      </c>
      <c r="G56" s="57">
        <f>D56*Parameters!J$24</f>
        <v>5.2572330000000003</v>
      </c>
      <c r="H56" s="58">
        <f>E56*Parameters!K$24</f>
        <v>11.920698</v>
      </c>
      <c r="I56" s="56">
        <f>C56*Parameters!I$27</f>
        <v>6.0038400000000003</v>
      </c>
      <c r="J56" s="57">
        <f>D56*Parameters!J$27</f>
        <v>14.019288000000001</v>
      </c>
      <c r="K56" s="58">
        <f>E56*Parameters!K$27</f>
        <v>31.788528000000003</v>
      </c>
      <c r="L56" s="56">
        <f>F56*Parameters!I$27</f>
        <v>1.8011519999999999</v>
      </c>
      <c r="M56" s="57">
        <f>G56*Parameters!J$27</f>
        <v>4.2057864</v>
      </c>
      <c r="N56" s="58">
        <f>H56*Parameters!K$27</f>
        <v>9.5365584000000005</v>
      </c>
      <c r="O56" s="56">
        <f t="shared" si="13"/>
        <v>1.5009599999999992</v>
      </c>
      <c r="P56" s="57">
        <f t="shared" si="14"/>
        <v>3.504821999999999</v>
      </c>
      <c r="Q56" s="58">
        <f t="shared" si="15"/>
        <v>7.9471319999999999</v>
      </c>
      <c r="R56" s="56">
        <f t="shared" si="16"/>
        <v>0.4502879999999998</v>
      </c>
      <c r="S56" s="57">
        <f t="shared" si="17"/>
        <v>1.0514466000000002</v>
      </c>
      <c r="T56" s="58">
        <f t="shared" si="18"/>
        <v>2.3841395999999992</v>
      </c>
    </row>
    <row r="57" spans="1:20" x14ac:dyDescent="0.2">
      <c r="A57" t="s">
        <v>126</v>
      </c>
      <c r="B57" t="s">
        <v>17</v>
      </c>
      <c r="C57" s="56">
        <f>Node_List!Z57*Parameters!D$20</f>
        <v>8.708400000000001</v>
      </c>
      <c r="D57" s="57">
        <f>Node_List!AA57*Parameters!E$20</f>
        <v>19.927379999999999</v>
      </c>
      <c r="E57" s="58">
        <f>Node_List!AB57*Parameters!F$20</f>
        <v>44.366280000000003</v>
      </c>
      <c r="F57" s="56">
        <f>C57*Parameters!I$24</f>
        <v>2.6125200000000004</v>
      </c>
      <c r="G57" s="57">
        <f>D57*Parameters!J$24</f>
        <v>5.9782139999999995</v>
      </c>
      <c r="H57" s="58">
        <f>E57*Parameters!K$24</f>
        <v>13.309884</v>
      </c>
      <c r="I57" s="56">
        <f>C57*Parameters!I$27</f>
        <v>6.9667200000000014</v>
      </c>
      <c r="J57" s="57">
        <f>D57*Parameters!J$27</f>
        <v>15.941904000000001</v>
      </c>
      <c r="K57" s="58">
        <f>E57*Parameters!K$27</f>
        <v>35.493024000000005</v>
      </c>
      <c r="L57" s="56">
        <f>F57*Parameters!I$27</f>
        <v>2.0900160000000003</v>
      </c>
      <c r="M57" s="57">
        <f>G57*Parameters!J$27</f>
        <v>4.7825711999999996</v>
      </c>
      <c r="N57" s="58">
        <f>H57*Parameters!K$27</f>
        <v>10.647907200000001</v>
      </c>
      <c r="O57" s="56">
        <f t="shared" si="13"/>
        <v>1.7416799999999997</v>
      </c>
      <c r="P57" s="57">
        <f t="shared" si="14"/>
        <v>3.9854759999999985</v>
      </c>
      <c r="Q57" s="58">
        <f t="shared" si="15"/>
        <v>8.8732559999999978</v>
      </c>
      <c r="R57" s="56">
        <f t="shared" si="16"/>
        <v>0.52250400000000008</v>
      </c>
      <c r="S57" s="57">
        <f t="shared" si="17"/>
        <v>1.1956427999999999</v>
      </c>
      <c r="T57" s="58">
        <f t="shared" si="18"/>
        <v>2.6619767999999997</v>
      </c>
    </row>
    <row r="58" spans="1:20" x14ac:dyDescent="0.2">
      <c r="A58" t="s">
        <v>127</v>
      </c>
      <c r="B58" t="s">
        <v>17</v>
      </c>
      <c r="C58" s="56">
        <f>Node_List!Z58*Parameters!D$20</f>
        <v>3.9407999999999994</v>
      </c>
      <c r="D58" s="57">
        <f>Node_List!AA58*Parameters!E$20</f>
        <v>9.8318099999999991</v>
      </c>
      <c r="E58" s="58">
        <f>Node_List!AB58*Parameters!F$20</f>
        <v>22.95186</v>
      </c>
      <c r="F58" s="56">
        <f>C58*Parameters!I$24</f>
        <v>1.1822399999999997</v>
      </c>
      <c r="G58" s="57">
        <f>D58*Parameters!J$24</f>
        <v>2.9495429999999998</v>
      </c>
      <c r="H58" s="58">
        <f>E58*Parameters!K$24</f>
        <v>6.8855579999999996</v>
      </c>
      <c r="I58" s="56">
        <f>C58*Parameters!I$27</f>
        <v>3.1526399999999999</v>
      </c>
      <c r="J58" s="57">
        <f>D58*Parameters!J$27</f>
        <v>7.8654479999999998</v>
      </c>
      <c r="K58" s="58">
        <f>E58*Parameters!K$27</f>
        <v>18.361488000000001</v>
      </c>
      <c r="L58" s="56">
        <f>F58*Parameters!I$27</f>
        <v>0.94579199999999986</v>
      </c>
      <c r="M58" s="57">
        <f>G58*Parameters!J$27</f>
        <v>2.3596344</v>
      </c>
      <c r="N58" s="58">
        <f>H58*Parameters!K$27</f>
        <v>5.5084464000000004</v>
      </c>
      <c r="O58" s="56">
        <f t="shared" si="13"/>
        <v>0.78815999999999953</v>
      </c>
      <c r="P58" s="57">
        <f t="shared" si="14"/>
        <v>1.9663619999999993</v>
      </c>
      <c r="Q58" s="58">
        <f t="shared" si="15"/>
        <v>4.5903719999999986</v>
      </c>
      <c r="R58" s="56">
        <f t="shared" si="16"/>
        <v>0.23644799999999988</v>
      </c>
      <c r="S58" s="57">
        <f t="shared" si="17"/>
        <v>0.58990859999999978</v>
      </c>
      <c r="T58" s="58">
        <f t="shared" si="18"/>
        <v>1.3771115999999992</v>
      </c>
    </row>
    <row r="59" spans="1:20" x14ac:dyDescent="0.2">
      <c r="A59" t="s">
        <v>128</v>
      </c>
      <c r="B59" t="s">
        <v>17</v>
      </c>
      <c r="C59" s="56">
        <f>Node_List!Z59*Parameters!D$20</f>
        <v>3.4085999999999999</v>
      </c>
      <c r="D59" s="57">
        <f>Node_List!AA59*Parameters!E$20</f>
        <v>8.2258949999999995</v>
      </c>
      <c r="E59" s="58">
        <f>Node_List!AB59*Parameters!F$20</f>
        <v>18.726869999999998</v>
      </c>
      <c r="F59" s="56">
        <f>C59*Parameters!I$24</f>
        <v>1.0225799999999998</v>
      </c>
      <c r="G59" s="57">
        <f>D59*Parameters!J$24</f>
        <v>2.4677684999999996</v>
      </c>
      <c r="H59" s="58">
        <f>E59*Parameters!K$24</f>
        <v>5.6180609999999991</v>
      </c>
      <c r="I59" s="56">
        <f>C59*Parameters!I$27</f>
        <v>2.72688</v>
      </c>
      <c r="J59" s="57">
        <f>D59*Parameters!J$27</f>
        <v>6.5807159999999998</v>
      </c>
      <c r="K59" s="58">
        <f>E59*Parameters!K$27</f>
        <v>14.981496</v>
      </c>
      <c r="L59" s="56">
        <f>F59*Parameters!I$27</f>
        <v>0.8180639999999999</v>
      </c>
      <c r="M59" s="57">
        <f>G59*Parameters!J$27</f>
        <v>1.9742147999999997</v>
      </c>
      <c r="N59" s="58">
        <f>H59*Parameters!K$27</f>
        <v>4.4944487999999998</v>
      </c>
      <c r="O59" s="56">
        <f t="shared" si="13"/>
        <v>0.68171999999999988</v>
      </c>
      <c r="P59" s="57">
        <f t="shared" si="14"/>
        <v>1.6451789999999997</v>
      </c>
      <c r="Q59" s="58">
        <f t="shared" si="15"/>
        <v>3.7453739999999982</v>
      </c>
      <c r="R59" s="56">
        <f t="shared" si="16"/>
        <v>0.20451599999999992</v>
      </c>
      <c r="S59" s="57">
        <f t="shared" si="17"/>
        <v>0.49355369999999987</v>
      </c>
      <c r="T59" s="58">
        <f t="shared" si="18"/>
        <v>1.1236121999999993</v>
      </c>
    </row>
    <row r="60" spans="1:20" x14ac:dyDescent="0.2">
      <c r="A60" t="s">
        <v>129</v>
      </c>
      <c r="B60" t="s">
        <v>17</v>
      </c>
      <c r="C60" s="56">
        <f>Node_List!Z60*Parameters!D$20</f>
        <v>4.5888</v>
      </c>
      <c r="D60" s="57">
        <f>Node_List!AA60*Parameters!E$20</f>
        <v>11.230409999999999</v>
      </c>
      <c r="E60" s="58">
        <f>Node_List!AB60*Parameters!F$20</f>
        <v>26.00346</v>
      </c>
      <c r="F60" s="56">
        <f>C60*Parameters!I$24</f>
        <v>1.3766399999999999</v>
      </c>
      <c r="G60" s="57">
        <f>D60*Parameters!J$24</f>
        <v>3.3691229999999996</v>
      </c>
      <c r="H60" s="58">
        <f>E60*Parameters!K$24</f>
        <v>7.8010380000000001</v>
      </c>
      <c r="I60" s="56">
        <f>C60*Parameters!I$27</f>
        <v>3.6710400000000001</v>
      </c>
      <c r="J60" s="57">
        <f>D60*Parameters!J$27</f>
        <v>8.9843279999999996</v>
      </c>
      <c r="K60" s="58">
        <f>E60*Parameters!K$27</f>
        <v>20.802768</v>
      </c>
      <c r="L60" s="56">
        <f>F60*Parameters!I$27</f>
        <v>1.1013119999999998</v>
      </c>
      <c r="M60" s="57">
        <f>G60*Parameters!J$27</f>
        <v>2.6952984</v>
      </c>
      <c r="N60" s="58">
        <f>H60*Parameters!K$27</f>
        <v>6.2408304000000001</v>
      </c>
      <c r="O60" s="56">
        <f t="shared" si="13"/>
        <v>0.91775999999999991</v>
      </c>
      <c r="P60" s="57">
        <f t="shared" si="14"/>
        <v>2.2460819999999995</v>
      </c>
      <c r="Q60" s="58">
        <f t="shared" si="15"/>
        <v>5.2006920000000001</v>
      </c>
      <c r="R60" s="56">
        <f t="shared" si="16"/>
        <v>0.27532800000000002</v>
      </c>
      <c r="S60" s="57">
        <f t="shared" si="17"/>
        <v>0.67382459999999966</v>
      </c>
      <c r="T60" s="58">
        <f t="shared" si="18"/>
        <v>1.5602076</v>
      </c>
    </row>
    <row r="61" spans="1:20" x14ac:dyDescent="0.2">
      <c r="A61" t="s">
        <v>130</v>
      </c>
      <c r="B61" t="s">
        <v>16</v>
      </c>
      <c r="C61" s="56">
        <f>Node_List!Z61*Parameters!D$20</f>
        <v>20.400599999999997</v>
      </c>
      <c r="D61" s="57">
        <f>Node_List!AA61*Parameters!E$20</f>
        <v>50.69254500000001</v>
      </c>
      <c r="E61" s="58">
        <f>Node_List!AB61*Parameters!F$20</f>
        <v>118.33976999999999</v>
      </c>
      <c r="F61" s="56">
        <f>C61*Parameters!I$24</f>
        <v>6.1201799999999986</v>
      </c>
      <c r="G61" s="57">
        <f>D61*Parameters!J$24</f>
        <v>15.207763500000002</v>
      </c>
      <c r="H61" s="58">
        <f>E61*Parameters!K$24</f>
        <v>35.501930999999992</v>
      </c>
      <c r="I61" s="56">
        <f>C61*Parameters!I$27</f>
        <v>16.32048</v>
      </c>
      <c r="J61" s="57">
        <f>D61*Parameters!J$27</f>
        <v>40.554036000000011</v>
      </c>
      <c r="K61" s="58">
        <f>E61*Parameters!K$27</f>
        <v>94.671815999999993</v>
      </c>
      <c r="L61" s="56">
        <f>F61*Parameters!I$27</f>
        <v>4.8961439999999996</v>
      </c>
      <c r="M61" s="57">
        <f>G61*Parameters!J$27</f>
        <v>12.166210800000002</v>
      </c>
      <c r="N61" s="58">
        <f>H61*Parameters!K$27</f>
        <v>28.401544799999996</v>
      </c>
      <c r="O61" s="56">
        <f t="shared" si="13"/>
        <v>4.0801199999999973</v>
      </c>
      <c r="P61" s="57">
        <f t="shared" si="14"/>
        <v>10.138508999999999</v>
      </c>
      <c r="Q61" s="58">
        <f t="shared" si="15"/>
        <v>23.667953999999995</v>
      </c>
      <c r="R61" s="56">
        <f t="shared" si="16"/>
        <v>1.224035999999999</v>
      </c>
      <c r="S61" s="57">
        <f t="shared" si="17"/>
        <v>3.0415527000000004</v>
      </c>
      <c r="T61" s="58">
        <f t="shared" si="18"/>
        <v>7.1003861999999955</v>
      </c>
    </row>
    <row r="62" spans="1:20" x14ac:dyDescent="0.2">
      <c r="A62" t="s">
        <v>131</v>
      </c>
      <c r="B62" t="s">
        <v>17</v>
      </c>
      <c r="C62" s="56">
        <f>Node_List!Z62*Parameters!D$20</f>
        <v>11.235000000000001</v>
      </c>
      <c r="D62" s="57">
        <f>Node_List!AA62*Parameters!E$20</f>
        <v>28.341375000000003</v>
      </c>
      <c r="E62" s="58">
        <f>Node_List!AB62*Parameters!F$20</f>
        <v>66.495749999999987</v>
      </c>
      <c r="F62" s="56">
        <f>C62*Parameters!I$24</f>
        <v>3.3705000000000003</v>
      </c>
      <c r="G62" s="57">
        <f>D62*Parameters!J$24</f>
        <v>8.5024125000000002</v>
      </c>
      <c r="H62" s="58">
        <f>E62*Parameters!K$24</f>
        <v>19.948724999999996</v>
      </c>
      <c r="I62" s="56">
        <f>C62*Parameters!I$27</f>
        <v>8.9880000000000013</v>
      </c>
      <c r="J62" s="57">
        <f>D62*Parameters!J$27</f>
        <v>22.673100000000005</v>
      </c>
      <c r="K62" s="58">
        <f>E62*Parameters!K$27</f>
        <v>53.196599999999989</v>
      </c>
      <c r="L62" s="56">
        <f>F62*Parameters!I$27</f>
        <v>2.6964000000000006</v>
      </c>
      <c r="M62" s="57">
        <f>G62*Parameters!J$27</f>
        <v>6.8019300000000005</v>
      </c>
      <c r="N62" s="58">
        <f>H62*Parameters!K$27</f>
        <v>15.958979999999997</v>
      </c>
      <c r="O62" s="56">
        <f t="shared" si="13"/>
        <v>2.2469999999999999</v>
      </c>
      <c r="P62" s="57">
        <f t="shared" si="14"/>
        <v>5.6682749999999977</v>
      </c>
      <c r="Q62" s="58">
        <f t="shared" si="15"/>
        <v>13.299149999999997</v>
      </c>
      <c r="R62" s="56">
        <f t="shared" si="16"/>
        <v>0.6740999999999997</v>
      </c>
      <c r="S62" s="57">
        <f t="shared" si="17"/>
        <v>1.7004824999999997</v>
      </c>
      <c r="T62" s="58">
        <f t="shared" si="18"/>
        <v>3.9897449999999992</v>
      </c>
    </row>
    <row r="63" spans="1:20" x14ac:dyDescent="0.2">
      <c r="A63" t="s">
        <v>132</v>
      </c>
      <c r="B63" t="s">
        <v>17</v>
      </c>
      <c r="C63" s="56">
        <f>Node_List!Z63*Parameters!D$20</f>
        <v>2.6934</v>
      </c>
      <c r="D63" s="57">
        <f>Node_List!AA63*Parameters!E$20</f>
        <v>7.3795049999999982</v>
      </c>
      <c r="E63" s="58">
        <f>Node_List!AB63*Parameters!F$20</f>
        <v>17.677530000000001</v>
      </c>
      <c r="F63" s="56">
        <f>C63*Parameters!I$24</f>
        <v>0.80801999999999996</v>
      </c>
      <c r="G63" s="57">
        <f>D63*Parameters!J$24</f>
        <v>2.2138514999999992</v>
      </c>
      <c r="H63" s="58">
        <f>E63*Parameters!K$24</f>
        <v>5.3032589999999997</v>
      </c>
      <c r="I63" s="56">
        <f>C63*Parameters!I$27</f>
        <v>2.1547200000000002</v>
      </c>
      <c r="J63" s="57">
        <f>D63*Parameters!J$27</f>
        <v>5.9036039999999987</v>
      </c>
      <c r="K63" s="58">
        <f>E63*Parameters!K$27</f>
        <v>14.142024000000001</v>
      </c>
      <c r="L63" s="56">
        <f>F63*Parameters!I$27</f>
        <v>0.64641599999999999</v>
      </c>
      <c r="M63" s="57">
        <f>G63*Parameters!J$27</f>
        <v>1.7710811999999994</v>
      </c>
      <c r="N63" s="58">
        <f>H63*Parameters!K$27</f>
        <v>4.2426072000000001</v>
      </c>
      <c r="O63" s="56">
        <f t="shared" si="13"/>
        <v>0.53867999999999983</v>
      </c>
      <c r="P63" s="57">
        <f t="shared" si="14"/>
        <v>1.4759009999999995</v>
      </c>
      <c r="Q63" s="58">
        <f t="shared" si="15"/>
        <v>3.5355059999999998</v>
      </c>
      <c r="R63" s="56">
        <f t="shared" si="16"/>
        <v>0.16160399999999997</v>
      </c>
      <c r="S63" s="57">
        <f t="shared" si="17"/>
        <v>0.44277029999999984</v>
      </c>
      <c r="T63" s="58">
        <f t="shared" si="18"/>
        <v>1.0606517999999996</v>
      </c>
    </row>
    <row r="64" spans="1:20" x14ac:dyDescent="0.2">
      <c r="A64" t="s">
        <v>133</v>
      </c>
      <c r="B64" t="s">
        <v>16</v>
      </c>
      <c r="C64" s="56">
        <f>Node_List!Z64*Parameters!D$20</f>
        <v>12.281124</v>
      </c>
      <c r="D64" s="57">
        <f>Node_List!AA64*Parameters!E$20</f>
        <v>36.666759300000002</v>
      </c>
      <c r="E64" s="58">
        <f>Node_List!AB64*Parameters!F$20</f>
        <v>91.483885799999996</v>
      </c>
      <c r="F64" s="56">
        <f>C64*Parameters!I$24</f>
        <v>3.6843371999999999</v>
      </c>
      <c r="G64" s="57">
        <f>D64*Parameters!J$24</f>
        <v>11.000027790000001</v>
      </c>
      <c r="H64" s="58">
        <f>E64*Parameters!K$24</f>
        <v>27.445165739999997</v>
      </c>
      <c r="I64" s="56">
        <f>C64*Parameters!I$27</f>
        <v>9.8248992000000008</v>
      </c>
      <c r="J64" s="57">
        <f>D64*Parameters!J$27</f>
        <v>29.333407440000002</v>
      </c>
      <c r="K64" s="58">
        <f>E64*Parameters!K$27</f>
        <v>73.187108640000005</v>
      </c>
      <c r="L64" s="56">
        <f>F64*Parameters!I$27</f>
        <v>2.9474697600000002</v>
      </c>
      <c r="M64" s="57">
        <f>G64*Parameters!J$27</f>
        <v>8.8000222320000017</v>
      </c>
      <c r="N64" s="58">
        <f>H64*Parameters!K$27</f>
        <v>21.956132591999999</v>
      </c>
      <c r="O64" s="56">
        <f t="shared" si="13"/>
        <v>2.4562247999999993</v>
      </c>
      <c r="P64" s="57">
        <f t="shared" si="14"/>
        <v>7.3333518600000005</v>
      </c>
      <c r="Q64" s="58">
        <f t="shared" si="15"/>
        <v>18.296777159999991</v>
      </c>
      <c r="R64" s="56">
        <f t="shared" si="16"/>
        <v>0.73686743999999971</v>
      </c>
      <c r="S64" s="57">
        <f t="shared" si="17"/>
        <v>2.2000055579999991</v>
      </c>
      <c r="T64" s="58">
        <f t="shared" si="18"/>
        <v>5.4890331479999972</v>
      </c>
    </row>
    <row r="65" spans="1:20" x14ac:dyDescent="0.2">
      <c r="A65" t="s">
        <v>134</v>
      </c>
      <c r="B65" t="s">
        <v>17</v>
      </c>
      <c r="C65" s="56">
        <f>Node_List!Z65*Parameters!D$20</f>
        <v>3.3600000000000003</v>
      </c>
      <c r="D65" s="57">
        <f>Node_List!AA65*Parameters!E$20</f>
        <v>8.1209999999999987</v>
      </c>
      <c r="E65" s="58">
        <f>Node_List!AB65*Parameters!F$20</f>
        <v>18.497999999999998</v>
      </c>
      <c r="F65" s="56">
        <f>C65*Parameters!I$24</f>
        <v>1.008</v>
      </c>
      <c r="G65" s="57">
        <f>D65*Parameters!J$24</f>
        <v>2.4362999999999997</v>
      </c>
      <c r="H65" s="58">
        <f>E65*Parameters!K$24</f>
        <v>5.5493999999999994</v>
      </c>
      <c r="I65" s="56">
        <f>C65*Parameters!I$27</f>
        <v>2.6880000000000006</v>
      </c>
      <c r="J65" s="57">
        <f>D65*Parameters!J$27</f>
        <v>6.4967999999999995</v>
      </c>
      <c r="K65" s="58">
        <f>E65*Parameters!K$27</f>
        <v>14.798399999999999</v>
      </c>
      <c r="L65" s="56">
        <f>F65*Parameters!I$27</f>
        <v>0.80640000000000001</v>
      </c>
      <c r="M65" s="57">
        <f>G65*Parameters!J$27</f>
        <v>1.9490399999999999</v>
      </c>
      <c r="N65" s="58">
        <f>H65*Parameters!K$27</f>
        <v>4.4395199999999999</v>
      </c>
      <c r="O65" s="56">
        <f t="shared" si="13"/>
        <v>0.67199999999999971</v>
      </c>
      <c r="P65" s="57">
        <f t="shared" si="14"/>
        <v>1.6241999999999992</v>
      </c>
      <c r="Q65" s="58">
        <f t="shared" si="15"/>
        <v>3.6995999999999984</v>
      </c>
      <c r="R65" s="56">
        <f t="shared" si="16"/>
        <v>0.2016</v>
      </c>
      <c r="S65" s="57">
        <f t="shared" si="17"/>
        <v>0.4872599999999998</v>
      </c>
      <c r="T65" s="58">
        <f t="shared" si="18"/>
        <v>1.1098799999999995</v>
      </c>
    </row>
    <row r="66" spans="1:20" x14ac:dyDescent="0.2">
      <c r="A66" t="s">
        <v>135</v>
      </c>
      <c r="B66" t="s">
        <v>17</v>
      </c>
      <c r="C66" s="56">
        <f>Node_List!Z66*Parameters!D$20</f>
        <v>8.3237999999999985</v>
      </c>
      <c r="D66" s="57">
        <f>Node_List!AA66*Parameters!E$20</f>
        <v>20.183534999999996</v>
      </c>
      <c r="E66" s="58">
        <f>Node_List!AB66*Parameters!F$20</f>
        <v>46.348709999999997</v>
      </c>
      <c r="F66" s="56">
        <f>C66*Parameters!I$24</f>
        <v>2.4971399999999995</v>
      </c>
      <c r="G66" s="57">
        <f>D66*Parameters!J$24</f>
        <v>6.0550604999999988</v>
      </c>
      <c r="H66" s="58">
        <f>E66*Parameters!K$24</f>
        <v>13.904612999999999</v>
      </c>
      <c r="I66" s="56">
        <f>C66*Parameters!I$27</f>
        <v>6.6590399999999992</v>
      </c>
      <c r="J66" s="57">
        <f>D66*Parameters!J$27</f>
        <v>16.146827999999996</v>
      </c>
      <c r="K66" s="58">
        <f>E66*Parameters!K$27</f>
        <v>37.078967999999996</v>
      </c>
      <c r="L66" s="56">
        <f>F66*Parameters!I$27</f>
        <v>1.9977119999999997</v>
      </c>
      <c r="M66" s="57">
        <f>G66*Parameters!J$27</f>
        <v>4.8440483999999993</v>
      </c>
      <c r="N66" s="58">
        <f>H66*Parameters!K$27</f>
        <v>11.123690400000001</v>
      </c>
      <c r="O66" s="56">
        <f t="shared" si="13"/>
        <v>1.6647599999999994</v>
      </c>
      <c r="P66" s="57">
        <f t="shared" si="14"/>
        <v>4.0367069999999998</v>
      </c>
      <c r="Q66" s="58">
        <f t="shared" si="15"/>
        <v>9.2697420000000008</v>
      </c>
      <c r="R66" s="56">
        <f t="shared" si="16"/>
        <v>0.49942799999999976</v>
      </c>
      <c r="S66" s="57">
        <f t="shared" si="17"/>
        <v>1.2110120999999996</v>
      </c>
      <c r="T66" s="58">
        <f t="shared" si="18"/>
        <v>2.7809225999999985</v>
      </c>
    </row>
    <row r="67" spans="1:20" x14ac:dyDescent="0.2">
      <c r="A67" t="s">
        <v>136</v>
      </c>
      <c r="B67" t="s">
        <v>17</v>
      </c>
      <c r="C67" s="56">
        <f>Node_List!Z67*Parameters!D$20</f>
        <v>4.3133999999999997</v>
      </c>
      <c r="D67" s="57">
        <f>Node_List!AA67*Parameters!E$20</f>
        <v>11.356005</v>
      </c>
      <c r="E67" s="58">
        <f>Node_List!AB67*Parameters!F$20</f>
        <v>27.106530000000003</v>
      </c>
      <c r="F67" s="56">
        <f>C67*Parameters!I$24</f>
        <v>1.2940199999999999</v>
      </c>
      <c r="G67" s="57">
        <f>D67*Parameters!J$24</f>
        <v>3.4068014999999998</v>
      </c>
      <c r="H67" s="58">
        <f>E67*Parameters!K$24</f>
        <v>8.1319590000000002</v>
      </c>
      <c r="I67" s="56">
        <f>C67*Parameters!I$27</f>
        <v>3.45072</v>
      </c>
      <c r="J67" s="57">
        <f>D67*Parameters!J$27</f>
        <v>9.0848040000000001</v>
      </c>
      <c r="K67" s="58">
        <f>E67*Parameters!K$27</f>
        <v>21.685224000000005</v>
      </c>
      <c r="L67" s="56">
        <f>F67*Parameters!I$27</f>
        <v>1.0352159999999999</v>
      </c>
      <c r="M67" s="57">
        <f>G67*Parameters!J$27</f>
        <v>2.7254412000000001</v>
      </c>
      <c r="N67" s="58">
        <f>H67*Parameters!K$27</f>
        <v>6.5055672000000007</v>
      </c>
      <c r="O67" s="56">
        <f t="shared" si="13"/>
        <v>0.86267999999999967</v>
      </c>
      <c r="P67" s="57">
        <f t="shared" si="14"/>
        <v>2.2712009999999996</v>
      </c>
      <c r="Q67" s="58">
        <f t="shared" si="15"/>
        <v>5.4213059999999977</v>
      </c>
      <c r="R67" s="56">
        <f t="shared" si="16"/>
        <v>0.25880400000000003</v>
      </c>
      <c r="S67" s="57">
        <f t="shared" si="17"/>
        <v>0.6813602999999997</v>
      </c>
      <c r="T67" s="58">
        <f t="shared" si="18"/>
        <v>1.6263917999999995</v>
      </c>
    </row>
    <row r="68" spans="1:20" x14ac:dyDescent="0.2">
      <c r="A68" t="s">
        <v>137</v>
      </c>
      <c r="B68" t="s">
        <v>17</v>
      </c>
      <c r="C68" s="56">
        <f>Node_List!Z68*Parameters!D$20</f>
        <v>13.828799999999999</v>
      </c>
      <c r="D68" s="57">
        <f>Node_List!AA68*Parameters!E$20</f>
        <v>35.243159999999996</v>
      </c>
      <c r="E68" s="58">
        <f>Node_List!AB68*Parameters!F$20</f>
        <v>82.422960000000003</v>
      </c>
      <c r="F68" s="56">
        <f>C68*Parameters!I$24</f>
        <v>4.1486399999999994</v>
      </c>
      <c r="G68" s="57">
        <f>D68*Parameters!J$24</f>
        <v>10.572947999999998</v>
      </c>
      <c r="H68" s="58">
        <f>E68*Parameters!K$24</f>
        <v>24.726887999999999</v>
      </c>
      <c r="I68" s="56">
        <f>C68*Parameters!I$27</f>
        <v>11.063040000000001</v>
      </c>
      <c r="J68" s="57">
        <f>D68*Parameters!J$27</f>
        <v>28.194527999999998</v>
      </c>
      <c r="K68" s="58">
        <f>E68*Parameters!K$27</f>
        <v>65.938368000000011</v>
      </c>
      <c r="L68" s="56">
        <f>F68*Parameters!I$27</f>
        <v>3.3189119999999996</v>
      </c>
      <c r="M68" s="57">
        <f>G68*Parameters!J$27</f>
        <v>8.4583583999999998</v>
      </c>
      <c r="N68" s="58">
        <f>H68*Parameters!K$27</f>
        <v>19.781510400000002</v>
      </c>
      <c r="O68" s="56">
        <f t="shared" si="13"/>
        <v>2.7657599999999984</v>
      </c>
      <c r="P68" s="57">
        <f t="shared" si="14"/>
        <v>7.0486319999999978</v>
      </c>
      <c r="Q68" s="58">
        <f t="shared" si="15"/>
        <v>16.484591999999992</v>
      </c>
      <c r="R68" s="56">
        <f t="shared" si="16"/>
        <v>0.8297279999999998</v>
      </c>
      <c r="S68" s="57">
        <f t="shared" si="17"/>
        <v>2.1145895999999986</v>
      </c>
      <c r="T68" s="58">
        <f t="shared" si="18"/>
        <v>4.9453775999999969</v>
      </c>
    </row>
    <row r="69" spans="1:20" x14ac:dyDescent="0.2">
      <c r="A69" t="s">
        <v>138</v>
      </c>
      <c r="B69" t="s">
        <v>18</v>
      </c>
      <c r="C69" s="56">
        <f>Node_List!Z69*Parameters!D$20</f>
        <v>0.12</v>
      </c>
      <c r="D69" s="57">
        <f>Node_List!AA69*Parameters!E$20</f>
        <v>1.6079999999999999</v>
      </c>
      <c r="E69" s="58">
        <f>Node_List!AB69*Parameters!F$20</f>
        <v>5.04</v>
      </c>
      <c r="F69" s="56">
        <f>C69*Parameters!I$24</f>
        <v>3.5999999999999997E-2</v>
      </c>
      <c r="G69" s="57">
        <f>D69*Parameters!J$24</f>
        <v>0.48239999999999994</v>
      </c>
      <c r="H69" s="58">
        <f>E69*Parameters!K$24</f>
        <v>1.512</v>
      </c>
      <c r="I69" s="56">
        <f>C69*Parameters!I$27</f>
        <v>9.6000000000000002E-2</v>
      </c>
      <c r="J69" s="57">
        <f>D69*Parameters!J$27</f>
        <v>1.2864</v>
      </c>
      <c r="K69" s="58">
        <f>E69*Parameters!K$27</f>
        <v>4.032</v>
      </c>
      <c r="L69" s="56">
        <f>F69*Parameters!I$27</f>
        <v>2.8799999999999999E-2</v>
      </c>
      <c r="M69" s="57">
        <f>G69*Parameters!J$27</f>
        <v>0.38591999999999999</v>
      </c>
      <c r="N69" s="58">
        <f>H69*Parameters!K$27</f>
        <v>1.2096</v>
      </c>
      <c r="O69" s="56">
        <f t="shared" si="13"/>
        <v>2.3999999999999994E-2</v>
      </c>
      <c r="P69" s="57">
        <f t="shared" si="14"/>
        <v>0.32159999999999989</v>
      </c>
      <c r="Q69" s="58">
        <f t="shared" si="15"/>
        <v>1.008</v>
      </c>
      <c r="R69" s="56">
        <f t="shared" si="16"/>
        <v>7.1999999999999981E-3</v>
      </c>
      <c r="S69" s="57">
        <f t="shared" si="17"/>
        <v>9.6479999999999955E-2</v>
      </c>
      <c r="T69" s="58">
        <f t="shared" si="18"/>
        <v>0.3024</v>
      </c>
    </row>
    <row r="70" spans="1:20" x14ac:dyDescent="0.2">
      <c r="A70" t="s">
        <v>139</v>
      </c>
      <c r="B70" t="s">
        <v>17</v>
      </c>
      <c r="C70" s="56">
        <f>Node_List!Z70*Parameters!D$20</f>
        <v>11.7006</v>
      </c>
      <c r="D70" s="57">
        <f>Node_List!AA70*Parameters!E$20</f>
        <v>27.300045000000004</v>
      </c>
      <c r="E70" s="58">
        <f>Node_List!AB70*Parameters!F$20</f>
        <v>61.894769999999994</v>
      </c>
      <c r="F70" s="56">
        <f>C70*Parameters!I$24</f>
        <v>3.5101799999999996</v>
      </c>
      <c r="G70" s="57">
        <f>D70*Parameters!J$24</f>
        <v>8.1900135000000009</v>
      </c>
      <c r="H70" s="58">
        <f>E70*Parameters!K$24</f>
        <v>18.568430999999997</v>
      </c>
      <c r="I70" s="56">
        <f>C70*Parameters!I$27</f>
        <v>9.3604800000000008</v>
      </c>
      <c r="J70" s="57">
        <f>D70*Parameters!J$27</f>
        <v>21.840036000000005</v>
      </c>
      <c r="K70" s="58">
        <f>E70*Parameters!K$27</f>
        <v>49.515816000000001</v>
      </c>
      <c r="L70" s="56">
        <f>F70*Parameters!I$27</f>
        <v>2.808144</v>
      </c>
      <c r="M70" s="57">
        <f>G70*Parameters!J$27</f>
        <v>6.5520108000000015</v>
      </c>
      <c r="N70" s="58">
        <f>H70*Parameters!K$27</f>
        <v>14.854744799999999</v>
      </c>
      <c r="O70" s="56">
        <f t="shared" si="13"/>
        <v>2.3401199999999989</v>
      </c>
      <c r="P70" s="57">
        <f t="shared" si="14"/>
        <v>5.4600089999999994</v>
      </c>
      <c r="Q70" s="58">
        <f t="shared" si="15"/>
        <v>12.378953999999993</v>
      </c>
      <c r="R70" s="56">
        <f t="shared" si="16"/>
        <v>0.70203599999999966</v>
      </c>
      <c r="S70" s="57">
        <f t="shared" si="17"/>
        <v>1.6380026999999995</v>
      </c>
      <c r="T70" s="58">
        <f t="shared" si="18"/>
        <v>3.7136861999999979</v>
      </c>
    </row>
    <row r="71" spans="1:20" x14ac:dyDescent="0.2">
      <c r="A71" t="s">
        <v>140</v>
      </c>
      <c r="B71" t="s">
        <v>17</v>
      </c>
      <c r="C71" s="56">
        <f>Node_List!Z71*Parameters!D$20</f>
        <v>10.863</v>
      </c>
      <c r="D71" s="57">
        <f>Node_List!AA71*Parameters!E$20</f>
        <v>24.097725000000004</v>
      </c>
      <c r="E71" s="58">
        <f>Node_List!AB71*Parameters!F$20</f>
        <v>53.312850000000005</v>
      </c>
      <c r="F71" s="56">
        <f>C71*Parameters!I$24</f>
        <v>3.2588999999999997</v>
      </c>
      <c r="G71" s="57">
        <f>D71*Parameters!J$24</f>
        <v>7.2293175000000005</v>
      </c>
      <c r="H71" s="58">
        <f>E71*Parameters!K$24</f>
        <v>15.993855</v>
      </c>
      <c r="I71" s="56">
        <f>C71*Parameters!I$27</f>
        <v>8.6904000000000003</v>
      </c>
      <c r="J71" s="57">
        <f>D71*Parameters!J$27</f>
        <v>19.278180000000006</v>
      </c>
      <c r="K71" s="58">
        <f>E71*Parameters!K$27</f>
        <v>42.650280000000009</v>
      </c>
      <c r="L71" s="56">
        <f>F71*Parameters!I$27</f>
        <v>2.6071200000000001</v>
      </c>
      <c r="M71" s="57">
        <f>G71*Parameters!J$27</f>
        <v>5.7834540000000008</v>
      </c>
      <c r="N71" s="58">
        <f>H71*Parameters!K$27</f>
        <v>12.795084000000001</v>
      </c>
      <c r="O71" s="56">
        <f t="shared" si="13"/>
        <v>2.1725999999999992</v>
      </c>
      <c r="P71" s="57">
        <f t="shared" si="14"/>
        <v>4.819544999999998</v>
      </c>
      <c r="Q71" s="58">
        <f t="shared" si="15"/>
        <v>10.662569999999995</v>
      </c>
      <c r="R71" s="56">
        <f t="shared" si="16"/>
        <v>0.65177999999999958</v>
      </c>
      <c r="S71" s="57">
        <f t="shared" si="17"/>
        <v>1.4458634999999997</v>
      </c>
      <c r="T71" s="58">
        <f t="shared" si="18"/>
        <v>3.1987709999999989</v>
      </c>
    </row>
    <row r="72" spans="1:20" x14ac:dyDescent="0.2">
      <c r="A72" t="s">
        <v>141</v>
      </c>
      <c r="B72" t="s">
        <v>17</v>
      </c>
      <c r="C72" s="56">
        <f>Node_List!Z72*Parameters!D$20</f>
        <v>10.7232</v>
      </c>
      <c r="D72" s="57">
        <f>Node_List!AA72*Parameters!E$20</f>
        <v>27.865739999999999</v>
      </c>
      <c r="E72" s="58">
        <f>Node_List!AB72*Parameters!F$20</f>
        <v>65.56044</v>
      </c>
      <c r="F72" s="56">
        <f>C72*Parameters!I$24</f>
        <v>3.2169599999999998</v>
      </c>
      <c r="G72" s="57">
        <f>D72*Parameters!J$24</f>
        <v>8.3597219999999997</v>
      </c>
      <c r="H72" s="58">
        <f>E72*Parameters!K$24</f>
        <v>19.668132</v>
      </c>
      <c r="I72" s="56">
        <f>C72*Parameters!I$27</f>
        <v>8.5785600000000013</v>
      </c>
      <c r="J72" s="57">
        <f>D72*Parameters!J$27</f>
        <v>22.292591999999999</v>
      </c>
      <c r="K72" s="58">
        <f>E72*Parameters!K$27</f>
        <v>52.448352</v>
      </c>
      <c r="L72" s="56">
        <f>F72*Parameters!I$27</f>
        <v>2.5735679999999999</v>
      </c>
      <c r="M72" s="57">
        <f>G72*Parameters!J$27</f>
        <v>6.6877776000000004</v>
      </c>
      <c r="N72" s="58">
        <f>H72*Parameters!K$27</f>
        <v>15.7345056</v>
      </c>
      <c r="O72" s="56">
        <f t="shared" si="13"/>
        <v>2.144639999999999</v>
      </c>
      <c r="P72" s="57">
        <f t="shared" si="14"/>
        <v>5.5731479999999998</v>
      </c>
      <c r="Q72" s="58">
        <f t="shared" si="15"/>
        <v>13.112088</v>
      </c>
      <c r="R72" s="56">
        <f t="shared" si="16"/>
        <v>0.64339199999999996</v>
      </c>
      <c r="S72" s="57">
        <f t="shared" si="17"/>
        <v>1.6719443999999992</v>
      </c>
      <c r="T72" s="58">
        <f t="shared" si="18"/>
        <v>3.9336263999999996</v>
      </c>
    </row>
    <row r="73" spans="1:20" x14ac:dyDescent="0.2">
      <c r="A73" t="s">
        <v>142</v>
      </c>
      <c r="B73" t="s">
        <v>16</v>
      </c>
      <c r="C73" s="56">
        <f>Node_List!Z73*Parameters!D$20</f>
        <v>19.461600000000001</v>
      </c>
      <c r="D73" s="57">
        <f>Node_List!AA73*Parameters!E$20</f>
        <v>48.075120000000005</v>
      </c>
      <c r="E73" s="58">
        <f>Node_List!AB73*Parameters!F$20</f>
        <v>111.18672000000001</v>
      </c>
      <c r="F73" s="56">
        <f>C73*Parameters!I$24</f>
        <v>5.8384799999999997</v>
      </c>
      <c r="G73" s="57">
        <f>D73*Parameters!J$24</f>
        <v>14.422536000000001</v>
      </c>
      <c r="H73" s="58">
        <f>E73*Parameters!K$24</f>
        <v>33.356016000000004</v>
      </c>
      <c r="I73" s="56">
        <f>C73*Parameters!I$27</f>
        <v>15.569280000000001</v>
      </c>
      <c r="J73" s="57">
        <f>D73*Parameters!J$27</f>
        <v>38.460096000000007</v>
      </c>
      <c r="K73" s="58">
        <f>E73*Parameters!K$27</f>
        <v>88.949376000000015</v>
      </c>
      <c r="L73" s="56">
        <f>F73*Parameters!I$27</f>
        <v>4.6707840000000003</v>
      </c>
      <c r="M73" s="57">
        <f>G73*Parameters!J$27</f>
        <v>11.538028800000001</v>
      </c>
      <c r="N73" s="58">
        <f>H73*Parameters!K$27</f>
        <v>26.684812800000003</v>
      </c>
      <c r="O73" s="56">
        <f t="shared" si="13"/>
        <v>3.8923199999999998</v>
      </c>
      <c r="P73" s="57">
        <f t="shared" si="14"/>
        <v>9.6150239999999982</v>
      </c>
      <c r="Q73" s="58">
        <f t="shared" si="15"/>
        <v>22.237343999999993</v>
      </c>
      <c r="R73" s="56">
        <f t="shared" si="16"/>
        <v>1.1676959999999994</v>
      </c>
      <c r="S73" s="57">
        <f t="shared" si="17"/>
        <v>2.8845071999999998</v>
      </c>
      <c r="T73" s="58">
        <f t="shared" si="18"/>
        <v>6.6712032000000008</v>
      </c>
    </row>
    <row r="74" spans="1:20" x14ac:dyDescent="0.2">
      <c r="A74" t="s">
        <v>143</v>
      </c>
      <c r="B74" t="s">
        <v>17</v>
      </c>
      <c r="C74" s="56">
        <f>Node_List!Z74*Parameters!D$20</f>
        <v>20.096399999999999</v>
      </c>
      <c r="D74" s="57">
        <f>Node_List!AA74*Parameters!E$20</f>
        <v>47.467230000000008</v>
      </c>
      <c r="E74" s="58">
        <f>Node_List!AB74*Parameters!F$20</f>
        <v>108.22637999999999</v>
      </c>
      <c r="F74" s="56">
        <f>C74*Parameters!I$24</f>
        <v>6.0289199999999994</v>
      </c>
      <c r="G74" s="57">
        <f>D74*Parameters!J$24</f>
        <v>14.240169000000002</v>
      </c>
      <c r="H74" s="58">
        <f>E74*Parameters!K$24</f>
        <v>32.467913999999993</v>
      </c>
      <c r="I74" s="56">
        <f>C74*Parameters!I$27</f>
        <v>16.077120000000001</v>
      </c>
      <c r="J74" s="57">
        <f>D74*Parameters!J$27</f>
        <v>37.973784000000009</v>
      </c>
      <c r="K74" s="58">
        <f>E74*Parameters!K$27</f>
        <v>86.581103999999996</v>
      </c>
      <c r="L74" s="56">
        <f>F74*Parameters!I$27</f>
        <v>4.8231359999999999</v>
      </c>
      <c r="M74" s="57">
        <f>G74*Parameters!J$27</f>
        <v>11.392135200000002</v>
      </c>
      <c r="N74" s="58">
        <f>H74*Parameters!K$27</f>
        <v>25.974331199999995</v>
      </c>
      <c r="O74" s="56">
        <f t="shared" si="13"/>
        <v>4.0192799999999984</v>
      </c>
      <c r="P74" s="57">
        <f t="shared" si="14"/>
        <v>9.4934459999999987</v>
      </c>
      <c r="Q74" s="58">
        <f t="shared" si="15"/>
        <v>21.645275999999996</v>
      </c>
      <c r="R74" s="56">
        <f t="shared" si="16"/>
        <v>1.2057839999999995</v>
      </c>
      <c r="S74" s="57">
        <f t="shared" si="17"/>
        <v>2.8480337999999996</v>
      </c>
      <c r="T74" s="58">
        <f t="shared" si="18"/>
        <v>6.4935827999999987</v>
      </c>
    </row>
    <row r="75" spans="1:20" x14ac:dyDescent="0.2">
      <c r="A75" t="s">
        <v>144</v>
      </c>
      <c r="B75" t="s">
        <v>17</v>
      </c>
      <c r="C75" s="56">
        <f>Node_List!Z75*Parameters!D$20</f>
        <v>4.2210000000000001</v>
      </c>
      <c r="D75" s="57">
        <f>Node_List!AA75*Parameters!E$20</f>
        <v>10.002075000000001</v>
      </c>
      <c r="E75" s="58">
        <f>Node_List!AB75*Parameters!F$20</f>
        <v>22.633949999999999</v>
      </c>
      <c r="F75" s="56">
        <f>C75*Parameters!I$24</f>
        <v>1.2663</v>
      </c>
      <c r="G75" s="57">
        <f>D75*Parameters!J$24</f>
        <v>3.0006225000000004</v>
      </c>
      <c r="H75" s="58">
        <f>E75*Parameters!K$24</f>
        <v>6.7901849999999992</v>
      </c>
      <c r="I75" s="56">
        <f>C75*Parameters!I$27</f>
        <v>3.3768000000000002</v>
      </c>
      <c r="J75" s="57">
        <f>D75*Parameters!J$27</f>
        <v>8.0016600000000011</v>
      </c>
      <c r="K75" s="58">
        <f>E75*Parameters!K$27</f>
        <v>18.10716</v>
      </c>
      <c r="L75" s="56">
        <f>F75*Parameters!I$27</f>
        <v>1.0130399999999999</v>
      </c>
      <c r="M75" s="57">
        <f>G75*Parameters!J$27</f>
        <v>2.4004980000000007</v>
      </c>
      <c r="N75" s="58">
        <f>H75*Parameters!K$27</f>
        <v>5.4321479999999998</v>
      </c>
      <c r="O75" s="56">
        <f t="shared" si="13"/>
        <v>0.84419999999999984</v>
      </c>
      <c r="P75" s="57">
        <f t="shared" si="14"/>
        <v>2.0004150000000003</v>
      </c>
      <c r="Q75" s="58">
        <f t="shared" si="15"/>
        <v>4.5267899999999983</v>
      </c>
      <c r="R75" s="56">
        <f t="shared" si="16"/>
        <v>0.25326000000000004</v>
      </c>
      <c r="S75" s="57">
        <f t="shared" si="17"/>
        <v>0.60012449999999973</v>
      </c>
      <c r="T75" s="58">
        <f t="shared" si="18"/>
        <v>1.3580369999999995</v>
      </c>
    </row>
    <row r="76" spans="1:20" x14ac:dyDescent="0.2">
      <c r="A76" t="s">
        <v>145</v>
      </c>
      <c r="B76" t="s">
        <v>17</v>
      </c>
      <c r="C76" s="56">
        <f>Node_List!Z76*Parameters!D$20</f>
        <v>7.4417999999999997</v>
      </c>
      <c r="D76" s="57">
        <f>Node_List!AA76*Parameters!E$20</f>
        <v>18.211634999999998</v>
      </c>
      <c r="E76" s="58">
        <f>Node_List!AB76*Parameters!F$20</f>
        <v>41.951310000000014</v>
      </c>
      <c r="F76" s="56">
        <f>C76*Parameters!I$24</f>
        <v>2.2325399999999997</v>
      </c>
      <c r="G76" s="57">
        <f>D76*Parameters!J$24</f>
        <v>5.4634904999999989</v>
      </c>
      <c r="H76" s="58">
        <f>E76*Parameters!K$24</f>
        <v>12.585393000000003</v>
      </c>
      <c r="I76" s="56">
        <f>C76*Parameters!I$27</f>
        <v>5.9534400000000005</v>
      </c>
      <c r="J76" s="57">
        <f>D76*Parameters!J$27</f>
        <v>14.569307999999999</v>
      </c>
      <c r="K76" s="58">
        <f>E76*Parameters!K$27</f>
        <v>33.561048000000014</v>
      </c>
      <c r="L76" s="56">
        <f>F76*Parameters!I$27</f>
        <v>1.7860319999999998</v>
      </c>
      <c r="M76" s="57">
        <f>G76*Parameters!J$27</f>
        <v>4.3707923999999991</v>
      </c>
      <c r="N76" s="58">
        <f>H76*Parameters!K$27</f>
        <v>10.068314400000004</v>
      </c>
      <c r="O76" s="56">
        <f t="shared" si="13"/>
        <v>1.4883599999999992</v>
      </c>
      <c r="P76" s="57">
        <f t="shared" si="14"/>
        <v>3.6423269999999981</v>
      </c>
      <c r="Q76" s="58">
        <f t="shared" si="15"/>
        <v>8.3902619999999999</v>
      </c>
      <c r="R76" s="56">
        <f t="shared" si="16"/>
        <v>0.4465079999999999</v>
      </c>
      <c r="S76" s="57">
        <f t="shared" si="17"/>
        <v>1.0926980999999998</v>
      </c>
      <c r="T76" s="58">
        <f t="shared" si="18"/>
        <v>2.5170785999999996</v>
      </c>
    </row>
    <row r="77" spans="1:20" x14ac:dyDescent="0.2">
      <c r="A77" t="s">
        <v>146</v>
      </c>
      <c r="B77" t="s">
        <v>17</v>
      </c>
      <c r="C77" s="56">
        <f>Node_List!Z77*Parameters!D$20</f>
        <v>10.497</v>
      </c>
      <c r="D77" s="57">
        <f>Node_List!AA77*Parameters!E$20</f>
        <v>24.896775000000002</v>
      </c>
      <c r="E77" s="58">
        <f>Node_List!AB77*Parameters!F$20</f>
        <v>56.664149999999999</v>
      </c>
      <c r="F77" s="56">
        <f>C77*Parameters!I$24</f>
        <v>3.1490999999999998</v>
      </c>
      <c r="G77" s="57">
        <f>D77*Parameters!J$24</f>
        <v>7.4690325</v>
      </c>
      <c r="H77" s="58">
        <f>E77*Parameters!K$24</f>
        <v>16.999244999999998</v>
      </c>
      <c r="I77" s="56">
        <f>C77*Parameters!I$27</f>
        <v>8.3976000000000006</v>
      </c>
      <c r="J77" s="57">
        <f>D77*Parameters!J$27</f>
        <v>19.917420000000003</v>
      </c>
      <c r="K77" s="58">
        <f>E77*Parameters!K$27</f>
        <v>45.331320000000005</v>
      </c>
      <c r="L77" s="56">
        <f>F77*Parameters!I$27</f>
        <v>2.5192800000000002</v>
      </c>
      <c r="M77" s="57">
        <f>G77*Parameters!J$27</f>
        <v>5.9752260000000001</v>
      </c>
      <c r="N77" s="58">
        <f>H77*Parameters!K$27</f>
        <v>13.599395999999999</v>
      </c>
      <c r="O77" s="56">
        <f t="shared" si="13"/>
        <v>2.0993999999999993</v>
      </c>
      <c r="P77" s="57">
        <f t="shared" si="14"/>
        <v>4.9793549999999982</v>
      </c>
      <c r="Q77" s="58">
        <f t="shared" si="15"/>
        <v>11.332829999999994</v>
      </c>
      <c r="R77" s="56">
        <f t="shared" si="16"/>
        <v>0.6298199999999996</v>
      </c>
      <c r="S77" s="57">
        <f t="shared" si="17"/>
        <v>1.4938064999999998</v>
      </c>
      <c r="T77" s="58">
        <f t="shared" si="18"/>
        <v>3.3998489999999997</v>
      </c>
    </row>
    <row r="78" spans="1:20" x14ac:dyDescent="0.2">
      <c r="A78" t="s">
        <v>147</v>
      </c>
      <c r="B78" t="s">
        <v>16</v>
      </c>
      <c r="C78" s="56">
        <f>Node_List!Z78*Parameters!D$20</f>
        <v>8.5367999999999995</v>
      </c>
      <c r="D78" s="57">
        <f>Node_List!AA78*Parameters!E$20</f>
        <v>19.706009999999999</v>
      </c>
      <c r="E78" s="58">
        <f>Node_List!AB78*Parameters!F$20</f>
        <v>44.433060000000005</v>
      </c>
      <c r="F78" s="56">
        <f>C78*Parameters!I$24</f>
        <v>2.5610399999999998</v>
      </c>
      <c r="G78" s="57">
        <f>D78*Parameters!J$24</f>
        <v>5.9118029999999999</v>
      </c>
      <c r="H78" s="58">
        <f>E78*Parameters!K$24</f>
        <v>13.329918000000001</v>
      </c>
      <c r="I78" s="56">
        <f>C78*Parameters!I$27</f>
        <v>6.82944</v>
      </c>
      <c r="J78" s="57">
        <f>D78*Parameters!J$27</f>
        <v>15.764808</v>
      </c>
      <c r="K78" s="58">
        <f>E78*Parameters!K$27</f>
        <v>35.546448000000005</v>
      </c>
      <c r="L78" s="56">
        <f>F78*Parameters!I$27</f>
        <v>2.048832</v>
      </c>
      <c r="M78" s="57">
        <f>G78*Parameters!J$27</f>
        <v>4.7294423999999999</v>
      </c>
      <c r="N78" s="58">
        <f>H78*Parameters!K$27</f>
        <v>10.663934400000002</v>
      </c>
      <c r="O78" s="56">
        <f t="shared" si="13"/>
        <v>1.7073599999999995</v>
      </c>
      <c r="P78" s="57">
        <f t="shared" si="14"/>
        <v>3.9412019999999988</v>
      </c>
      <c r="Q78" s="58">
        <f t="shared" si="15"/>
        <v>8.8866119999999995</v>
      </c>
      <c r="R78" s="56">
        <f t="shared" si="16"/>
        <v>0.51220799999999977</v>
      </c>
      <c r="S78" s="57">
        <f t="shared" si="17"/>
        <v>1.1823606</v>
      </c>
      <c r="T78" s="58">
        <f t="shared" si="18"/>
        <v>2.6659835999999988</v>
      </c>
    </row>
    <row r="79" spans="1:20" x14ac:dyDescent="0.2">
      <c r="A79" t="s">
        <v>148</v>
      </c>
      <c r="B79" t="s">
        <v>17</v>
      </c>
      <c r="C79" s="56">
        <f>Node_List!Z79*Parameters!D$20</f>
        <v>10.642800000000001</v>
      </c>
      <c r="D79" s="57">
        <f>Node_List!AA79*Parameters!E$20</f>
        <v>25.691459999999999</v>
      </c>
      <c r="E79" s="58">
        <f>Node_List!AB79*Parameters!F$20</f>
        <v>59.150760000000005</v>
      </c>
      <c r="F79" s="56">
        <f>C79*Parameters!I$24</f>
        <v>3.1928400000000003</v>
      </c>
      <c r="G79" s="57">
        <f>D79*Parameters!J$24</f>
        <v>7.7074379999999998</v>
      </c>
      <c r="H79" s="58">
        <f>E79*Parameters!K$24</f>
        <v>17.745228000000001</v>
      </c>
      <c r="I79" s="56">
        <f>C79*Parameters!I$27</f>
        <v>8.5142400000000009</v>
      </c>
      <c r="J79" s="57">
        <f>D79*Parameters!J$27</f>
        <v>20.553167999999999</v>
      </c>
      <c r="K79" s="58">
        <f>E79*Parameters!K$27</f>
        <v>47.320608000000007</v>
      </c>
      <c r="L79" s="56">
        <f>F79*Parameters!I$27</f>
        <v>2.5542720000000005</v>
      </c>
      <c r="M79" s="57">
        <f>G79*Parameters!J$27</f>
        <v>6.1659503999999998</v>
      </c>
      <c r="N79" s="58">
        <f>H79*Parameters!K$27</f>
        <v>14.196182400000001</v>
      </c>
      <c r="O79" s="56">
        <f t="shared" si="13"/>
        <v>2.1285600000000002</v>
      </c>
      <c r="P79" s="57">
        <f t="shared" si="14"/>
        <v>5.1382919999999999</v>
      </c>
      <c r="Q79" s="58">
        <f t="shared" si="15"/>
        <v>11.830151999999998</v>
      </c>
      <c r="R79" s="56">
        <f t="shared" si="16"/>
        <v>0.6385679999999998</v>
      </c>
      <c r="S79" s="57">
        <f t="shared" si="17"/>
        <v>1.5414876</v>
      </c>
      <c r="T79" s="58">
        <f t="shared" si="18"/>
        <v>3.5490455999999995</v>
      </c>
    </row>
    <row r="80" spans="1:20" x14ac:dyDescent="0.2">
      <c r="A80" t="s">
        <v>149</v>
      </c>
      <c r="B80" t="s">
        <v>17</v>
      </c>
      <c r="C80" s="56">
        <f>Node_List!Z80*Parameters!D$20</f>
        <v>10.902000000000001</v>
      </c>
      <c r="D80" s="57">
        <f>Node_List!AA80*Parameters!E$20</f>
        <v>26.250899999999998</v>
      </c>
      <c r="E80" s="58">
        <f>Node_List!AB80*Parameters!F$20</f>
        <v>60.371399999999994</v>
      </c>
      <c r="F80" s="56">
        <f>C80*Parameters!I$24</f>
        <v>3.2706000000000004</v>
      </c>
      <c r="G80" s="57">
        <f>D80*Parameters!J$24</f>
        <v>7.8752699999999987</v>
      </c>
      <c r="H80" s="58">
        <f>E80*Parameters!K$24</f>
        <v>18.111419999999999</v>
      </c>
      <c r="I80" s="56">
        <f>C80*Parameters!I$27</f>
        <v>8.7216000000000005</v>
      </c>
      <c r="J80" s="57">
        <f>D80*Parameters!J$27</f>
        <v>21.000720000000001</v>
      </c>
      <c r="K80" s="58">
        <f>E80*Parameters!K$27</f>
        <v>48.29712</v>
      </c>
      <c r="L80" s="56">
        <f>F80*Parameters!I$27</f>
        <v>2.6164800000000006</v>
      </c>
      <c r="M80" s="57">
        <f>G80*Parameters!J$27</f>
        <v>6.3002159999999989</v>
      </c>
      <c r="N80" s="58">
        <f>H80*Parameters!K$27</f>
        <v>14.489136</v>
      </c>
      <c r="O80" s="56">
        <f t="shared" si="13"/>
        <v>2.1804000000000006</v>
      </c>
      <c r="P80" s="57">
        <f t="shared" si="14"/>
        <v>5.2501799999999967</v>
      </c>
      <c r="Q80" s="58">
        <f t="shared" si="15"/>
        <v>12.074279999999995</v>
      </c>
      <c r="R80" s="56">
        <f t="shared" si="16"/>
        <v>0.65411999999999981</v>
      </c>
      <c r="S80" s="57">
        <f t="shared" si="17"/>
        <v>1.5750539999999997</v>
      </c>
      <c r="T80" s="58">
        <f t="shared" si="18"/>
        <v>3.6222839999999987</v>
      </c>
    </row>
    <row r="81" spans="1:20" x14ac:dyDescent="0.2">
      <c r="A81" t="s">
        <v>150</v>
      </c>
      <c r="B81" t="s">
        <v>17</v>
      </c>
      <c r="C81" s="56">
        <f>Node_List!Z81*Parameters!D$20</f>
        <v>12.2094</v>
      </c>
      <c r="D81" s="57">
        <f>Node_List!AA81*Parameters!E$20</f>
        <v>29.747205000000005</v>
      </c>
      <c r="E81" s="58">
        <f>Node_List!AB81*Parameters!F$20</f>
        <v>68.765729999999991</v>
      </c>
      <c r="F81" s="56">
        <f>C81*Parameters!I$24</f>
        <v>3.66282</v>
      </c>
      <c r="G81" s="57">
        <f>D81*Parameters!J$24</f>
        <v>8.9241615000000003</v>
      </c>
      <c r="H81" s="58">
        <f>E81*Parameters!K$24</f>
        <v>20.629718999999998</v>
      </c>
      <c r="I81" s="56">
        <f>C81*Parameters!I$27</f>
        <v>9.7675200000000011</v>
      </c>
      <c r="J81" s="57">
        <f>D81*Parameters!J$27</f>
        <v>23.797764000000004</v>
      </c>
      <c r="K81" s="58">
        <f>E81*Parameters!K$27</f>
        <v>55.012583999999997</v>
      </c>
      <c r="L81" s="56">
        <f>F81*Parameters!I$27</f>
        <v>2.930256</v>
      </c>
      <c r="M81" s="57">
        <f>G81*Parameters!J$27</f>
        <v>7.1393292000000006</v>
      </c>
      <c r="N81" s="58">
        <f>H81*Parameters!K$27</f>
        <v>16.5037752</v>
      </c>
      <c r="O81" s="56">
        <f t="shared" si="13"/>
        <v>2.4418799999999994</v>
      </c>
      <c r="P81" s="57">
        <f t="shared" si="14"/>
        <v>5.9494410000000002</v>
      </c>
      <c r="Q81" s="58">
        <f t="shared" si="15"/>
        <v>13.753145999999994</v>
      </c>
      <c r="R81" s="56">
        <f t="shared" si="16"/>
        <v>0.73256399999999999</v>
      </c>
      <c r="S81" s="57">
        <f t="shared" si="17"/>
        <v>1.7848322999999997</v>
      </c>
      <c r="T81" s="58">
        <f t="shared" si="18"/>
        <v>4.1259437999999982</v>
      </c>
    </row>
    <row r="82" spans="1:20" x14ac:dyDescent="0.2">
      <c r="A82" t="s">
        <v>151</v>
      </c>
      <c r="B82" t="s">
        <v>17</v>
      </c>
      <c r="C82" s="56">
        <f>Node_List!Z82*Parameters!D$20</f>
        <v>10.083</v>
      </c>
      <c r="D82" s="57">
        <f>Node_List!AA82*Parameters!E$20</f>
        <v>23.111474999999995</v>
      </c>
      <c r="E82" s="58">
        <f>Node_List!AB82*Parameters!F$20</f>
        <v>51.358350000000002</v>
      </c>
      <c r="F82" s="56">
        <f>C82*Parameters!I$24</f>
        <v>3.0249000000000001</v>
      </c>
      <c r="G82" s="57">
        <f>D82*Parameters!J$24</f>
        <v>6.9334424999999982</v>
      </c>
      <c r="H82" s="58">
        <f>E82*Parameters!K$24</f>
        <v>15.407505</v>
      </c>
      <c r="I82" s="56">
        <f>C82*Parameters!I$27</f>
        <v>8.0663999999999998</v>
      </c>
      <c r="J82" s="57">
        <f>D82*Parameters!J$27</f>
        <v>18.489179999999998</v>
      </c>
      <c r="K82" s="58">
        <f>E82*Parameters!K$27</f>
        <v>41.086680000000001</v>
      </c>
      <c r="L82" s="56">
        <f>F82*Parameters!I$27</f>
        <v>2.4199200000000003</v>
      </c>
      <c r="M82" s="57">
        <f>G82*Parameters!J$27</f>
        <v>5.5467539999999991</v>
      </c>
      <c r="N82" s="58">
        <f>H82*Parameters!K$27</f>
        <v>12.326004000000001</v>
      </c>
      <c r="O82" s="56">
        <f t="shared" si="13"/>
        <v>2.0166000000000004</v>
      </c>
      <c r="P82" s="57">
        <f t="shared" si="14"/>
        <v>4.6222949999999976</v>
      </c>
      <c r="Q82" s="58">
        <f t="shared" si="15"/>
        <v>10.27167</v>
      </c>
      <c r="R82" s="56">
        <f t="shared" si="16"/>
        <v>0.60497999999999985</v>
      </c>
      <c r="S82" s="57">
        <f t="shared" si="17"/>
        <v>1.3866884999999991</v>
      </c>
      <c r="T82" s="58">
        <f t="shared" si="18"/>
        <v>3.0815009999999994</v>
      </c>
    </row>
    <row r="83" spans="1:20" x14ac:dyDescent="0.2">
      <c r="A83" t="s">
        <v>152</v>
      </c>
      <c r="B83" t="s">
        <v>17</v>
      </c>
      <c r="C83" s="56">
        <f>Node_List!Z83*Parameters!D$20</f>
        <v>6.8574000000000002</v>
      </c>
      <c r="D83" s="57">
        <f>Node_List!AA83*Parameters!E$20</f>
        <v>19.301804999999998</v>
      </c>
      <c r="E83" s="58">
        <f>Node_List!AB83*Parameters!F$20</f>
        <v>47.361330000000002</v>
      </c>
      <c r="F83" s="56">
        <f>C83*Parameters!I$24</f>
        <v>2.05722</v>
      </c>
      <c r="G83" s="57">
        <f>D83*Parameters!J$24</f>
        <v>5.7905414999999989</v>
      </c>
      <c r="H83" s="58">
        <f>E83*Parameters!K$24</f>
        <v>14.208399</v>
      </c>
      <c r="I83" s="56">
        <f>C83*Parameters!I$27</f>
        <v>5.4859200000000001</v>
      </c>
      <c r="J83" s="57">
        <f>D83*Parameters!J$27</f>
        <v>15.441443999999999</v>
      </c>
      <c r="K83" s="58">
        <f>E83*Parameters!K$27</f>
        <v>37.889064000000005</v>
      </c>
      <c r="L83" s="56">
        <f>F83*Parameters!I$27</f>
        <v>1.6457760000000001</v>
      </c>
      <c r="M83" s="57">
        <f>G83*Parameters!J$27</f>
        <v>4.6324331999999995</v>
      </c>
      <c r="N83" s="58">
        <f>H83*Parameters!K$27</f>
        <v>11.3667192</v>
      </c>
      <c r="O83" s="56">
        <f t="shared" si="13"/>
        <v>1.37148</v>
      </c>
      <c r="P83" s="57">
        <f t="shared" si="14"/>
        <v>3.8603609999999993</v>
      </c>
      <c r="Q83" s="58">
        <f t="shared" si="15"/>
        <v>9.4722659999999976</v>
      </c>
      <c r="R83" s="56">
        <f t="shared" si="16"/>
        <v>0.41144399999999992</v>
      </c>
      <c r="S83" s="57">
        <f t="shared" si="17"/>
        <v>1.1581082999999994</v>
      </c>
      <c r="T83" s="58">
        <f t="shared" si="18"/>
        <v>2.8416797999999996</v>
      </c>
    </row>
    <row r="84" spans="1:20" x14ac:dyDescent="0.2">
      <c r="A84" t="s">
        <v>153</v>
      </c>
      <c r="B84" t="s">
        <v>17</v>
      </c>
      <c r="C84" s="56">
        <f>Node_List!Z84*Parameters!D$20</f>
        <v>4.6836000000000002</v>
      </c>
      <c r="D84" s="57">
        <f>Node_List!AA84*Parameters!E$20</f>
        <v>12.132270000000002</v>
      </c>
      <c r="E84" s="58">
        <f>Node_List!AB84*Parameters!F$20</f>
        <v>28.168620000000001</v>
      </c>
      <c r="F84" s="56">
        <f>C84*Parameters!I$24</f>
        <v>1.4050800000000001</v>
      </c>
      <c r="G84" s="57">
        <f>D84*Parameters!J$24</f>
        <v>3.6396810000000004</v>
      </c>
      <c r="H84" s="58">
        <f>E84*Parameters!K$24</f>
        <v>8.4505859999999995</v>
      </c>
      <c r="I84" s="56">
        <f>C84*Parameters!I$27</f>
        <v>3.7468800000000004</v>
      </c>
      <c r="J84" s="57">
        <f>D84*Parameters!J$27</f>
        <v>9.7058160000000022</v>
      </c>
      <c r="K84" s="58">
        <f>E84*Parameters!K$27</f>
        <v>22.534896000000003</v>
      </c>
      <c r="L84" s="56">
        <f>F84*Parameters!I$27</f>
        <v>1.1240640000000002</v>
      </c>
      <c r="M84" s="57">
        <f>G84*Parameters!J$27</f>
        <v>2.9117448000000006</v>
      </c>
      <c r="N84" s="58">
        <f>H84*Parameters!K$27</f>
        <v>6.7604687999999999</v>
      </c>
      <c r="O84" s="56">
        <f t="shared" si="13"/>
        <v>0.93671999999999978</v>
      </c>
      <c r="P84" s="57">
        <f t="shared" si="14"/>
        <v>2.4264539999999997</v>
      </c>
      <c r="Q84" s="58">
        <f t="shared" si="15"/>
        <v>5.6337239999999973</v>
      </c>
      <c r="R84" s="56">
        <f t="shared" si="16"/>
        <v>0.28101599999999993</v>
      </c>
      <c r="S84" s="57">
        <f t="shared" si="17"/>
        <v>0.72793619999999981</v>
      </c>
      <c r="T84" s="58">
        <f t="shared" si="18"/>
        <v>1.6901171999999995</v>
      </c>
    </row>
    <row r="85" spans="1:20" x14ac:dyDescent="0.2">
      <c r="A85" t="s">
        <v>154</v>
      </c>
      <c r="B85" t="s">
        <v>17</v>
      </c>
      <c r="C85" s="56">
        <f>Node_List!Z85*Parameters!D$20</f>
        <v>8.5691999999999986</v>
      </c>
      <c r="D85" s="57">
        <f>Node_List!AA85*Parameters!E$20</f>
        <v>21.455940000000002</v>
      </c>
      <c r="E85" s="58">
        <f>Node_List!AB85*Parameters!F$20</f>
        <v>49.985640000000004</v>
      </c>
      <c r="F85" s="56">
        <f>C85*Parameters!I$24</f>
        <v>2.5707599999999995</v>
      </c>
      <c r="G85" s="57">
        <f>D85*Parameters!J$24</f>
        <v>6.436782</v>
      </c>
      <c r="H85" s="58">
        <f>E85*Parameters!K$24</f>
        <v>14.995692</v>
      </c>
      <c r="I85" s="56">
        <f>C85*Parameters!I$27</f>
        <v>6.8553599999999992</v>
      </c>
      <c r="J85" s="57">
        <f>D85*Parameters!J$27</f>
        <v>17.164752000000004</v>
      </c>
      <c r="K85" s="58">
        <f>E85*Parameters!K$27</f>
        <v>39.988512000000007</v>
      </c>
      <c r="L85" s="56">
        <f>F85*Parameters!I$27</f>
        <v>2.0566079999999998</v>
      </c>
      <c r="M85" s="57">
        <f>G85*Parameters!J$27</f>
        <v>5.1494256000000007</v>
      </c>
      <c r="N85" s="58">
        <f>H85*Parameters!K$27</f>
        <v>11.9965536</v>
      </c>
      <c r="O85" s="56">
        <f t="shared" si="13"/>
        <v>1.7138399999999994</v>
      </c>
      <c r="P85" s="57">
        <f t="shared" si="14"/>
        <v>4.2911879999999982</v>
      </c>
      <c r="Q85" s="58">
        <f t="shared" si="15"/>
        <v>9.9971279999999965</v>
      </c>
      <c r="R85" s="56">
        <f t="shared" si="16"/>
        <v>0.51415199999999972</v>
      </c>
      <c r="S85" s="57">
        <f t="shared" si="17"/>
        <v>1.2873563999999993</v>
      </c>
      <c r="T85" s="58">
        <f t="shared" si="18"/>
        <v>2.9991383999999996</v>
      </c>
    </row>
    <row r="86" spans="1:20" x14ac:dyDescent="0.2">
      <c r="A86" t="s">
        <v>155</v>
      </c>
      <c r="B86" t="s">
        <v>17</v>
      </c>
      <c r="C86" s="56">
        <f>Node_List!Z86*Parameters!D$20</f>
        <v>9.1734000000000009</v>
      </c>
      <c r="D86" s="57">
        <f>Node_List!AA86*Parameters!E$20</f>
        <v>21.125505</v>
      </c>
      <c r="E86" s="58">
        <f>Node_List!AB86*Parameters!F$20</f>
        <v>47.593530000000001</v>
      </c>
      <c r="F86" s="56">
        <f>C86*Parameters!I$24</f>
        <v>2.7520200000000004</v>
      </c>
      <c r="G86" s="57">
        <f>D86*Parameters!J$24</f>
        <v>6.3376514999999998</v>
      </c>
      <c r="H86" s="58">
        <f>E86*Parameters!K$24</f>
        <v>14.278059000000001</v>
      </c>
      <c r="I86" s="56">
        <f>C86*Parameters!I$27</f>
        <v>7.3387200000000012</v>
      </c>
      <c r="J86" s="57">
        <f>D86*Parameters!J$27</f>
        <v>16.900404000000002</v>
      </c>
      <c r="K86" s="58">
        <f>E86*Parameters!K$27</f>
        <v>38.074824</v>
      </c>
      <c r="L86" s="56">
        <f>F86*Parameters!I$27</f>
        <v>2.2016160000000005</v>
      </c>
      <c r="M86" s="57">
        <f>G86*Parameters!J$27</f>
        <v>5.0701212</v>
      </c>
      <c r="N86" s="58">
        <f>H86*Parameters!K$27</f>
        <v>11.422447200000001</v>
      </c>
      <c r="O86" s="56">
        <f t="shared" si="13"/>
        <v>1.8346799999999996</v>
      </c>
      <c r="P86" s="57">
        <f t="shared" si="14"/>
        <v>4.2251009999999987</v>
      </c>
      <c r="Q86" s="58">
        <f t="shared" si="15"/>
        <v>9.5187060000000017</v>
      </c>
      <c r="R86" s="56">
        <f t="shared" si="16"/>
        <v>0.55040399999999989</v>
      </c>
      <c r="S86" s="57">
        <f t="shared" si="17"/>
        <v>1.2675302999999998</v>
      </c>
      <c r="T86" s="58">
        <f t="shared" si="18"/>
        <v>2.8556118000000001</v>
      </c>
    </row>
    <row r="87" spans="1:20" x14ac:dyDescent="0.2">
      <c r="A87" t="s">
        <v>156</v>
      </c>
      <c r="B87" t="s">
        <v>17</v>
      </c>
      <c r="C87" s="56">
        <f>Node_List!Z87*Parameters!D$20</f>
        <v>11.60844</v>
      </c>
      <c r="D87" s="57">
        <f>Node_List!AA87*Parameters!E$20</f>
        <v>29.124633000000003</v>
      </c>
      <c r="E87" s="58">
        <f>Node_List!AB87*Parameters!F$20</f>
        <v>67.573097999999987</v>
      </c>
      <c r="F87" s="56">
        <f>C87*Parameters!I$24</f>
        <v>3.482532</v>
      </c>
      <c r="G87" s="57">
        <f>D87*Parameters!J$24</f>
        <v>8.7373899000000002</v>
      </c>
      <c r="H87" s="58">
        <f>E87*Parameters!K$24</f>
        <v>20.271929399999994</v>
      </c>
      <c r="I87" s="56">
        <f>C87*Parameters!I$27</f>
        <v>9.2867519999999999</v>
      </c>
      <c r="J87" s="57">
        <f>D87*Parameters!J$27</f>
        <v>23.299706400000005</v>
      </c>
      <c r="K87" s="58">
        <f>E87*Parameters!K$27</f>
        <v>54.058478399999991</v>
      </c>
      <c r="L87" s="56">
        <f>F87*Parameters!I$27</f>
        <v>2.7860256000000003</v>
      </c>
      <c r="M87" s="57">
        <f>G87*Parameters!J$27</f>
        <v>6.9899119200000008</v>
      </c>
      <c r="N87" s="58">
        <f>H87*Parameters!K$27</f>
        <v>16.217543519999996</v>
      </c>
      <c r="O87" s="56">
        <f t="shared" si="13"/>
        <v>2.321688</v>
      </c>
      <c r="P87" s="57">
        <f t="shared" si="14"/>
        <v>5.8249265999999977</v>
      </c>
      <c r="Q87" s="58">
        <f t="shared" si="15"/>
        <v>13.514619599999996</v>
      </c>
      <c r="R87" s="56">
        <f t="shared" si="16"/>
        <v>0.69650639999999964</v>
      </c>
      <c r="S87" s="57">
        <f t="shared" si="17"/>
        <v>1.7474779799999993</v>
      </c>
      <c r="T87" s="58">
        <f t="shared" si="18"/>
        <v>4.0543858799999981</v>
      </c>
    </row>
    <row r="88" spans="1:20" x14ac:dyDescent="0.2">
      <c r="A88" t="s">
        <v>157</v>
      </c>
      <c r="B88" t="s">
        <v>17</v>
      </c>
      <c r="C88" s="56">
        <f>Node_List!Z88*Parameters!D$20</f>
        <v>21.223199999999999</v>
      </c>
      <c r="D88" s="57">
        <f>Node_List!AA88*Parameters!E$20</f>
        <v>49.110990000000001</v>
      </c>
      <c r="E88" s="58">
        <f>Node_List!AB88*Parameters!F$20</f>
        <v>110.88894000000001</v>
      </c>
      <c r="F88" s="56">
        <f>C88*Parameters!I$24</f>
        <v>6.3669599999999997</v>
      </c>
      <c r="G88" s="57">
        <f>D88*Parameters!J$24</f>
        <v>14.733297</v>
      </c>
      <c r="H88" s="58">
        <f>E88*Parameters!K$24</f>
        <v>33.266682000000003</v>
      </c>
      <c r="I88" s="56">
        <f>C88*Parameters!I$27</f>
        <v>16.978559999999998</v>
      </c>
      <c r="J88" s="57">
        <f>D88*Parameters!J$27</f>
        <v>39.288792000000001</v>
      </c>
      <c r="K88" s="58">
        <f>E88*Parameters!K$27</f>
        <v>88.711152000000013</v>
      </c>
      <c r="L88" s="56">
        <f>F88*Parameters!I$27</f>
        <v>5.0935680000000003</v>
      </c>
      <c r="M88" s="57">
        <f>G88*Parameters!J$27</f>
        <v>11.786637600000001</v>
      </c>
      <c r="N88" s="58">
        <f>H88*Parameters!K$27</f>
        <v>26.613345600000002</v>
      </c>
      <c r="O88" s="56">
        <f t="shared" si="13"/>
        <v>4.2446400000000004</v>
      </c>
      <c r="P88" s="57">
        <f t="shared" si="14"/>
        <v>9.8221980000000002</v>
      </c>
      <c r="Q88" s="58">
        <f t="shared" si="15"/>
        <v>22.177787999999993</v>
      </c>
      <c r="R88" s="56">
        <f t="shared" si="16"/>
        <v>1.2733919999999994</v>
      </c>
      <c r="S88" s="57">
        <f t="shared" si="17"/>
        <v>2.9466593999999997</v>
      </c>
      <c r="T88" s="58">
        <f t="shared" si="18"/>
        <v>6.6533364000000006</v>
      </c>
    </row>
    <row r="89" spans="1:20" x14ac:dyDescent="0.2">
      <c r="A89" t="s">
        <v>158</v>
      </c>
      <c r="B89" t="s">
        <v>17</v>
      </c>
      <c r="C89" s="56">
        <f>Node_List!Z89*Parameters!D$20</f>
        <v>7.5486000000000004</v>
      </c>
      <c r="D89" s="57">
        <f>Node_List!AA89*Parameters!E$20</f>
        <v>18.293144999999999</v>
      </c>
      <c r="E89" s="58">
        <f>Node_List!AB89*Parameters!F$20</f>
        <v>41.579370000000011</v>
      </c>
      <c r="F89" s="56">
        <f>C89*Parameters!I$24</f>
        <v>2.26458</v>
      </c>
      <c r="G89" s="57">
        <f>D89*Parameters!J$24</f>
        <v>5.4879434999999992</v>
      </c>
      <c r="H89" s="58">
        <f>E89*Parameters!K$24</f>
        <v>12.473811000000003</v>
      </c>
      <c r="I89" s="56">
        <f>C89*Parameters!I$27</f>
        <v>6.0388800000000007</v>
      </c>
      <c r="J89" s="57">
        <f>D89*Parameters!J$27</f>
        <v>14.634516</v>
      </c>
      <c r="K89" s="58">
        <f>E89*Parameters!K$27</f>
        <v>33.263496000000011</v>
      </c>
      <c r="L89" s="56">
        <f>F89*Parameters!I$27</f>
        <v>1.8116640000000002</v>
      </c>
      <c r="M89" s="57">
        <f>G89*Parameters!J$27</f>
        <v>4.3903547999999999</v>
      </c>
      <c r="N89" s="58">
        <f>H89*Parameters!K$27</f>
        <v>9.9790488000000028</v>
      </c>
      <c r="O89" s="56">
        <f t="shared" si="13"/>
        <v>1.5097199999999997</v>
      </c>
      <c r="P89" s="57">
        <f t="shared" si="14"/>
        <v>3.6586289999999995</v>
      </c>
      <c r="Q89" s="58">
        <f t="shared" si="15"/>
        <v>8.3158740000000009</v>
      </c>
      <c r="R89" s="56">
        <f t="shared" si="16"/>
        <v>0.45291599999999987</v>
      </c>
      <c r="S89" s="57">
        <f t="shared" si="17"/>
        <v>1.0975886999999993</v>
      </c>
      <c r="T89" s="58">
        <f t="shared" si="18"/>
        <v>2.4947622000000003</v>
      </c>
    </row>
    <row r="90" spans="1:20" x14ac:dyDescent="0.2">
      <c r="A90" t="s">
        <v>159</v>
      </c>
      <c r="B90" t="s">
        <v>17</v>
      </c>
      <c r="C90" s="56">
        <f>Node_List!Z90*Parameters!D$20</f>
        <v>9.1728000000000005</v>
      </c>
      <c r="D90" s="57">
        <f>Node_List!AA90*Parameters!E$20</f>
        <v>22.884960000000003</v>
      </c>
      <c r="E90" s="58">
        <f>Node_List!AB90*Parameters!F$20</f>
        <v>53.02176</v>
      </c>
      <c r="F90" s="56">
        <f>C90*Parameters!I$24</f>
        <v>2.7518400000000001</v>
      </c>
      <c r="G90" s="57">
        <f>D90*Parameters!J$24</f>
        <v>6.8654880000000009</v>
      </c>
      <c r="H90" s="58">
        <f>E90*Parameters!K$24</f>
        <v>15.906528</v>
      </c>
      <c r="I90" s="56">
        <f>C90*Parameters!I$27</f>
        <v>7.3382400000000008</v>
      </c>
      <c r="J90" s="57">
        <f>D90*Parameters!J$27</f>
        <v>18.307968000000002</v>
      </c>
      <c r="K90" s="58">
        <f>E90*Parameters!K$27</f>
        <v>42.417408000000002</v>
      </c>
      <c r="L90" s="56">
        <f>F90*Parameters!I$27</f>
        <v>2.2014720000000003</v>
      </c>
      <c r="M90" s="57">
        <f>G90*Parameters!J$27</f>
        <v>5.4923904000000014</v>
      </c>
      <c r="N90" s="58">
        <f>H90*Parameters!K$27</f>
        <v>12.7252224</v>
      </c>
      <c r="O90" s="56">
        <f t="shared" si="13"/>
        <v>1.8345599999999997</v>
      </c>
      <c r="P90" s="57">
        <f t="shared" si="14"/>
        <v>4.5769920000000006</v>
      </c>
      <c r="Q90" s="58">
        <f t="shared" si="15"/>
        <v>10.604351999999999</v>
      </c>
      <c r="R90" s="56">
        <f t="shared" si="16"/>
        <v>0.55036799999999975</v>
      </c>
      <c r="S90" s="57">
        <f t="shared" si="17"/>
        <v>1.3730975999999995</v>
      </c>
      <c r="T90" s="58">
        <f t="shared" si="18"/>
        <v>3.1813056</v>
      </c>
    </row>
    <row r="91" spans="1:20" x14ac:dyDescent="0.2">
      <c r="A91" t="s">
        <v>160</v>
      </c>
      <c r="B91" t="s">
        <v>16</v>
      </c>
      <c r="C91" s="56">
        <f>Node_List!Z91*Parameters!D$20</f>
        <v>17.2362</v>
      </c>
      <c r="D91" s="57">
        <f>Node_List!AA91*Parameters!E$20</f>
        <v>40.162215000000003</v>
      </c>
      <c r="E91" s="58">
        <f>Node_List!AB91*Parameters!F$20</f>
        <v>90.800790000000006</v>
      </c>
      <c r="F91" s="56">
        <f>C91*Parameters!I$24</f>
        <v>5.1708600000000002</v>
      </c>
      <c r="G91" s="57">
        <f>D91*Parameters!J$24</f>
        <v>12.048664500000001</v>
      </c>
      <c r="H91" s="58">
        <f>E91*Parameters!K$24</f>
        <v>27.240237</v>
      </c>
      <c r="I91" s="56">
        <f>C91*Parameters!I$27</f>
        <v>13.788960000000001</v>
      </c>
      <c r="J91" s="57">
        <f>D91*Parameters!J$27</f>
        <v>32.129772000000003</v>
      </c>
      <c r="K91" s="58">
        <f>E91*Parameters!K$27</f>
        <v>72.640632000000011</v>
      </c>
      <c r="L91" s="56">
        <f>F91*Parameters!I$27</f>
        <v>4.1366880000000004</v>
      </c>
      <c r="M91" s="57">
        <f>G91*Parameters!J$27</f>
        <v>9.6389316000000012</v>
      </c>
      <c r="N91" s="58">
        <f>H91*Parameters!K$27</f>
        <v>21.7921896</v>
      </c>
      <c r="O91" s="56">
        <f t="shared" si="13"/>
        <v>3.447239999999999</v>
      </c>
      <c r="P91" s="57">
        <f t="shared" si="14"/>
        <v>8.0324430000000007</v>
      </c>
      <c r="Q91" s="58">
        <f t="shared" si="15"/>
        <v>18.160157999999996</v>
      </c>
      <c r="R91" s="56">
        <f t="shared" si="16"/>
        <v>1.0341719999999999</v>
      </c>
      <c r="S91" s="57">
        <f t="shared" si="17"/>
        <v>2.4097328999999998</v>
      </c>
      <c r="T91" s="58">
        <f t="shared" si="18"/>
        <v>5.4480474000000001</v>
      </c>
    </row>
    <row r="92" spans="1:20" x14ac:dyDescent="0.2">
      <c r="A92" t="s">
        <v>161</v>
      </c>
      <c r="B92" t="s">
        <v>17</v>
      </c>
      <c r="C92" s="56">
        <f>Node_List!Z92*Parameters!D$20</f>
        <v>11.1402</v>
      </c>
      <c r="D92" s="57">
        <f>Node_List!AA92*Parameters!E$20</f>
        <v>27.679514999999999</v>
      </c>
      <c r="E92" s="58">
        <f>Node_List!AB92*Parameters!F$20</f>
        <v>64.330590000000001</v>
      </c>
      <c r="F92" s="56">
        <f>C92*Parameters!I$24</f>
        <v>3.34206</v>
      </c>
      <c r="G92" s="57">
        <f>D92*Parameters!J$24</f>
        <v>8.3038544999999999</v>
      </c>
      <c r="H92" s="58">
        <f>E92*Parameters!K$24</f>
        <v>19.299177</v>
      </c>
      <c r="I92" s="56">
        <f>C92*Parameters!I$27</f>
        <v>8.9121600000000001</v>
      </c>
      <c r="J92" s="57">
        <f>D92*Parameters!J$27</f>
        <v>22.143612000000001</v>
      </c>
      <c r="K92" s="58">
        <f>E92*Parameters!K$27</f>
        <v>51.464472000000001</v>
      </c>
      <c r="L92" s="56">
        <f>F92*Parameters!I$27</f>
        <v>2.673648</v>
      </c>
      <c r="M92" s="57">
        <f>G92*Parameters!J$27</f>
        <v>6.6430836000000006</v>
      </c>
      <c r="N92" s="58">
        <f>H92*Parameters!K$27</f>
        <v>15.439341600000001</v>
      </c>
      <c r="O92" s="56">
        <f t="shared" si="13"/>
        <v>2.22804</v>
      </c>
      <c r="P92" s="57">
        <f t="shared" si="14"/>
        <v>5.5359029999999976</v>
      </c>
      <c r="Q92" s="58">
        <f t="shared" si="15"/>
        <v>12.866118</v>
      </c>
      <c r="R92" s="56">
        <f t="shared" si="16"/>
        <v>0.66841200000000001</v>
      </c>
      <c r="S92" s="57">
        <f t="shared" si="17"/>
        <v>1.6607708999999993</v>
      </c>
      <c r="T92" s="58">
        <f t="shared" si="18"/>
        <v>3.8598353999999997</v>
      </c>
    </row>
    <row r="93" spans="1:20" x14ac:dyDescent="0.2">
      <c r="A93" t="s">
        <v>162</v>
      </c>
      <c r="B93" t="s">
        <v>17</v>
      </c>
      <c r="C93" s="56">
        <f>Node_List!Z93*Parameters!D$20</f>
        <v>2.6796000000000002</v>
      </c>
      <c r="D93" s="57">
        <f>Node_List!AA93*Parameters!E$20</f>
        <v>7.3724699999999999</v>
      </c>
      <c r="E93" s="58">
        <f>Node_List!AB93*Parameters!F$20</f>
        <v>17.693819999999999</v>
      </c>
      <c r="F93" s="56">
        <f>C93*Parameters!I$24</f>
        <v>0.80388000000000004</v>
      </c>
      <c r="G93" s="57">
        <f>D93*Parameters!J$24</f>
        <v>2.211741</v>
      </c>
      <c r="H93" s="58">
        <f>E93*Parameters!K$24</f>
        <v>5.3081459999999998</v>
      </c>
      <c r="I93" s="56">
        <f>C93*Parameters!I$27</f>
        <v>2.1436800000000003</v>
      </c>
      <c r="J93" s="57">
        <f>D93*Parameters!J$27</f>
        <v>5.8979759999999999</v>
      </c>
      <c r="K93" s="58">
        <f>E93*Parameters!K$27</f>
        <v>14.155056</v>
      </c>
      <c r="L93" s="56">
        <f>F93*Parameters!I$27</f>
        <v>0.64310400000000012</v>
      </c>
      <c r="M93" s="57">
        <f>G93*Parameters!J$27</f>
        <v>1.7693928000000001</v>
      </c>
      <c r="N93" s="58">
        <f>H93*Parameters!K$27</f>
        <v>4.2465168000000002</v>
      </c>
      <c r="O93" s="56">
        <f t="shared" si="13"/>
        <v>0.53591999999999995</v>
      </c>
      <c r="P93" s="57">
        <f t="shared" si="14"/>
        <v>1.474494</v>
      </c>
      <c r="Q93" s="58">
        <f t="shared" si="15"/>
        <v>3.5387639999999987</v>
      </c>
      <c r="R93" s="56">
        <f t="shared" si="16"/>
        <v>0.16077599999999992</v>
      </c>
      <c r="S93" s="57">
        <f t="shared" si="17"/>
        <v>0.44234819999999986</v>
      </c>
      <c r="T93" s="58">
        <f t="shared" si="18"/>
        <v>1.0616291999999996</v>
      </c>
    </row>
    <row r="94" spans="1:20" x14ac:dyDescent="0.2">
      <c r="A94" t="s">
        <v>163</v>
      </c>
      <c r="B94" t="s">
        <v>17</v>
      </c>
      <c r="C94" s="56">
        <f>Node_List!Z94*Parameters!D$20</f>
        <v>4.7093999999999996</v>
      </c>
      <c r="D94" s="57">
        <f>Node_List!AA94*Parameters!E$20</f>
        <v>11.078955000000001</v>
      </c>
      <c r="E94" s="58">
        <f>Node_List!AB94*Parameters!F$20</f>
        <v>25.015230000000006</v>
      </c>
      <c r="F94" s="56">
        <f>C94*Parameters!I$24</f>
        <v>1.4128199999999997</v>
      </c>
      <c r="G94" s="57">
        <f>D94*Parameters!J$24</f>
        <v>3.3236865</v>
      </c>
      <c r="H94" s="58">
        <f>E94*Parameters!K$24</f>
        <v>7.5045690000000018</v>
      </c>
      <c r="I94" s="56">
        <f>C94*Parameters!I$27</f>
        <v>3.7675199999999998</v>
      </c>
      <c r="J94" s="57">
        <f>D94*Parameters!J$27</f>
        <v>8.8631640000000012</v>
      </c>
      <c r="K94" s="58">
        <f>E94*Parameters!K$27</f>
        <v>20.012184000000005</v>
      </c>
      <c r="L94" s="56">
        <f>F94*Parameters!I$27</f>
        <v>1.1302559999999999</v>
      </c>
      <c r="M94" s="57">
        <f>G94*Parameters!J$27</f>
        <v>2.6589492000000003</v>
      </c>
      <c r="N94" s="58">
        <f>H94*Parameters!K$27</f>
        <v>6.0036552000000016</v>
      </c>
      <c r="O94" s="56">
        <f t="shared" si="13"/>
        <v>0.94187999999999983</v>
      </c>
      <c r="P94" s="57">
        <f t="shared" si="14"/>
        <v>2.2157909999999994</v>
      </c>
      <c r="Q94" s="58">
        <f t="shared" si="15"/>
        <v>5.0030460000000012</v>
      </c>
      <c r="R94" s="56">
        <f t="shared" si="16"/>
        <v>0.28256399999999982</v>
      </c>
      <c r="S94" s="57">
        <f t="shared" si="17"/>
        <v>0.66473729999999964</v>
      </c>
      <c r="T94" s="58">
        <f t="shared" si="18"/>
        <v>1.5009138000000002</v>
      </c>
    </row>
    <row r="95" spans="1:20" x14ac:dyDescent="0.2">
      <c r="A95" t="s">
        <v>164</v>
      </c>
      <c r="B95" t="s">
        <v>17</v>
      </c>
      <c r="C95" s="56">
        <f>Node_List!Z95*Parameters!D$20</f>
        <v>3.7949999999999999</v>
      </c>
      <c r="D95" s="57">
        <f>Node_List!AA95*Parameters!E$20</f>
        <v>9.5171250000000001</v>
      </c>
      <c r="E95" s="58">
        <f>Node_List!AB95*Parameters!F$20</f>
        <v>22.265249999999998</v>
      </c>
      <c r="F95" s="56">
        <f>C95*Parameters!I$24</f>
        <v>1.1384999999999998</v>
      </c>
      <c r="G95" s="57">
        <f>D95*Parameters!J$24</f>
        <v>2.8551375000000001</v>
      </c>
      <c r="H95" s="58">
        <f>E95*Parameters!K$24</f>
        <v>6.6795749999999989</v>
      </c>
      <c r="I95" s="56">
        <f>C95*Parameters!I$27</f>
        <v>3.036</v>
      </c>
      <c r="J95" s="57">
        <f>D95*Parameters!J$27</f>
        <v>7.6137000000000006</v>
      </c>
      <c r="K95" s="58">
        <f>E95*Parameters!K$27</f>
        <v>17.812200000000001</v>
      </c>
      <c r="L95" s="56">
        <f>F95*Parameters!I$27</f>
        <v>0.91079999999999994</v>
      </c>
      <c r="M95" s="57">
        <f>G95*Parameters!J$27</f>
        <v>2.2841100000000001</v>
      </c>
      <c r="N95" s="58">
        <f>H95*Parameters!K$27</f>
        <v>5.3436599999999999</v>
      </c>
      <c r="O95" s="56">
        <f t="shared" si="13"/>
        <v>0.7589999999999999</v>
      </c>
      <c r="P95" s="57">
        <f t="shared" si="14"/>
        <v>1.9034249999999995</v>
      </c>
      <c r="Q95" s="58">
        <f t="shared" si="15"/>
        <v>4.4530499999999975</v>
      </c>
      <c r="R95" s="56">
        <f t="shared" si="16"/>
        <v>0.2276999999999999</v>
      </c>
      <c r="S95" s="57">
        <f t="shared" si="17"/>
        <v>0.57102750000000002</v>
      </c>
      <c r="T95" s="58">
        <f t="shared" si="18"/>
        <v>1.3359149999999991</v>
      </c>
    </row>
    <row r="96" spans="1:20" x14ac:dyDescent="0.2">
      <c r="A96" t="s">
        <v>165</v>
      </c>
      <c r="B96" t="s">
        <v>17</v>
      </c>
      <c r="C96" s="56">
        <f>Node_List!Z96*Parameters!D$20</f>
        <v>11.2956</v>
      </c>
      <c r="D96" s="57">
        <f>Node_List!AA96*Parameters!E$20</f>
        <v>26.185920000000003</v>
      </c>
      <c r="E96" s="58">
        <f>Node_List!AB96*Parameters!F$20</f>
        <v>58.787520000000001</v>
      </c>
      <c r="F96" s="56">
        <f>C96*Parameters!I$24</f>
        <v>3.3886799999999999</v>
      </c>
      <c r="G96" s="57">
        <f>D96*Parameters!J$24</f>
        <v>7.8557760000000005</v>
      </c>
      <c r="H96" s="58">
        <f>E96*Parameters!K$24</f>
        <v>17.636255999999999</v>
      </c>
      <c r="I96" s="56">
        <f>C96*Parameters!I$27</f>
        <v>9.036480000000001</v>
      </c>
      <c r="J96" s="57">
        <f>D96*Parameters!J$27</f>
        <v>20.948736000000004</v>
      </c>
      <c r="K96" s="58">
        <f>E96*Parameters!K$27</f>
        <v>47.030016000000003</v>
      </c>
      <c r="L96" s="56">
        <f>F96*Parameters!I$27</f>
        <v>2.710944</v>
      </c>
      <c r="M96" s="57">
        <f>G96*Parameters!J$27</f>
        <v>6.2846208000000008</v>
      </c>
      <c r="N96" s="58">
        <f>H96*Parameters!K$27</f>
        <v>14.109004800000001</v>
      </c>
      <c r="O96" s="56">
        <f t="shared" si="13"/>
        <v>2.2591199999999994</v>
      </c>
      <c r="P96" s="57">
        <f t="shared" si="14"/>
        <v>5.2371839999999992</v>
      </c>
      <c r="Q96" s="58">
        <f t="shared" si="15"/>
        <v>11.757503999999997</v>
      </c>
      <c r="R96" s="56">
        <f t="shared" si="16"/>
        <v>0.67773599999999989</v>
      </c>
      <c r="S96" s="57">
        <f t="shared" si="17"/>
        <v>1.5711551999999998</v>
      </c>
      <c r="T96" s="58">
        <f t="shared" si="18"/>
        <v>3.5272511999999985</v>
      </c>
    </row>
    <row r="97" spans="1:20" x14ac:dyDescent="0.2">
      <c r="A97" t="s">
        <v>166</v>
      </c>
      <c r="B97" t="s">
        <v>16</v>
      </c>
      <c r="C97" s="56">
        <f>Node_List!Z97*Parameters!D$20</f>
        <v>19.411200000000001</v>
      </c>
      <c r="D97" s="57">
        <f>Node_List!AA97*Parameters!E$20</f>
        <v>46.66284000000001</v>
      </c>
      <c r="E97" s="58">
        <f>Node_List!AB97*Parameters!F$20</f>
        <v>106.63704</v>
      </c>
      <c r="F97" s="56">
        <f>C97*Parameters!I$24</f>
        <v>5.8233600000000001</v>
      </c>
      <c r="G97" s="57">
        <f>D97*Parameters!J$24</f>
        <v>13.998852000000003</v>
      </c>
      <c r="H97" s="58">
        <f>E97*Parameters!K$24</f>
        <v>31.991111999999998</v>
      </c>
      <c r="I97" s="56">
        <f>C97*Parameters!I$27</f>
        <v>15.528960000000001</v>
      </c>
      <c r="J97" s="57">
        <f>D97*Parameters!J$27</f>
        <v>37.330272000000008</v>
      </c>
      <c r="K97" s="58">
        <f>E97*Parameters!K$27</f>
        <v>85.309632000000008</v>
      </c>
      <c r="L97" s="56">
        <f>F97*Parameters!I$27</f>
        <v>4.6586880000000006</v>
      </c>
      <c r="M97" s="57">
        <f>G97*Parameters!J$27</f>
        <v>11.199081600000003</v>
      </c>
      <c r="N97" s="58">
        <f>H97*Parameters!K$27</f>
        <v>25.592889599999999</v>
      </c>
      <c r="O97" s="56">
        <f t="shared" si="13"/>
        <v>3.8822399999999995</v>
      </c>
      <c r="P97" s="57">
        <f t="shared" si="14"/>
        <v>9.332568000000002</v>
      </c>
      <c r="Q97" s="58">
        <f t="shared" si="15"/>
        <v>21.327407999999991</v>
      </c>
      <c r="R97" s="56">
        <f t="shared" si="16"/>
        <v>1.1646719999999995</v>
      </c>
      <c r="S97" s="57">
        <f t="shared" si="17"/>
        <v>2.7997703999999999</v>
      </c>
      <c r="T97" s="58">
        <f t="shared" si="18"/>
        <v>6.3982223999999981</v>
      </c>
    </row>
    <row r="98" spans="1:20" x14ac:dyDescent="0.2">
      <c r="A98" t="s">
        <v>167</v>
      </c>
      <c r="B98" t="s">
        <v>17</v>
      </c>
      <c r="C98" s="56">
        <f>Node_List!Z98*Parameters!D$20</f>
        <v>7.8449999999999989</v>
      </c>
      <c r="D98" s="57">
        <f>Node_List!AA98*Parameters!E$20</f>
        <v>18.018374999999999</v>
      </c>
      <c r="E98" s="58">
        <f>Node_List!AB98*Parameters!F$20</f>
        <v>40.137750000000004</v>
      </c>
      <c r="F98" s="56">
        <f>C98*Parameters!I$24</f>
        <v>2.3534999999999995</v>
      </c>
      <c r="G98" s="57">
        <f>D98*Parameters!J$24</f>
        <v>5.4055124999999995</v>
      </c>
      <c r="H98" s="58">
        <f>E98*Parameters!K$24</f>
        <v>12.041325000000001</v>
      </c>
      <c r="I98" s="56">
        <f>C98*Parameters!I$27</f>
        <v>6.2759999999999998</v>
      </c>
      <c r="J98" s="57">
        <f>D98*Parameters!J$27</f>
        <v>14.4147</v>
      </c>
      <c r="K98" s="58">
        <f>E98*Parameters!K$27</f>
        <v>32.110200000000006</v>
      </c>
      <c r="L98" s="56">
        <f>F98*Parameters!I$27</f>
        <v>1.8827999999999996</v>
      </c>
      <c r="M98" s="57">
        <f>G98*Parameters!J$27</f>
        <v>4.3244099999999994</v>
      </c>
      <c r="N98" s="58">
        <f>H98*Parameters!K$27</f>
        <v>9.6330600000000004</v>
      </c>
      <c r="O98" s="56">
        <f t="shared" si="13"/>
        <v>1.5689999999999991</v>
      </c>
      <c r="P98" s="57">
        <f t="shared" si="14"/>
        <v>3.6036749999999991</v>
      </c>
      <c r="Q98" s="58">
        <f t="shared" si="15"/>
        <v>8.027549999999998</v>
      </c>
      <c r="R98" s="56">
        <f t="shared" si="16"/>
        <v>0.4706999999999999</v>
      </c>
      <c r="S98" s="57">
        <f t="shared" si="17"/>
        <v>1.0811025000000001</v>
      </c>
      <c r="T98" s="58">
        <f t="shared" si="18"/>
        <v>2.4082650000000001</v>
      </c>
    </row>
    <row r="99" spans="1:20" x14ac:dyDescent="0.2">
      <c r="A99" t="s">
        <v>168</v>
      </c>
      <c r="B99" t="s">
        <v>17</v>
      </c>
      <c r="C99" s="56">
        <f>Node_List!Z99*Parameters!D$20</f>
        <v>4.7556000000000003</v>
      </c>
      <c r="D99" s="57">
        <f>Node_List!AA99*Parameters!E$20</f>
        <v>10.91592</v>
      </c>
      <c r="E99" s="58">
        <f>Node_List!AB99*Parameters!F$20</f>
        <v>23.951520000000002</v>
      </c>
      <c r="F99" s="56">
        <f>C99*Parameters!I$24</f>
        <v>1.4266799999999999</v>
      </c>
      <c r="G99" s="57">
        <f>D99*Parameters!J$24</f>
        <v>3.2747759999999997</v>
      </c>
      <c r="H99" s="58">
        <f>E99*Parameters!K$24</f>
        <v>7.1854560000000003</v>
      </c>
      <c r="I99" s="56">
        <f>C99*Parameters!I$27</f>
        <v>3.8044800000000003</v>
      </c>
      <c r="J99" s="57">
        <f>D99*Parameters!J$27</f>
        <v>8.7327360000000009</v>
      </c>
      <c r="K99" s="58">
        <f>E99*Parameters!K$27</f>
        <v>19.161216000000003</v>
      </c>
      <c r="L99" s="56">
        <f>F99*Parameters!I$27</f>
        <v>1.1413439999999999</v>
      </c>
      <c r="M99" s="57">
        <f>G99*Parameters!J$27</f>
        <v>2.6198207999999998</v>
      </c>
      <c r="N99" s="58">
        <f>H99*Parameters!K$27</f>
        <v>5.7483648000000009</v>
      </c>
      <c r="O99" s="56">
        <f t="shared" si="13"/>
        <v>0.95111999999999997</v>
      </c>
      <c r="P99" s="57">
        <f t="shared" si="14"/>
        <v>2.1831839999999989</v>
      </c>
      <c r="Q99" s="58">
        <f t="shared" si="15"/>
        <v>4.790303999999999</v>
      </c>
      <c r="R99" s="56">
        <f t="shared" si="16"/>
        <v>0.28533600000000003</v>
      </c>
      <c r="S99" s="57">
        <f t="shared" si="17"/>
        <v>0.65495519999999985</v>
      </c>
      <c r="T99" s="58">
        <f t="shared" si="18"/>
        <v>1.4370911999999993</v>
      </c>
    </row>
    <row r="100" spans="1:20" x14ac:dyDescent="0.2">
      <c r="A100" t="s">
        <v>169</v>
      </c>
      <c r="B100" t="s">
        <v>17</v>
      </c>
      <c r="C100" s="56">
        <f>Node_List!Z100*Parameters!D$20</f>
        <v>7.2756000000000007</v>
      </c>
      <c r="D100" s="57">
        <f>Node_List!AA100*Parameters!E$20</f>
        <v>17.00667</v>
      </c>
      <c r="E100" s="58">
        <f>Node_List!AB100*Parameters!F$20</f>
        <v>38.575020000000002</v>
      </c>
      <c r="F100" s="56">
        <f>C100*Parameters!I$24</f>
        <v>2.18268</v>
      </c>
      <c r="G100" s="57">
        <f>D100*Parameters!J$24</f>
        <v>5.1020009999999996</v>
      </c>
      <c r="H100" s="58">
        <f>E100*Parameters!K$24</f>
        <v>11.572506000000001</v>
      </c>
      <c r="I100" s="56">
        <f>C100*Parameters!I$27</f>
        <v>5.8204800000000008</v>
      </c>
      <c r="J100" s="57">
        <f>D100*Parameters!J$27</f>
        <v>13.605336000000001</v>
      </c>
      <c r="K100" s="58">
        <f>E100*Parameters!K$27</f>
        <v>30.860016000000002</v>
      </c>
      <c r="L100" s="56">
        <f>F100*Parameters!I$27</f>
        <v>1.7461440000000001</v>
      </c>
      <c r="M100" s="57">
        <f>G100*Parameters!J$27</f>
        <v>4.0816007999999995</v>
      </c>
      <c r="N100" s="58">
        <f>H100*Parameters!K$27</f>
        <v>9.2580048000000001</v>
      </c>
      <c r="O100" s="56">
        <f t="shared" si="13"/>
        <v>1.45512</v>
      </c>
      <c r="P100" s="57">
        <f t="shared" si="14"/>
        <v>3.4013339999999985</v>
      </c>
      <c r="Q100" s="58">
        <f t="shared" si="15"/>
        <v>7.7150040000000004</v>
      </c>
      <c r="R100" s="56">
        <f t="shared" si="16"/>
        <v>0.43653599999999981</v>
      </c>
      <c r="S100" s="57">
        <f t="shared" si="17"/>
        <v>1.0204002000000001</v>
      </c>
      <c r="T100" s="58">
        <f t="shared" si="18"/>
        <v>2.3145012000000005</v>
      </c>
    </row>
    <row r="101" spans="1:20" x14ac:dyDescent="0.2">
      <c r="A101" t="s">
        <v>170</v>
      </c>
      <c r="B101" t="s">
        <v>16</v>
      </c>
      <c r="C101" s="56">
        <f>Node_List!Z101*Parameters!D$20</f>
        <v>11.2728</v>
      </c>
      <c r="D101" s="57">
        <f>Node_List!AA101*Parameters!E$20</f>
        <v>24.547709999999999</v>
      </c>
      <c r="E101" s="58">
        <f>Node_List!AB101*Parameters!F$20</f>
        <v>53.605259999999994</v>
      </c>
      <c r="F101" s="56">
        <f>C101*Parameters!I$24</f>
        <v>3.38184</v>
      </c>
      <c r="G101" s="57">
        <f>D101*Parameters!J$24</f>
        <v>7.3643129999999992</v>
      </c>
      <c r="H101" s="58">
        <f>E101*Parameters!K$24</f>
        <v>16.081577999999997</v>
      </c>
      <c r="I101" s="56">
        <f>C101*Parameters!I$27</f>
        <v>9.0182400000000005</v>
      </c>
      <c r="J101" s="57">
        <f>D101*Parameters!J$27</f>
        <v>19.638168</v>
      </c>
      <c r="K101" s="58">
        <f>E101*Parameters!K$27</f>
        <v>42.884208000000001</v>
      </c>
      <c r="L101" s="56">
        <f>F101*Parameters!I$27</f>
        <v>2.7054720000000003</v>
      </c>
      <c r="M101" s="57">
        <f>G101*Parameters!J$27</f>
        <v>5.8914504000000001</v>
      </c>
      <c r="N101" s="58">
        <f>H101*Parameters!K$27</f>
        <v>12.865262399999999</v>
      </c>
      <c r="O101" s="56">
        <f t="shared" si="13"/>
        <v>2.2545599999999997</v>
      </c>
      <c r="P101" s="57">
        <f t="shared" si="14"/>
        <v>4.9095419999999983</v>
      </c>
      <c r="Q101" s="58">
        <f t="shared" si="15"/>
        <v>10.721051999999993</v>
      </c>
      <c r="R101" s="56">
        <f t="shared" si="16"/>
        <v>0.67636799999999964</v>
      </c>
      <c r="S101" s="57">
        <f t="shared" si="17"/>
        <v>1.4728625999999991</v>
      </c>
      <c r="T101" s="58">
        <f t="shared" si="18"/>
        <v>3.2163155999999979</v>
      </c>
    </row>
    <row r="102" spans="1:20" x14ac:dyDescent="0.2">
      <c r="A102" t="s">
        <v>171</v>
      </c>
      <c r="B102" t="s">
        <v>17</v>
      </c>
      <c r="C102" s="56">
        <f>Node_List!Z102*Parameters!D$20</f>
        <v>2.9549999999999996</v>
      </c>
      <c r="D102" s="57">
        <f>Node_List!AA102*Parameters!E$20</f>
        <v>7.4868749999999995</v>
      </c>
      <c r="E102" s="58">
        <f>Node_List!AB102*Parameters!F$20</f>
        <v>17.190750000000001</v>
      </c>
      <c r="F102" s="56">
        <f>C102*Parameters!I$24</f>
        <v>0.88649999999999984</v>
      </c>
      <c r="G102" s="57">
        <f>D102*Parameters!J$24</f>
        <v>2.2460624999999999</v>
      </c>
      <c r="H102" s="58">
        <f>E102*Parameters!K$24</f>
        <v>5.1572250000000004</v>
      </c>
      <c r="I102" s="56">
        <f>C102*Parameters!I$27</f>
        <v>2.3639999999999999</v>
      </c>
      <c r="J102" s="57">
        <f>D102*Parameters!J$27</f>
        <v>5.9894999999999996</v>
      </c>
      <c r="K102" s="58">
        <f>E102*Parameters!K$27</f>
        <v>13.752600000000001</v>
      </c>
      <c r="L102" s="56">
        <f>F102*Parameters!I$27</f>
        <v>0.70919999999999994</v>
      </c>
      <c r="M102" s="57">
        <f>G102*Parameters!J$27</f>
        <v>1.7968500000000001</v>
      </c>
      <c r="N102" s="58">
        <f>H102*Parameters!K$27</f>
        <v>4.1257800000000007</v>
      </c>
      <c r="O102" s="56">
        <f t="shared" si="13"/>
        <v>0.59099999999999975</v>
      </c>
      <c r="P102" s="57">
        <f t="shared" si="14"/>
        <v>1.4973749999999999</v>
      </c>
      <c r="Q102" s="58">
        <f t="shared" si="15"/>
        <v>3.4381500000000003</v>
      </c>
      <c r="R102" s="56">
        <f t="shared" si="16"/>
        <v>0.1772999999999999</v>
      </c>
      <c r="S102" s="57">
        <f t="shared" si="17"/>
        <v>0.44921249999999979</v>
      </c>
      <c r="T102" s="58">
        <f t="shared" si="18"/>
        <v>1.0314449999999997</v>
      </c>
    </row>
    <row r="103" spans="1:20" x14ac:dyDescent="0.2">
      <c r="A103" t="s">
        <v>172</v>
      </c>
      <c r="B103" t="s">
        <v>17</v>
      </c>
      <c r="C103" s="56">
        <f>Node_List!Z103*Parameters!D$20</f>
        <v>3.0287999999999999</v>
      </c>
      <c r="D103" s="57">
        <f>Node_List!AA103*Parameters!E$20</f>
        <v>7.8179099999999995</v>
      </c>
      <c r="E103" s="58">
        <f>Node_List!AB103*Parameters!F$20</f>
        <v>18.494459999999997</v>
      </c>
      <c r="F103" s="56">
        <f>C103*Parameters!I$24</f>
        <v>0.90863999999999989</v>
      </c>
      <c r="G103" s="57">
        <f>D103*Parameters!J$24</f>
        <v>2.3453729999999999</v>
      </c>
      <c r="H103" s="58">
        <f>E103*Parameters!K$24</f>
        <v>5.5483379999999984</v>
      </c>
      <c r="I103" s="56">
        <f>C103*Parameters!I$27</f>
        <v>2.4230400000000003</v>
      </c>
      <c r="J103" s="57">
        <f>D103*Parameters!J$27</f>
        <v>6.2543280000000001</v>
      </c>
      <c r="K103" s="58">
        <f>E103*Parameters!K$27</f>
        <v>14.795567999999998</v>
      </c>
      <c r="L103" s="56">
        <f>F103*Parameters!I$27</f>
        <v>0.726912</v>
      </c>
      <c r="M103" s="57">
        <f>G103*Parameters!J$27</f>
        <v>1.8762984</v>
      </c>
      <c r="N103" s="58">
        <f>H103*Parameters!K$27</f>
        <v>4.4386703999999986</v>
      </c>
      <c r="O103" s="56">
        <f t="shared" si="13"/>
        <v>0.60575999999999963</v>
      </c>
      <c r="P103" s="57">
        <f t="shared" si="14"/>
        <v>1.5635819999999994</v>
      </c>
      <c r="Q103" s="58">
        <f t="shared" si="15"/>
        <v>3.698891999999999</v>
      </c>
      <c r="R103" s="56">
        <f t="shared" si="16"/>
        <v>0.18172799999999989</v>
      </c>
      <c r="S103" s="57">
        <f t="shared" si="17"/>
        <v>0.4690745999999999</v>
      </c>
      <c r="T103" s="58">
        <f t="shared" si="18"/>
        <v>1.1096675999999999</v>
      </c>
    </row>
    <row r="105" spans="1:20" x14ac:dyDescent="0.2">
      <c r="C105" s="89">
        <f>SUM(C2:C103)</f>
        <v>731.31116400000008</v>
      </c>
      <c r="D105" s="89">
        <f t="shared" ref="D105:T105" si="19">SUM(D2:D103)</f>
        <v>1776.0667622999999</v>
      </c>
      <c r="E105" s="89">
        <f t="shared" si="19"/>
        <v>4071.6262038</v>
      </c>
      <c r="F105" s="89">
        <f t="shared" si="19"/>
        <v>219.39334920000002</v>
      </c>
      <c r="G105" s="89">
        <f t="shared" si="19"/>
        <v>532.82002868999996</v>
      </c>
      <c r="H105" s="89">
        <f t="shared" si="19"/>
        <v>1221.4878611399997</v>
      </c>
      <c r="I105" s="89">
        <f t="shared" si="19"/>
        <v>585.04893119999986</v>
      </c>
      <c r="J105" s="89">
        <f t="shared" si="19"/>
        <v>1420.8534098400005</v>
      </c>
      <c r="K105" s="89">
        <f t="shared" si="19"/>
        <v>3257.3009630400006</v>
      </c>
      <c r="L105" s="89">
        <f t="shared" si="19"/>
        <v>175.51467936000003</v>
      </c>
      <c r="M105" s="89">
        <f t="shared" si="19"/>
        <v>426.25602295200008</v>
      </c>
      <c r="N105" s="89">
        <f t="shared" si="19"/>
        <v>977.19028891200014</v>
      </c>
      <c r="O105" s="89">
        <f t="shared" si="19"/>
        <v>146.26223279999994</v>
      </c>
      <c r="P105" s="89">
        <f t="shared" si="19"/>
        <v>355.21335246000001</v>
      </c>
      <c r="Q105" s="89">
        <f t="shared" si="19"/>
        <v>814.32524075999993</v>
      </c>
      <c r="R105" s="89">
        <f t="shared" si="19"/>
        <v>43.878669839999993</v>
      </c>
      <c r="S105" s="89">
        <f t="shared" si="19"/>
        <v>106.56400573799998</v>
      </c>
      <c r="T105" s="89">
        <f t="shared" si="19"/>
        <v>244.29757222799989</v>
      </c>
    </row>
    <row r="106" spans="1:20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">
      <c r="C107" s="4"/>
      <c r="D107" s="4"/>
      <c r="E107" s="4"/>
      <c r="F107" s="4"/>
      <c r="G107" s="4"/>
      <c r="H107" s="4"/>
      <c r="I107" s="4">
        <f>I105/C105</f>
        <v>0.79999999999999971</v>
      </c>
      <c r="J107" s="4">
        <f t="shared" ref="J107" si="20">J105/D105</f>
        <v>0.80000000000000027</v>
      </c>
      <c r="K107" s="4">
        <f t="shared" ref="K107" si="21">K105/E105</f>
        <v>0.80000000000000016</v>
      </c>
      <c r="L107" s="4">
        <f t="shared" ref="L107" si="22">L105/F105</f>
        <v>0.8</v>
      </c>
      <c r="M107" s="4">
        <f t="shared" ref="M107" si="23">M105/G105</f>
        <v>0.80000000000000027</v>
      </c>
      <c r="N107" s="4">
        <f t="shared" ref="N107" si="24">N105/H105</f>
        <v>0.80000000000000027</v>
      </c>
      <c r="O107" s="4">
        <f>O105/C105</f>
        <v>0.1999999999999999</v>
      </c>
      <c r="P107" s="4">
        <f t="shared" ref="P107" si="25">P105/D105</f>
        <v>0.2</v>
      </c>
      <c r="Q107" s="4">
        <f t="shared" ref="Q107" si="26">Q105/E105</f>
        <v>0.19999999999999998</v>
      </c>
      <c r="R107" s="4">
        <f t="shared" ref="R107" si="27">R105/F105</f>
        <v>0.19999999999999996</v>
      </c>
      <c r="S107" s="4">
        <f t="shared" ref="S107" si="28">S105/G105</f>
        <v>0.19999999999999998</v>
      </c>
      <c r="T107" s="4">
        <f>T105/H105</f>
        <v>0.19999999999999996</v>
      </c>
    </row>
    <row r="108" spans="1:20" s="12" customFormat="1" ht="34.5" customHeight="1" x14ac:dyDescent="0.2">
      <c r="A108" s="11"/>
      <c r="B108" s="11"/>
      <c r="C108" s="116" t="s">
        <v>43</v>
      </c>
      <c r="D108" s="116"/>
      <c r="E108" s="116"/>
      <c r="F108" s="116"/>
      <c r="G108" s="116"/>
      <c r="H108" s="116"/>
      <c r="I108" s="114" t="s">
        <v>44</v>
      </c>
      <c r="J108" s="115"/>
      <c r="K108" s="115"/>
      <c r="L108" s="115"/>
      <c r="M108" s="115"/>
      <c r="N108" s="115"/>
      <c r="O108" s="114" t="s">
        <v>51</v>
      </c>
      <c r="P108" s="115"/>
      <c r="Q108" s="115"/>
      <c r="R108" s="115"/>
      <c r="S108" s="115"/>
      <c r="T108" s="115"/>
    </row>
    <row r="109" spans="1:20" ht="16.5" customHeight="1" x14ac:dyDescent="0.2">
      <c r="C109" s="116" t="s">
        <v>42</v>
      </c>
      <c r="D109" s="116"/>
      <c r="E109" s="116"/>
      <c r="F109" s="116" t="s">
        <v>41</v>
      </c>
      <c r="G109" s="116"/>
      <c r="H109" s="116"/>
      <c r="I109" s="116" t="s">
        <v>42</v>
      </c>
      <c r="J109" s="116"/>
      <c r="K109" s="116"/>
      <c r="L109" s="116" t="s">
        <v>41</v>
      </c>
      <c r="M109" s="116"/>
      <c r="N109" s="116"/>
      <c r="O109" s="116" t="s">
        <v>42</v>
      </c>
      <c r="P109" s="116"/>
      <c r="Q109" s="116"/>
      <c r="R109" s="116" t="s">
        <v>41</v>
      </c>
      <c r="S109" s="116"/>
      <c r="T109" s="116"/>
    </row>
  </sheetData>
  <mergeCells count="9">
    <mergeCell ref="O108:T108"/>
    <mergeCell ref="O109:Q109"/>
    <mergeCell ref="R109:T109"/>
    <mergeCell ref="C108:H108"/>
    <mergeCell ref="I108:N108"/>
    <mergeCell ref="C109:E109"/>
    <mergeCell ref="F109:H109"/>
    <mergeCell ref="I109:K109"/>
    <mergeCell ref="L109:N10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110"/>
  <sheetViews>
    <sheetView workbookViewId="0">
      <selection sqref="A1:XFD1"/>
    </sheetView>
  </sheetViews>
  <sheetFormatPr baseColWidth="10" defaultColWidth="9.140625" defaultRowHeight="12.75" x14ac:dyDescent="0.2"/>
  <cols>
    <col min="1" max="1" width="15.85546875" style="3" bestFit="1" customWidth="1"/>
    <col min="2" max="2" width="20.85546875" style="3" bestFit="1" customWidth="1"/>
    <col min="3" max="8" width="10.7109375" style="3" customWidth="1"/>
    <col min="9" max="32" width="10.7109375" customWidth="1"/>
  </cols>
  <sheetData>
    <row r="1" spans="1:32" s="4" customFormat="1" ht="21.75" customHeight="1" x14ac:dyDescent="0.2">
      <c r="A1" s="60" t="s">
        <v>7</v>
      </c>
      <c r="B1" s="60" t="s">
        <v>2</v>
      </c>
      <c r="C1" s="53" t="s">
        <v>336</v>
      </c>
      <c r="D1" s="54" t="s">
        <v>337</v>
      </c>
      <c r="E1" s="55" t="s">
        <v>338</v>
      </c>
      <c r="F1" s="53" t="s">
        <v>339</v>
      </c>
      <c r="G1" s="54" t="s">
        <v>340</v>
      </c>
      <c r="H1" s="55" t="s">
        <v>341</v>
      </c>
      <c r="I1" s="53">
        <v>2019</v>
      </c>
      <c r="J1" s="54">
        <v>2022</v>
      </c>
      <c r="K1" s="55">
        <v>2025</v>
      </c>
      <c r="L1" s="53">
        <v>2019</v>
      </c>
      <c r="M1" s="54">
        <v>2022</v>
      </c>
      <c r="N1" s="55">
        <v>2025</v>
      </c>
      <c r="O1" s="53">
        <v>2019</v>
      </c>
      <c r="P1" s="54">
        <v>2022</v>
      </c>
      <c r="Q1" s="55">
        <v>2025</v>
      </c>
      <c r="R1" s="53">
        <v>2019</v>
      </c>
      <c r="S1" s="54">
        <v>2022</v>
      </c>
      <c r="T1" s="55">
        <v>2025</v>
      </c>
      <c r="U1" s="53">
        <v>2019</v>
      </c>
      <c r="V1" s="54">
        <v>2022</v>
      </c>
      <c r="W1" s="55">
        <v>2025</v>
      </c>
      <c r="X1" s="53">
        <v>2019</v>
      </c>
      <c r="Y1" s="54">
        <v>2022</v>
      </c>
      <c r="Z1" s="55">
        <v>2025</v>
      </c>
      <c r="AA1" s="53">
        <v>2019</v>
      </c>
      <c r="AB1" s="54">
        <v>2022</v>
      </c>
      <c r="AC1" s="55">
        <v>2025</v>
      </c>
      <c r="AD1" s="53">
        <v>2019</v>
      </c>
      <c r="AE1" s="54">
        <v>2022</v>
      </c>
      <c r="AF1" s="55">
        <v>2025</v>
      </c>
    </row>
    <row r="2" spans="1:32" x14ac:dyDescent="0.2">
      <c r="A2" s="4" t="s">
        <v>71</v>
      </c>
      <c r="B2" s="4" t="s">
        <v>17</v>
      </c>
      <c r="C2" s="56">
        <f>Node_List!Z2*Parameters!D$21</f>
        <v>11.719200000000003</v>
      </c>
      <c r="D2" s="57">
        <f>Node_List!AA2*Parameters!E$21</f>
        <v>26.642940000000003</v>
      </c>
      <c r="E2" s="58">
        <f>Node_List!AB2*Parameters!F$21</f>
        <v>58.463640000000012</v>
      </c>
      <c r="F2" s="56">
        <f>C2*Parameters!N$24</f>
        <v>1.1719200000000003</v>
      </c>
      <c r="G2" s="57">
        <f>D2*Parameters!O$24</f>
        <v>2.6642940000000004</v>
      </c>
      <c r="H2" s="58">
        <f>E2*Parameters!P$24</f>
        <v>5.8463640000000012</v>
      </c>
      <c r="I2" s="56">
        <f>C2*Parameters!N$27</f>
        <v>2.9298000000000006</v>
      </c>
      <c r="J2" s="57">
        <f>D2*Parameters!O$27</f>
        <v>6.6607350000000007</v>
      </c>
      <c r="K2" s="58">
        <f>E2*Parameters!P$27</f>
        <v>14.615910000000003</v>
      </c>
      <c r="L2" s="56">
        <f>F2*Parameters!N$27</f>
        <v>0.29298000000000007</v>
      </c>
      <c r="M2" s="57">
        <f>G2*Parameters!O$27</f>
        <v>0.6660735000000001</v>
      </c>
      <c r="N2" s="58">
        <f>H2*Parameters!P$27</f>
        <v>1.4615910000000003</v>
      </c>
      <c r="O2" s="56">
        <f>C2*Parameters!N$29</f>
        <v>2.9298000000000006</v>
      </c>
      <c r="P2" s="57">
        <f>D2*Parameters!O$29</f>
        <v>6.6607350000000007</v>
      </c>
      <c r="Q2" s="58">
        <f>E2*Parameters!P$29</f>
        <v>14.615910000000003</v>
      </c>
      <c r="R2" s="56">
        <f>F2*Parameters!N$29</f>
        <v>0.29298000000000007</v>
      </c>
      <c r="S2" s="57">
        <f>G2*Parameters!O$27</f>
        <v>0.6660735000000001</v>
      </c>
      <c r="T2" s="58">
        <f>H2*Parameters!P$27</f>
        <v>1.4615910000000003</v>
      </c>
      <c r="U2" s="56">
        <f>C2*Parameters!N$30</f>
        <v>2.9298000000000006</v>
      </c>
      <c r="V2" s="57">
        <f>D2*Parameters!O$30</f>
        <v>6.6607350000000007</v>
      </c>
      <c r="W2" s="58">
        <f>E2*Parameters!P$30</f>
        <v>14.615910000000003</v>
      </c>
      <c r="X2" s="56">
        <f>F2*Parameters!N$30</f>
        <v>0.29298000000000007</v>
      </c>
      <c r="Y2" s="57">
        <f>G2*Parameters!O$30</f>
        <v>0.6660735000000001</v>
      </c>
      <c r="Z2" s="58">
        <f>H2*Parameters!P$30</f>
        <v>1.4615910000000003</v>
      </c>
      <c r="AA2" s="56">
        <f>C2*Parameters!N$31</f>
        <v>2.9298000000000006</v>
      </c>
      <c r="AB2" s="57">
        <f>D2*Parameters!O$31</f>
        <v>6.6607350000000007</v>
      </c>
      <c r="AC2" s="58">
        <f>E2*Parameters!P$31</f>
        <v>14.615910000000003</v>
      </c>
      <c r="AD2" s="56">
        <f>F2*Parameters!N$31</f>
        <v>0.29298000000000007</v>
      </c>
      <c r="AE2" s="57">
        <f>G2*Parameters!O$31</f>
        <v>0.6660735000000001</v>
      </c>
      <c r="AF2" s="58">
        <f>H2*Parameters!P$31</f>
        <v>1.4615910000000003</v>
      </c>
    </row>
    <row r="3" spans="1:32" x14ac:dyDescent="0.2">
      <c r="A3" s="4" t="s">
        <v>72</v>
      </c>
      <c r="B3" s="4" t="s">
        <v>17</v>
      </c>
      <c r="C3" s="56">
        <f>Node_List!Z3*Parameters!D$21</f>
        <v>11.995200000000002</v>
      </c>
      <c r="D3" s="57">
        <f>Node_List!AA3*Parameters!E$21</f>
        <v>31.103640000000002</v>
      </c>
      <c r="E3" s="58">
        <f>Node_List!AB3*Parameters!F$21</f>
        <v>72.537840000000017</v>
      </c>
      <c r="F3" s="56">
        <f>C3*Parameters!N$24</f>
        <v>1.1995200000000004</v>
      </c>
      <c r="G3" s="57">
        <f>D3*Parameters!O$24</f>
        <v>3.1103640000000006</v>
      </c>
      <c r="H3" s="58">
        <f>E3*Parameters!P$24</f>
        <v>7.2537840000000022</v>
      </c>
      <c r="I3" s="56">
        <f>C3*Parameters!N$27</f>
        <v>2.9988000000000006</v>
      </c>
      <c r="J3" s="57">
        <f>D3*Parameters!O$27</f>
        <v>7.7759100000000005</v>
      </c>
      <c r="K3" s="58">
        <f>E3*Parameters!P$27</f>
        <v>18.134460000000004</v>
      </c>
      <c r="L3" s="56">
        <f>F3*Parameters!N$27</f>
        <v>0.29988000000000009</v>
      </c>
      <c r="M3" s="57">
        <f>G3*Parameters!O$27</f>
        <v>0.77759100000000014</v>
      </c>
      <c r="N3" s="58">
        <f>H3*Parameters!P$27</f>
        <v>1.8134460000000006</v>
      </c>
      <c r="O3" s="56">
        <f>C3*Parameters!N$29</f>
        <v>2.9988000000000006</v>
      </c>
      <c r="P3" s="57">
        <f>D3*Parameters!O$29</f>
        <v>7.7759100000000005</v>
      </c>
      <c r="Q3" s="58">
        <f>E3*Parameters!P$29</f>
        <v>18.134460000000004</v>
      </c>
      <c r="R3" s="56">
        <f>F3*Parameters!N$29</f>
        <v>0.29988000000000009</v>
      </c>
      <c r="S3" s="57">
        <f>G3*Parameters!O$27</f>
        <v>0.77759100000000014</v>
      </c>
      <c r="T3" s="58">
        <f>H3*Parameters!P$27</f>
        <v>1.8134460000000006</v>
      </c>
      <c r="U3" s="56">
        <f>C3*Parameters!N$30</f>
        <v>2.9988000000000006</v>
      </c>
      <c r="V3" s="57">
        <f>D3*Parameters!O$30</f>
        <v>7.7759100000000005</v>
      </c>
      <c r="W3" s="58">
        <f>E3*Parameters!P$30</f>
        <v>18.134460000000004</v>
      </c>
      <c r="X3" s="56">
        <f>F3*Parameters!N$30</f>
        <v>0.29988000000000009</v>
      </c>
      <c r="Y3" s="57">
        <f>G3*Parameters!O$30</f>
        <v>0.77759100000000014</v>
      </c>
      <c r="Z3" s="58">
        <f>H3*Parameters!P$30</f>
        <v>1.8134460000000006</v>
      </c>
      <c r="AA3" s="56">
        <f>C3*Parameters!N$31</f>
        <v>2.9988000000000006</v>
      </c>
      <c r="AB3" s="57">
        <f>D3*Parameters!O$31</f>
        <v>7.7759100000000005</v>
      </c>
      <c r="AC3" s="58">
        <f>E3*Parameters!P$31</f>
        <v>18.134460000000004</v>
      </c>
      <c r="AD3" s="56">
        <f>F3*Parameters!N$31</f>
        <v>0.29988000000000009</v>
      </c>
      <c r="AE3" s="57">
        <f>G3*Parameters!O$31</f>
        <v>0.77759100000000014</v>
      </c>
      <c r="AF3" s="58">
        <f>H3*Parameters!P$31</f>
        <v>1.8134460000000006</v>
      </c>
    </row>
    <row r="4" spans="1:32" x14ac:dyDescent="0.2">
      <c r="A4" s="4" t="s">
        <v>73</v>
      </c>
      <c r="B4" s="4" t="s">
        <v>18</v>
      </c>
      <c r="C4" s="56">
        <f>Node_List!Z4*Parameters!D$21</f>
        <v>27.482400000000005</v>
      </c>
      <c r="D4" s="57">
        <f>Node_List!AA4*Parameters!E$21</f>
        <v>65.010180000000005</v>
      </c>
      <c r="E4" s="58">
        <f>Node_List!AB4*Parameters!F$21</f>
        <v>147.87108000000006</v>
      </c>
      <c r="F4" s="56">
        <f>C4*Parameters!N$24</f>
        <v>2.7482400000000009</v>
      </c>
      <c r="G4" s="57">
        <f>D4*Parameters!O$24</f>
        <v>6.5010180000000011</v>
      </c>
      <c r="H4" s="58">
        <f>E4*Parameters!P$24</f>
        <v>14.787108000000007</v>
      </c>
      <c r="I4" s="56">
        <f>C4*Parameters!N$27</f>
        <v>6.8706000000000014</v>
      </c>
      <c r="J4" s="57">
        <f>D4*Parameters!O$27</f>
        <v>16.252545000000001</v>
      </c>
      <c r="K4" s="58">
        <f>E4*Parameters!P$27</f>
        <v>36.967770000000016</v>
      </c>
      <c r="L4" s="56">
        <f>F4*Parameters!N$27</f>
        <v>0.68706000000000023</v>
      </c>
      <c r="M4" s="57">
        <f>G4*Parameters!O$27</f>
        <v>1.6252545000000003</v>
      </c>
      <c r="N4" s="58">
        <f>H4*Parameters!P$27</f>
        <v>3.6967770000000018</v>
      </c>
      <c r="O4" s="56">
        <f>C4*Parameters!N$29</f>
        <v>6.8706000000000014</v>
      </c>
      <c r="P4" s="57">
        <f>D4*Parameters!O$29</f>
        <v>16.252545000000001</v>
      </c>
      <c r="Q4" s="58">
        <f>E4*Parameters!P$29</f>
        <v>36.967770000000016</v>
      </c>
      <c r="R4" s="56">
        <f>F4*Parameters!N$29</f>
        <v>0.68706000000000023</v>
      </c>
      <c r="S4" s="57">
        <f>G4*Parameters!O$27</f>
        <v>1.6252545000000003</v>
      </c>
      <c r="T4" s="58">
        <f>H4*Parameters!P$27</f>
        <v>3.6967770000000018</v>
      </c>
      <c r="U4" s="56">
        <f>C4*Parameters!N$30</f>
        <v>6.8706000000000014</v>
      </c>
      <c r="V4" s="57">
        <f>D4*Parameters!O$30</f>
        <v>16.252545000000001</v>
      </c>
      <c r="W4" s="58">
        <f>E4*Parameters!P$30</f>
        <v>36.967770000000016</v>
      </c>
      <c r="X4" s="56">
        <f>F4*Parameters!N$30</f>
        <v>0.68706000000000023</v>
      </c>
      <c r="Y4" s="57">
        <f>G4*Parameters!O$30</f>
        <v>1.6252545000000003</v>
      </c>
      <c r="Z4" s="58">
        <f>H4*Parameters!P$30</f>
        <v>3.6967770000000018</v>
      </c>
      <c r="AA4" s="56">
        <f>C4*Parameters!N$31</f>
        <v>6.8706000000000014</v>
      </c>
      <c r="AB4" s="57">
        <f>D4*Parameters!O$31</f>
        <v>16.252545000000001</v>
      </c>
      <c r="AC4" s="58">
        <f>E4*Parameters!P$31</f>
        <v>36.967770000000016</v>
      </c>
      <c r="AD4" s="56">
        <f>F4*Parameters!N$31</f>
        <v>0.68706000000000023</v>
      </c>
      <c r="AE4" s="57">
        <f>G4*Parameters!O$31</f>
        <v>1.6252545000000003</v>
      </c>
      <c r="AF4" s="58">
        <f>H4*Parameters!P$31</f>
        <v>3.6967770000000018</v>
      </c>
    </row>
    <row r="5" spans="1:32" x14ac:dyDescent="0.2">
      <c r="A5" s="4" t="s">
        <v>74</v>
      </c>
      <c r="B5" s="4" t="s">
        <v>17</v>
      </c>
      <c r="C5" s="56">
        <f>Node_List!Z5*Parameters!D$21</f>
        <v>10.154400000000001</v>
      </c>
      <c r="D5" s="57">
        <f>Node_List!AA5*Parameters!E$21</f>
        <v>24.61458</v>
      </c>
      <c r="E5" s="58">
        <f>Node_List!AB5*Parameters!F$21</f>
        <v>56.769480000000001</v>
      </c>
      <c r="F5" s="56">
        <f>C5*Parameters!N$24</f>
        <v>1.0154400000000001</v>
      </c>
      <c r="G5" s="57">
        <f>D5*Parameters!O$24</f>
        <v>2.4614580000000004</v>
      </c>
      <c r="H5" s="58">
        <f>E5*Parameters!P$24</f>
        <v>5.6769480000000003</v>
      </c>
      <c r="I5" s="56">
        <f>C5*Parameters!N$27</f>
        <v>2.5386000000000002</v>
      </c>
      <c r="J5" s="57">
        <f>D5*Parameters!O$27</f>
        <v>6.153645</v>
      </c>
      <c r="K5" s="58">
        <f>E5*Parameters!P$27</f>
        <v>14.19237</v>
      </c>
      <c r="L5" s="56">
        <f>F5*Parameters!N$27</f>
        <v>0.25386000000000003</v>
      </c>
      <c r="M5" s="57">
        <f>G5*Parameters!O$27</f>
        <v>0.61536450000000009</v>
      </c>
      <c r="N5" s="58">
        <f>H5*Parameters!P$27</f>
        <v>1.4192370000000001</v>
      </c>
      <c r="O5" s="56">
        <f>C5*Parameters!N$29</f>
        <v>2.5386000000000002</v>
      </c>
      <c r="P5" s="57">
        <f>D5*Parameters!O$29</f>
        <v>6.153645</v>
      </c>
      <c r="Q5" s="58">
        <f>E5*Parameters!P$29</f>
        <v>14.19237</v>
      </c>
      <c r="R5" s="56">
        <f>F5*Parameters!N$29</f>
        <v>0.25386000000000003</v>
      </c>
      <c r="S5" s="57">
        <f>G5*Parameters!O$27</f>
        <v>0.61536450000000009</v>
      </c>
      <c r="T5" s="58">
        <f>H5*Parameters!P$27</f>
        <v>1.4192370000000001</v>
      </c>
      <c r="U5" s="56">
        <f>C5*Parameters!N$30</f>
        <v>2.5386000000000002</v>
      </c>
      <c r="V5" s="57">
        <f>D5*Parameters!O$30</f>
        <v>6.153645</v>
      </c>
      <c r="W5" s="58">
        <f>E5*Parameters!P$30</f>
        <v>14.19237</v>
      </c>
      <c r="X5" s="56">
        <f>F5*Parameters!N$30</f>
        <v>0.25386000000000003</v>
      </c>
      <c r="Y5" s="57">
        <f>G5*Parameters!O$30</f>
        <v>0.61536450000000009</v>
      </c>
      <c r="Z5" s="58">
        <f>H5*Parameters!P$30</f>
        <v>1.4192370000000001</v>
      </c>
      <c r="AA5" s="56">
        <f>C5*Parameters!N$31</f>
        <v>2.5386000000000002</v>
      </c>
      <c r="AB5" s="57">
        <f>D5*Parameters!O$31</f>
        <v>6.153645</v>
      </c>
      <c r="AC5" s="58">
        <f>E5*Parameters!P$31</f>
        <v>14.19237</v>
      </c>
      <c r="AD5" s="56">
        <f>F5*Parameters!N$31</f>
        <v>0.25386000000000003</v>
      </c>
      <c r="AE5" s="57">
        <f>G5*Parameters!O$31</f>
        <v>0.61536450000000009</v>
      </c>
      <c r="AF5" s="58">
        <f>H5*Parameters!P$31</f>
        <v>1.4192370000000001</v>
      </c>
    </row>
    <row r="6" spans="1:32" x14ac:dyDescent="0.2">
      <c r="A6" s="4" t="s">
        <v>75</v>
      </c>
      <c r="B6" s="4" t="s">
        <v>17</v>
      </c>
      <c r="C6" s="56">
        <f>Node_List!Z6*Parameters!D$21</f>
        <v>15.184800000000003</v>
      </c>
      <c r="D6" s="57">
        <f>Node_List!AA6*Parameters!E$21</f>
        <v>35.724360000000004</v>
      </c>
      <c r="E6" s="58">
        <f>Node_List!AB6*Parameters!F$21</f>
        <v>80.846160000000026</v>
      </c>
      <c r="F6" s="56">
        <f>C6*Parameters!N$24</f>
        <v>1.5184800000000003</v>
      </c>
      <c r="G6" s="57">
        <f>D6*Parameters!O$24</f>
        <v>3.5724360000000006</v>
      </c>
      <c r="H6" s="58">
        <f>E6*Parameters!P$24</f>
        <v>8.0846160000000022</v>
      </c>
      <c r="I6" s="56">
        <f>C6*Parameters!N$27</f>
        <v>3.7962000000000007</v>
      </c>
      <c r="J6" s="57">
        <f>D6*Parameters!O$27</f>
        <v>8.9310900000000011</v>
      </c>
      <c r="K6" s="58">
        <f>E6*Parameters!P$27</f>
        <v>20.211540000000007</v>
      </c>
      <c r="L6" s="56">
        <f>F6*Parameters!N$27</f>
        <v>0.37962000000000007</v>
      </c>
      <c r="M6" s="57">
        <f>G6*Parameters!O$27</f>
        <v>0.89310900000000015</v>
      </c>
      <c r="N6" s="58">
        <f>H6*Parameters!P$27</f>
        <v>2.0211540000000006</v>
      </c>
      <c r="O6" s="56">
        <f>C6*Parameters!N$29</f>
        <v>3.7962000000000007</v>
      </c>
      <c r="P6" s="57">
        <f>D6*Parameters!O$29</f>
        <v>8.9310900000000011</v>
      </c>
      <c r="Q6" s="58">
        <f>E6*Parameters!P$29</f>
        <v>20.211540000000007</v>
      </c>
      <c r="R6" s="56">
        <f>F6*Parameters!N$29</f>
        <v>0.37962000000000007</v>
      </c>
      <c r="S6" s="57">
        <f>G6*Parameters!O$27</f>
        <v>0.89310900000000015</v>
      </c>
      <c r="T6" s="58">
        <f>H6*Parameters!P$27</f>
        <v>2.0211540000000006</v>
      </c>
      <c r="U6" s="56">
        <f>C6*Parameters!N$30</f>
        <v>3.7962000000000007</v>
      </c>
      <c r="V6" s="57">
        <f>D6*Parameters!O$30</f>
        <v>8.9310900000000011</v>
      </c>
      <c r="W6" s="58">
        <f>E6*Parameters!P$30</f>
        <v>20.211540000000007</v>
      </c>
      <c r="X6" s="56">
        <f>F6*Parameters!N$30</f>
        <v>0.37962000000000007</v>
      </c>
      <c r="Y6" s="57">
        <f>G6*Parameters!O$30</f>
        <v>0.89310900000000015</v>
      </c>
      <c r="Z6" s="58">
        <f>H6*Parameters!P$30</f>
        <v>2.0211540000000006</v>
      </c>
      <c r="AA6" s="56">
        <f>C6*Parameters!N$31</f>
        <v>3.7962000000000007</v>
      </c>
      <c r="AB6" s="57">
        <f>D6*Parameters!O$31</f>
        <v>8.9310900000000011</v>
      </c>
      <c r="AC6" s="58">
        <f>E6*Parameters!P$31</f>
        <v>20.211540000000007</v>
      </c>
      <c r="AD6" s="56">
        <f>F6*Parameters!N$31</f>
        <v>0.37962000000000007</v>
      </c>
      <c r="AE6" s="57">
        <f>G6*Parameters!O$31</f>
        <v>0.89310900000000015</v>
      </c>
      <c r="AF6" s="58">
        <f>H6*Parameters!P$31</f>
        <v>2.0211540000000006</v>
      </c>
    </row>
    <row r="7" spans="1:32" x14ac:dyDescent="0.2">
      <c r="A7" s="4" t="s">
        <v>76</v>
      </c>
      <c r="B7" s="4" t="s">
        <v>17</v>
      </c>
      <c r="C7" s="56">
        <f>Node_List!Z7*Parameters!D$21</f>
        <v>18.966000000000005</v>
      </c>
      <c r="D7" s="57">
        <f>Node_List!AA7*Parameters!E$21</f>
        <v>47.634450000000015</v>
      </c>
      <c r="E7" s="58">
        <f>Node_List!AB7*Parameters!F$21</f>
        <v>111.52770000000002</v>
      </c>
      <c r="F7" s="56">
        <f>C7*Parameters!N$24</f>
        <v>1.8966000000000005</v>
      </c>
      <c r="G7" s="57">
        <f>D7*Parameters!O$24</f>
        <v>4.7634450000000017</v>
      </c>
      <c r="H7" s="58">
        <f>E7*Parameters!P$24</f>
        <v>11.152770000000004</v>
      </c>
      <c r="I7" s="56">
        <f>C7*Parameters!N$27</f>
        <v>4.7415000000000012</v>
      </c>
      <c r="J7" s="57">
        <f>D7*Parameters!O$27</f>
        <v>11.908612500000004</v>
      </c>
      <c r="K7" s="58">
        <f>E7*Parameters!P$27</f>
        <v>27.881925000000006</v>
      </c>
      <c r="L7" s="56">
        <f>F7*Parameters!N$27</f>
        <v>0.47415000000000013</v>
      </c>
      <c r="M7" s="57">
        <f>G7*Parameters!O$27</f>
        <v>1.1908612500000004</v>
      </c>
      <c r="N7" s="58">
        <f>H7*Parameters!P$27</f>
        <v>2.788192500000001</v>
      </c>
      <c r="O7" s="56">
        <f>C7*Parameters!N$29</f>
        <v>4.7415000000000012</v>
      </c>
      <c r="P7" s="57">
        <f>D7*Parameters!O$29</f>
        <v>11.908612500000004</v>
      </c>
      <c r="Q7" s="58">
        <f>E7*Parameters!P$29</f>
        <v>27.881925000000006</v>
      </c>
      <c r="R7" s="56">
        <f>F7*Parameters!N$29</f>
        <v>0.47415000000000013</v>
      </c>
      <c r="S7" s="57">
        <f>G7*Parameters!O$27</f>
        <v>1.1908612500000004</v>
      </c>
      <c r="T7" s="58">
        <f>H7*Parameters!P$27</f>
        <v>2.788192500000001</v>
      </c>
      <c r="U7" s="56">
        <f>C7*Parameters!N$30</f>
        <v>4.7415000000000012</v>
      </c>
      <c r="V7" s="57">
        <f>D7*Parameters!O$30</f>
        <v>11.908612500000004</v>
      </c>
      <c r="W7" s="58">
        <f>E7*Parameters!P$30</f>
        <v>27.881925000000006</v>
      </c>
      <c r="X7" s="56">
        <f>F7*Parameters!N$30</f>
        <v>0.47415000000000013</v>
      </c>
      <c r="Y7" s="57">
        <f>G7*Parameters!O$30</f>
        <v>1.1908612500000004</v>
      </c>
      <c r="Z7" s="58">
        <f>H7*Parameters!P$30</f>
        <v>2.788192500000001</v>
      </c>
      <c r="AA7" s="56">
        <f>C7*Parameters!N$31</f>
        <v>4.7415000000000012</v>
      </c>
      <c r="AB7" s="57">
        <f>D7*Parameters!O$31</f>
        <v>11.908612500000004</v>
      </c>
      <c r="AC7" s="58">
        <f>E7*Parameters!P$31</f>
        <v>27.881925000000006</v>
      </c>
      <c r="AD7" s="56">
        <f>F7*Parameters!N$31</f>
        <v>0.47415000000000013</v>
      </c>
      <c r="AE7" s="57">
        <f>G7*Parameters!O$31</f>
        <v>1.1908612500000004</v>
      </c>
      <c r="AF7" s="58">
        <f>H7*Parameters!P$31</f>
        <v>2.788192500000001</v>
      </c>
    </row>
    <row r="8" spans="1:32" x14ac:dyDescent="0.2">
      <c r="A8" s="4" t="s">
        <v>77</v>
      </c>
      <c r="B8" s="4" t="s">
        <v>17</v>
      </c>
      <c r="C8" s="56">
        <f>Node_List!Z8*Parameters!D$21</f>
        <v>12.2928</v>
      </c>
      <c r="D8" s="57">
        <f>Node_List!AA8*Parameters!E$21</f>
        <v>27.789960000000004</v>
      </c>
      <c r="E8" s="58">
        <f>Node_List!AB8*Parameters!F$21</f>
        <v>62.039760000000015</v>
      </c>
      <c r="F8" s="56">
        <f>C8*Parameters!N$24</f>
        <v>1.2292800000000002</v>
      </c>
      <c r="G8" s="57">
        <f>D8*Parameters!O$24</f>
        <v>2.7789960000000007</v>
      </c>
      <c r="H8" s="58">
        <f>E8*Parameters!P$24</f>
        <v>6.2039760000000017</v>
      </c>
      <c r="I8" s="56">
        <f>C8*Parameters!N$27</f>
        <v>3.0731999999999999</v>
      </c>
      <c r="J8" s="57">
        <f>D8*Parameters!O$27</f>
        <v>6.9474900000000011</v>
      </c>
      <c r="K8" s="58">
        <f>E8*Parameters!P$27</f>
        <v>15.509940000000004</v>
      </c>
      <c r="L8" s="56">
        <f>F8*Parameters!N$27</f>
        <v>0.30732000000000004</v>
      </c>
      <c r="M8" s="57">
        <f>G8*Parameters!O$27</f>
        <v>0.69474900000000017</v>
      </c>
      <c r="N8" s="58">
        <f>H8*Parameters!P$27</f>
        <v>1.5509940000000004</v>
      </c>
      <c r="O8" s="56">
        <f>C8*Parameters!N$29</f>
        <v>3.0731999999999999</v>
      </c>
      <c r="P8" s="57">
        <f>D8*Parameters!O$29</f>
        <v>6.9474900000000011</v>
      </c>
      <c r="Q8" s="58">
        <f>E8*Parameters!P$29</f>
        <v>15.509940000000004</v>
      </c>
      <c r="R8" s="56">
        <f>F8*Parameters!N$29</f>
        <v>0.30732000000000004</v>
      </c>
      <c r="S8" s="57">
        <f>G8*Parameters!O$27</f>
        <v>0.69474900000000017</v>
      </c>
      <c r="T8" s="58">
        <f>H8*Parameters!P$27</f>
        <v>1.5509940000000004</v>
      </c>
      <c r="U8" s="56">
        <f>C8*Parameters!N$30</f>
        <v>3.0731999999999999</v>
      </c>
      <c r="V8" s="57">
        <f>D8*Parameters!O$30</f>
        <v>6.9474900000000011</v>
      </c>
      <c r="W8" s="58">
        <f>E8*Parameters!P$30</f>
        <v>15.509940000000004</v>
      </c>
      <c r="X8" s="56">
        <f>F8*Parameters!N$30</f>
        <v>0.30732000000000004</v>
      </c>
      <c r="Y8" s="57">
        <f>G8*Parameters!O$30</f>
        <v>0.69474900000000017</v>
      </c>
      <c r="Z8" s="58">
        <f>H8*Parameters!P$30</f>
        <v>1.5509940000000004</v>
      </c>
      <c r="AA8" s="56">
        <f>C8*Parameters!N$31</f>
        <v>3.0731999999999999</v>
      </c>
      <c r="AB8" s="57">
        <f>D8*Parameters!O$31</f>
        <v>6.9474900000000011</v>
      </c>
      <c r="AC8" s="58">
        <f>E8*Parameters!P$31</f>
        <v>15.509940000000004</v>
      </c>
      <c r="AD8" s="56">
        <f>F8*Parameters!N$31</f>
        <v>0.30732000000000004</v>
      </c>
      <c r="AE8" s="57">
        <f>G8*Parameters!O$31</f>
        <v>0.69474900000000017</v>
      </c>
      <c r="AF8" s="58">
        <f>H8*Parameters!P$31</f>
        <v>1.5509940000000004</v>
      </c>
    </row>
    <row r="9" spans="1:32" x14ac:dyDescent="0.2">
      <c r="A9" s="4" t="s">
        <v>78</v>
      </c>
      <c r="B9" s="4" t="s">
        <v>17</v>
      </c>
      <c r="C9" s="56">
        <f>Node_List!Z9*Parameters!D$21</f>
        <v>19.845600000000005</v>
      </c>
      <c r="D9" s="57">
        <f>Node_List!AA9*Parameters!E$21</f>
        <v>48.138420000000004</v>
      </c>
      <c r="E9" s="58">
        <f>Node_List!AB9*Parameters!F$21</f>
        <v>111.03252000000002</v>
      </c>
      <c r="F9" s="56">
        <f>C9*Parameters!N$24</f>
        <v>1.9845600000000005</v>
      </c>
      <c r="G9" s="57">
        <f>D9*Parameters!O$24</f>
        <v>4.8138420000000011</v>
      </c>
      <c r="H9" s="58">
        <f>E9*Parameters!P$24</f>
        <v>11.103252000000003</v>
      </c>
      <c r="I9" s="56">
        <f>C9*Parameters!N$27</f>
        <v>4.9614000000000011</v>
      </c>
      <c r="J9" s="57">
        <f>D9*Parameters!O$27</f>
        <v>12.034605000000001</v>
      </c>
      <c r="K9" s="58">
        <f>E9*Parameters!P$27</f>
        <v>27.758130000000005</v>
      </c>
      <c r="L9" s="56">
        <f>F9*Parameters!N$27</f>
        <v>0.49614000000000014</v>
      </c>
      <c r="M9" s="57">
        <f>G9*Parameters!O$27</f>
        <v>1.2034605000000003</v>
      </c>
      <c r="N9" s="58">
        <f>H9*Parameters!P$27</f>
        <v>2.7758130000000008</v>
      </c>
      <c r="O9" s="56">
        <f>C9*Parameters!N$29</f>
        <v>4.9614000000000011</v>
      </c>
      <c r="P9" s="57">
        <f>D9*Parameters!O$29</f>
        <v>12.034605000000001</v>
      </c>
      <c r="Q9" s="58">
        <f>E9*Parameters!P$29</f>
        <v>27.758130000000005</v>
      </c>
      <c r="R9" s="56">
        <f>F9*Parameters!N$29</f>
        <v>0.49614000000000014</v>
      </c>
      <c r="S9" s="57">
        <f>G9*Parameters!O$27</f>
        <v>1.2034605000000003</v>
      </c>
      <c r="T9" s="58">
        <f>H9*Parameters!P$27</f>
        <v>2.7758130000000008</v>
      </c>
      <c r="U9" s="56">
        <f>C9*Parameters!N$30</f>
        <v>4.9614000000000011</v>
      </c>
      <c r="V9" s="57">
        <f>D9*Parameters!O$30</f>
        <v>12.034605000000001</v>
      </c>
      <c r="W9" s="58">
        <f>E9*Parameters!P$30</f>
        <v>27.758130000000005</v>
      </c>
      <c r="X9" s="56">
        <f>F9*Parameters!N$30</f>
        <v>0.49614000000000014</v>
      </c>
      <c r="Y9" s="57">
        <f>G9*Parameters!O$30</f>
        <v>1.2034605000000003</v>
      </c>
      <c r="Z9" s="58">
        <f>H9*Parameters!P$30</f>
        <v>2.7758130000000008</v>
      </c>
      <c r="AA9" s="56">
        <f>C9*Parameters!N$31</f>
        <v>4.9614000000000011</v>
      </c>
      <c r="AB9" s="57">
        <f>D9*Parameters!O$31</f>
        <v>12.034605000000001</v>
      </c>
      <c r="AC9" s="58">
        <f>E9*Parameters!P$31</f>
        <v>27.758130000000005</v>
      </c>
      <c r="AD9" s="56">
        <f>F9*Parameters!N$31</f>
        <v>0.49614000000000014</v>
      </c>
      <c r="AE9" s="57">
        <f>G9*Parameters!O$31</f>
        <v>1.2034605000000003</v>
      </c>
      <c r="AF9" s="58">
        <f>H9*Parameters!P$31</f>
        <v>2.7758130000000008</v>
      </c>
    </row>
    <row r="10" spans="1:32" x14ac:dyDescent="0.2">
      <c r="A10" s="4" t="s">
        <v>79</v>
      </c>
      <c r="B10" s="4" t="s">
        <v>17</v>
      </c>
      <c r="C10" s="56">
        <f>Node_List!Z10*Parameters!D$21</f>
        <v>8.3952000000000009</v>
      </c>
      <c r="D10" s="57">
        <f>Node_List!AA10*Parameters!E$21</f>
        <v>21.686640000000008</v>
      </c>
      <c r="E10" s="58">
        <f>Node_List!AB10*Parameters!F$21</f>
        <v>50.559840000000008</v>
      </c>
      <c r="F10" s="56">
        <f>C10*Parameters!N$24</f>
        <v>0.83952000000000016</v>
      </c>
      <c r="G10" s="57">
        <f>D10*Parameters!O$24</f>
        <v>2.168664000000001</v>
      </c>
      <c r="H10" s="58">
        <f>E10*Parameters!P$24</f>
        <v>5.0559840000000014</v>
      </c>
      <c r="I10" s="56">
        <f>C10*Parameters!N$27</f>
        <v>2.0988000000000002</v>
      </c>
      <c r="J10" s="57">
        <f>D10*Parameters!O$27</f>
        <v>5.4216600000000019</v>
      </c>
      <c r="K10" s="58">
        <f>E10*Parameters!P$27</f>
        <v>12.639960000000002</v>
      </c>
      <c r="L10" s="56">
        <f>F10*Parameters!N$27</f>
        <v>0.20988000000000004</v>
      </c>
      <c r="M10" s="57">
        <f>G10*Parameters!O$27</f>
        <v>0.54216600000000026</v>
      </c>
      <c r="N10" s="58">
        <f>H10*Parameters!P$27</f>
        <v>1.2639960000000003</v>
      </c>
      <c r="O10" s="56">
        <f>C10*Parameters!N$29</f>
        <v>2.0988000000000002</v>
      </c>
      <c r="P10" s="57">
        <f>D10*Parameters!O$29</f>
        <v>5.4216600000000019</v>
      </c>
      <c r="Q10" s="58">
        <f>E10*Parameters!P$29</f>
        <v>12.639960000000002</v>
      </c>
      <c r="R10" s="56">
        <f>F10*Parameters!N$29</f>
        <v>0.20988000000000004</v>
      </c>
      <c r="S10" s="57">
        <f>G10*Parameters!O$27</f>
        <v>0.54216600000000026</v>
      </c>
      <c r="T10" s="58">
        <f>H10*Parameters!P$27</f>
        <v>1.2639960000000003</v>
      </c>
      <c r="U10" s="56">
        <f>C10*Parameters!N$30</f>
        <v>2.0988000000000002</v>
      </c>
      <c r="V10" s="57">
        <f>D10*Parameters!O$30</f>
        <v>5.4216600000000019</v>
      </c>
      <c r="W10" s="58">
        <f>E10*Parameters!P$30</f>
        <v>12.639960000000002</v>
      </c>
      <c r="X10" s="56">
        <f>F10*Parameters!N$30</f>
        <v>0.20988000000000004</v>
      </c>
      <c r="Y10" s="57">
        <f>G10*Parameters!O$30</f>
        <v>0.54216600000000026</v>
      </c>
      <c r="Z10" s="58">
        <f>H10*Parameters!P$30</f>
        <v>1.2639960000000003</v>
      </c>
      <c r="AA10" s="56">
        <f>C10*Parameters!N$31</f>
        <v>2.0988000000000002</v>
      </c>
      <c r="AB10" s="57">
        <f>D10*Parameters!O$31</f>
        <v>5.4216600000000019</v>
      </c>
      <c r="AC10" s="58">
        <f>E10*Parameters!P$31</f>
        <v>12.639960000000002</v>
      </c>
      <c r="AD10" s="56">
        <f>F10*Parameters!N$31</f>
        <v>0.20988000000000004</v>
      </c>
      <c r="AE10" s="57">
        <f>G10*Parameters!O$31</f>
        <v>0.54216600000000026</v>
      </c>
      <c r="AF10" s="58">
        <f>H10*Parameters!P$31</f>
        <v>1.2639960000000003</v>
      </c>
    </row>
    <row r="11" spans="1:32" x14ac:dyDescent="0.2">
      <c r="A11" s="4" t="s">
        <v>80</v>
      </c>
      <c r="B11" s="4" t="s">
        <v>16</v>
      </c>
      <c r="C11" s="56">
        <f>Node_List!Z11*Parameters!D$21</f>
        <v>5.6832000000000003</v>
      </c>
      <c r="D11" s="57">
        <f>Node_List!AA11*Parameters!E$21</f>
        <v>14.484240000000002</v>
      </c>
      <c r="E11" s="58">
        <f>Node_List!AB11*Parameters!F$21</f>
        <v>33.31344</v>
      </c>
      <c r="F11" s="56">
        <f>C11*Parameters!N$24</f>
        <v>0.56832000000000005</v>
      </c>
      <c r="G11" s="57">
        <f>D11*Parameters!O$24</f>
        <v>1.4484240000000002</v>
      </c>
      <c r="H11" s="58">
        <f>E11*Parameters!P$24</f>
        <v>3.3313440000000001</v>
      </c>
      <c r="I11" s="56">
        <f>C11*Parameters!N$27</f>
        <v>1.4208000000000001</v>
      </c>
      <c r="J11" s="57">
        <f>D11*Parameters!O$27</f>
        <v>3.6210600000000004</v>
      </c>
      <c r="K11" s="58">
        <f>E11*Parameters!P$27</f>
        <v>8.32836</v>
      </c>
      <c r="L11" s="56">
        <f>F11*Parameters!N$27</f>
        <v>0.14208000000000001</v>
      </c>
      <c r="M11" s="57">
        <f>G11*Parameters!O$27</f>
        <v>0.36210600000000004</v>
      </c>
      <c r="N11" s="58">
        <f>H11*Parameters!P$27</f>
        <v>0.83283600000000002</v>
      </c>
      <c r="O11" s="56">
        <f>C11*Parameters!N$29</f>
        <v>1.4208000000000001</v>
      </c>
      <c r="P11" s="57">
        <f>D11*Parameters!O$29</f>
        <v>3.6210600000000004</v>
      </c>
      <c r="Q11" s="58">
        <f>E11*Parameters!P$29</f>
        <v>8.32836</v>
      </c>
      <c r="R11" s="56">
        <f>F11*Parameters!N$29</f>
        <v>0.14208000000000001</v>
      </c>
      <c r="S11" s="57">
        <f>G11*Parameters!O$27</f>
        <v>0.36210600000000004</v>
      </c>
      <c r="T11" s="58">
        <f>H11*Parameters!P$27</f>
        <v>0.83283600000000002</v>
      </c>
      <c r="U11" s="56">
        <f>C11*Parameters!N$30</f>
        <v>1.4208000000000001</v>
      </c>
      <c r="V11" s="57">
        <f>D11*Parameters!O$30</f>
        <v>3.6210600000000004</v>
      </c>
      <c r="W11" s="58">
        <f>E11*Parameters!P$30</f>
        <v>8.32836</v>
      </c>
      <c r="X11" s="56">
        <f>F11*Parameters!N$30</f>
        <v>0.14208000000000001</v>
      </c>
      <c r="Y11" s="57">
        <f>G11*Parameters!O$30</f>
        <v>0.36210600000000004</v>
      </c>
      <c r="Z11" s="58">
        <f>H11*Parameters!P$30</f>
        <v>0.83283600000000002</v>
      </c>
      <c r="AA11" s="56">
        <f>C11*Parameters!N$31</f>
        <v>1.4208000000000001</v>
      </c>
      <c r="AB11" s="57">
        <f>D11*Parameters!O$31</f>
        <v>3.6210600000000004</v>
      </c>
      <c r="AC11" s="58">
        <f>E11*Parameters!P$31</f>
        <v>8.32836</v>
      </c>
      <c r="AD11" s="56">
        <f>F11*Parameters!N$31</f>
        <v>0.14208000000000001</v>
      </c>
      <c r="AE11" s="57">
        <f>G11*Parameters!O$31</f>
        <v>0.36210600000000004</v>
      </c>
      <c r="AF11" s="58">
        <f>H11*Parameters!P$31</f>
        <v>0.83283600000000002</v>
      </c>
    </row>
    <row r="12" spans="1:32" x14ac:dyDescent="0.2">
      <c r="A12" s="4" t="s">
        <v>81</v>
      </c>
      <c r="B12" s="4" t="s">
        <v>17</v>
      </c>
      <c r="C12" s="56">
        <f>Node_List!Z12*Parameters!D$21</f>
        <v>3.7212000000000005</v>
      </c>
      <c r="D12" s="57">
        <f>Node_List!AA12*Parameters!E$21</f>
        <v>8.4660900000000012</v>
      </c>
      <c r="E12" s="58">
        <f>Node_List!AB12*Parameters!F$21</f>
        <v>18.561540000000004</v>
      </c>
      <c r="F12" s="56">
        <f>C12*Parameters!N$24</f>
        <v>0.37212000000000006</v>
      </c>
      <c r="G12" s="57">
        <f>D12*Parameters!O$24</f>
        <v>0.84660900000000017</v>
      </c>
      <c r="H12" s="58">
        <f>E12*Parameters!P$24</f>
        <v>1.8561540000000005</v>
      </c>
      <c r="I12" s="56">
        <f>C12*Parameters!N$27</f>
        <v>0.93030000000000013</v>
      </c>
      <c r="J12" s="57">
        <f>D12*Parameters!O$27</f>
        <v>2.1165225000000003</v>
      </c>
      <c r="K12" s="58">
        <f>E12*Parameters!P$27</f>
        <v>4.6403850000000011</v>
      </c>
      <c r="L12" s="56">
        <f>F12*Parameters!N$27</f>
        <v>9.3030000000000015E-2</v>
      </c>
      <c r="M12" s="57">
        <f>G12*Parameters!O$27</f>
        <v>0.21165225000000004</v>
      </c>
      <c r="N12" s="58">
        <f>H12*Parameters!P$27</f>
        <v>0.46403850000000013</v>
      </c>
      <c r="O12" s="56">
        <f>C12*Parameters!N$29</f>
        <v>0.93030000000000013</v>
      </c>
      <c r="P12" s="57">
        <f>D12*Parameters!O$29</f>
        <v>2.1165225000000003</v>
      </c>
      <c r="Q12" s="58">
        <f>E12*Parameters!P$29</f>
        <v>4.6403850000000011</v>
      </c>
      <c r="R12" s="56">
        <f>F12*Parameters!N$29</f>
        <v>9.3030000000000015E-2</v>
      </c>
      <c r="S12" s="57">
        <f>G12*Parameters!O$27</f>
        <v>0.21165225000000004</v>
      </c>
      <c r="T12" s="58">
        <f>H12*Parameters!P$27</f>
        <v>0.46403850000000013</v>
      </c>
      <c r="U12" s="56">
        <f>C12*Parameters!N$30</f>
        <v>0.93030000000000013</v>
      </c>
      <c r="V12" s="57">
        <f>D12*Parameters!O$30</f>
        <v>2.1165225000000003</v>
      </c>
      <c r="W12" s="58">
        <f>E12*Parameters!P$30</f>
        <v>4.6403850000000011</v>
      </c>
      <c r="X12" s="56">
        <f>F12*Parameters!N$30</f>
        <v>9.3030000000000015E-2</v>
      </c>
      <c r="Y12" s="57">
        <f>G12*Parameters!O$30</f>
        <v>0.21165225000000004</v>
      </c>
      <c r="Z12" s="58">
        <f>H12*Parameters!P$30</f>
        <v>0.46403850000000013</v>
      </c>
      <c r="AA12" s="56">
        <f>C12*Parameters!N$31</f>
        <v>0.93030000000000013</v>
      </c>
      <c r="AB12" s="57">
        <f>D12*Parameters!O$31</f>
        <v>2.1165225000000003</v>
      </c>
      <c r="AC12" s="58">
        <f>E12*Parameters!P$31</f>
        <v>4.6403850000000011</v>
      </c>
      <c r="AD12" s="56">
        <f>F12*Parameters!N$31</f>
        <v>9.3030000000000015E-2</v>
      </c>
      <c r="AE12" s="57">
        <f>G12*Parameters!O$31</f>
        <v>0.21165225000000004</v>
      </c>
      <c r="AF12" s="58">
        <f>H12*Parameters!P$31</f>
        <v>0.46403850000000013</v>
      </c>
    </row>
    <row r="13" spans="1:32" x14ac:dyDescent="0.2">
      <c r="A13" s="4" t="s">
        <v>82</v>
      </c>
      <c r="B13" s="4" t="s">
        <v>17</v>
      </c>
      <c r="C13" s="56">
        <f>Node_List!Z13*Parameters!D$21</f>
        <v>4.7664000000000009</v>
      </c>
      <c r="D13" s="57">
        <f>Node_List!AA13*Parameters!E$21</f>
        <v>12.894480000000003</v>
      </c>
      <c r="E13" s="58">
        <f>Node_List!AB13*Parameters!F$21</f>
        <v>31.070880000000006</v>
      </c>
      <c r="F13" s="56">
        <f>C13*Parameters!N$24</f>
        <v>0.47664000000000012</v>
      </c>
      <c r="G13" s="57">
        <f>D13*Parameters!O$24</f>
        <v>1.2894480000000004</v>
      </c>
      <c r="H13" s="58">
        <f>E13*Parameters!P$24</f>
        <v>3.107088000000001</v>
      </c>
      <c r="I13" s="56">
        <f>C13*Parameters!N$27</f>
        <v>1.1916000000000002</v>
      </c>
      <c r="J13" s="57">
        <f>D13*Parameters!O$27</f>
        <v>3.2236200000000008</v>
      </c>
      <c r="K13" s="58">
        <f>E13*Parameters!P$27</f>
        <v>7.7677200000000015</v>
      </c>
      <c r="L13" s="56">
        <f>F13*Parameters!N$27</f>
        <v>0.11916000000000003</v>
      </c>
      <c r="M13" s="57">
        <f>G13*Parameters!O$27</f>
        <v>0.32236200000000009</v>
      </c>
      <c r="N13" s="58">
        <f>H13*Parameters!P$27</f>
        <v>0.77677200000000024</v>
      </c>
      <c r="O13" s="56">
        <f>C13*Parameters!N$29</f>
        <v>1.1916000000000002</v>
      </c>
      <c r="P13" s="57">
        <f>D13*Parameters!O$29</f>
        <v>3.2236200000000008</v>
      </c>
      <c r="Q13" s="58">
        <f>E13*Parameters!P$29</f>
        <v>7.7677200000000015</v>
      </c>
      <c r="R13" s="56">
        <f>F13*Parameters!N$29</f>
        <v>0.11916000000000003</v>
      </c>
      <c r="S13" s="57">
        <f>G13*Parameters!O$27</f>
        <v>0.32236200000000009</v>
      </c>
      <c r="T13" s="58">
        <f>H13*Parameters!P$27</f>
        <v>0.77677200000000024</v>
      </c>
      <c r="U13" s="56">
        <f>C13*Parameters!N$30</f>
        <v>1.1916000000000002</v>
      </c>
      <c r="V13" s="57">
        <f>D13*Parameters!O$30</f>
        <v>3.2236200000000008</v>
      </c>
      <c r="W13" s="58">
        <f>E13*Parameters!P$30</f>
        <v>7.7677200000000015</v>
      </c>
      <c r="X13" s="56">
        <f>F13*Parameters!N$30</f>
        <v>0.11916000000000003</v>
      </c>
      <c r="Y13" s="57">
        <f>G13*Parameters!O$30</f>
        <v>0.32236200000000009</v>
      </c>
      <c r="Z13" s="58">
        <f>H13*Parameters!P$30</f>
        <v>0.77677200000000024</v>
      </c>
      <c r="AA13" s="56">
        <f>C13*Parameters!N$31</f>
        <v>1.1916000000000002</v>
      </c>
      <c r="AB13" s="57">
        <f>D13*Parameters!O$31</f>
        <v>3.2236200000000008</v>
      </c>
      <c r="AC13" s="58">
        <f>E13*Parameters!P$31</f>
        <v>7.7677200000000015</v>
      </c>
      <c r="AD13" s="56">
        <f>F13*Parameters!N$31</f>
        <v>0.11916000000000003</v>
      </c>
      <c r="AE13" s="57">
        <f>G13*Parameters!O$31</f>
        <v>0.32236200000000009</v>
      </c>
      <c r="AF13" s="58">
        <f>H13*Parameters!P$31</f>
        <v>0.77677200000000024</v>
      </c>
    </row>
    <row r="14" spans="1:32" x14ac:dyDescent="0.2">
      <c r="A14" s="4" t="s">
        <v>83</v>
      </c>
      <c r="B14" s="4" t="s">
        <v>17</v>
      </c>
      <c r="C14" s="56">
        <f>Node_List!Z14*Parameters!D$21</f>
        <v>4.4568000000000003</v>
      </c>
      <c r="D14" s="57">
        <f>Node_List!AA14*Parameters!E$21</f>
        <v>10.922760000000004</v>
      </c>
      <c r="E14" s="58">
        <f>Node_List!AB14*Parameters!F$21</f>
        <v>24.100560000000009</v>
      </c>
      <c r="F14" s="56">
        <f>C14*Parameters!N$24</f>
        <v>0.44568000000000008</v>
      </c>
      <c r="G14" s="57">
        <f>D14*Parameters!O$24</f>
        <v>1.0922760000000005</v>
      </c>
      <c r="H14" s="58">
        <f>E14*Parameters!P$24</f>
        <v>2.4100560000000009</v>
      </c>
      <c r="I14" s="56">
        <f>C14*Parameters!N$27</f>
        <v>1.1142000000000001</v>
      </c>
      <c r="J14" s="57">
        <f>D14*Parameters!O$27</f>
        <v>2.7306900000000009</v>
      </c>
      <c r="K14" s="58">
        <f>E14*Parameters!P$27</f>
        <v>6.0251400000000022</v>
      </c>
      <c r="L14" s="56">
        <f>F14*Parameters!N$27</f>
        <v>0.11142000000000002</v>
      </c>
      <c r="M14" s="57">
        <f>G14*Parameters!O$27</f>
        <v>0.27306900000000012</v>
      </c>
      <c r="N14" s="58">
        <f>H14*Parameters!P$27</f>
        <v>0.60251400000000022</v>
      </c>
      <c r="O14" s="56">
        <f>C14*Parameters!N$29</f>
        <v>1.1142000000000001</v>
      </c>
      <c r="P14" s="57">
        <f>D14*Parameters!O$29</f>
        <v>2.7306900000000009</v>
      </c>
      <c r="Q14" s="58">
        <f>E14*Parameters!P$29</f>
        <v>6.0251400000000022</v>
      </c>
      <c r="R14" s="56">
        <f>F14*Parameters!N$29</f>
        <v>0.11142000000000002</v>
      </c>
      <c r="S14" s="57">
        <f>G14*Parameters!O$27</f>
        <v>0.27306900000000012</v>
      </c>
      <c r="T14" s="58">
        <f>H14*Parameters!P$27</f>
        <v>0.60251400000000022</v>
      </c>
      <c r="U14" s="56">
        <f>C14*Parameters!N$30</f>
        <v>1.1142000000000001</v>
      </c>
      <c r="V14" s="57">
        <f>D14*Parameters!O$30</f>
        <v>2.7306900000000009</v>
      </c>
      <c r="W14" s="58">
        <f>E14*Parameters!P$30</f>
        <v>6.0251400000000022</v>
      </c>
      <c r="X14" s="56">
        <f>F14*Parameters!N$30</f>
        <v>0.11142000000000002</v>
      </c>
      <c r="Y14" s="57">
        <f>G14*Parameters!O$30</f>
        <v>0.27306900000000012</v>
      </c>
      <c r="Z14" s="58">
        <f>H14*Parameters!P$30</f>
        <v>0.60251400000000022</v>
      </c>
      <c r="AA14" s="56">
        <f>C14*Parameters!N$31</f>
        <v>1.1142000000000001</v>
      </c>
      <c r="AB14" s="57">
        <f>D14*Parameters!O$31</f>
        <v>2.7306900000000009</v>
      </c>
      <c r="AC14" s="58">
        <f>E14*Parameters!P$31</f>
        <v>6.0251400000000022</v>
      </c>
      <c r="AD14" s="56">
        <f>F14*Parameters!N$31</f>
        <v>0.11142000000000002</v>
      </c>
      <c r="AE14" s="57">
        <f>G14*Parameters!O$31</f>
        <v>0.27306900000000012</v>
      </c>
      <c r="AF14" s="58">
        <f>H14*Parameters!P$31</f>
        <v>0.60251400000000022</v>
      </c>
    </row>
    <row r="15" spans="1:32" x14ac:dyDescent="0.2">
      <c r="A15" s="4" t="s">
        <v>84</v>
      </c>
      <c r="B15" s="4" t="s">
        <v>17</v>
      </c>
      <c r="C15" s="56">
        <f>Node_List!Z15*Parameters!D$21</f>
        <v>17.509200000000003</v>
      </c>
      <c r="D15" s="57">
        <f>Node_List!AA15*Parameters!E$21</f>
        <v>40.488690000000013</v>
      </c>
      <c r="E15" s="58">
        <f>Node_List!AB15*Parameters!F$21</f>
        <v>91.405140000000031</v>
      </c>
      <c r="F15" s="56">
        <f>C15*Parameters!N$24</f>
        <v>1.7509200000000005</v>
      </c>
      <c r="G15" s="57">
        <f>D15*Parameters!O$24</f>
        <v>4.0488690000000016</v>
      </c>
      <c r="H15" s="58">
        <f>E15*Parameters!P$24</f>
        <v>9.1405140000000031</v>
      </c>
      <c r="I15" s="56">
        <f>C15*Parameters!N$27</f>
        <v>4.3773000000000009</v>
      </c>
      <c r="J15" s="57">
        <f>D15*Parameters!O$27</f>
        <v>10.122172500000003</v>
      </c>
      <c r="K15" s="58">
        <f>E15*Parameters!P$27</f>
        <v>22.851285000000008</v>
      </c>
      <c r="L15" s="56">
        <f>F15*Parameters!N$27</f>
        <v>0.43773000000000012</v>
      </c>
      <c r="M15" s="57">
        <f>G15*Parameters!O$27</f>
        <v>1.0122172500000004</v>
      </c>
      <c r="N15" s="58">
        <f>H15*Parameters!P$27</f>
        <v>2.2851285000000008</v>
      </c>
      <c r="O15" s="56">
        <f>C15*Parameters!N$29</f>
        <v>4.3773000000000009</v>
      </c>
      <c r="P15" s="57">
        <f>D15*Parameters!O$29</f>
        <v>10.122172500000003</v>
      </c>
      <c r="Q15" s="58">
        <f>E15*Parameters!P$29</f>
        <v>22.851285000000008</v>
      </c>
      <c r="R15" s="56">
        <f>F15*Parameters!N$29</f>
        <v>0.43773000000000012</v>
      </c>
      <c r="S15" s="57">
        <f>G15*Parameters!O$27</f>
        <v>1.0122172500000004</v>
      </c>
      <c r="T15" s="58">
        <f>H15*Parameters!P$27</f>
        <v>2.2851285000000008</v>
      </c>
      <c r="U15" s="56">
        <f>C15*Parameters!N$30</f>
        <v>4.3773000000000009</v>
      </c>
      <c r="V15" s="57">
        <f>D15*Parameters!O$30</f>
        <v>10.122172500000003</v>
      </c>
      <c r="W15" s="58">
        <f>E15*Parameters!P$30</f>
        <v>22.851285000000008</v>
      </c>
      <c r="X15" s="56">
        <f>F15*Parameters!N$30</f>
        <v>0.43773000000000012</v>
      </c>
      <c r="Y15" s="57">
        <f>G15*Parameters!O$30</f>
        <v>1.0122172500000004</v>
      </c>
      <c r="Z15" s="58">
        <f>H15*Parameters!P$30</f>
        <v>2.2851285000000008</v>
      </c>
      <c r="AA15" s="56">
        <f>C15*Parameters!N$31</f>
        <v>4.3773000000000009</v>
      </c>
      <c r="AB15" s="57">
        <f>D15*Parameters!O$31</f>
        <v>10.122172500000003</v>
      </c>
      <c r="AC15" s="58">
        <f>E15*Parameters!P$31</f>
        <v>22.851285000000008</v>
      </c>
      <c r="AD15" s="56">
        <f>F15*Parameters!N$31</f>
        <v>0.43773000000000012</v>
      </c>
      <c r="AE15" s="57">
        <f>G15*Parameters!O$31</f>
        <v>1.0122172500000004</v>
      </c>
      <c r="AF15" s="58">
        <f>H15*Parameters!P$31</f>
        <v>2.2851285000000008</v>
      </c>
    </row>
    <row r="16" spans="1:32" x14ac:dyDescent="0.2">
      <c r="A16" s="4" t="s">
        <v>85</v>
      </c>
      <c r="B16" s="4" t="s">
        <v>17</v>
      </c>
      <c r="C16" s="56">
        <f>Node_List!Z16*Parameters!D$21</f>
        <v>14.352000000000004</v>
      </c>
      <c r="D16" s="57">
        <f>Node_List!AA16*Parameters!E$21</f>
        <v>34.977900000000005</v>
      </c>
      <c r="E16" s="58">
        <f>Node_List!AB16*Parameters!F$21</f>
        <v>79.649400000000028</v>
      </c>
      <c r="F16" s="56">
        <f>C16*Parameters!N$24</f>
        <v>1.4352000000000005</v>
      </c>
      <c r="G16" s="57">
        <f>D16*Parameters!O$24</f>
        <v>3.4977900000000006</v>
      </c>
      <c r="H16" s="58">
        <f>E16*Parameters!P$24</f>
        <v>7.964940000000003</v>
      </c>
      <c r="I16" s="56">
        <f>C16*Parameters!N$27</f>
        <v>3.588000000000001</v>
      </c>
      <c r="J16" s="57">
        <f>D16*Parameters!O$27</f>
        <v>8.7444750000000013</v>
      </c>
      <c r="K16" s="58">
        <f>E16*Parameters!P$27</f>
        <v>19.912350000000007</v>
      </c>
      <c r="L16" s="56">
        <f>F16*Parameters!N$27</f>
        <v>0.35880000000000012</v>
      </c>
      <c r="M16" s="57">
        <f>G16*Parameters!O$27</f>
        <v>0.87444750000000016</v>
      </c>
      <c r="N16" s="58">
        <f>H16*Parameters!P$27</f>
        <v>1.9912350000000008</v>
      </c>
      <c r="O16" s="56">
        <f>C16*Parameters!N$29</f>
        <v>3.588000000000001</v>
      </c>
      <c r="P16" s="57">
        <f>D16*Parameters!O$29</f>
        <v>8.7444750000000013</v>
      </c>
      <c r="Q16" s="58">
        <f>E16*Parameters!P$29</f>
        <v>19.912350000000007</v>
      </c>
      <c r="R16" s="56">
        <f>F16*Parameters!N$29</f>
        <v>0.35880000000000012</v>
      </c>
      <c r="S16" s="57">
        <f>G16*Parameters!O$27</f>
        <v>0.87444750000000016</v>
      </c>
      <c r="T16" s="58">
        <f>H16*Parameters!P$27</f>
        <v>1.9912350000000008</v>
      </c>
      <c r="U16" s="56">
        <f>C16*Parameters!N$30</f>
        <v>3.588000000000001</v>
      </c>
      <c r="V16" s="57">
        <f>D16*Parameters!O$30</f>
        <v>8.7444750000000013</v>
      </c>
      <c r="W16" s="58">
        <f>E16*Parameters!P$30</f>
        <v>19.912350000000007</v>
      </c>
      <c r="X16" s="56">
        <f>F16*Parameters!N$30</f>
        <v>0.35880000000000012</v>
      </c>
      <c r="Y16" s="57">
        <f>G16*Parameters!O$30</f>
        <v>0.87444750000000016</v>
      </c>
      <c r="Z16" s="58">
        <f>H16*Parameters!P$30</f>
        <v>1.9912350000000008</v>
      </c>
      <c r="AA16" s="56">
        <f>C16*Parameters!N$31</f>
        <v>3.588000000000001</v>
      </c>
      <c r="AB16" s="57">
        <f>D16*Parameters!O$31</f>
        <v>8.7444750000000013</v>
      </c>
      <c r="AC16" s="58">
        <f>E16*Parameters!P$31</f>
        <v>19.912350000000007</v>
      </c>
      <c r="AD16" s="56">
        <f>F16*Parameters!N$31</f>
        <v>0.35880000000000012</v>
      </c>
      <c r="AE16" s="57">
        <f>G16*Parameters!O$31</f>
        <v>0.87444750000000016</v>
      </c>
      <c r="AF16" s="58">
        <f>H16*Parameters!P$31</f>
        <v>1.9912350000000008</v>
      </c>
    </row>
    <row r="17" spans="1:32" x14ac:dyDescent="0.2">
      <c r="A17" s="4" t="s">
        <v>86</v>
      </c>
      <c r="B17" s="4" t="s">
        <v>17</v>
      </c>
      <c r="C17" s="56">
        <f>Node_List!Z17*Parameters!D$21</f>
        <v>4.2900000000000009</v>
      </c>
      <c r="D17" s="57">
        <f>Node_List!AA17*Parameters!E$21</f>
        <v>10.997250000000003</v>
      </c>
      <c r="E17" s="58">
        <f>Node_List!AB17*Parameters!F$21</f>
        <v>25.552500000000002</v>
      </c>
      <c r="F17" s="56">
        <f>C17*Parameters!N$24</f>
        <v>0.4290000000000001</v>
      </c>
      <c r="G17" s="57">
        <f>D17*Parameters!O$24</f>
        <v>1.0997250000000003</v>
      </c>
      <c r="H17" s="58">
        <f>E17*Parameters!P$24</f>
        <v>2.5552500000000005</v>
      </c>
      <c r="I17" s="56">
        <f>C17*Parameters!N$27</f>
        <v>1.0725000000000002</v>
      </c>
      <c r="J17" s="57">
        <f>D17*Parameters!O$27</f>
        <v>2.7493125000000007</v>
      </c>
      <c r="K17" s="58">
        <f>E17*Parameters!P$27</f>
        <v>6.3881250000000005</v>
      </c>
      <c r="L17" s="56">
        <f>F17*Parameters!N$27</f>
        <v>0.10725000000000003</v>
      </c>
      <c r="M17" s="57">
        <f>G17*Parameters!O$27</f>
        <v>0.27493125000000007</v>
      </c>
      <c r="N17" s="58">
        <f>H17*Parameters!P$27</f>
        <v>0.63881250000000012</v>
      </c>
      <c r="O17" s="56">
        <f>C17*Parameters!N$29</f>
        <v>1.0725000000000002</v>
      </c>
      <c r="P17" s="57">
        <f>D17*Parameters!O$29</f>
        <v>2.7493125000000007</v>
      </c>
      <c r="Q17" s="58">
        <f>E17*Parameters!P$29</f>
        <v>6.3881250000000005</v>
      </c>
      <c r="R17" s="56">
        <f>F17*Parameters!N$29</f>
        <v>0.10725000000000003</v>
      </c>
      <c r="S17" s="57">
        <f>G17*Parameters!O$27</f>
        <v>0.27493125000000007</v>
      </c>
      <c r="T17" s="58">
        <f>H17*Parameters!P$27</f>
        <v>0.63881250000000012</v>
      </c>
      <c r="U17" s="56">
        <f>C17*Parameters!N$30</f>
        <v>1.0725000000000002</v>
      </c>
      <c r="V17" s="57">
        <f>D17*Parameters!O$30</f>
        <v>2.7493125000000007</v>
      </c>
      <c r="W17" s="58">
        <f>E17*Parameters!P$30</f>
        <v>6.3881250000000005</v>
      </c>
      <c r="X17" s="56">
        <f>F17*Parameters!N$30</f>
        <v>0.10725000000000003</v>
      </c>
      <c r="Y17" s="57">
        <f>G17*Parameters!O$30</f>
        <v>0.27493125000000007</v>
      </c>
      <c r="Z17" s="58">
        <f>H17*Parameters!P$30</f>
        <v>0.63881250000000012</v>
      </c>
      <c r="AA17" s="56">
        <f>C17*Parameters!N$31</f>
        <v>1.0725000000000002</v>
      </c>
      <c r="AB17" s="57">
        <f>D17*Parameters!O$31</f>
        <v>2.7493125000000007</v>
      </c>
      <c r="AC17" s="58">
        <f>E17*Parameters!P$31</f>
        <v>6.3881250000000005</v>
      </c>
      <c r="AD17" s="56">
        <f>F17*Parameters!N$31</f>
        <v>0.10725000000000003</v>
      </c>
      <c r="AE17" s="57">
        <f>G17*Parameters!O$31</f>
        <v>0.27493125000000007</v>
      </c>
      <c r="AF17" s="58">
        <f>H17*Parameters!P$31</f>
        <v>0.63881250000000012</v>
      </c>
    </row>
    <row r="18" spans="1:32" x14ac:dyDescent="0.2">
      <c r="A18" s="4" t="s">
        <v>87</v>
      </c>
      <c r="B18" s="4" t="s">
        <v>17</v>
      </c>
      <c r="C18" s="56">
        <f>Node_List!Z18*Parameters!D$21</f>
        <v>13.644000000000004</v>
      </c>
      <c r="D18" s="57">
        <f>Node_List!AA18*Parameters!E$21</f>
        <v>32.055300000000003</v>
      </c>
      <c r="E18" s="58">
        <f>Node_List!AB18*Parameters!F$21</f>
        <v>71.677800000000019</v>
      </c>
      <c r="F18" s="56">
        <f>C18*Parameters!N$24</f>
        <v>1.3644000000000005</v>
      </c>
      <c r="G18" s="57">
        <f>D18*Parameters!O$24</f>
        <v>3.2055300000000004</v>
      </c>
      <c r="H18" s="58">
        <f>E18*Parameters!P$24</f>
        <v>7.1677800000000023</v>
      </c>
      <c r="I18" s="56">
        <f>C18*Parameters!N$27</f>
        <v>3.4110000000000009</v>
      </c>
      <c r="J18" s="57">
        <f>D18*Parameters!O$27</f>
        <v>8.0138250000000006</v>
      </c>
      <c r="K18" s="58">
        <f>E18*Parameters!P$27</f>
        <v>17.919450000000005</v>
      </c>
      <c r="L18" s="56">
        <f>F18*Parameters!N$27</f>
        <v>0.34110000000000013</v>
      </c>
      <c r="M18" s="57">
        <f>G18*Parameters!O$27</f>
        <v>0.80138250000000011</v>
      </c>
      <c r="N18" s="58">
        <f>H18*Parameters!P$27</f>
        <v>1.7919450000000006</v>
      </c>
      <c r="O18" s="56">
        <f>C18*Parameters!N$29</f>
        <v>3.4110000000000009</v>
      </c>
      <c r="P18" s="57">
        <f>D18*Parameters!O$29</f>
        <v>8.0138250000000006</v>
      </c>
      <c r="Q18" s="58">
        <f>E18*Parameters!P$29</f>
        <v>17.919450000000005</v>
      </c>
      <c r="R18" s="56">
        <f>F18*Parameters!N$29</f>
        <v>0.34110000000000013</v>
      </c>
      <c r="S18" s="57">
        <f>G18*Parameters!O$27</f>
        <v>0.80138250000000011</v>
      </c>
      <c r="T18" s="58">
        <f>H18*Parameters!P$27</f>
        <v>1.7919450000000006</v>
      </c>
      <c r="U18" s="56">
        <f>C18*Parameters!N$30</f>
        <v>3.4110000000000009</v>
      </c>
      <c r="V18" s="57">
        <f>D18*Parameters!O$30</f>
        <v>8.0138250000000006</v>
      </c>
      <c r="W18" s="58">
        <f>E18*Parameters!P$30</f>
        <v>17.919450000000005</v>
      </c>
      <c r="X18" s="56">
        <f>F18*Parameters!N$30</f>
        <v>0.34110000000000013</v>
      </c>
      <c r="Y18" s="57">
        <f>G18*Parameters!O$30</f>
        <v>0.80138250000000011</v>
      </c>
      <c r="Z18" s="58">
        <f>H18*Parameters!P$30</f>
        <v>1.7919450000000006</v>
      </c>
      <c r="AA18" s="56">
        <f>C18*Parameters!N$31</f>
        <v>3.4110000000000009</v>
      </c>
      <c r="AB18" s="57">
        <f>D18*Parameters!O$31</f>
        <v>8.0138250000000006</v>
      </c>
      <c r="AC18" s="58">
        <f>E18*Parameters!P$31</f>
        <v>17.919450000000005</v>
      </c>
      <c r="AD18" s="56">
        <f>F18*Parameters!N$31</f>
        <v>0.34110000000000013</v>
      </c>
      <c r="AE18" s="57">
        <f>G18*Parameters!O$31</f>
        <v>0.80138250000000011</v>
      </c>
      <c r="AF18" s="58">
        <f>H18*Parameters!P$31</f>
        <v>1.7919450000000006</v>
      </c>
    </row>
    <row r="19" spans="1:32" x14ac:dyDescent="0.2">
      <c r="A19" s="4" t="s">
        <v>88</v>
      </c>
      <c r="B19" s="4" t="s">
        <v>17</v>
      </c>
      <c r="C19" s="56">
        <f>Node_List!Z19*Parameters!D$21</f>
        <v>7.4328000000000012</v>
      </c>
      <c r="D19" s="57">
        <f>Node_List!AA19*Parameters!E$21</f>
        <v>17.780460000000001</v>
      </c>
      <c r="E19" s="58">
        <f>Node_List!AB19*Parameters!F$21</f>
        <v>40.352760000000011</v>
      </c>
      <c r="F19" s="56">
        <f>C19*Parameters!N$24</f>
        <v>0.74328000000000016</v>
      </c>
      <c r="G19" s="57">
        <f>D19*Parameters!O$24</f>
        <v>1.7780460000000002</v>
      </c>
      <c r="H19" s="58">
        <f>E19*Parameters!P$24</f>
        <v>4.0352760000000014</v>
      </c>
      <c r="I19" s="56">
        <f>C19*Parameters!N$27</f>
        <v>1.8582000000000003</v>
      </c>
      <c r="J19" s="57">
        <f>D19*Parameters!O$27</f>
        <v>4.4451150000000004</v>
      </c>
      <c r="K19" s="58">
        <f>E19*Parameters!P$27</f>
        <v>10.088190000000003</v>
      </c>
      <c r="L19" s="56">
        <f>F19*Parameters!N$27</f>
        <v>0.18582000000000004</v>
      </c>
      <c r="M19" s="57">
        <f>G19*Parameters!O$27</f>
        <v>0.44451150000000006</v>
      </c>
      <c r="N19" s="58">
        <f>H19*Parameters!P$27</f>
        <v>1.0088190000000004</v>
      </c>
      <c r="O19" s="56">
        <f>C19*Parameters!N$29</f>
        <v>1.8582000000000003</v>
      </c>
      <c r="P19" s="57">
        <f>D19*Parameters!O$29</f>
        <v>4.4451150000000004</v>
      </c>
      <c r="Q19" s="58">
        <f>E19*Parameters!P$29</f>
        <v>10.088190000000003</v>
      </c>
      <c r="R19" s="56">
        <f>F19*Parameters!N$29</f>
        <v>0.18582000000000004</v>
      </c>
      <c r="S19" s="57">
        <f>G19*Parameters!O$27</f>
        <v>0.44451150000000006</v>
      </c>
      <c r="T19" s="58">
        <f>H19*Parameters!P$27</f>
        <v>1.0088190000000004</v>
      </c>
      <c r="U19" s="56">
        <f>C19*Parameters!N$30</f>
        <v>1.8582000000000003</v>
      </c>
      <c r="V19" s="57">
        <f>D19*Parameters!O$30</f>
        <v>4.4451150000000004</v>
      </c>
      <c r="W19" s="58">
        <f>E19*Parameters!P$30</f>
        <v>10.088190000000003</v>
      </c>
      <c r="X19" s="56">
        <f>F19*Parameters!N$30</f>
        <v>0.18582000000000004</v>
      </c>
      <c r="Y19" s="57">
        <f>G19*Parameters!O$30</f>
        <v>0.44451150000000006</v>
      </c>
      <c r="Z19" s="58">
        <f>H19*Parameters!P$30</f>
        <v>1.0088190000000004</v>
      </c>
      <c r="AA19" s="56">
        <f>C19*Parameters!N$31</f>
        <v>1.8582000000000003</v>
      </c>
      <c r="AB19" s="57">
        <f>D19*Parameters!O$31</f>
        <v>4.4451150000000004</v>
      </c>
      <c r="AC19" s="58">
        <f>E19*Parameters!P$31</f>
        <v>10.088190000000003</v>
      </c>
      <c r="AD19" s="56">
        <f>F19*Parameters!N$31</f>
        <v>0.18582000000000004</v>
      </c>
      <c r="AE19" s="57">
        <f>G19*Parameters!O$31</f>
        <v>0.44451150000000006</v>
      </c>
      <c r="AF19" s="58">
        <f>H19*Parameters!P$31</f>
        <v>1.0088190000000004</v>
      </c>
    </row>
    <row r="20" spans="1:32" x14ac:dyDescent="0.2">
      <c r="A20" s="4" t="s">
        <v>89</v>
      </c>
      <c r="B20" s="4" t="s">
        <v>17</v>
      </c>
      <c r="C20" s="56">
        <f>Node_List!Z20*Parameters!D$21</f>
        <v>11.847600000000002</v>
      </c>
      <c r="D20" s="57">
        <f>Node_List!AA20*Parameters!E$21</f>
        <v>29.481570000000008</v>
      </c>
      <c r="E20" s="58">
        <f>Node_List!AB20*Parameters!F$21</f>
        <v>67.530420000000007</v>
      </c>
      <c r="F20" s="56">
        <f>C20*Parameters!N$24</f>
        <v>1.1847600000000003</v>
      </c>
      <c r="G20" s="57">
        <f>D20*Parameters!O$24</f>
        <v>2.948157000000001</v>
      </c>
      <c r="H20" s="58">
        <f>E20*Parameters!P$24</f>
        <v>6.7530420000000007</v>
      </c>
      <c r="I20" s="56">
        <f>C20*Parameters!N$27</f>
        <v>2.9619000000000004</v>
      </c>
      <c r="J20" s="57">
        <f>D20*Parameters!O$27</f>
        <v>7.3703925000000021</v>
      </c>
      <c r="K20" s="58">
        <f>E20*Parameters!P$27</f>
        <v>16.882605000000002</v>
      </c>
      <c r="L20" s="56">
        <f>F20*Parameters!N$27</f>
        <v>0.29619000000000006</v>
      </c>
      <c r="M20" s="57">
        <f>G20*Parameters!O$27</f>
        <v>0.73703925000000026</v>
      </c>
      <c r="N20" s="58">
        <f>H20*Parameters!P$27</f>
        <v>1.6882605000000002</v>
      </c>
      <c r="O20" s="56">
        <f>C20*Parameters!N$29</f>
        <v>2.9619000000000004</v>
      </c>
      <c r="P20" s="57">
        <f>D20*Parameters!O$29</f>
        <v>7.3703925000000021</v>
      </c>
      <c r="Q20" s="58">
        <f>E20*Parameters!P$29</f>
        <v>16.882605000000002</v>
      </c>
      <c r="R20" s="56">
        <f>F20*Parameters!N$29</f>
        <v>0.29619000000000006</v>
      </c>
      <c r="S20" s="57">
        <f>G20*Parameters!O$27</f>
        <v>0.73703925000000026</v>
      </c>
      <c r="T20" s="58">
        <f>H20*Parameters!P$27</f>
        <v>1.6882605000000002</v>
      </c>
      <c r="U20" s="56">
        <f>C20*Parameters!N$30</f>
        <v>2.9619000000000004</v>
      </c>
      <c r="V20" s="57">
        <f>D20*Parameters!O$30</f>
        <v>7.3703925000000021</v>
      </c>
      <c r="W20" s="58">
        <f>E20*Parameters!P$30</f>
        <v>16.882605000000002</v>
      </c>
      <c r="X20" s="56">
        <f>F20*Parameters!N$30</f>
        <v>0.29619000000000006</v>
      </c>
      <c r="Y20" s="57">
        <f>G20*Parameters!O$30</f>
        <v>0.73703925000000026</v>
      </c>
      <c r="Z20" s="58">
        <f>H20*Parameters!P$30</f>
        <v>1.6882605000000002</v>
      </c>
      <c r="AA20" s="56">
        <f>C20*Parameters!N$31</f>
        <v>2.9619000000000004</v>
      </c>
      <c r="AB20" s="57">
        <f>D20*Parameters!O$31</f>
        <v>7.3703925000000021</v>
      </c>
      <c r="AC20" s="58">
        <f>E20*Parameters!P$31</f>
        <v>16.882605000000002</v>
      </c>
      <c r="AD20" s="56">
        <f>F20*Parameters!N$31</f>
        <v>0.29619000000000006</v>
      </c>
      <c r="AE20" s="57">
        <f>G20*Parameters!O$31</f>
        <v>0.73703925000000026</v>
      </c>
      <c r="AF20" s="58">
        <f>H20*Parameters!P$31</f>
        <v>1.6882605000000002</v>
      </c>
    </row>
    <row r="21" spans="1:32" x14ac:dyDescent="0.2">
      <c r="A21" s="4" t="s">
        <v>90</v>
      </c>
      <c r="B21" s="4" t="s">
        <v>17</v>
      </c>
      <c r="C21" s="56">
        <f>Node_List!Z21*Parameters!D$21</f>
        <v>8.7324000000000019</v>
      </c>
      <c r="D21" s="57">
        <f>Node_List!AA21*Parameters!E$21</f>
        <v>22.712430000000005</v>
      </c>
      <c r="E21" s="58">
        <f>Node_List!AB21*Parameters!F$21</f>
        <v>52.697580000000016</v>
      </c>
      <c r="F21" s="56">
        <f>C21*Parameters!N$24</f>
        <v>0.87324000000000024</v>
      </c>
      <c r="G21" s="57">
        <f>D21*Parameters!O$24</f>
        <v>2.2712430000000006</v>
      </c>
      <c r="H21" s="58">
        <f>E21*Parameters!P$24</f>
        <v>5.2697580000000022</v>
      </c>
      <c r="I21" s="56">
        <f>C21*Parameters!N$27</f>
        <v>2.1831000000000005</v>
      </c>
      <c r="J21" s="57">
        <f>D21*Parameters!O$27</f>
        <v>5.6781075000000012</v>
      </c>
      <c r="K21" s="58">
        <f>E21*Parameters!P$27</f>
        <v>13.174395000000004</v>
      </c>
      <c r="L21" s="56">
        <f>F21*Parameters!N$27</f>
        <v>0.21831000000000006</v>
      </c>
      <c r="M21" s="57">
        <f>G21*Parameters!O$27</f>
        <v>0.56781075000000014</v>
      </c>
      <c r="N21" s="58">
        <f>H21*Parameters!P$27</f>
        <v>1.3174395000000005</v>
      </c>
      <c r="O21" s="56">
        <f>C21*Parameters!N$29</f>
        <v>2.1831000000000005</v>
      </c>
      <c r="P21" s="57">
        <f>D21*Parameters!O$29</f>
        <v>5.6781075000000012</v>
      </c>
      <c r="Q21" s="58">
        <f>E21*Parameters!P$29</f>
        <v>13.174395000000004</v>
      </c>
      <c r="R21" s="56">
        <f>F21*Parameters!N$29</f>
        <v>0.21831000000000006</v>
      </c>
      <c r="S21" s="57">
        <f>G21*Parameters!O$27</f>
        <v>0.56781075000000014</v>
      </c>
      <c r="T21" s="58">
        <f>H21*Parameters!P$27</f>
        <v>1.3174395000000005</v>
      </c>
      <c r="U21" s="56">
        <f>C21*Parameters!N$30</f>
        <v>2.1831000000000005</v>
      </c>
      <c r="V21" s="57">
        <f>D21*Parameters!O$30</f>
        <v>5.6781075000000012</v>
      </c>
      <c r="W21" s="58">
        <f>E21*Parameters!P$30</f>
        <v>13.174395000000004</v>
      </c>
      <c r="X21" s="56">
        <f>F21*Parameters!N$30</f>
        <v>0.21831000000000006</v>
      </c>
      <c r="Y21" s="57">
        <f>G21*Parameters!O$30</f>
        <v>0.56781075000000014</v>
      </c>
      <c r="Z21" s="58">
        <f>H21*Parameters!P$30</f>
        <v>1.3174395000000005</v>
      </c>
      <c r="AA21" s="56">
        <f>C21*Parameters!N$31</f>
        <v>2.1831000000000005</v>
      </c>
      <c r="AB21" s="57">
        <f>D21*Parameters!O$31</f>
        <v>5.6781075000000012</v>
      </c>
      <c r="AC21" s="58">
        <f>E21*Parameters!P$31</f>
        <v>13.174395000000004</v>
      </c>
      <c r="AD21" s="56">
        <f>F21*Parameters!N$31</f>
        <v>0.21831000000000006</v>
      </c>
      <c r="AE21" s="57">
        <f>G21*Parameters!O$31</f>
        <v>0.56781075000000014</v>
      </c>
      <c r="AF21" s="58">
        <f>H21*Parameters!P$31</f>
        <v>1.3174395000000005</v>
      </c>
    </row>
    <row r="22" spans="1:32" x14ac:dyDescent="0.2">
      <c r="A22" s="4" t="s">
        <v>91</v>
      </c>
      <c r="B22" s="4" t="s">
        <v>17</v>
      </c>
      <c r="C22" s="56">
        <f>Node_List!Z22*Parameters!D$21</f>
        <v>14.800800000000004</v>
      </c>
      <c r="D22" s="57">
        <f>Node_List!AA22*Parameters!E$21</f>
        <v>35.421060000000004</v>
      </c>
      <c r="E22" s="58">
        <f>Node_List!AB22*Parameters!F$21</f>
        <v>80.40036000000002</v>
      </c>
      <c r="F22" s="56">
        <f>C22*Parameters!N$24</f>
        <v>1.4800800000000005</v>
      </c>
      <c r="G22" s="57">
        <f>D22*Parameters!O$24</f>
        <v>3.5421060000000004</v>
      </c>
      <c r="H22" s="58">
        <f>E22*Parameters!P$24</f>
        <v>8.0400360000000024</v>
      </c>
      <c r="I22" s="56">
        <f>C22*Parameters!N$27</f>
        <v>3.700200000000001</v>
      </c>
      <c r="J22" s="57">
        <f>D22*Parameters!O$27</f>
        <v>8.8552650000000011</v>
      </c>
      <c r="K22" s="58">
        <f>E22*Parameters!P$27</f>
        <v>20.100090000000005</v>
      </c>
      <c r="L22" s="56">
        <f>F22*Parameters!N$27</f>
        <v>0.37002000000000013</v>
      </c>
      <c r="M22" s="57">
        <f>G22*Parameters!O$27</f>
        <v>0.88552650000000011</v>
      </c>
      <c r="N22" s="58">
        <f>H22*Parameters!P$27</f>
        <v>2.0100090000000006</v>
      </c>
      <c r="O22" s="56">
        <f>C22*Parameters!N$29</f>
        <v>3.700200000000001</v>
      </c>
      <c r="P22" s="57">
        <f>D22*Parameters!O$29</f>
        <v>8.8552650000000011</v>
      </c>
      <c r="Q22" s="58">
        <f>E22*Parameters!P$29</f>
        <v>20.100090000000005</v>
      </c>
      <c r="R22" s="56">
        <f>F22*Parameters!N$29</f>
        <v>0.37002000000000013</v>
      </c>
      <c r="S22" s="57">
        <f>G22*Parameters!O$27</f>
        <v>0.88552650000000011</v>
      </c>
      <c r="T22" s="58">
        <f>H22*Parameters!P$27</f>
        <v>2.0100090000000006</v>
      </c>
      <c r="U22" s="56">
        <f>C22*Parameters!N$30</f>
        <v>3.700200000000001</v>
      </c>
      <c r="V22" s="57">
        <f>D22*Parameters!O$30</f>
        <v>8.8552650000000011</v>
      </c>
      <c r="W22" s="58">
        <f>E22*Parameters!P$30</f>
        <v>20.100090000000005</v>
      </c>
      <c r="X22" s="56">
        <f>F22*Parameters!N$30</f>
        <v>0.37002000000000013</v>
      </c>
      <c r="Y22" s="57">
        <f>G22*Parameters!O$30</f>
        <v>0.88552650000000011</v>
      </c>
      <c r="Z22" s="58">
        <f>H22*Parameters!P$30</f>
        <v>2.0100090000000006</v>
      </c>
      <c r="AA22" s="56">
        <f>C22*Parameters!N$31</f>
        <v>3.700200000000001</v>
      </c>
      <c r="AB22" s="57">
        <f>D22*Parameters!O$31</f>
        <v>8.8552650000000011</v>
      </c>
      <c r="AC22" s="58">
        <f>E22*Parameters!P$31</f>
        <v>20.100090000000005</v>
      </c>
      <c r="AD22" s="56">
        <f>F22*Parameters!N$31</f>
        <v>0.37002000000000013</v>
      </c>
      <c r="AE22" s="57">
        <f>G22*Parameters!O$31</f>
        <v>0.88552650000000011</v>
      </c>
      <c r="AF22" s="58">
        <f>H22*Parameters!P$31</f>
        <v>2.0100090000000006</v>
      </c>
    </row>
    <row r="23" spans="1:32" x14ac:dyDescent="0.2">
      <c r="A23" s="4" t="s">
        <v>92</v>
      </c>
      <c r="B23" s="4" t="s">
        <v>17</v>
      </c>
      <c r="C23" s="56">
        <f>Node_List!Z23*Parameters!D$21</f>
        <v>13.958400000000001</v>
      </c>
      <c r="D23" s="57">
        <f>Node_List!AA23*Parameters!E$21</f>
        <v>33.602880000000006</v>
      </c>
      <c r="E23" s="58">
        <f>Node_List!AB23*Parameters!F$21</f>
        <v>76.433280000000011</v>
      </c>
      <c r="F23" s="56">
        <f>C23*Parameters!N$24</f>
        <v>1.3958400000000002</v>
      </c>
      <c r="G23" s="57">
        <f>D23*Parameters!O$24</f>
        <v>3.3602880000000006</v>
      </c>
      <c r="H23" s="58">
        <f>E23*Parameters!P$24</f>
        <v>7.6433280000000012</v>
      </c>
      <c r="I23" s="56">
        <f>C23*Parameters!N$27</f>
        <v>3.4896000000000003</v>
      </c>
      <c r="J23" s="57">
        <f>D23*Parameters!O$27</f>
        <v>8.4007200000000015</v>
      </c>
      <c r="K23" s="58">
        <f>E23*Parameters!P$27</f>
        <v>19.108320000000003</v>
      </c>
      <c r="L23" s="56">
        <f>F23*Parameters!N$27</f>
        <v>0.34896000000000005</v>
      </c>
      <c r="M23" s="57">
        <f>G23*Parameters!O$27</f>
        <v>0.84007200000000015</v>
      </c>
      <c r="N23" s="58">
        <f>H23*Parameters!P$27</f>
        <v>1.9108320000000003</v>
      </c>
      <c r="O23" s="56">
        <f>C23*Parameters!N$29</f>
        <v>3.4896000000000003</v>
      </c>
      <c r="P23" s="57">
        <f>D23*Parameters!O$29</f>
        <v>8.4007200000000015</v>
      </c>
      <c r="Q23" s="58">
        <f>E23*Parameters!P$29</f>
        <v>19.108320000000003</v>
      </c>
      <c r="R23" s="56">
        <f>F23*Parameters!N$29</f>
        <v>0.34896000000000005</v>
      </c>
      <c r="S23" s="57">
        <f>G23*Parameters!O$27</f>
        <v>0.84007200000000015</v>
      </c>
      <c r="T23" s="58">
        <f>H23*Parameters!P$27</f>
        <v>1.9108320000000003</v>
      </c>
      <c r="U23" s="56">
        <f>C23*Parameters!N$30</f>
        <v>3.4896000000000003</v>
      </c>
      <c r="V23" s="57">
        <f>D23*Parameters!O$30</f>
        <v>8.4007200000000015</v>
      </c>
      <c r="W23" s="58">
        <f>E23*Parameters!P$30</f>
        <v>19.108320000000003</v>
      </c>
      <c r="X23" s="56">
        <f>F23*Parameters!N$30</f>
        <v>0.34896000000000005</v>
      </c>
      <c r="Y23" s="57">
        <f>G23*Parameters!O$30</f>
        <v>0.84007200000000015</v>
      </c>
      <c r="Z23" s="58">
        <f>H23*Parameters!P$30</f>
        <v>1.9108320000000003</v>
      </c>
      <c r="AA23" s="56">
        <f>C23*Parameters!N$31</f>
        <v>3.4896000000000003</v>
      </c>
      <c r="AB23" s="57">
        <f>D23*Parameters!O$31</f>
        <v>8.4007200000000015</v>
      </c>
      <c r="AC23" s="58">
        <f>E23*Parameters!P$31</f>
        <v>19.108320000000003</v>
      </c>
      <c r="AD23" s="56">
        <f>F23*Parameters!N$31</f>
        <v>0.34896000000000005</v>
      </c>
      <c r="AE23" s="57">
        <f>G23*Parameters!O$31</f>
        <v>0.84007200000000015</v>
      </c>
      <c r="AF23" s="58">
        <f>H23*Parameters!P$31</f>
        <v>1.9108320000000003</v>
      </c>
    </row>
    <row r="24" spans="1:32" x14ac:dyDescent="0.2">
      <c r="A24" s="4" t="s">
        <v>93</v>
      </c>
      <c r="B24" s="4" t="s">
        <v>17</v>
      </c>
      <c r="C24" s="56">
        <f>Node_List!Z24*Parameters!D$21</f>
        <v>15.384000000000002</v>
      </c>
      <c r="D24" s="57">
        <f>Node_List!AA24*Parameters!E$21</f>
        <v>37.159800000000004</v>
      </c>
      <c r="E24" s="58">
        <f>Node_List!AB24*Parameters!F$21</f>
        <v>84.346800000000016</v>
      </c>
      <c r="F24" s="56">
        <f>C24*Parameters!N$24</f>
        <v>1.5384000000000002</v>
      </c>
      <c r="G24" s="57">
        <f>D24*Parameters!O$24</f>
        <v>3.7159800000000005</v>
      </c>
      <c r="H24" s="58">
        <f>E24*Parameters!P$24</f>
        <v>8.434680000000002</v>
      </c>
      <c r="I24" s="56">
        <f>C24*Parameters!N$27</f>
        <v>3.8460000000000005</v>
      </c>
      <c r="J24" s="57">
        <f>D24*Parameters!O$27</f>
        <v>9.289950000000001</v>
      </c>
      <c r="K24" s="58">
        <f>E24*Parameters!P$27</f>
        <v>21.086700000000004</v>
      </c>
      <c r="L24" s="56">
        <f>F24*Parameters!N$27</f>
        <v>0.38460000000000005</v>
      </c>
      <c r="M24" s="57">
        <f>G24*Parameters!O$27</f>
        <v>0.92899500000000013</v>
      </c>
      <c r="N24" s="58">
        <f>H24*Parameters!P$27</f>
        <v>2.1086700000000005</v>
      </c>
      <c r="O24" s="56">
        <f>C24*Parameters!N$29</f>
        <v>3.8460000000000005</v>
      </c>
      <c r="P24" s="57">
        <f>D24*Parameters!O$29</f>
        <v>9.289950000000001</v>
      </c>
      <c r="Q24" s="58">
        <f>E24*Parameters!P$29</f>
        <v>21.086700000000004</v>
      </c>
      <c r="R24" s="56">
        <f>F24*Parameters!N$29</f>
        <v>0.38460000000000005</v>
      </c>
      <c r="S24" s="57">
        <f>G24*Parameters!O$27</f>
        <v>0.92899500000000013</v>
      </c>
      <c r="T24" s="58">
        <f>H24*Parameters!P$27</f>
        <v>2.1086700000000005</v>
      </c>
      <c r="U24" s="56">
        <f>C24*Parameters!N$30</f>
        <v>3.8460000000000005</v>
      </c>
      <c r="V24" s="57">
        <f>D24*Parameters!O$30</f>
        <v>9.289950000000001</v>
      </c>
      <c r="W24" s="58">
        <f>E24*Parameters!P$30</f>
        <v>21.086700000000004</v>
      </c>
      <c r="X24" s="56">
        <f>F24*Parameters!N$30</f>
        <v>0.38460000000000005</v>
      </c>
      <c r="Y24" s="57">
        <f>G24*Parameters!O$30</f>
        <v>0.92899500000000013</v>
      </c>
      <c r="Z24" s="58">
        <f>H24*Parameters!P$30</f>
        <v>2.1086700000000005</v>
      </c>
      <c r="AA24" s="56">
        <f>C24*Parameters!N$31</f>
        <v>3.8460000000000005</v>
      </c>
      <c r="AB24" s="57">
        <f>D24*Parameters!O$31</f>
        <v>9.289950000000001</v>
      </c>
      <c r="AC24" s="58">
        <f>E24*Parameters!P$31</f>
        <v>21.086700000000004</v>
      </c>
      <c r="AD24" s="56">
        <f>F24*Parameters!N$31</f>
        <v>0.38460000000000005</v>
      </c>
      <c r="AE24" s="57">
        <f>G24*Parameters!O$31</f>
        <v>0.92899500000000013</v>
      </c>
      <c r="AF24" s="58">
        <f>H24*Parameters!P$31</f>
        <v>2.1086700000000005</v>
      </c>
    </row>
    <row r="25" spans="1:32" x14ac:dyDescent="0.2">
      <c r="A25" s="4" t="s">
        <v>94</v>
      </c>
      <c r="B25" s="4" t="s">
        <v>17</v>
      </c>
      <c r="C25" s="56">
        <f>Node_List!Z25*Parameters!D$21</f>
        <v>13.198800000000002</v>
      </c>
      <c r="D25" s="57">
        <f>Node_List!AA25*Parameters!E$21</f>
        <v>32.306910000000002</v>
      </c>
      <c r="E25" s="58">
        <f>Node_List!AB25*Parameters!F$21</f>
        <v>74.768460000000005</v>
      </c>
      <c r="F25" s="56">
        <f>C25*Parameters!N$24</f>
        <v>1.3198800000000004</v>
      </c>
      <c r="G25" s="57">
        <f>D25*Parameters!O$24</f>
        <v>3.2306910000000002</v>
      </c>
      <c r="H25" s="58">
        <f>E25*Parameters!P$24</f>
        <v>7.476846000000001</v>
      </c>
      <c r="I25" s="56">
        <f>C25*Parameters!N$27</f>
        <v>3.2997000000000005</v>
      </c>
      <c r="J25" s="57">
        <f>D25*Parameters!O$27</f>
        <v>8.0767275000000005</v>
      </c>
      <c r="K25" s="58">
        <f>E25*Parameters!P$27</f>
        <v>18.692115000000001</v>
      </c>
      <c r="L25" s="56">
        <f>F25*Parameters!N$27</f>
        <v>0.3299700000000001</v>
      </c>
      <c r="M25" s="57">
        <f>G25*Parameters!O$27</f>
        <v>0.80767275000000005</v>
      </c>
      <c r="N25" s="58">
        <f>H25*Parameters!P$27</f>
        <v>1.8692115000000002</v>
      </c>
      <c r="O25" s="56">
        <f>C25*Parameters!N$29</f>
        <v>3.2997000000000005</v>
      </c>
      <c r="P25" s="57">
        <f>D25*Parameters!O$29</f>
        <v>8.0767275000000005</v>
      </c>
      <c r="Q25" s="58">
        <f>E25*Parameters!P$29</f>
        <v>18.692115000000001</v>
      </c>
      <c r="R25" s="56">
        <f>F25*Parameters!N$29</f>
        <v>0.3299700000000001</v>
      </c>
      <c r="S25" s="57">
        <f>G25*Parameters!O$27</f>
        <v>0.80767275000000005</v>
      </c>
      <c r="T25" s="58">
        <f>H25*Parameters!P$27</f>
        <v>1.8692115000000002</v>
      </c>
      <c r="U25" s="56">
        <f>C25*Parameters!N$30</f>
        <v>3.2997000000000005</v>
      </c>
      <c r="V25" s="57">
        <f>D25*Parameters!O$30</f>
        <v>8.0767275000000005</v>
      </c>
      <c r="W25" s="58">
        <f>E25*Parameters!P$30</f>
        <v>18.692115000000001</v>
      </c>
      <c r="X25" s="56">
        <f>F25*Parameters!N$30</f>
        <v>0.3299700000000001</v>
      </c>
      <c r="Y25" s="57">
        <f>G25*Parameters!O$30</f>
        <v>0.80767275000000005</v>
      </c>
      <c r="Z25" s="58">
        <f>H25*Parameters!P$30</f>
        <v>1.8692115000000002</v>
      </c>
      <c r="AA25" s="56">
        <f>C25*Parameters!N$31</f>
        <v>3.2997000000000005</v>
      </c>
      <c r="AB25" s="57">
        <f>D25*Parameters!O$31</f>
        <v>8.0767275000000005</v>
      </c>
      <c r="AC25" s="58">
        <f>E25*Parameters!P$31</f>
        <v>18.692115000000001</v>
      </c>
      <c r="AD25" s="56">
        <f>F25*Parameters!N$31</f>
        <v>0.3299700000000001</v>
      </c>
      <c r="AE25" s="57">
        <f>G25*Parameters!O$31</f>
        <v>0.80767275000000005</v>
      </c>
      <c r="AF25" s="58">
        <f>H25*Parameters!P$31</f>
        <v>1.8692115000000002</v>
      </c>
    </row>
    <row r="26" spans="1:32" x14ac:dyDescent="0.2">
      <c r="A26" s="4" t="s">
        <v>95</v>
      </c>
      <c r="B26" s="4" t="s">
        <v>17</v>
      </c>
      <c r="C26" s="56">
        <f>Node_List!Z26*Parameters!D$21</f>
        <v>12.328800000000001</v>
      </c>
      <c r="D26" s="57">
        <f>Node_List!AA26*Parameters!E$21</f>
        <v>30.474660000000007</v>
      </c>
      <c r="E26" s="58">
        <f>Node_List!AB26*Parameters!F$21</f>
        <v>69.633960000000016</v>
      </c>
      <c r="F26" s="56">
        <f>C26*Parameters!N$24</f>
        <v>1.2328800000000002</v>
      </c>
      <c r="G26" s="57">
        <f>D26*Parameters!O$24</f>
        <v>3.0474660000000009</v>
      </c>
      <c r="H26" s="58">
        <f>E26*Parameters!P$24</f>
        <v>6.9633960000000021</v>
      </c>
      <c r="I26" s="56">
        <f>C26*Parameters!N$27</f>
        <v>3.0822000000000003</v>
      </c>
      <c r="J26" s="57">
        <f>D26*Parameters!O$27</f>
        <v>7.6186650000000018</v>
      </c>
      <c r="K26" s="58">
        <f>E26*Parameters!P$27</f>
        <v>17.408490000000004</v>
      </c>
      <c r="L26" s="56">
        <f>F26*Parameters!N$27</f>
        <v>0.30822000000000005</v>
      </c>
      <c r="M26" s="57">
        <f>G26*Parameters!O$27</f>
        <v>0.76186650000000022</v>
      </c>
      <c r="N26" s="58">
        <f>H26*Parameters!P$27</f>
        <v>1.7408490000000005</v>
      </c>
      <c r="O26" s="56">
        <f>C26*Parameters!N$29</f>
        <v>3.0822000000000003</v>
      </c>
      <c r="P26" s="57">
        <f>D26*Parameters!O$29</f>
        <v>7.6186650000000018</v>
      </c>
      <c r="Q26" s="58">
        <f>E26*Parameters!P$29</f>
        <v>17.408490000000004</v>
      </c>
      <c r="R26" s="56">
        <f>F26*Parameters!N$29</f>
        <v>0.30822000000000005</v>
      </c>
      <c r="S26" s="57">
        <f>G26*Parameters!O$27</f>
        <v>0.76186650000000022</v>
      </c>
      <c r="T26" s="58">
        <f>H26*Parameters!P$27</f>
        <v>1.7408490000000005</v>
      </c>
      <c r="U26" s="56">
        <f>C26*Parameters!N$30</f>
        <v>3.0822000000000003</v>
      </c>
      <c r="V26" s="57">
        <f>D26*Parameters!O$30</f>
        <v>7.6186650000000018</v>
      </c>
      <c r="W26" s="58">
        <f>E26*Parameters!P$30</f>
        <v>17.408490000000004</v>
      </c>
      <c r="X26" s="56">
        <f>F26*Parameters!N$30</f>
        <v>0.30822000000000005</v>
      </c>
      <c r="Y26" s="57">
        <f>G26*Parameters!O$30</f>
        <v>0.76186650000000022</v>
      </c>
      <c r="Z26" s="58">
        <f>H26*Parameters!P$30</f>
        <v>1.7408490000000005</v>
      </c>
      <c r="AA26" s="56">
        <f>C26*Parameters!N$31</f>
        <v>3.0822000000000003</v>
      </c>
      <c r="AB26" s="57">
        <f>D26*Parameters!O$31</f>
        <v>7.6186650000000018</v>
      </c>
      <c r="AC26" s="58">
        <f>E26*Parameters!P$31</f>
        <v>17.408490000000004</v>
      </c>
      <c r="AD26" s="56">
        <f>F26*Parameters!N$31</f>
        <v>0.30822000000000005</v>
      </c>
      <c r="AE26" s="57">
        <f>G26*Parameters!O$31</f>
        <v>0.76186650000000022</v>
      </c>
      <c r="AF26" s="58">
        <f>H26*Parameters!P$31</f>
        <v>1.7408490000000005</v>
      </c>
    </row>
    <row r="27" spans="1:32" x14ac:dyDescent="0.2">
      <c r="A27" s="4" t="s">
        <v>96</v>
      </c>
      <c r="B27" s="4" t="s">
        <v>17</v>
      </c>
      <c r="C27" s="56">
        <f>Node_List!Z27*Parameters!D$21</f>
        <v>2.3928000000000007</v>
      </c>
      <c r="D27" s="57">
        <f>Node_List!AA27*Parameters!E$21</f>
        <v>5.5989600000000017</v>
      </c>
      <c r="E27" s="58">
        <f>Node_List!AB27*Parameters!F$21</f>
        <v>12.305760000000003</v>
      </c>
      <c r="F27" s="56">
        <f>C27*Parameters!N$24</f>
        <v>0.23928000000000008</v>
      </c>
      <c r="G27" s="57">
        <f>D27*Parameters!O$24</f>
        <v>0.55989600000000017</v>
      </c>
      <c r="H27" s="58">
        <f>E27*Parameters!P$24</f>
        <v>1.2305760000000003</v>
      </c>
      <c r="I27" s="56">
        <f>C27*Parameters!N$27</f>
        <v>0.59820000000000018</v>
      </c>
      <c r="J27" s="57">
        <f>D27*Parameters!O$27</f>
        <v>1.3997400000000004</v>
      </c>
      <c r="K27" s="58">
        <f>E27*Parameters!P$27</f>
        <v>3.0764400000000007</v>
      </c>
      <c r="L27" s="56">
        <f>F27*Parameters!N$27</f>
        <v>5.9820000000000019E-2</v>
      </c>
      <c r="M27" s="57">
        <f>G27*Parameters!O$27</f>
        <v>0.13997400000000004</v>
      </c>
      <c r="N27" s="58">
        <f>H27*Parameters!P$27</f>
        <v>0.30764400000000008</v>
      </c>
      <c r="O27" s="56">
        <f>C27*Parameters!N$29</f>
        <v>0.59820000000000018</v>
      </c>
      <c r="P27" s="57">
        <f>D27*Parameters!O$29</f>
        <v>1.3997400000000004</v>
      </c>
      <c r="Q27" s="58">
        <f>E27*Parameters!P$29</f>
        <v>3.0764400000000007</v>
      </c>
      <c r="R27" s="56">
        <f>F27*Parameters!N$29</f>
        <v>5.9820000000000019E-2</v>
      </c>
      <c r="S27" s="57">
        <f>G27*Parameters!O$27</f>
        <v>0.13997400000000004</v>
      </c>
      <c r="T27" s="58">
        <f>H27*Parameters!P$27</f>
        <v>0.30764400000000008</v>
      </c>
      <c r="U27" s="56">
        <f>C27*Parameters!N$30</f>
        <v>0.59820000000000018</v>
      </c>
      <c r="V27" s="57">
        <f>D27*Parameters!O$30</f>
        <v>1.3997400000000004</v>
      </c>
      <c r="W27" s="58">
        <f>E27*Parameters!P$30</f>
        <v>3.0764400000000007</v>
      </c>
      <c r="X27" s="56">
        <f>F27*Parameters!N$30</f>
        <v>5.9820000000000019E-2</v>
      </c>
      <c r="Y27" s="57">
        <f>G27*Parameters!O$30</f>
        <v>0.13997400000000004</v>
      </c>
      <c r="Z27" s="58">
        <f>H27*Parameters!P$30</f>
        <v>0.30764400000000008</v>
      </c>
      <c r="AA27" s="56">
        <f>C27*Parameters!N$31</f>
        <v>0.59820000000000018</v>
      </c>
      <c r="AB27" s="57">
        <f>D27*Parameters!O$31</f>
        <v>1.3997400000000004</v>
      </c>
      <c r="AC27" s="58">
        <f>E27*Parameters!P$31</f>
        <v>3.0764400000000007</v>
      </c>
      <c r="AD27" s="56">
        <f>F27*Parameters!N$31</f>
        <v>5.9820000000000019E-2</v>
      </c>
      <c r="AE27" s="57">
        <f>G27*Parameters!O$31</f>
        <v>0.13997400000000004</v>
      </c>
      <c r="AF27" s="58">
        <f>H27*Parameters!P$31</f>
        <v>0.30764400000000008</v>
      </c>
    </row>
    <row r="28" spans="1:32" x14ac:dyDescent="0.2">
      <c r="A28" s="4" t="s">
        <v>97</v>
      </c>
      <c r="B28" s="4" t="s">
        <v>17</v>
      </c>
      <c r="C28" s="56">
        <f>Node_List!Z28*Parameters!D$21</f>
        <v>8.2800000000000011</v>
      </c>
      <c r="D28" s="57">
        <f>Node_List!AA28*Parameters!E$21</f>
        <v>19.174500000000005</v>
      </c>
      <c r="E28" s="58">
        <f>Node_List!AB28*Parameters!F$21</f>
        <v>42.105000000000004</v>
      </c>
      <c r="F28" s="56">
        <f>C28*Parameters!N$24</f>
        <v>0.82800000000000018</v>
      </c>
      <c r="G28" s="57">
        <f>D28*Parameters!O$24</f>
        <v>1.9174500000000005</v>
      </c>
      <c r="H28" s="58">
        <f>E28*Parameters!P$24</f>
        <v>4.2105000000000006</v>
      </c>
      <c r="I28" s="56">
        <f>C28*Parameters!N$27</f>
        <v>2.0700000000000003</v>
      </c>
      <c r="J28" s="57">
        <f>D28*Parameters!O$27</f>
        <v>4.7936250000000014</v>
      </c>
      <c r="K28" s="58">
        <f>E28*Parameters!P$27</f>
        <v>10.526250000000001</v>
      </c>
      <c r="L28" s="56">
        <f>F28*Parameters!N$27</f>
        <v>0.20700000000000005</v>
      </c>
      <c r="M28" s="57">
        <f>G28*Parameters!O$27</f>
        <v>0.47936250000000014</v>
      </c>
      <c r="N28" s="58">
        <f>H28*Parameters!P$27</f>
        <v>1.0526250000000001</v>
      </c>
      <c r="O28" s="56">
        <f>C28*Parameters!N$29</f>
        <v>2.0700000000000003</v>
      </c>
      <c r="P28" s="57">
        <f>D28*Parameters!O$29</f>
        <v>4.7936250000000014</v>
      </c>
      <c r="Q28" s="58">
        <f>E28*Parameters!P$29</f>
        <v>10.526250000000001</v>
      </c>
      <c r="R28" s="56">
        <f>F28*Parameters!N$29</f>
        <v>0.20700000000000005</v>
      </c>
      <c r="S28" s="57">
        <f>G28*Parameters!O$27</f>
        <v>0.47936250000000014</v>
      </c>
      <c r="T28" s="58">
        <f>H28*Parameters!P$27</f>
        <v>1.0526250000000001</v>
      </c>
      <c r="U28" s="56">
        <f>C28*Parameters!N$30</f>
        <v>2.0700000000000003</v>
      </c>
      <c r="V28" s="57">
        <f>D28*Parameters!O$30</f>
        <v>4.7936250000000014</v>
      </c>
      <c r="W28" s="58">
        <f>E28*Parameters!P$30</f>
        <v>10.526250000000001</v>
      </c>
      <c r="X28" s="56">
        <f>F28*Parameters!N$30</f>
        <v>0.20700000000000005</v>
      </c>
      <c r="Y28" s="57">
        <f>G28*Parameters!O$30</f>
        <v>0.47936250000000014</v>
      </c>
      <c r="Z28" s="58">
        <f>H28*Parameters!P$30</f>
        <v>1.0526250000000001</v>
      </c>
      <c r="AA28" s="56">
        <f>C28*Parameters!N$31</f>
        <v>2.0700000000000003</v>
      </c>
      <c r="AB28" s="57">
        <f>D28*Parameters!O$31</f>
        <v>4.7936250000000014</v>
      </c>
      <c r="AC28" s="58">
        <f>E28*Parameters!P$31</f>
        <v>10.526250000000001</v>
      </c>
      <c r="AD28" s="56">
        <f>F28*Parameters!N$31</f>
        <v>0.20700000000000005</v>
      </c>
      <c r="AE28" s="57">
        <f>G28*Parameters!O$31</f>
        <v>0.47936250000000014</v>
      </c>
      <c r="AF28" s="58">
        <f>H28*Parameters!P$31</f>
        <v>1.0526250000000001</v>
      </c>
    </row>
    <row r="29" spans="1:32" x14ac:dyDescent="0.2">
      <c r="A29" s="4" t="s">
        <v>98</v>
      </c>
      <c r="B29" s="4" t="s">
        <v>17</v>
      </c>
      <c r="C29" s="56">
        <f>Node_List!Z29*Parameters!D$21</f>
        <v>15.633600000000001</v>
      </c>
      <c r="D29" s="57">
        <f>Node_List!AA29*Parameters!E$21</f>
        <v>39.527520000000003</v>
      </c>
      <c r="E29" s="58">
        <f>Node_List!AB29*Parameters!F$21</f>
        <v>92.397120000000015</v>
      </c>
      <c r="F29" s="56">
        <f>C29*Parameters!N$24</f>
        <v>1.5633600000000003</v>
      </c>
      <c r="G29" s="57">
        <f>D29*Parameters!O$24</f>
        <v>3.9527520000000003</v>
      </c>
      <c r="H29" s="58">
        <f>E29*Parameters!P$24</f>
        <v>9.2397120000000026</v>
      </c>
      <c r="I29" s="56">
        <f>C29*Parameters!N$27</f>
        <v>3.9084000000000003</v>
      </c>
      <c r="J29" s="57">
        <f>D29*Parameters!O$27</f>
        <v>9.8818800000000007</v>
      </c>
      <c r="K29" s="58">
        <f>E29*Parameters!P$27</f>
        <v>23.099280000000004</v>
      </c>
      <c r="L29" s="56">
        <f>F29*Parameters!N$27</f>
        <v>0.39084000000000008</v>
      </c>
      <c r="M29" s="57">
        <f>G29*Parameters!O$27</f>
        <v>0.98818800000000007</v>
      </c>
      <c r="N29" s="58">
        <f>H29*Parameters!P$27</f>
        <v>2.3099280000000006</v>
      </c>
      <c r="O29" s="56">
        <f>C29*Parameters!N$29</f>
        <v>3.9084000000000003</v>
      </c>
      <c r="P29" s="57">
        <f>D29*Parameters!O$29</f>
        <v>9.8818800000000007</v>
      </c>
      <c r="Q29" s="58">
        <f>E29*Parameters!P$29</f>
        <v>23.099280000000004</v>
      </c>
      <c r="R29" s="56">
        <f>F29*Parameters!N$29</f>
        <v>0.39084000000000008</v>
      </c>
      <c r="S29" s="57">
        <f>G29*Parameters!O$27</f>
        <v>0.98818800000000007</v>
      </c>
      <c r="T29" s="58">
        <f>H29*Parameters!P$27</f>
        <v>2.3099280000000006</v>
      </c>
      <c r="U29" s="56">
        <f>C29*Parameters!N$30</f>
        <v>3.9084000000000003</v>
      </c>
      <c r="V29" s="57">
        <f>D29*Parameters!O$30</f>
        <v>9.8818800000000007</v>
      </c>
      <c r="W29" s="58">
        <f>E29*Parameters!P$30</f>
        <v>23.099280000000004</v>
      </c>
      <c r="X29" s="56">
        <f>F29*Parameters!N$30</f>
        <v>0.39084000000000008</v>
      </c>
      <c r="Y29" s="57">
        <f>G29*Parameters!O$30</f>
        <v>0.98818800000000007</v>
      </c>
      <c r="Z29" s="58">
        <f>H29*Parameters!P$30</f>
        <v>2.3099280000000006</v>
      </c>
      <c r="AA29" s="56">
        <f>C29*Parameters!N$31</f>
        <v>3.9084000000000003</v>
      </c>
      <c r="AB29" s="57">
        <f>D29*Parameters!O$31</f>
        <v>9.8818800000000007</v>
      </c>
      <c r="AC29" s="58">
        <f>E29*Parameters!P$31</f>
        <v>23.099280000000004</v>
      </c>
      <c r="AD29" s="56">
        <f>F29*Parameters!N$31</f>
        <v>0.39084000000000008</v>
      </c>
      <c r="AE29" s="57">
        <f>G29*Parameters!O$31</f>
        <v>0.98818800000000007</v>
      </c>
      <c r="AF29" s="58">
        <f>H29*Parameters!P$31</f>
        <v>2.3099280000000006</v>
      </c>
    </row>
    <row r="30" spans="1:32" x14ac:dyDescent="0.2">
      <c r="A30" s="4" t="s">
        <v>99</v>
      </c>
      <c r="B30" s="4" t="s">
        <v>17</v>
      </c>
      <c r="C30" s="56">
        <f>Node_List!Z30*Parameters!D$21</f>
        <v>16.602000000000004</v>
      </c>
      <c r="D30" s="57">
        <f>Node_List!AA30*Parameters!E$21</f>
        <v>37.570650000000008</v>
      </c>
      <c r="E30" s="58">
        <f>Node_List!AB30*Parameters!F$21</f>
        <v>83.532900000000026</v>
      </c>
      <c r="F30" s="56">
        <f>C30*Parameters!N$24</f>
        <v>1.6602000000000006</v>
      </c>
      <c r="G30" s="57">
        <f>D30*Parameters!O$24</f>
        <v>3.7570650000000008</v>
      </c>
      <c r="H30" s="58">
        <f>E30*Parameters!P$24</f>
        <v>8.353290000000003</v>
      </c>
      <c r="I30" s="56">
        <f>C30*Parameters!N$27</f>
        <v>4.150500000000001</v>
      </c>
      <c r="J30" s="57">
        <f>D30*Parameters!O$27</f>
        <v>9.3926625000000019</v>
      </c>
      <c r="K30" s="58">
        <f>E30*Parameters!P$27</f>
        <v>20.883225000000007</v>
      </c>
      <c r="L30" s="56">
        <f>F30*Parameters!N$27</f>
        <v>0.41505000000000014</v>
      </c>
      <c r="M30" s="57">
        <f>G30*Parameters!O$27</f>
        <v>0.93926625000000019</v>
      </c>
      <c r="N30" s="58">
        <f>H30*Parameters!P$27</f>
        <v>2.0883225000000007</v>
      </c>
      <c r="O30" s="56">
        <f>C30*Parameters!N$29</f>
        <v>4.150500000000001</v>
      </c>
      <c r="P30" s="57">
        <f>D30*Parameters!O$29</f>
        <v>9.3926625000000019</v>
      </c>
      <c r="Q30" s="58">
        <f>E30*Parameters!P$29</f>
        <v>20.883225000000007</v>
      </c>
      <c r="R30" s="56">
        <f>F30*Parameters!N$29</f>
        <v>0.41505000000000014</v>
      </c>
      <c r="S30" s="57">
        <f>G30*Parameters!O$27</f>
        <v>0.93926625000000019</v>
      </c>
      <c r="T30" s="58">
        <f>H30*Parameters!P$27</f>
        <v>2.0883225000000007</v>
      </c>
      <c r="U30" s="56">
        <f>C30*Parameters!N$30</f>
        <v>4.150500000000001</v>
      </c>
      <c r="V30" s="57">
        <f>D30*Parameters!O$30</f>
        <v>9.3926625000000019</v>
      </c>
      <c r="W30" s="58">
        <f>E30*Parameters!P$30</f>
        <v>20.883225000000007</v>
      </c>
      <c r="X30" s="56">
        <f>F30*Parameters!N$30</f>
        <v>0.41505000000000014</v>
      </c>
      <c r="Y30" s="57">
        <f>G30*Parameters!O$30</f>
        <v>0.93926625000000019</v>
      </c>
      <c r="Z30" s="58">
        <f>H30*Parameters!P$30</f>
        <v>2.0883225000000007</v>
      </c>
      <c r="AA30" s="56">
        <f>C30*Parameters!N$31</f>
        <v>4.150500000000001</v>
      </c>
      <c r="AB30" s="57">
        <f>D30*Parameters!O$31</f>
        <v>9.3926625000000019</v>
      </c>
      <c r="AC30" s="58">
        <f>E30*Parameters!P$31</f>
        <v>20.883225000000007</v>
      </c>
      <c r="AD30" s="56">
        <f>F30*Parameters!N$31</f>
        <v>0.41505000000000014</v>
      </c>
      <c r="AE30" s="57">
        <f>G30*Parameters!O$31</f>
        <v>0.93926625000000019</v>
      </c>
      <c r="AF30" s="58">
        <f>H30*Parameters!P$31</f>
        <v>2.0883225000000007</v>
      </c>
    </row>
    <row r="31" spans="1:32" x14ac:dyDescent="0.2">
      <c r="A31" s="4" t="s">
        <v>100</v>
      </c>
      <c r="B31" s="4" t="s">
        <v>17</v>
      </c>
      <c r="C31" s="56">
        <f>Node_List!Z31*Parameters!D$21</f>
        <v>4.5492000000000008</v>
      </c>
      <c r="D31" s="57">
        <f>Node_List!AA31*Parameters!E$21</f>
        <v>12.036690000000002</v>
      </c>
      <c r="E31" s="58">
        <f>Node_List!AB31*Parameters!F$21</f>
        <v>27.973140000000008</v>
      </c>
      <c r="F31" s="56">
        <f>C31*Parameters!N$24</f>
        <v>0.4549200000000001</v>
      </c>
      <c r="G31" s="57">
        <f>D31*Parameters!O$24</f>
        <v>1.2036690000000003</v>
      </c>
      <c r="H31" s="58">
        <f>E31*Parameters!P$24</f>
        <v>2.797314000000001</v>
      </c>
      <c r="I31" s="56">
        <f>C31*Parameters!N$27</f>
        <v>1.1373000000000002</v>
      </c>
      <c r="J31" s="57">
        <f>D31*Parameters!O$27</f>
        <v>3.0091725000000005</v>
      </c>
      <c r="K31" s="58">
        <f>E31*Parameters!P$27</f>
        <v>6.993285000000002</v>
      </c>
      <c r="L31" s="56">
        <f>F31*Parameters!N$27</f>
        <v>0.11373000000000003</v>
      </c>
      <c r="M31" s="57">
        <f>G31*Parameters!O$27</f>
        <v>0.30091725000000008</v>
      </c>
      <c r="N31" s="58">
        <f>H31*Parameters!P$27</f>
        <v>0.69932850000000024</v>
      </c>
      <c r="O31" s="56">
        <f>C31*Parameters!N$29</f>
        <v>1.1373000000000002</v>
      </c>
      <c r="P31" s="57">
        <f>D31*Parameters!O$29</f>
        <v>3.0091725000000005</v>
      </c>
      <c r="Q31" s="58">
        <f>E31*Parameters!P$29</f>
        <v>6.993285000000002</v>
      </c>
      <c r="R31" s="56">
        <f>F31*Parameters!N$29</f>
        <v>0.11373000000000003</v>
      </c>
      <c r="S31" s="57">
        <f>G31*Parameters!O$27</f>
        <v>0.30091725000000008</v>
      </c>
      <c r="T31" s="58">
        <f>H31*Parameters!P$27</f>
        <v>0.69932850000000024</v>
      </c>
      <c r="U31" s="56">
        <f>C31*Parameters!N$30</f>
        <v>1.1373000000000002</v>
      </c>
      <c r="V31" s="57">
        <f>D31*Parameters!O$30</f>
        <v>3.0091725000000005</v>
      </c>
      <c r="W31" s="58">
        <f>E31*Parameters!P$30</f>
        <v>6.993285000000002</v>
      </c>
      <c r="X31" s="56">
        <f>F31*Parameters!N$30</f>
        <v>0.11373000000000003</v>
      </c>
      <c r="Y31" s="57">
        <f>G31*Parameters!O$30</f>
        <v>0.30091725000000008</v>
      </c>
      <c r="Z31" s="58">
        <f>H31*Parameters!P$30</f>
        <v>0.69932850000000024</v>
      </c>
      <c r="AA31" s="56">
        <f>C31*Parameters!N$31</f>
        <v>1.1373000000000002</v>
      </c>
      <c r="AB31" s="57">
        <f>D31*Parameters!O$31</f>
        <v>3.0091725000000005</v>
      </c>
      <c r="AC31" s="58">
        <f>E31*Parameters!P$31</f>
        <v>6.993285000000002</v>
      </c>
      <c r="AD31" s="56">
        <f>F31*Parameters!N$31</f>
        <v>0.11373000000000003</v>
      </c>
      <c r="AE31" s="57">
        <f>G31*Parameters!O$31</f>
        <v>0.30091725000000008</v>
      </c>
      <c r="AF31" s="58">
        <f>H31*Parameters!P$31</f>
        <v>0.69932850000000024</v>
      </c>
    </row>
    <row r="32" spans="1:32" x14ac:dyDescent="0.2">
      <c r="A32" s="4" t="s">
        <v>101</v>
      </c>
      <c r="B32" s="4" t="s">
        <v>17</v>
      </c>
      <c r="C32" s="56">
        <f>Node_List!Z32*Parameters!D$21</f>
        <v>8.0808000000000018</v>
      </c>
      <c r="D32" s="57">
        <f>Node_List!AA32*Parameters!E$21</f>
        <v>19.179060000000003</v>
      </c>
      <c r="E32" s="58">
        <f>Node_List!AB32*Parameters!F$21</f>
        <v>43.404360000000011</v>
      </c>
      <c r="F32" s="56">
        <f>C32*Parameters!N$24</f>
        <v>0.80808000000000024</v>
      </c>
      <c r="G32" s="57">
        <f>D32*Parameters!O$24</f>
        <v>1.9179060000000003</v>
      </c>
      <c r="H32" s="58">
        <f>E32*Parameters!P$24</f>
        <v>4.3404360000000013</v>
      </c>
      <c r="I32" s="56">
        <f>C32*Parameters!N$27</f>
        <v>2.0202000000000004</v>
      </c>
      <c r="J32" s="57">
        <f>D32*Parameters!O$27</f>
        <v>4.7947650000000008</v>
      </c>
      <c r="K32" s="58">
        <f>E32*Parameters!P$27</f>
        <v>10.851090000000003</v>
      </c>
      <c r="L32" s="56">
        <f>F32*Parameters!N$27</f>
        <v>0.20202000000000006</v>
      </c>
      <c r="M32" s="57">
        <f>G32*Parameters!O$27</f>
        <v>0.47947650000000008</v>
      </c>
      <c r="N32" s="58">
        <f>H32*Parameters!P$27</f>
        <v>1.0851090000000003</v>
      </c>
      <c r="O32" s="56">
        <f>C32*Parameters!N$29</f>
        <v>2.0202000000000004</v>
      </c>
      <c r="P32" s="57">
        <f>D32*Parameters!O$29</f>
        <v>4.7947650000000008</v>
      </c>
      <c r="Q32" s="58">
        <f>E32*Parameters!P$29</f>
        <v>10.851090000000003</v>
      </c>
      <c r="R32" s="56">
        <f>F32*Parameters!N$29</f>
        <v>0.20202000000000006</v>
      </c>
      <c r="S32" s="57">
        <f>G32*Parameters!O$27</f>
        <v>0.47947650000000008</v>
      </c>
      <c r="T32" s="58">
        <f>H32*Parameters!P$27</f>
        <v>1.0851090000000003</v>
      </c>
      <c r="U32" s="56">
        <f>C32*Parameters!N$30</f>
        <v>2.0202000000000004</v>
      </c>
      <c r="V32" s="57">
        <f>D32*Parameters!O$30</f>
        <v>4.7947650000000008</v>
      </c>
      <c r="W32" s="58">
        <f>E32*Parameters!P$30</f>
        <v>10.851090000000003</v>
      </c>
      <c r="X32" s="56">
        <f>F32*Parameters!N$30</f>
        <v>0.20202000000000006</v>
      </c>
      <c r="Y32" s="57">
        <f>G32*Parameters!O$30</f>
        <v>0.47947650000000008</v>
      </c>
      <c r="Z32" s="58">
        <f>H32*Parameters!P$30</f>
        <v>1.0851090000000003</v>
      </c>
      <c r="AA32" s="56">
        <f>C32*Parameters!N$31</f>
        <v>2.0202000000000004</v>
      </c>
      <c r="AB32" s="57">
        <f>D32*Parameters!O$31</f>
        <v>4.7947650000000008</v>
      </c>
      <c r="AC32" s="58">
        <f>E32*Parameters!P$31</f>
        <v>10.851090000000003</v>
      </c>
      <c r="AD32" s="56">
        <f>F32*Parameters!N$31</f>
        <v>0.20202000000000006</v>
      </c>
      <c r="AE32" s="57">
        <f>G32*Parameters!O$31</f>
        <v>0.47947650000000008</v>
      </c>
      <c r="AF32" s="58">
        <f>H32*Parameters!P$31</f>
        <v>1.0851090000000003</v>
      </c>
    </row>
    <row r="33" spans="1:32" x14ac:dyDescent="0.2">
      <c r="A33" s="4" t="s">
        <v>102</v>
      </c>
      <c r="B33" s="4" t="s">
        <v>17</v>
      </c>
      <c r="C33" s="56">
        <f>Node_List!Z33*Parameters!D$21</f>
        <v>7.5024000000000015</v>
      </c>
      <c r="D33" s="57">
        <f>Node_List!AA33*Parameters!E$21</f>
        <v>17.496180000000003</v>
      </c>
      <c r="E33" s="58">
        <f>Node_List!AB33*Parameters!F$21</f>
        <v>39.643080000000012</v>
      </c>
      <c r="F33" s="56">
        <f>C33*Parameters!N$24</f>
        <v>0.75024000000000024</v>
      </c>
      <c r="G33" s="57">
        <f>D33*Parameters!O$24</f>
        <v>1.7496180000000003</v>
      </c>
      <c r="H33" s="58">
        <f>E33*Parameters!P$24</f>
        <v>3.9643080000000013</v>
      </c>
      <c r="I33" s="56">
        <f>C33*Parameters!N$27</f>
        <v>1.8756000000000004</v>
      </c>
      <c r="J33" s="57">
        <f>D33*Parameters!O$27</f>
        <v>4.3740450000000006</v>
      </c>
      <c r="K33" s="58">
        <f>E33*Parameters!P$27</f>
        <v>9.910770000000003</v>
      </c>
      <c r="L33" s="56">
        <f>F33*Parameters!N$27</f>
        <v>0.18756000000000006</v>
      </c>
      <c r="M33" s="57">
        <f>G33*Parameters!O$27</f>
        <v>0.43740450000000008</v>
      </c>
      <c r="N33" s="58">
        <f>H33*Parameters!P$27</f>
        <v>0.99107700000000032</v>
      </c>
      <c r="O33" s="56">
        <f>C33*Parameters!N$29</f>
        <v>1.8756000000000004</v>
      </c>
      <c r="P33" s="57">
        <f>D33*Parameters!O$29</f>
        <v>4.3740450000000006</v>
      </c>
      <c r="Q33" s="58">
        <f>E33*Parameters!P$29</f>
        <v>9.910770000000003</v>
      </c>
      <c r="R33" s="56">
        <f>F33*Parameters!N$29</f>
        <v>0.18756000000000006</v>
      </c>
      <c r="S33" s="57">
        <f>G33*Parameters!O$27</f>
        <v>0.43740450000000008</v>
      </c>
      <c r="T33" s="58">
        <f>H33*Parameters!P$27</f>
        <v>0.99107700000000032</v>
      </c>
      <c r="U33" s="56">
        <f>C33*Parameters!N$30</f>
        <v>1.8756000000000004</v>
      </c>
      <c r="V33" s="57">
        <f>D33*Parameters!O$30</f>
        <v>4.3740450000000006</v>
      </c>
      <c r="W33" s="58">
        <f>E33*Parameters!P$30</f>
        <v>9.910770000000003</v>
      </c>
      <c r="X33" s="56">
        <f>F33*Parameters!N$30</f>
        <v>0.18756000000000006</v>
      </c>
      <c r="Y33" s="57">
        <f>G33*Parameters!O$30</f>
        <v>0.43740450000000008</v>
      </c>
      <c r="Z33" s="58">
        <f>H33*Parameters!P$30</f>
        <v>0.99107700000000032</v>
      </c>
      <c r="AA33" s="56">
        <f>C33*Parameters!N$31</f>
        <v>1.8756000000000004</v>
      </c>
      <c r="AB33" s="57">
        <f>D33*Parameters!O$31</f>
        <v>4.3740450000000006</v>
      </c>
      <c r="AC33" s="58">
        <f>E33*Parameters!P$31</f>
        <v>9.910770000000003</v>
      </c>
      <c r="AD33" s="56">
        <f>F33*Parameters!N$31</f>
        <v>0.18756000000000006</v>
      </c>
      <c r="AE33" s="57">
        <f>G33*Parameters!O$31</f>
        <v>0.43740450000000008</v>
      </c>
      <c r="AF33" s="58">
        <f>H33*Parameters!P$31</f>
        <v>0.99107700000000032</v>
      </c>
    </row>
    <row r="34" spans="1:32" x14ac:dyDescent="0.2">
      <c r="A34" s="4" t="s">
        <v>103</v>
      </c>
      <c r="B34" s="4" t="s">
        <v>17</v>
      </c>
      <c r="C34" s="56">
        <f>Node_List!Z34*Parameters!D$21</f>
        <v>6.2568000000000001</v>
      </c>
      <c r="D34" s="57">
        <f>Node_List!AA34*Parameters!E$21</f>
        <v>15.631260000000005</v>
      </c>
      <c r="E34" s="58">
        <f>Node_List!AB34*Parameters!F$21</f>
        <v>35.689560000000007</v>
      </c>
      <c r="F34" s="56">
        <f>C34*Parameters!N$24</f>
        <v>0.62568000000000001</v>
      </c>
      <c r="G34" s="57">
        <f>D34*Parameters!O$24</f>
        <v>1.5631260000000005</v>
      </c>
      <c r="H34" s="58">
        <f>E34*Parameters!P$24</f>
        <v>3.5689560000000009</v>
      </c>
      <c r="I34" s="56">
        <f>C34*Parameters!N$27</f>
        <v>1.5642</v>
      </c>
      <c r="J34" s="57">
        <f>D34*Parameters!O$27</f>
        <v>3.9078150000000011</v>
      </c>
      <c r="K34" s="58">
        <f>E34*Parameters!P$27</f>
        <v>8.9223900000000018</v>
      </c>
      <c r="L34" s="56">
        <f>F34*Parameters!N$27</f>
        <v>0.15642</v>
      </c>
      <c r="M34" s="57">
        <f>G34*Parameters!O$27</f>
        <v>0.39078150000000011</v>
      </c>
      <c r="N34" s="58">
        <f>H34*Parameters!P$27</f>
        <v>0.89223900000000023</v>
      </c>
      <c r="O34" s="56">
        <f>C34*Parameters!N$29</f>
        <v>1.5642</v>
      </c>
      <c r="P34" s="57">
        <f>D34*Parameters!O$29</f>
        <v>3.9078150000000011</v>
      </c>
      <c r="Q34" s="58">
        <f>E34*Parameters!P$29</f>
        <v>8.9223900000000018</v>
      </c>
      <c r="R34" s="56">
        <f>F34*Parameters!N$29</f>
        <v>0.15642</v>
      </c>
      <c r="S34" s="57">
        <f>G34*Parameters!O$27</f>
        <v>0.39078150000000011</v>
      </c>
      <c r="T34" s="58">
        <f>H34*Parameters!P$27</f>
        <v>0.89223900000000023</v>
      </c>
      <c r="U34" s="56">
        <f>C34*Parameters!N$30</f>
        <v>1.5642</v>
      </c>
      <c r="V34" s="57">
        <f>D34*Parameters!O$30</f>
        <v>3.9078150000000011</v>
      </c>
      <c r="W34" s="58">
        <f>E34*Parameters!P$30</f>
        <v>8.9223900000000018</v>
      </c>
      <c r="X34" s="56">
        <f>F34*Parameters!N$30</f>
        <v>0.15642</v>
      </c>
      <c r="Y34" s="57">
        <f>G34*Parameters!O$30</f>
        <v>0.39078150000000011</v>
      </c>
      <c r="Z34" s="58">
        <f>H34*Parameters!P$30</f>
        <v>0.89223900000000023</v>
      </c>
      <c r="AA34" s="56">
        <f>C34*Parameters!N$31</f>
        <v>1.5642</v>
      </c>
      <c r="AB34" s="57">
        <f>D34*Parameters!O$31</f>
        <v>3.9078150000000011</v>
      </c>
      <c r="AC34" s="58">
        <f>E34*Parameters!P$31</f>
        <v>8.9223900000000018</v>
      </c>
      <c r="AD34" s="56">
        <f>F34*Parameters!N$31</f>
        <v>0.15642</v>
      </c>
      <c r="AE34" s="57">
        <f>G34*Parameters!O$31</f>
        <v>0.39078150000000011</v>
      </c>
      <c r="AF34" s="58">
        <f>H34*Parameters!P$31</f>
        <v>0.89223900000000023</v>
      </c>
    </row>
    <row r="35" spans="1:32" x14ac:dyDescent="0.2">
      <c r="A35" s="4" t="s">
        <v>104</v>
      </c>
      <c r="B35" s="4" t="s">
        <v>17</v>
      </c>
      <c r="C35" s="56">
        <f>Node_List!Z35*Parameters!D$21</f>
        <v>4.7532000000000005</v>
      </c>
      <c r="D35" s="57">
        <f>Node_List!AA35*Parameters!E$21</f>
        <v>11.607990000000003</v>
      </c>
      <c r="E35" s="58">
        <f>Node_List!AB35*Parameters!F$21</f>
        <v>25.658940000000005</v>
      </c>
      <c r="F35" s="56">
        <f>C35*Parameters!N$24</f>
        <v>0.47532000000000008</v>
      </c>
      <c r="G35" s="57">
        <f>D35*Parameters!O$24</f>
        <v>1.1607990000000004</v>
      </c>
      <c r="H35" s="58">
        <f>E35*Parameters!P$24</f>
        <v>2.5658940000000006</v>
      </c>
      <c r="I35" s="56">
        <f>C35*Parameters!N$27</f>
        <v>1.1883000000000001</v>
      </c>
      <c r="J35" s="57">
        <f>D35*Parameters!O$27</f>
        <v>2.9019975000000007</v>
      </c>
      <c r="K35" s="58">
        <f>E35*Parameters!P$27</f>
        <v>6.4147350000000012</v>
      </c>
      <c r="L35" s="56">
        <f>F35*Parameters!N$27</f>
        <v>0.11883000000000002</v>
      </c>
      <c r="M35" s="57">
        <f>G35*Parameters!O$27</f>
        <v>0.29019975000000009</v>
      </c>
      <c r="N35" s="58">
        <f>H35*Parameters!P$27</f>
        <v>0.64147350000000014</v>
      </c>
      <c r="O35" s="56">
        <f>C35*Parameters!N$29</f>
        <v>1.1883000000000001</v>
      </c>
      <c r="P35" s="57">
        <f>D35*Parameters!O$29</f>
        <v>2.9019975000000007</v>
      </c>
      <c r="Q35" s="58">
        <f>E35*Parameters!P$29</f>
        <v>6.4147350000000012</v>
      </c>
      <c r="R35" s="56">
        <f>F35*Parameters!N$29</f>
        <v>0.11883000000000002</v>
      </c>
      <c r="S35" s="57">
        <f>G35*Parameters!O$27</f>
        <v>0.29019975000000009</v>
      </c>
      <c r="T35" s="58">
        <f>H35*Parameters!P$27</f>
        <v>0.64147350000000014</v>
      </c>
      <c r="U35" s="56">
        <f>C35*Parameters!N$30</f>
        <v>1.1883000000000001</v>
      </c>
      <c r="V35" s="57">
        <f>D35*Parameters!O$30</f>
        <v>2.9019975000000007</v>
      </c>
      <c r="W35" s="58">
        <f>E35*Parameters!P$30</f>
        <v>6.4147350000000012</v>
      </c>
      <c r="X35" s="56">
        <f>F35*Parameters!N$30</f>
        <v>0.11883000000000002</v>
      </c>
      <c r="Y35" s="57">
        <f>G35*Parameters!O$30</f>
        <v>0.29019975000000009</v>
      </c>
      <c r="Z35" s="58">
        <f>H35*Parameters!P$30</f>
        <v>0.64147350000000014</v>
      </c>
      <c r="AA35" s="56">
        <f>C35*Parameters!N$31</f>
        <v>1.1883000000000001</v>
      </c>
      <c r="AB35" s="57">
        <f>D35*Parameters!O$31</f>
        <v>2.9019975000000007</v>
      </c>
      <c r="AC35" s="58">
        <f>E35*Parameters!P$31</f>
        <v>6.4147350000000012</v>
      </c>
      <c r="AD35" s="56">
        <f>F35*Parameters!N$31</f>
        <v>0.11883000000000002</v>
      </c>
      <c r="AE35" s="57">
        <f>G35*Parameters!O$31</f>
        <v>0.29019975000000009</v>
      </c>
      <c r="AF35" s="58">
        <f>H35*Parameters!P$31</f>
        <v>0.64147350000000014</v>
      </c>
    </row>
    <row r="36" spans="1:32" x14ac:dyDescent="0.2">
      <c r="A36" s="4" t="s">
        <v>105</v>
      </c>
      <c r="B36" s="4" t="s">
        <v>17</v>
      </c>
      <c r="C36" s="56">
        <f>Node_List!Z36*Parameters!D$21</f>
        <v>12.612000000000004</v>
      </c>
      <c r="D36" s="57">
        <f>Node_List!AA36*Parameters!E$21</f>
        <v>29.8734</v>
      </c>
      <c r="E36" s="58">
        <f>Node_List!AB36*Parameters!F$21</f>
        <v>66.980400000000003</v>
      </c>
      <c r="F36" s="56">
        <f>C36*Parameters!N$24</f>
        <v>1.2612000000000005</v>
      </c>
      <c r="G36" s="57">
        <f>D36*Parameters!O$24</f>
        <v>2.9873400000000001</v>
      </c>
      <c r="H36" s="58">
        <f>E36*Parameters!P$24</f>
        <v>6.6980400000000007</v>
      </c>
      <c r="I36" s="56">
        <f>C36*Parameters!N$27</f>
        <v>3.1530000000000009</v>
      </c>
      <c r="J36" s="57">
        <f>D36*Parameters!O$27</f>
        <v>7.46835</v>
      </c>
      <c r="K36" s="58">
        <f>E36*Parameters!P$27</f>
        <v>16.745100000000001</v>
      </c>
      <c r="L36" s="56">
        <f>F36*Parameters!N$27</f>
        <v>0.31530000000000014</v>
      </c>
      <c r="M36" s="57">
        <f>G36*Parameters!O$27</f>
        <v>0.74683500000000003</v>
      </c>
      <c r="N36" s="58">
        <f>H36*Parameters!P$27</f>
        <v>1.6745100000000002</v>
      </c>
      <c r="O36" s="56">
        <f>C36*Parameters!N$29</f>
        <v>3.1530000000000009</v>
      </c>
      <c r="P36" s="57">
        <f>D36*Parameters!O$29</f>
        <v>7.46835</v>
      </c>
      <c r="Q36" s="58">
        <f>E36*Parameters!P$29</f>
        <v>16.745100000000001</v>
      </c>
      <c r="R36" s="56">
        <f>F36*Parameters!N$29</f>
        <v>0.31530000000000014</v>
      </c>
      <c r="S36" s="57">
        <f>G36*Parameters!O$27</f>
        <v>0.74683500000000003</v>
      </c>
      <c r="T36" s="58">
        <f>H36*Parameters!P$27</f>
        <v>1.6745100000000002</v>
      </c>
      <c r="U36" s="56">
        <f>C36*Parameters!N$30</f>
        <v>3.1530000000000009</v>
      </c>
      <c r="V36" s="57">
        <f>D36*Parameters!O$30</f>
        <v>7.46835</v>
      </c>
      <c r="W36" s="58">
        <f>E36*Parameters!P$30</f>
        <v>16.745100000000001</v>
      </c>
      <c r="X36" s="56">
        <f>F36*Parameters!N$30</f>
        <v>0.31530000000000014</v>
      </c>
      <c r="Y36" s="57">
        <f>G36*Parameters!O$30</f>
        <v>0.74683500000000003</v>
      </c>
      <c r="Z36" s="58">
        <f>H36*Parameters!P$30</f>
        <v>1.6745100000000002</v>
      </c>
      <c r="AA36" s="56">
        <f>C36*Parameters!N$31</f>
        <v>3.1530000000000009</v>
      </c>
      <c r="AB36" s="57">
        <f>D36*Parameters!O$31</f>
        <v>7.46835</v>
      </c>
      <c r="AC36" s="58">
        <f>E36*Parameters!P$31</f>
        <v>16.745100000000001</v>
      </c>
      <c r="AD36" s="56">
        <f>F36*Parameters!N$31</f>
        <v>0.31530000000000014</v>
      </c>
      <c r="AE36" s="57">
        <f>G36*Parameters!O$31</f>
        <v>0.74683500000000003</v>
      </c>
      <c r="AF36" s="58">
        <f>H36*Parameters!P$31</f>
        <v>1.6745100000000002</v>
      </c>
    </row>
    <row r="37" spans="1:32" x14ac:dyDescent="0.2">
      <c r="A37" s="4" t="s">
        <v>106</v>
      </c>
      <c r="B37" s="4" t="s">
        <v>16</v>
      </c>
      <c r="C37" s="56">
        <f>Node_List!Z37*Parameters!D$21</f>
        <v>8.3304000000000009</v>
      </c>
      <c r="D37" s="57">
        <f>Node_List!AA37*Parameters!E$21</f>
        <v>20.586780000000005</v>
      </c>
      <c r="E37" s="58">
        <f>Node_List!AB37*Parameters!F$21</f>
        <v>47.854680000000009</v>
      </c>
      <c r="F37" s="56">
        <f>C37*Parameters!N$24</f>
        <v>0.83304000000000011</v>
      </c>
      <c r="G37" s="57">
        <f>D37*Parameters!O$24</f>
        <v>2.0586780000000005</v>
      </c>
      <c r="H37" s="58">
        <f>E37*Parameters!P$24</f>
        <v>4.7854680000000007</v>
      </c>
      <c r="I37" s="56">
        <f>C37*Parameters!N$27</f>
        <v>2.0826000000000002</v>
      </c>
      <c r="J37" s="57">
        <f>D37*Parameters!O$27</f>
        <v>5.1466950000000011</v>
      </c>
      <c r="K37" s="58">
        <f>E37*Parameters!P$27</f>
        <v>11.963670000000002</v>
      </c>
      <c r="L37" s="56">
        <f>F37*Parameters!N$27</f>
        <v>0.20826000000000003</v>
      </c>
      <c r="M37" s="57">
        <f>G37*Parameters!O$27</f>
        <v>0.51466950000000011</v>
      </c>
      <c r="N37" s="58">
        <f>H37*Parameters!P$27</f>
        <v>1.1963670000000002</v>
      </c>
      <c r="O37" s="56">
        <f>C37*Parameters!N$29</f>
        <v>2.0826000000000002</v>
      </c>
      <c r="P37" s="57">
        <f>D37*Parameters!O$29</f>
        <v>5.1466950000000011</v>
      </c>
      <c r="Q37" s="58">
        <f>E37*Parameters!P$29</f>
        <v>11.963670000000002</v>
      </c>
      <c r="R37" s="56">
        <f>F37*Parameters!N$29</f>
        <v>0.20826000000000003</v>
      </c>
      <c r="S37" s="57">
        <f>G37*Parameters!O$27</f>
        <v>0.51466950000000011</v>
      </c>
      <c r="T37" s="58">
        <f>H37*Parameters!P$27</f>
        <v>1.1963670000000002</v>
      </c>
      <c r="U37" s="56">
        <f>C37*Parameters!N$30</f>
        <v>2.0826000000000002</v>
      </c>
      <c r="V37" s="57">
        <f>D37*Parameters!O$30</f>
        <v>5.1466950000000011</v>
      </c>
      <c r="W37" s="58">
        <f>E37*Parameters!P$30</f>
        <v>11.963670000000002</v>
      </c>
      <c r="X37" s="56">
        <f>F37*Parameters!N$30</f>
        <v>0.20826000000000003</v>
      </c>
      <c r="Y37" s="57">
        <f>G37*Parameters!O$30</f>
        <v>0.51466950000000011</v>
      </c>
      <c r="Z37" s="58">
        <f>H37*Parameters!P$30</f>
        <v>1.1963670000000002</v>
      </c>
      <c r="AA37" s="56">
        <f>C37*Parameters!N$31</f>
        <v>2.0826000000000002</v>
      </c>
      <c r="AB37" s="57">
        <f>D37*Parameters!O$31</f>
        <v>5.1466950000000011</v>
      </c>
      <c r="AC37" s="58">
        <f>E37*Parameters!P$31</f>
        <v>11.963670000000002</v>
      </c>
      <c r="AD37" s="56">
        <f>F37*Parameters!N$31</f>
        <v>0.20826000000000003</v>
      </c>
      <c r="AE37" s="57">
        <f>G37*Parameters!O$31</f>
        <v>0.51466950000000011</v>
      </c>
      <c r="AF37" s="58">
        <f>H37*Parameters!P$31</f>
        <v>1.1963670000000002</v>
      </c>
    </row>
    <row r="38" spans="1:32" x14ac:dyDescent="0.2">
      <c r="A38" s="4" t="s">
        <v>107</v>
      </c>
      <c r="B38" s="4" t="s">
        <v>17</v>
      </c>
      <c r="C38" s="56">
        <f>Node_List!Z38*Parameters!D$21</f>
        <v>6.4836000000000018</v>
      </c>
      <c r="D38" s="57">
        <f>Node_List!AA38*Parameters!E$21</f>
        <v>16.600770000000004</v>
      </c>
      <c r="E38" s="58">
        <f>Node_List!AB38*Parameters!F$21</f>
        <v>37.957620000000006</v>
      </c>
      <c r="F38" s="56">
        <f>C38*Parameters!N$24</f>
        <v>0.64836000000000027</v>
      </c>
      <c r="G38" s="57">
        <f>D38*Parameters!O$24</f>
        <v>1.6600770000000005</v>
      </c>
      <c r="H38" s="58">
        <f>E38*Parameters!P$24</f>
        <v>3.7957620000000007</v>
      </c>
      <c r="I38" s="56">
        <f>C38*Parameters!N$27</f>
        <v>1.6209000000000005</v>
      </c>
      <c r="J38" s="57">
        <f>D38*Parameters!O$27</f>
        <v>4.1501925000000011</v>
      </c>
      <c r="K38" s="58">
        <f>E38*Parameters!P$27</f>
        <v>9.4894050000000014</v>
      </c>
      <c r="L38" s="56">
        <f>F38*Parameters!N$27</f>
        <v>0.16209000000000007</v>
      </c>
      <c r="M38" s="57">
        <f>G38*Parameters!O$27</f>
        <v>0.41501925000000012</v>
      </c>
      <c r="N38" s="58">
        <f>H38*Parameters!P$27</f>
        <v>0.94894050000000019</v>
      </c>
      <c r="O38" s="56">
        <f>C38*Parameters!N$29</f>
        <v>1.6209000000000005</v>
      </c>
      <c r="P38" s="57">
        <f>D38*Parameters!O$29</f>
        <v>4.1501925000000011</v>
      </c>
      <c r="Q38" s="58">
        <f>E38*Parameters!P$29</f>
        <v>9.4894050000000014</v>
      </c>
      <c r="R38" s="56">
        <f>F38*Parameters!N$29</f>
        <v>0.16209000000000007</v>
      </c>
      <c r="S38" s="57">
        <f>G38*Parameters!O$27</f>
        <v>0.41501925000000012</v>
      </c>
      <c r="T38" s="58">
        <f>H38*Parameters!P$27</f>
        <v>0.94894050000000019</v>
      </c>
      <c r="U38" s="56">
        <f>C38*Parameters!N$30</f>
        <v>1.6209000000000005</v>
      </c>
      <c r="V38" s="57">
        <f>D38*Parameters!O$30</f>
        <v>4.1501925000000011</v>
      </c>
      <c r="W38" s="58">
        <f>E38*Parameters!P$30</f>
        <v>9.4894050000000014</v>
      </c>
      <c r="X38" s="56">
        <f>F38*Parameters!N$30</f>
        <v>0.16209000000000007</v>
      </c>
      <c r="Y38" s="57">
        <f>G38*Parameters!O$30</f>
        <v>0.41501925000000012</v>
      </c>
      <c r="Z38" s="58">
        <f>H38*Parameters!P$30</f>
        <v>0.94894050000000019</v>
      </c>
      <c r="AA38" s="56">
        <f>C38*Parameters!N$31</f>
        <v>1.6209000000000005</v>
      </c>
      <c r="AB38" s="57">
        <f>D38*Parameters!O$31</f>
        <v>4.1501925000000011</v>
      </c>
      <c r="AC38" s="58">
        <f>E38*Parameters!P$31</f>
        <v>9.4894050000000014</v>
      </c>
      <c r="AD38" s="56">
        <f>F38*Parameters!N$31</f>
        <v>0.16209000000000007</v>
      </c>
      <c r="AE38" s="57">
        <f>G38*Parameters!O$31</f>
        <v>0.41501925000000012</v>
      </c>
      <c r="AF38" s="58">
        <f>H38*Parameters!P$31</f>
        <v>0.94894050000000019</v>
      </c>
    </row>
    <row r="39" spans="1:32" x14ac:dyDescent="0.2">
      <c r="A39" s="4" t="s">
        <v>108</v>
      </c>
      <c r="B39" s="4" t="s">
        <v>17</v>
      </c>
      <c r="C39" s="56">
        <f>Node_List!Z39*Parameters!D$21</f>
        <v>9.9084000000000003</v>
      </c>
      <c r="D39" s="57">
        <f>Node_List!AA39*Parameters!E$21</f>
        <v>25.341630000000002</v>
      </c>
      <c r="E39" s="58">
        <f>Node_List!AB39*Parameters!F$21</f>
        <v>58.560780000000015</v>
      </c>
      <c r="F39" s="56">
        <f>C39*Parameters!N$24</f>
        <v>0.99084000000000005</v>
      </c>
      <c r="G39" s="57">
        <f>D39*Parameters!O$24</f>
        <v>2.5341630000000004</v>
      </c>
      <c r="H39" s="58">
        <f>E39*Parameters!P$24</f>
        <v>5.8560780000000019</v>
      </c>
      <c r="I39" s="56">
        <f>C39*Parameters!N$27</f>
        <v>2.4771000000000001</v>
      </c>
      <c r="J39" s="57">
        <f>D39*Parameters!O$27</f>
        <v>6.3354075000000005</v>
      </c>
      <c r="K39" s="58">
        <f>E39*Parameters!P$27</f>
        <v>14.640195000000004</v>
      </c>
      <c r="L39" s="56">
        <f>F39*Parameters!N$27</f>
        <v>0.24771000000000001</v>
      </c>
      <c r="M39" s="57">
        <f>G39*Parameters!O$27</f>
        <v>0.6335407500000001</v>
      </c>
      <c r="N39" s="58">
        <f>H39*Parameters!P$27</f>
        <v>1.4640195000000005</v>
      </c>
      <c r="O39" s="56">
        <f>C39*Parameters!N$29</f>
        <v>2.4771000000000001</v>
      </c>
      <c r="P39" s="57">
        <f>D39*Parameters!O$29</f>
        <v>6.3354075000000005</v>
      </c>
      <c r="Q39" s="58">
        <f>E39*Parameters!P$29</f>
        <v>14.640195000000004</v>
      </c>
      <c r="R39" s="56">
        <f>F39*Parameters!N$29</f>
        <v>0.24771000000000001</v>
      </c>
      <c r="S39" s="57">
        <f>G39*Parameters!O$27</f>
        <v>0.6335407500000001</v>
      </c>
      <c r="T39" s="58">
        <f>H39*Parameters!P$27</f>
        <v>1.4640195000000005</v>
      </c>
      <c r="U39" s="56">
        <f>C39*Parameters!N$30</f>
        <v>2.4771000000000001</v>
      </c>
      <c r="V39" s="57">
        <f>D39*Parameters!O$30</f>
        <v>6.3354075000000005</v>
      </c>
      <c r="W39" s="58">
        <f>E39*Parameters!P$30</f>
        <v>14.640195000000004</v>
      </c>
      <c r="X39" s="56">
        <f>F39*Parameters!N$30</f>
        <v>0.24771000000000001</v>
      </c>
      <c r="Y39" s="57">
        <f>G39*Parameters!O$30</f>
        <v>0.6335407500000001</v>
      </c>
      <c r="Z39" s="58">
        <f>H39*Parameters!P$30</f>
        <v>1.4640195000000005</v>
      </c>
      <c r="AA39" s="56">
        <f>C39*Parameters!N$31</f>
        <v>2.4771000000000001</v>
      </c>
      <c r="AB39" s="57">
        <f>D39*Parameters!O$31</f>
        <v>6.3354075000000005</v>
      </c>
      <c r="AC39" s="58">
        <f>E39*Parameters!P$31</f>
        <v>14.640195000000004</v>
      </c>
      <c r="AD39" s="56">
        <f>F39*Parameters!N$31</f>
        <v>0.24771000000000001</v>
      </c>
      <c r="AE39" s="57">
        <f>G39*Parameters!O$31</f>
        <v>0.6335407500000001</v>
      </c>
      <c r="AF39" s="58">
        <f>H39*Parameters!P$31</f>
        <v>1.4640195000000005</v>
      </c>
    </row>
    <row r="40" spans="1:32" x14ac:dyDescent="0.2">
      <c r="A40" s="4" t="s">
        <v>109</v>
      </c>
      <c r="B40" s="4" t="s">
        <v>17</v>
      </c>
      <c r="C40" s="56">
        <f>Node_List!Z40*Parameters!D$21</f>
        <v>2.9664000000000006</v>
      </c>
      <c r="D40" s="57">
        <f>Node_List!AA40*Parameters!E$21</f>
        <v>7.7059800000000021</v>
      </c>
      <c r="E40" s="58">
        <f>Node_List!AB40*Parameters!F$21</f>
        <v>17.081880000000005</v>
      </c>
      <c r="F40" s="56">
        <f>C40*Parameters!N$24</f>
        <v>0.29664000000000007</v>
      </c>
      <c r="G40" s="57">
        <f>D40*Parameters!O$24</f>
        <v>0.77059800000000023</v>
      </c>
      <c r="H40" s="58">
        <f>E40*Parameters!P$24</f>
        <v>1.7081880000000007</v>
      </c>
      <c r="I40" s="56">
        <f>C40*Parameters!N$27</f>
        <v>0.74160000000000015</v>
      </c>
      <c r="J40" s="57">
        <f>D40*Parameters!O$27</f>
        <v>1.9264950000000005</v>
      </c>
      <c r="K40" s="58">
        <f>E40*Parameters!P$27</f>
        <v>4.2704700000000013</v>
      </c>
      <c r="L40" s="56">
        <f>F40*Parameters!N$27</f>
        <v>7.4160000000000018E-2</v>
      </c>
      <c r="M40" s="57">
        <f>G40*Parameters!O$27</f>
        <v>0.19264950000000006</v>
      </c>
      <c r="N40" s="58">
        <f>H40*Parameters!P$27</f>
        <v>0.42704700000000018</v>
      </c>
      <c r="O40" s="56">
        <f>C40*Parameters!N$29</f>
        <v>0.74160000000000015</v>
      </c>
      <c r="P40" s="57">
        <f>D40*Parameters!O$29</f>
        <v>1.9264950000000005</v>
      </c>
      <c r="Q40" s="58">
        <f>E40*Parameters!P$29</f>
        <v>4.2704700000000013</v>
      </c>
      <c r="R40" s="56">
        <f>F40*Parameters!N$29</f>
        <v>7.4160000000000018E-2</v>
      </c>
      <c r="S40" s="57">
        <f>G40*Parameters!O$27</f>
        <v>0.19264950000000006</v>
      </c>
      <c r="T40" s="58">
        <f>H40*Parameters!P$27</f>
        <v>0.42704700000000018</v>
      </c>
      <c r="U40" s="56">
        <f>C40*Parameters!N$30</f>
        <v>0.74160000000000015</v>
      </c>
      <c r="V40" s="57">
        <f>D40*Parameters!O$30</f>
        <v>1.9264950000000005</v>
      </c>
      <c r="W40" s="58">
        <f>E40*Parameters!P$30</f>
        <v>4.2704700000000013</v>
      </c>
      <c r="X40" s="56">
        <f>F40*Parameters!N$30</f>
        <v>7.4160000000000018E-2</v>
      </c>
      <c r="Y40" s="57">
        <f>G40*Parameters!O$30</f>
        <v>0.19264950000000006</v>
      </c>
      <c r="Z40" s="58">
        <f>H40*Parameters!P$30</f>
        <v>0.42704700000000018</v>
      </c>
      <c r="AA40" s="56">
        <f>C40*Parameters!N$31</f>
        <v>0.74160000000000015</v>
      </c>
      <c r="AB40" s="57">
        <f>D40*Parameters!O$31</f>
        <v>1.9264950000000005</v>
      </c>
      <c r="AC40" s="58">
        <f>E40*Parameters!P$31</f>
        <v>4.2704700000000013</v>
      </c>
      <c r="AD40" s="56">
        <f>F40*Parameters!N$31</f>
        <v>7.4160000000000018E-2</v>
      </c>
      <c r="AE40" s="57">
        <f>G40*Parameters!O$31</f>
        <v>0.19264950000000006</v>
      </c>
      <c r="AF40" s="58">
        <f>H40*Parameters!P$31</f>
        <v>0.42704700000000018</v>
      </c>
    </row>
    <row r="41" spans="1:32" x14ac:dyDescent="0.2">
      <c r="A41" s="4" t="s">
        <v>110</v>
      </c>
      <c r="B41" s="4" t="s">
        <v>17</v>
      </c>
      <c r="C41" s="56">
        <f>Node_List!Z41*Parameters!D$21</f>
        <v>30.8796</v>
      </c>
      <c r="D41" s="57">
        <f>Node_List!AA41*Parameters!E$21</f>
        <v>73.736970000000014</v>
      </c>
      <c r="E41" s="58">
        <f>Node_List!AB41*Parameters!F$21</f>
        <v>168.50682</v>
      </c>
      <c r="F41" s="56">
        <f>C41*Parameters!N$24</f>
        <v>3.0879600000000003</v>
      </c>
      <c r="G41" s="57">
        <f>D41*Parameters!O$24</f>
        <v>7.3736970000000017</v>
      </c>
      <c r="H41" s="58">
        <f>E41*Parameters!P$24</f>
        <v>16.850682000000003</v>
      </c>
      <c r="I41" s="56">
        <f>C41*Parameters!N$27</f>
        <v>7.7199</v>
      </c>
      <c r="J41" s="57">
        <f>D41*Parameters!O$27</f>
        <v>18.434242500000003</v>
      </c>
      <c r="K41" s="58">
        <f>E41*Parameters!P$27</f>
        <v>42.126705000000001</v>
      </c>
      <c r="L41" s="56">
        <f>F41*Parameters!N$27</f>
        <v>0.77199000000000007</v>
      </c>
      <c r="M41" s="57">
        <f>G41*Parameters!O$27</f>
        <v>1.8434242500000004</v>
      </c>
      <c r="N41" s="58">
        <f>H41*Parameters!P$27</f>
        <v>4.2126705000000007</v>
      </c>
      <c r="O41" s="56">
        <f>C41*Parameters!N$29</f>
        <v>7.7199</v>
      </c>
      <c r="P41" s="57">
        <f>D41*Parameters!O$29</f>
        <v>18.434242500000003</v>
      </c>
      <c r="Q41" s="58">
        <f>E41*Parameters!P$29</f>
        <v>42.126705000000001</v>
      </c>
      <c r="R41" s="56">
        <f>F41*Parameters!N$29</f>
        <v>0.77199000000000007</v>
      </c>
      <c r="S41" s="57">
        <f>G41*Parameters!O$27</f>
        <v>1.8434242500000004</v>
      </c>
      <c r="T41" s="58">
        <f>H41*Parameters!P$27</f>
        <v>4.2126705000000007</v>
      </c>
      <c r="U41" s="56">
        <f>C41*Parameters!N$30</f>
        <v>7.7199</v>
      </c>
      <c r="V41" s="57">
        <f>D41*Parameters!O$30</f>
        <v>18.434242500000003</v>
      </c>
      <c r="W41" s="58">
        <f>E41*Parameters!P$30</f>
        <v>42.126705000000001</v>
      </c>
      <c r="X41" s="56">
        <f>F41*Parameters!N$30</f>
        <v>0.77199000000000007</v>
      </c>
      <c r="Y41" s="57">
        <f>G41*Parameters!O$30</f>
        <v>1.8434242500000004</v>
      </c>
      <c r="Z41" s="58">
        <f>H41*Parameters!P$30</f>
        <v>4.2126705000000007</v>
      </c>
      <c r="AA41" s="56">
        <f>C41*Parameters!N$31</f>
        <v>7.7199</v>
      </c>
      <c r="AB41" s="57">
        <f>D41*Parameters!O$31</f>
        <v>18.434242500000003</v>
      </c>
      <c r="AC41" s="58">
        <f>E41*Parameters!P$31</f>
        <v>42.126705000000001</v>
      </c>
      <c r="AD41" s="56">
        <f>F41*Parameters!N$31</f>
        <v>0.77199000000000007</v>
      </c>
      <c r="AE41" s="57">
        <f>G41*Parameters!O$31</f>
        <v>1.8434242500000004</v>
      </c>
      <c r="AF41" s="58">
        <f>H41*Parameters!P$31</f>
        <v>4.2126705000000007</v>
      </c>
    </row>
    <row r="42" spans="1:32" x14ac:dyDescent="0.2">
      <c r="A42" s="4" t="s">
        <v>111</v>
      </c>
      <c r="B42" s="4" t="s">
        <v>17</v>
      </c>
      <c r="C42" s="56">
        <f>Node_List!Z42*Parameters!D$21</f>
        <v>16.189200000000003</v>
      </c>
      <c r="D42" s="57">
        <f>Node_List!AA42*Parameters!E$21</f>
        <v>39.812190000000008</v>
      </c>
      <c r="E42" s="58">
        <f>Node_List!AB42*Parameters!F$21</f>
        <v>91.576140000000038</v>
      </c>
      <c r="F42" s="56">
        <f>C42*Parameters!N$24</f>
        <v>1.6189200000000004</v>
      </c>
      <c r="G42" s="57">
        <f>D42*Parameters!O$24</f>
        <v>3.9812190000000012</v>
      </c>
      <c r="H42" s="58">
        <f>E42*Parameters!P$24</f>
        <v>9.1576140000000041</v>
      </c>
      <c r="I42" s="56">
        <f>C42*Parameters!N$27</f>
        <v>4.0473000000000008</v>
      </c>
      <c r="J42" s="57">
        <f>D42*Parameters!O$27</f>
        <v>9.953047500000002</v>
      </c>
      <c r="K42" s="58">
        <f>E42*Parameters!P$27</f>
        <v>22.894035000000009</v>
      </c>
      <c r="L42" s="56">
        <f>F42*Parameters!N$27</f>
        <v>0.40473000000000009</v>
      </c>
      <c r="M42" s="57">
        <f>G42*Parameters!O$27</f>
        <v>0.99530475000000029</v>
      </c>
      <c r="N42" s="58">
        <f>H42*Parameters!P$27</f>
        <v>2.289403500000001</v>
      </c>
      <c r="O42" s="56">
        <f>C42*Parameters!N$29</f>
        <v>4.0473000000000008</v>
      </c>
      <c r="P42" s="57">
        <f>D42*Parameters!O$29</f>
        <v>9.953047500000002</v>
      </c>
      <c r="Q42" s="58">
        <f>E42*Parameters!P$29</f>
        <v>22.894035000000009</v>
      </c>
      <c r="R42" s="56">
        <f>F42*Parameters!N$29</f>
        <v>0.40473000000000009</v>
      </c>
      <c r="S42" s="57">
        <f>G42*Parameters!O$27</f>
        <v>0.99530475000000029</v>
      </c>
      <c r="T42" s="58">
        <f>H42*Parameters!P$27</f>
        <v>2.289403500000001</v>
      </c>
      <c r="U42" s="56">
        <f>C42*Parameters!N$30</f>
        <v>4.0473000000000008</v>
      </c>
      <c r="V42" s="57">
        <f>D42*Parameters!O$30</f>
        <v>9.953047500000002</v>
      </c>
      <c r="W42" s="58">
        <f>E42*Parameters!P$30</f>
        <v>22.894035000000009</v>
      </c>
      <c r="X42" s="56">
        <f>F42*Parameters!N$30</f>
        <v>0.40473000000000009</v>
      </c>
      <c r="Y42" s="57">
        <f>G42*Parameters!O$30</f>
        <v>0.99530475000000029</v>
      </c>
      <c r="Z42" s="58">
        <f>H42*Parameters!P$30</f>
        <v>2.289403500000001</v>
      </c>
      <c r="AA42" s="56">
        <f>C42*Parameters!N$31</f>
        <v>4.0473000000000008</v>
      </c>
      <c r="AB42" s="57">
        <f>D42*Parameters!O$31</f>
        <v>9.953047500000002</v>
      </c>
      <c r="AC42" s="58">
        <f>E42*Parameters!P$31</f>
        <v>22.894035000000009</v>
      </c>
      <c r="AD42" s="56">
        <f>F42*Parameters!N$31</f>
        <v>0.40473000000000009</v>
      </c>
      <c r="AE42" s="57">
        <f>G42*Parameters!O$31</f>
        <v>0.99530475000000029</v>
      </c>
      <c r="AF42" s="58">
        <f>H42*Parameters!P$31</f>
        <v>2.289403500000001</v>
      </c>
    </row>
    <row r="43" spans="1:32" x14ac:dyDescent="0.2">
      <c r="A43" s="4" t="s">
        <v>112</v>
      </c>
      <c r="B43" s="4" t="s">
        <v>16</v>
      </c>
      <c r="C43" s="56">
        <f>Node_List!Z43*Parameters!D$21</f>
        <v>14.800800000000004</v>
      </c>
      <c r="D43" s="57">
        <f>Node_List!AA43*Parameters!E$21</f>
        <v>36.861060000000009</v>
      </c>
      <c r="E43" s="58">
        <f>Node_List!AB43*Parameters!F$21</f>
        <v>85.200360000000018</v>
      </c>
      <c r="F43" s="56">
        <f>C43*Parameters!N$24</f>
        <v>1.4800800000000005</v>
      </c>
      <c r="G43" s="57">
        <f>D43*Parameters!O$24</f>
        <v>3.686106000000001</v>
      </c>
      <c r="H43" s="58">
        <f>E43*Parameters!P$24</f>
        <v>8.5200360000000028</v>
      </c>
      <c r="I43" s="56">
        <f>C43*Parameters!N$27</f>
        <v>3.700200000000001</v>
      </c>
      <c r="J43" s="57">
        <f>D43*Parameters!O$27</f>
        <v>9.2152650000000023</v>
      </c>
      <c r="K43" s="58">
        <f>E43*Parameters!P$27</f>
        <v>21.300090000000004</v>
      </c>
      <c r="L43" s="56">
        <f>F43*Parameters!N$27</f>
        <v>0.37002000000000013</v>
      </c>
      <c r="M43" s="57">
        <f>G43*Parameters!O$27</f>
        <v>0.92152650000000025</v>
      </c>
      <c r="N43" s="58">
        <f>H43*Parameters!P$27</f>
        <v>2.1300090000000007</v>
      </c>
      <c r="O43" s="56">
        <f>C43*Parameters!N$29</f>
        <v>3.700200000000001</v>
      </c>
      <c r="P43" s="57">
        <f>D43*Parameters!O$29</f>
        <v>9.2152650000000023</v>
      </c>
      <c r="Q43" s="58">
        <f>E43*Parameters!P$29</f>
        <v>21.300090000000004</v>
      </c>
      <c r="R43" s="56">
        <f>F43*Parameters!N$29</f>
        <v>0.37002000000000013</v>
      </c>
      <c r="S43" s="57">
        <f>G43*Parameters!O$27</f>
        <v>0.92152650000000025</v>
      </c>
      <c r="T43" s="58">
        <f>H43*Parameters!P$27</f>
        <v>2.1300090000000007</v>
      </c>
      <c r="U43" s="56">
        <f>C43*Parameters!N$30</f>
        <v>3.700200000000001</v>
      </c>
      <c r="V43" s="57">
        <f>D43*Parameters!O$30</f>
        <v>9.2152650000000023</v>
      </c>
      <c r="W43" s="58">
        <f>E43*Parameters!P$30</f>
        <v>21.300090000000004</v>
      </c>
      <c r="X43" s="56">
        <f>F43*Parameters!N$30</f>
        <v>0.37002000000000013</v>
      </c>
      <c r="Y43" s="57">
        <f>G43*Parameters!O$30</f>
        <v>0.92152650000000025</v>
      </c>
      <c r="Z43" s="58">
        <f>H43*Parameters!P$30</f>
        <v>2.1300090000000007</v>
      </c>
      <c r="AA43" s="56">
        <f>C43*Parameters!N$31</f>
        <v>3.700200000000001</v>
      </c>
      <c r="AB43" s="57">
        <f>D43*Parameters!O$31</f>
        <v>9.2152650000000023</v>
      </c>
      <c r="AC43" s="58">
        <f>E43*Parameters!P$31</f>
        <v>21.300090000000004</v>
      </c>
      <c r="AD43" s="56">
        <f>F43*Parameters!N$31</f>
        <v>0.37002000000000013</v>
      </c>
      <c r="AE43" s="57">
        <f>G43*Parameters!O$31</f>
        <v>0.92152650000000025</v>
      </c>
      <c r="AF43" s="58">
        <f>H43*Parameters!P$31</f>
        <v>2.1300090000000007</v>
      </c>
    </row>
    <row r="44" spans="1:32" x14ac:dyDescent="0.2">
      <c r="A44" s="4" t="s">
        <v>113</v>
      </c>
      <c r="B44" s="4" t="s">
        <v>17</v>
      </c>
      <c r="C44" s="56">
        <f>Node_List!Z44*Parameters!D$21</f>
        <v>14.815200000000003</v>
      </c>
      <c r="D44" s="57">
        <f>Node_List!AA44*Parameters!E$21</f>
        <v>33.668640000000011</v>
      </c>
      <c r="E44" s="58">
        <f>Node_List!AB44*Parameters!F$21</f>
        <v>74.955840000000023</v>
      </c>
      <c r="F44" s="56">
        <f>C44*Parameters!N$24</f>
        <v>1.4815200000000004</v>
      </c>
      <c r="G44" s="57">
        <f>D44*Parameters!O$24</f>
        <v>3.3668640000000014</v>
      </c>
      <c r="H44" s="58">
        <f>E44*Parameters!P$24</f>
        <v>7.4955840000000027</v>
      </c>
      <c r="I44" s="56">
        <f>C44*Parameters!N$27</f>
        <v>3.7038000000000006</v>
      </c>
      <c r="J44" s="57">
        <f>D44*Parameters!O$27</f>
        <v>8.4171600000000026</v>
      </c>
      <c r="K44" s="58">
        <f>E44*Parameters!P$27</f>
        <v>18.738960000000006</v>
      </c>
      <c r="L44" s="56">
        <f>F44*Parameters!N$27</f>
        <v>0.3703800000000001</v>
      </c>
      <c r="M44" s="57">
        <f>G44*Parameters!O$27</f>
        <v>0.84171600000000035</v>
      </c>
      <c r="N44" s="58">
        <f>H44*Parameters!P$27</f>
        <v>1.8738960000000007</v>
      </c>
      <c r="O44" s="56">
        <f>C44*Parameters!N$29</f>
        <v>3.7038000000000006</v>
      </c>
      <c r="P44" s="57">
        <f>D44*Parameters!O$29</f>
        <v>8.4171600000000026</v>
      </c>
      <c r="Q44" s="58">
        <f>E44*Parameters!P$29</f>
        <v>18.738960000000006</v>
      </c>
      <c r="R44" s="56">
        <f>F44*Parameters!N$29</f>
        <v>0.3703800000000001</v>
      </c>
      <c r="S44" s="57">
        <f>G44*Parameters!O$27</f>
        <v>0.84171600000000035</v>
      </c>
      <c r="T44" s="58">
        <f>H44*Parameters!P$27</f>
        <v>1.8738960000000007</v>
      </c>
      <c r="U44" s="56">
        <f>C44*Parameters!N$30</f>
        <v>3.7038000000000006</v>
      </c>
      <c r="V44" s="57">
        <f>D44*Parameters!O$30</f>
        <v>8.4171600000000026</v>
      </c>
      <c r="W44" s="58">
        <f>E44*Parameters!P$30</f>
        <v>18.738960000000006</v>
      </c>
      <c r="X44" s="56">
        <f>F44*Parameters!N$30</f>
        <v>0.3703800000000001</v>
      </c>
      <c r="Y44" s="57">
        <f>G44*Parameters!O$30</f>
        <v>0.84171600000000035</v>
      </c>
      <c r="Z44" s="58">
        <f>H44*Parameters!P$30</f>
        <v>1.8738960000000007</v>
      </c>
      <c r="AA44" s="56">
        <f>C44*Parameters!N$31</f>
        <v>3.7038000000000006</v>
      </c>
      <c r="AB44" s="57">
        <f>D44*Parameters!O$31</f>
        <v>8.4171600000000026</v>
      </c>
      <c r="AC44" s="58">
        <f>E44*Parameters!P$31</f>
        <v>18.738960000000006</v>
      </c>
      <c r="AD44" s="56">
        <f>F44*Parameters!N$31</f>
        <v>0.3703800000000001</v>
      </c>
      <c r="AE44" s="57">
        <f>G44*Parameters!O$31</f>
        <v>0.84171600000000035</v>
      </c>
      <c r="AF44" s="58">
        <f>H44*Parameters!P$31</f>
        <v>1.8738960000000007</v>
      </c>
    </row>
    <row r="45" spans="1:32" x14ac:dyDescent="0.2">
      <c r="A45" s="4" t="s">
        <v>114</v>
      </c>
      <c r="B45" s="4" t="s">
        <v>17</v>
      </c>
      <c r="C45" s="56">
        <f>Node_List!Z45*Parameters!D$21</f>
        <v>14.0184</v>
      </c>
      <c r="D45" s="57">
        <f>Node_List!AA45*Parameters!E$21</f>
        <v>34.166880000000013</v>
      </c>
      <c r="E45" s="58">
        <f>Node_List!AB45*Parameters!F$21</f>
        <v>77.753280000000004</v>
      </c>
      <c r="F45" s="56">
        <f>C45*Parameters!N$24</f>
        <v>1.40184</v>
      </c>
      <c r="G45" s="57">
        <f>D45*Parameters!O$24</f>
        <v>3.4166880000000015</v>
      </c>
      <c r="H45" s="58">
        <f>E45*Parameters!P$24</f>
        <v>7.7753280000000009</v>
      </c>
      <c r="I45" s="56">
        <f>C45*Parameters!N$27</f>
        <v>3.5045999999999999</v>
      </c>
      <c r="J45" s="57">
        <f>D45*Parameters!O$27</f>
        <v>8.5417200000000033</v>
      </c>
      <c r="K45" s="58">
        <f>E45*Parameters!P$27</f>
        <v>19.438320000000001</v>
      </c>
      <c r="L45" s="56">
        <f>F45*Parameters!N$27</f>
        <v>0.35045999999999999</v>
      </c>
      <c r="M45" s="57">
        <f>G45*Parameters!O$27</f>
        <v>0.85417200000000038</v>
      </c>
      <c r="N45" s="58">
        <f>H45*Parameters!P$27</f>
        <v>1.9438320000000002</v>
      </c>
      <c r="O45" s="56">
        <f>C45*Parameters!N$29</f>
        <v>3.5045999999999999</v>
      </c>
      <c r="P45" s="57">
        <f>D45*Parameters!O$29</f>
        <v>8.5417200000000033</v>
      </c>
      <c r="Q45" s="58">
        <f>E45*Parameters!P$29</f>
        <v>19.438320000000001</v>
      </c>
      <c r="R45" s="56">
        <f>F45*Parameters!N$29</f>
        <v>0.35045999999999999</v>
      </c>
      <c r="S45" s="57">
        <f>G45*Parameters!O$27</f>
        <v>0.85417200000000038</v>
      </c>
      <c r="T45" s="58">
        <f>H45*Parameters!P$27</f>
        <v>1.9438320000000002</v>
      </c>
      <c r="U45" s="56">
        <f>C45*Parameters!N$30</f>
        <v>3.5045999999999999</v>
      </c>
      <c r="V45" s="57">
        <f>D45*Parameters!O$30</f>
        <v>8.5417200000000033</v>
      </c>
      <c r="W45" s="58">
        <f>E45*Parameters!P$30</f>
        <v>19.438320000000001</v>
      </c>
      <c r="X45" s="56">
        <f>F45*Parameters!N$30</f>
        <v>0.35045999999999999</v>
      </c>
      <c r="Y45" s="57">
        <f>G45*Parameters!O$30</f>
        <v>0.85417200000000038</v>
      </c>
      <c r="Z45" s="58">
        <f>H45*Parameters!P$30</f>
        <v>1.9438320000000002</v>
      </c>
      <c r="AA45" s="56">
        <f>C45*Parameters!N$31</f>
        <v>3.5045999999999999</v>
      </c>
      <c r="AB45" s="57">
        <f>D45*Parameters!O$31</f>
        <v>8.5417200000000033</v>
      </c>
      <c r="AC45" s="58">
        <f>E45*Parameters!P$31</f>
        <v>19.438320000000001</v>
      </c>
      <c r="AD45" s="56">
        <f>F45*Parameters!N$31</f>
        <v>0.35045999999999999</v>
      </c>
      <c r="AE45" s="57">
        <f>G45*Parameters!O$31</f>
        <v>0.85417200000000038</v>
      </c>
      <c r="AF45" s="58">
        <f>H45*Parameters!P$31</f>
        <v>1.9438320000000002</v>
      </c>
    </row>
    <row r="46" spans="1:32" x14ac:dyDescent="0.2">
      <c r="A46" s="4" t="s">
        <v>115</v>
      </c>
      <c r="B46" s="4" t="s">
        <v>17</v>
      </c>
      <c r="C46" s="56">
        <f>Node_List!Z46*Parameters!D$21</f>
        <v>7.2480000000000011</v>
      </c>
      <c r="D46" s="57">
        <f>Node_List!AA46*Parameters!E$21</f>
        <v>16.512600000000006</v>
      </c>
      <c r="E46" s="58">
        <f>Node_List!AB46*Parameters!F$21</f>
        <v>36.207600000000006</v>
      </c>
      <c r="F46" s="56">
        <f>C46*Parameters!N$24</f>
        <v>0.72480000000000011</v>
      </c>
      <c r="G46" s="57">
        <f>D46*Parameters!O$24</f>
        <v>1.6512600000000006</v>
      </c>
      <c r="H46" s="58">
        <f>E46*Parameters!P$24</f>
        <v>3.6207600000000006</v>
      </c>
      <c r="I46" s="56">
        <f>C46*Parameters!N$27</f>
        <v>1.8120000000000003</v>
      </c>
      <c r="J46" s="57">
        <f>D46*Parameters!O$27</f>
        <v>4.1281500000000015</v>
      </c>
      <c r="K46" s="58">
        <f>E46*Parameters!P$27</f>
        <v>9.0519000000000016</v>
      </c>
      <c r="L46" s="56">
        <f>F46*Parameters!N$27</f>
        <v>0.18120000000000003</v>
      </c>
      <c r="M46" s="57">
        <f>G46*Parameters!O$27</f>
        <v>0.41281500000000015</v>
      </c>
      <c r="N46" s="58">
        <f>H46*Parameters!P$27</f>
        <v>0.90519000000000016</v>
      </c>
      <c r="O46" s="56">
        <f>C46*Parameters!N$29</f>
        <v>1.8120000000000003</v>
      </c>
      <c r="P46" s="57">
        <f>D46*Parameters!O$29</f>
        <v>4.1281500000000015</v>
      </c>
      <c r="Q46" s="58">
        <f>E46*Parameters!P$29</f>
        <v>9.0519000000000016</v>
      </c>
      <c r="R46" s="56">
        <f>F46*Parameters!N$29</f>
        <v>0.18120000000000003</v>
      </c>
      <c r="S46" s="57">
        <f>G46*Parameters!O$27</f>
        <v>0.41281500000000015</v>
      </c>
      <c r="T46" s="58">
        <f>H46*Parameters!P$27</f>
        <v>0.90519000000000016</v>
      </c>
      <c r="U46" s="56">
        <f>C46*Parameters!N$30</f>
        <v>1.8120000000000003</v>
      </c>
      <c r="V46" s="57">
        <f>D46*Parameters!O$30</f>
        <v>4.1281500000000015</v>
      </c>
      <c r="W46" s="58">
        <f>E46*Parameters!P$30</f>
        <v>9.0519000000000016</v>
      </c>
      <c r="X46" s="56">
        <f>F46*Parameters!N$30</f>
        <v>0.18120000000000003</v>
      </c>
      <c r="Y46" s="57">
        <f>G46*Parameters!O$30</f>
        <v>0.41281500000000015</v>
      </c>
      <c r="Z46" s="58">
        <f>H46*Parameters!P$30</f>
        <v>0.90519000000000016</v>
      </c>
      <c r="AA46" s="56">
        <f>C46*Parameters!N$31</f>
        <v>1.8120000000000003</v>
      </c>
      <c r="AB46" s="57">
        <f>D46*Parameters!O$31</f>
        <v>4.1281500000000015</v>
      </c>
      <c r="AC46" s="58">
        <f>E46*Parameters!P$31</f>
        <v>9.0519000000000016</v>
      </c>
      <c r="AD46" s="56">
        <f>F46*Parameters!N$31</f>
        <v>0.18120000000000003</v>
      </c>
      <c r="AE46" s="57">
        <f>G46*Parameters!O$31</f>
        <v>0.41281500000000015</v>
      </c>
      <c r="AF46" s="58">
        <f>H46*Parameters!P$31</f>
        <v>0.90519000000000016</v>
      </c>
    </row>
    <row r="47" spans="1:32" x14ac:dyDescent="0.2">
      <c r="A47" s="4" t="s">
        <v>116</v>
      </c>
      <c r="B47" s="4" t="s">
        <v>17</v>
      </c>
      <c r="C47" s="56">
        <f>Node_List!Z47*Parameters!D$21</f>
        <v>15.819600000000003</v>
      </c>
      <c r="D47" s="57">
        <f>Node_List!AA47*Parameters!E$21</f>
        <v>35.836470000000013</v>
      </c>
      <c r="E47" s="58">
        <f>Node_List!AB47*Parameters!F$21</f>
        <v>79.685820000000021</v>
      </c>
      <c r="F47" s="56">
        <f>C47*Parameters!N$24</f>
        <v>1.5819600000000005</v>
      </c>
      <c r="G47" s="57">
        <f>D47*Parameters!O$24</f>
        <v>3.5836470000000014</v>
      </c>
      <c r="H47" s="58">
        <f>E47*Parameters!P$24</f>
        <v>7.9685820000000023</v>
      </c>
      <c r="I47" s="56">
        <f>C47*Parameters!N$27</f>
        <v>3.9549000000000007</v>
      </c>
      <c r="J47" s="57">
        <f>D47*Parameters!O$27</f>
        <v>8.9591175000000032</v>
      </c>
      <c r="K47" s="58">
        <f>E47*Parameters!P$27</f>
        <v>19.921455000000005</v>
      </c>
      <c r="L47" s="56">
        <f>F47*Parameters!N$27</f>
        <v>0.39549000000000012</v>
      </c>
      <c r="M47" s="57">
        <f>G47*Parameters!O$27</f>
        <v>0.89591175000000034</v>
      </c>
      <c r="N47" s="58">
        <f>H47*Parameters!P$27</f>
        <v>1.9921455000000006</v>
      </c>
      <c r="O47" s="56">
        <f>C47*Parameters!N$29</f>
        <v>3.9549000000000007</v>
      </c>
      <c r="P47" s="57">
        <f>D47*Parameters!O$29</f>
        <v>8.9591175000000032</v>
      </c>
      <c r="Q47" s="58">
        <f>E47*Parameters!P$29</f>
        <v>19.921455000000005</v>
      </c>
      <c r="R47" s="56">
        <f>F47*Parameters!N$29</f>
        <v>0.39549000000000012</v>
      </c>
      <c r="S47" s="57">
        <f>G47*Parameters!O$27</f>
        <v>0.89591175000000034</v>
      </c>
      <c r="T47" s="58">
        <f>H47*Parameters!P$27</f>
        <v>1.9921455000000006</v>
      </c>
      <c r="U47" s="56">
        <f>C47*Parameters!N$30</f>
        <v>3.9549000000000007</v>
      </c>
      <c r="V47" s="57">
        <f>D47*Parameters!O$30</f>
        <v>8.9591175000000032</v>
      </c>
      <c r="W47" s="58">
        <f>E47*Parameters!P$30</f>
        <v>19.921455000000005</v>
      </c>
      <c r="X47" s="56">
        <f>F47*Parameters!N$30</f>
        <v>0.39549000000000012</v>
      </c>
      <c r="Y47" s="57">
        <f>G47*Parameters!O$30</f>
        <v>0.89591175000000034</v>
      </c>
      <c r="Z47" s="58">
        <f>H47*Parameters!P$30</f>
        <v>1.9921455000000006</v>
      </c>
      <c r="AA47" s="56">
        <f>C47*Parameters!N$31</f>
        <v>3.9549000000000007</v>
      </c>
      <c r="AB47" s="57">
        <f>D47*Parameters!O$31</f>
        <v>8.9591175000000032</v>
      </c>
      <c r="AC47" s="58">
        <f>E47*Parameters!P$31</f>
        <v>19.921455000000005</v>
      </c>
      <c r="AD47" s="56">
        <f>F47*Parameters!N$31</f>
        <v>0.39549000000000012</v>
      </c>
      <c r="AE47" s="57">
        <f>G47*Parameters!O$31</f>
        <v>0.89591175000000034</v>
      </c>
      <c r="AF47" s="58">
        <f>H47*Parameters!P$31</f>
        <v>1.9921455000000006</v>
      </c>
    </row>
    <row r="48" spans="1:32" x14ac:dyDescent="0.2">
      <c r="A48" s="4" t="s">
        <v>117</v>
      </c>
      <c r="B48" s="4" t="s">
        <v>17</v>
      </c>
      <c r="C48" s="56">
        <f>Node_List!Z48*Parameters!D$21</f>
        <v>8.6088000000000005</v>
      </c>
      <c r="D48" s="57">
        <f>Node_List!AA48*Parameters!E$21</f>
        <v>19.929660000000002</v>
      </c>
      <c r="E48" s="58">
        <f>Node_List!AB48*Parameters!F$21</f>
        <v>45.015960000000014</v>
      </c>
      <c r="F48" s="56">
        <f>C48*Parameters!N$24</f>
        <v>0.86088000000000009</v>
      </c>
      <c r="G48" s="57">
        <f>D48*Parameters!O$24</f>
        <v>1.9929660000000002</v>
      </c>
      <c r="H48" s="58">
        <f>E48*Parameters!P$24</f>
        <v>4.5015960000000019</v>
      </c>
      <c r="I48" s="56">
        <f>C48*Parameters!N$27</f>
        <v>2.1522000000000001</v>
      </c>
      <c r="J48" s="57">
        <f>D48*Parameters!O$27</f>
        <v>4.9824150000000005</v>
      </c>
      <c r="K48" s="58">
        <f>E48*Parameters!P$27</f>
        <v>11.253990000000003</v>
      </c>
      <c r="L48" s="56">
        <f>F48*Parameters!N$27</f>
        <v>0.21522000000000002</v>
      </c>
      <c r="M48" s="57">
        <f>G48*Parameters!O$27</f>
        <v>0.49824150000000006</v>
      </c>
      <c r="N48" s="58">
        <f>H48*Parameters!P$27</f>
        <v>1.1253990000000005</v>
      </c>
      <c r="O48" s="56">
        <f>C48*Parameters!N$29</f>
        <v>2.1522000000000001</v>
      </c>
      <c r="P48" s="57">
        <f>D48*Parameters!O$29</f>
        <v>4.9824150000000005</v>
      </c>
      <c r="Q48" s="58">
        <f>E48*Parameters!P$29</f>
        <v>11.253990000000003</v>
      </c>
      <c r="R48" s="56">
        <f>F48*Parameters!N$29</f>
        <v>0.21522000000000002</v>
      </c>
      <c r="S48" s="57">
        <f>G48*Parameters!O$27</f>
        <v>0.49824150000000006</v>
      </c>
      <c r="T48" s="58">
        <f>H48*Parameters!P$27</f>
        <v>1.1253990000000005</v>
      </c>
      <c r="U48" s="56">
        <f>C48*Parameters!N$30</f>
        <v>2.1522000000000001</v>
      </c>
      <c r="V48" s="57">
        <f>D48*Parameters!O$30</f>
        <v>4.9824150000000005</v>
      </c>
      <c r="W48" s="58">
        <f>E48*Parameters!P$30</f>
        <v>11.253990000000003</v>
      </c>
      <c r="X48" s="56">
        <f>F48*Parameters!N$30</f>
        <v>0.21522000000000002</v>
      </c>
      <c r="Y48" s="57">
        <f>G48*Parameters!O$30</f>
        <v>0.49824150000000006</v>
      </c>
      <c r="Z48" s="58">
        <f>H48*Parameters!P$30</f>
        <v>1.1253990000000005</v>
      </c>
      <c r="AA48" s="56">
        <f>C48*Parameters!N$31</f>
        <v>2.1522000000000001</v>
      </c>
      <c r="AB48" s="57">
        <f>D48*Parameters!O$31</f>
        <v>4.9824150000000005</v>
      </c>
      <c r="AC48" s="58">
        <f>E48*Parameters!P$31</f>
        <v>11.253990000000003</v>
      </c>
      <c r="AD48" s="56">
        <f>F48*Parameters!N$31</f>
        <v>0.21522000000000002</v>
      </c>
      <c r="AE48" s="57">
        <f>G48*Parameters!O$31</f>
        <v>0.49824150000000006</v>
      </c>
      <c r="AF48" s="58">
        <f>H48*Parameters!P$31</f>
        <v>1.1253990000000005</v>
      </c>
    </row>
    <row r="49" spans="1:32" x14ac:dyDescent="0.2">
      <c r="A49" s="4" t="s">
        <v>118</v>
      </c>
      <c r="B49" s="4" t="s">
        <v>17</v>
      </c>
      <c r="C49" s="56">
        <f>Node_List!Z49*Parameters!D$21</f>
        <v>6.6780000000000017</v>
      </c>
      <c r="D49" s="57">
        <f>Node_List!AA49*Parameters!E$21</f>
        <v>16.540350000000004</v>
      </c>
      <c r="E49" s="58">
        <f>Node_List!AB49*Parameters!F$21</f>
        <v>37.673100000000012</v>
      </c>
      <c r="F49" s="56">
        <f>C49*Parameters!N$24</f>
        <v>0.66780000000000017</v>
      </c>
      <c r="G49" s="57">
        <f>D49*Parameters!O$24</f>
        <v>1.6540350000000004</v>
      </c>
      <c r="H49" s="58">
        <f>E49*Parameters!P$24</f>
        <v>3.7673100000000015</v>
      </c>
      <c r="I49" s="56">
        <f>C49*Parameters!N$27</f>
        <v>1.6695000000000004</v>
      </c>
      <c r="J49" s="57">
        <f>D49*Parameters!O$27</f>
        <v>4.1350875000000009</v>
      </c>
      <c r="K49" s="58">
        <f>E49*Parameters!P$27</f>
        <v>9.4182750000000031</v>
      </c>
      <c r="L49" s="56">
        <f>F49*Parameters!N$27</f>
        <v>0.16695000000000004</v>
      </c>
      <c r="M49" s="57">
        <f>G49*Parameters!O$27</f>
        <v>0.41350875000000009</v>
      </c>
      <c r="N49" s="58">
        <f>H49*Parameters!P$27</f>
        <v>0.94182750000000037</v>
      </c>
      <c r="O49" s="56">
        <f>C49*Parameters!N$29</f>
        <v>1.6695000000000004</v>
      </c>
      <c r="P49" s="57">
        <f>D49*Parameters!O$29</f>
        <v>4.1350875000000009</v>
      </c>
      <c r="Q49" s="58">
        <f>E49*Parameters!P$29</f>
        <v>9.4182750000000031</v>
      </c>
      <c r="R49" s="56">
        <f>F49*Parameters!N$29</f>
        <v>0.16695000000000004</v>
      </c>
      <c r="S49" s="57">
        <f>G49*Parameters!O$27</f>
        <v>0.41350875000000009</v>
      </c>
      <c r="T49" s="58">
        <f>H49*Parameters!P$27</f>
        <v>0.94182750000000037</v>
      </c>
      <c r="U49" s="56">
        <f>C49*Parameters!N$30</f>
        <v>1.6695000000000004</v>
      </c>
      <c r="V49" s="57">
        <f>D49*Parameters!O$30</f>
        <v>4.1350875000000009</v>
      </c>
      <c r="W49" s="58">
        <f>E49*Parameters!P$30</f>
        <v>9.4182750000000031</v>
      </c>
      <c r="X49" s="56">
        <f>F49*Parameters!N$30</f>
        <v>0.16695000000000004</v>
      </c>
      <c r="Y49" s="57">
        <f>G49*Parameters!O$30</f>
        <v>0.41350875000000009</v>
      </c>
      <c r="Z49" s="58">
        <f>H49*Parameters!P$30</f>
        <v>0.94182750000000037</v>
      </c>
      <c r="AA49" s="56">
        <f>C49*Parameters!N$31</f>
        <v>1.6695000000000004</v>
      </c>
      <c r="AB49" s="57">
        <f>D49*Parameters!O$31</f>
        <v>4.1350875000000009</v>
      </c>
      <c r="AC49" s="58">
        <f>E49*Parameters!P$31</f>
        <v>9.4182750000000031</v>
      </c>
      <c r="AD49" s="56">
        <f>F49*Parameters!N$31</f>
        <v>0.16695000000000004</v>
      </c>
      <c r="AE49" s="57">
        <f>G49*Parameters!O$31</f>
        <v>0.41350875000000009</v>
      </c>
      <c r="AF49" s="58">
        <f>H49*Parameters!P$31</f>
        <v>0.94182750000000037</v>
      </c>
    </row>
    <row r="50" spans="1:32" x14ac:dyDescent="0.2">
      <c r="A50" s="4" t="s">
        <v>119</v>
      </c>
      <c r="B50" s="4" t="s">
        <v>17</v>
      </c>
      <c r="C50" s="56">
        <f>Node_List!Z50*Parameters!D$21</f>
        <v>13.069200000000002</v>
      </c>
      <c r="D50" s="57">
        <f>Node_List!AA50*Parameters!E$21</f>
        <v>32.027190000000004</v>
      </c>
      <c r="E50" s="58">
        <f>Node_List!AB50*Parameters!F$21</f>
        <v>74.158140000000003</v>
      </c>
      <c r="F50" s="56">
        <f>C50*Parameters!N$24</f>
        <v>1.3069200000000003</v>
      </c>
      <c r="G50" s="57">
        <f>D50*Parameters!O$24</f>
        <v>3.2027190000000005</v>
      </c>
      <c r="H50" s="58">
        <f>E50*Parameters!P$24</f>
        <v>7.415814000000001</v>
      </c>
      <c r="I50" s="56">
        <f>C50*Parameters!N$27</f>
        <v>3.2673000000000005</v>
      </c>
      <c r="J50" s="57">
        <f>D50*Parameters!O$27</f>
        <v>8.0067975000000011</v>
      </c>
      <c r="K50" s="58">
        <f>E50*Parameters!P$27</f>
        <v>18.539535000000001</v>
      </c>
      <c r="L50" s="56">
        <f>F50*Parameters!N$27</f>
        <v>0.32673000000000008</v>
      </c>
      <c r="M50" s="57">
        <f>G50*Parameters!O$27</f>
        <v>0.80067975000000013</v>
      </c>
      <c r="N50" s="58">
        <f>H50*Parameters!P$27</f>
        <v>1.8539535000000003</v>
      </c>
      <c r="O50" s="56">
        <f>C50*Parameters!N$29</f>
        <v>3.2673000000000005</v>
      </c>
      <c r="P50" s="57">
        <f>D50*Parameters!O$29</f>
        <v>8.0067975000000011</v>
      </c>
      <c r="Q50" s="58">
        <f>E50*Parameters!P$29</f>
        <v>18.539535000000001</v>
      </c>
      <c r="R50" s="56">
        <f>F50*Parameters!N$29</f>
        <v>0.32673000000000008</v>
      </c>
      <c r="S50" s="57">
        <f>G50*Parameters!O$27</f>
        <v>0.80067975000000013</v>
      </c>
      <c r="T50" s="58">
        <f>H50*Parameters!P$27</f>
        <v>1.8539535000000003</v>
      </c>
      <c r="U50" s="56">
        <f>C50*Parameters!N$30</f>
        <v>3.2673000000000005</v>
      </c>
      <c r="V50" s="57">
        <f>D50*Parameters!O$30</f>
        <v>8.0067975000000011</v>
      </c>
      <c r="W50" s="58">
        <f>E50*Parameters!P$30</f>
        <v>18.539535000000001</v>
      </c>
      <c r="X50" s="56">
        <f>F50*Parameters!N$30</f>
        <v>0.32673000000000008</v>
      </c>
      <c r="Y50" s="57">
        <f>G50*Parameters!O$30</f>
        <v>0.80067975000000013</v>
      </c>
      <c r="Z50" s="58">
        <f>H50*Parameters!P$30</f>
        <v>1.8539535000000003</v>
      </c>
      <c r="AA50" s="56">
        <f>C50*Parameters!N$31</f>
        <v>3.2673000000000005</v>
      </c>
      <c r="AB50" s="57">
        <f>D50*Parameters!O$31</f>
        <v>8.0067975000000011</v>
      </c>
      <c r="AC50" s="58">
        <f>E50*Parameters!P$31</f>
        <v>18.539535000000001</v>
      </c>
      <c r="AD50" s="56">
        <f>F50*Parameters!N$31</f>
        <v>0.32673000000000008</v>
      </c>
      <c r="AE50" s="57">
        <f>G50*Parameters!O$31</f>
        <v>0.80067975000000013</v>
      </c>
      <c r="AF50" s="58">
        <f>H50*Parameters!P$31</f>
        <v>1.8539535000000003</v>
      </c>
    </row>
    <row r="51" spans="1:32" x14ac:dyDescent="0.2">
      <c r="A51" s="4" t="s">
        <v>120</v>
      </c>
      <c r="B51" s="4" t="s">
        <v>17</v>
      </c>
      <c r="C51" s="56">
        <f>Node_List!Z51*Parameters!D$21</f>
        <v>3.5820000000000003</v>
      </c>
      <c r="D51" s="57">
        <f>Node_List!AA51*Parameters!E$21</f>
        <v>9.0346500000000027</v>
      </c>
      <c r="E51" s="58">
        <f>Node_List!AB51*Parameters!F$21</f>
        <v>21.180900000000005</v>
      </c>
      <c r="F51" s="56">
        <f>C51*Parameters!N$24</f>
        <v>0.35820000000000007</v>
      </c>
      <c r="G51" s="57">
        <f>D51*Parameters!O$24</f>
        <v>0.9034650000000003</v>
      </c>
      <c r="H51" s="58">
        <f>E51*Parameters!P$24</f>
        <v>2.1180900000000005</v>
      </c>
      <c r="I51" s="56">
        <f>C51*Parameters!N$27</f>
        <v>0.89550000000000007</v>
      </c>
      <c r="J51" s="57">
        <f>D51*Parameters!O$27</f>
        <v>2.2586625000000007</v>
      </c>
      <c r="K51" s="58">
        <f>E51*Parameters!P$27</f>
        <v>5.2952250000000012</v>
      </c>
      <c r="L51" s="56">
        <f>F51*Parameters!N$27</f>
        <v>8.9550000000000018E-2</v>
      </c>
      <c r="M51" s="57">
        <f>G51*Parameters!O$27</f>
        <v>0.22586625000000007</v>
      </c>
      <c r="N51" s="58">
        <f>H51*Parameters!P$27</f>
        <v>0.52952250000000012</v>
      </c>
      <c r="O51" s="56">
        <f>C51*Parameters!N$29</f>
        <v>0.89550000000000007</v>
      </c>
      <c r="P51" s="57">
        <f>D51*Parameters!O$29</f>
        <v>2.2586625000000007</v>
      </c>
      <c r="Q51" s="58">
        <f>E51*Parameters!P$29</f>
        <v>5.2952250000000012</v>
      </c>
      <c r="R51" s="56">
        <f>F51*Parameters!N$29</f>
        <v>8.9550000000000018E-2</v>
      </c>
      <c r="S51" s="57">
        <f>G51*Parameters!O$27</f>
        <v>0.22586625000000007</v>
      </c>
      <c r="T51" s="58">
        <f>H51*Parameters!P$27</f>
        <v>0.52952250000000012</v>
      </c>
      <c r="U51" s="56">
        <f>C51*Parameters!N$30</f>
        <v>0.89550000000000007</v>
      </c>
      <c r="V51" s="57">
        <f>D51*Parameters!O$30</f>
        <v>2.2586625000000007</v>
      </c>
      <c r="W51" s="58">
        <f>E51*Parameters!P$30</f>
        <v>5.2952250000000012</v>
      </c>
      <c r="X51" s="56">
        <f>F51*Parameters!N$30</f>
        <v>8.9550000000000018E-2</v>
      </c>
      <c r="Y51" s="57">
        <f>G51*Parameters!O$30</f>
        <v>0.22586625000000007</v>
      </c>
      <c r="Z51" s="58">
        <f>H51*Parameters!P$30</f>
        <v>0.52952250000000012</v>
      </c>
      <c r="AA51" s="56">
        <f>C51*Parameters!N$31</f>
        <v>0.89550000000000007</v>
      </c>
      <c r="AB51" s="57">
        <f>D51*Parameters!O$31</f>
        <v>2.2586625000000007</v>
      </c>
      <c r="AC51" s="58">
        <f>E51*Parameters!P$31</f>
        <v>5.2952250000000012</v>
      </c>
      <c r="AD51" s="56">
        <f>F51*Parameters!N$31</f>
        <v>8.9550000000000018E-2</v>
      </c>
      <c r="AE51" s="57">
        <f>G51*Parameters!O$31</f>
        <v>0.22586625000000007</v>
      </c>
      <c r="AF51" s="58">
        <f>H51*Parameters!P$31</f>
        <v>0.52952250000000012</v>
      </c>
    </row>
    <row r="52" spans="1:32" x14ac:dyDescent="0.2">
      <c r="A52" s="4" t="s">
        <v>121</v>
      </c>
      <c r="B52" s="4" t="s">
        <v>17</v>
      </c>
      <c r="C52" s="56">
        <f>Node_List!Z52*Parameters!D$21</f>
        <v>7.1088000000000005</v>
      </c>
      <c r="D52" s="57">
        <f>Node_List!AA52*Parameters!E$21</f>
        <v>18.521160000000002</v>
      </c>
      <c r="E52" s="58">
        <f>Node_List!AB52*Parameters!F$21</f>
        <v>43.626960000000011</v>
      </c>
      <c r="F52" s="56">
        <f>C52*Parameters!N$24</f>
        <v>0.71088000000000007</v>
      </c>
      <c r="G52" s="57">
        <f>D52*Parameters!O$24</f>
        <v>1.8521160000000003</v>
      </c>
      <c r="H52" s="58">
        <f>E52*Parameters!P$24</f>
        <v>4.3626960000000015</v>
      </c>
      <c r="I52" s="56">
        <f>C52*Parameters!N$27</f>
        <v>1.7772000000000001</v>
      </c>
      <c r="J52" s="57">
        <f>D52*Parameters!O$27</f>
        <v>4.6302900000000005</v>
      </c>
      <c r="K52" s="58">
        <f>E52*Parameters!P$27</f>
        <v>10.906740000000003</v>
      </c>
      <c r="L52" s="56">
        <f>F52*Parameters!N$27</f>
        <v>0.17772000000000002</v>
      </c>
      <c r="M52" s="57">
        <f>G52*Parameters!O$27</f>
        <v>0.46302900000000008</v>
      </c>
      <c r="N52" s="58">
        <f>H52*Parameters!P$27</f>
        <v>1.0906740000000004</v>
      </c>
      <c r="O52" s="56">
        <f>C52*Parameters!N$29</f>
        <v>1.7772000000000001</v>
      </c>
      <c r="P52" s="57">
        <f>D52*Parameters!O$29</f>
        <v>4.6302900000000005</v>
      </c>
      <c r="Q52" s="58">
        <f>E52*Parameters!P$29</f>
        <v>10.906740000000003</v>
      </c>
      <c r="R52" s="56">
        <f>F52*Parameters!N$29</f>
        <v>0.17772000000000002</v>
      </c>
      <c r="S52" s="57">
        <f>G52*Parameters!O$27</f>
        <v>0.46302900000000008</v>
      </c>
      <c r="T52" s="58">
        <f>H52*Parameters!P$27</f>
        <v>1.0906740000000004</v>
      </c>
      <c r="U52" s="56">
        <f>C52*Parameters!N$30</f>
        <v>1.7772000000000001</v>
      </c>
      <c r="V52" s="57">
        <f>D52*Parameters!O$30</f>
        <v>4.6302900000000005</v>
      </c>
      <c r="W52" s="58">
        <f>E52*Parameters!P$30</f>
        <v>10.906740000000003</v>
      </c>
      <c r="X52" s="56">
        <f>F52*Parameters!N$30</f>
        <v>0.17772000000000002</v>
      </c>
      <c r="Y52" s="57">
        <f>G52*Parameters!O$30</f>
        <v>0.46302900000000008</v>
      </c>
      <c r="Z52" s="58">
        <f>H52*Parameters!P$30</f>
        <v>1.0906740000000004</v>
      </c>
      <c r="AA52" s="56">
        <f>C52*Parameters!N$31</f>
        <v>1.7772000000000001</v>
      </c>
      <c r="AB52" s="57">
        <f>D52*Parameters!O$31</f>
        <v>4.6302900000000005</v>
      </c>
      <c r="AC52" s="58">
        <f>E52*Parameters!P$31</f>
        <v>10.906740000000003</v>
      </c>
      <c r="AD52" s="56">
        <f>F52*Parameters!N$31</f>
        <v>0.17772000000000002</v>
      </c>
      <c r="AE52" s="57">
        <f>G52*Parameters!O$31</f>
        <v>0.46302900000000008</v>
      </c>
      <c r="AF52" s="58">
        <f>H52*Parameters!P$31</f>
        <v>1.0906740000000004</v>
      </c>
    </row>
    <row r="53" spans="1:32" x14ac:dyDescent="0.2">
      <c r="A53" s="4" t="s">
        <v>122</v>
      </c>
      <c r="B53" s="4" t="s">
        <v>17</v>
      </c>
      <c r="C53" s="56">
        <f>Node_List!Z53*Parameters!D$21</f>
        <v>3.6744000000000003</v>
      </c>
      <c r="D53" s="57">
        <f>Node_List!AA53*Parameters!E$21</f>
        <v>9.6685800000000022</v>
      </c>
      <c r="E53" s="58">
        <f>Node_List!AB53*Parameters!F$21</f>
        <v>22.653480000000009</v>
      </c>
      <c r="F53" s="56">
        <f>C53*Parameters!N$24</f>
        <v>0.36744000000000004</v>
      </c>
      <c r="G53" s="57">
        <f>D53*Parameters!O$24</f>
        <v>0.96685800000000022</v>
      </c>
      <c r="H53" s="58">
        <f>E53*Parameters!P$24</f>
        <v>2.2653480000000008</v>
      </c>
      <c r="I53" s="56">
        <f>C53*Parameters!N$27</f>
        <v>0.91860000000000008</v>
      </c>
      <c r="J53" s="57">
        <f>D53*Parameters!O$27</f>
        <v>2.4171450000000005</v>
      </c>
      <c r="K53" s="58">
        <f>E53*Parameters!P$27</f>
        <v>5.6633700000000022</v>
      </c>
      <c r="L53" s="56">
        <f>F53*Parameters!N$27</f>
        <v>9.1860000000000011E-2</v>
      </c>
      <c r="M53" s="57">
        <f>G53*Parameters!O$27</f>
        <v>0.24171450000000005</v>
      </c>
      <c r="N53" s="58">
        <f>H53*Parameters!P$27</f>
        <v>0.5663370000000002</v>
      </c>
      <c r="O53" s="56">
        <f>C53*Parameters!N$29</f>
        <v>0.91860000000000008</v>
      </c>
      <c r="P53" s="57">
        <f>D53*Parameters!O$29</f>
        <v>2.4171450000000005</v>
      </c>
      <c r="Q53" s="58">
        <f>E53*Parameters!P$29</f>
        <v>5.6633700000000022</v>
      </c>
      <c r="R53" s="56">
        <f>F53*Parameters!N$29</f>
        <v>9.1860000000000011E-2</v>
      </c>
      <c r="S53" s="57">
        <f>G53*Parameters!O$27</f>
        <v>0.24171450000000005</v>
      </c>
      <c r="T53" s="58">
        <f>H53*Parameters!P$27</f>
        <v>0.5663370000000002</v>
      </c>
      <c r="U53" s="56">
        <f>C53*Parameters!N$30</f>
        <v>0.91860000000000008</v>
      </c>
      <c r="V53" s="57">
        <f>D53*Parameters!O$30</f>
        <v>2.4171450000000005</v>
      </c>
      <c r="W53" s="58">
        <f>E53*Parameters!P$30</f>
        <v>5.6633700000000022</v>
      </c>
      <c r="X53" s="56">
        <f>F53*Parameters!N$30</f>
        <v>9.1860000000000011E-2</v>
      </c>
      <c r="Y53" s="57">
        <f>G53*Parameters!O$30</f>
        <v>0.24171450000000005</v>
      </c>
      <c r="Z53" s="58">
        <f>H53*Parameters!P$30</f>
        <v>0.5663370000000002</v>
      </c>
      <c r="AA53" s="56">
        <f>C53*Parameters!N$31</f>
        <v>0.91860000000000008</v>
      </c>
      <c r="AB53" s="57">
        <f>D53*Parameters!O$31</f>
        <v>2.4171450000000005</v>
      </c>
      <c r="AC53" s="58">
        <f>E53*Parameters!P$31</f>
        <v>5.6633700000000022</v>
      </c>
      <c r="AD53" s="56">
        <f>F53*Parameters!N$31</f>
        <v>9.1860000000000011E-2</v>
      </c>
      <c r="AE53" s="57">
        <f>G53*Parameters!O$31</f>
        <v>0.24171450000000005</v>
      </c>
      <c r="AF53" s="58">
        <f>H53*Parameters!P$31</f>
        <v>0.5663370000000002</v>
      </c>
    </row>
    <row r="54" spans="1:32" x14ac:dyDescent="0.2">
      <c r="A54" s="4" t="s">
        <v>123</v>
      </c>
      <c r="B54" s="4" t="s">
        <v>16</v>
      </c>
      <c r="C54" s="56">
        <f>Node_List!Z54*Parameters!D$21</f>
        <v>8.9232000000000031</v>
      </c>
      <c r="D54" s="57">
        <f>Node_List!AA54*Parameters!E$21</f>
        <v>21.957240000000002</v>
      </c>
      <c r="E54" s="58">
        <f>Node_List!AB54*Parameters!F$21</f>
        <v>49.771440000000005</v>
      </c>
      <c r="F54" s="56">
        <f>C54*Parameters!N$24</f>
        <v>0.89232000000000034</v>
      </c>
      <c r="G54" s="57">
        <f>D54*Parameters!O$24</f>
        <v>2.1957240000000002</v>
      </c>
      <c r="H54" s="58">
        <f>E54*Parameters!P$24</f>
        <v>4.9771440000000009</v>
      </c>
      <c r="I54" s="56">
        <f>C54*Parameters!N$27</f>
        <v>2.2308000000000008</v>
      </c>
      <c r="J54" s="57">
        <f>D54*Parameters!O$27</f>
        <v>5.4893100000000006</v>
      </c>
      <c r="K54" s="58">
        <f>E54*Parameters!P$27</f>
        <v>12.442860000000001</v>
      </c>
      <c r="L54" s="56">
        <f>F54*Parameters!N$27</f>
        <v>0.22308000000000008</v>
      </c>
      <c r="M54" s="57">
        <f>G54*Parameters!O$27</f>
        <v>0.54893100000000006</v>
      </c>
      <c r="N54" s="58">
        <f>H54*Parameters!P$27</f>
        <v>1.2442860000000002</v>
      </c>
      <c r="O54" s="56">
        <f>C54*Parameters!N$29</f>
        <v>2.2308000000000008</v>
      </c>
      <c r="P54" s="57">
        <f>D54*Parameters!O$29</f>
        <v>5.4893100000000006</v>
      </c>
      <c r="Q54" s="58">
        <f>E54*Parameters!P$29</f>
        <v>12.442860000000001</v>
      </c>
      <c r="R54" s="56">
        <f>F54*Parameters!N$29</f>
        <v>0.22308000000000008</v>
      </c>
      <c r="S54" s="57">
        <f>G54*Parameters!O$27</f>
        <v>0.54893100000000006</v>
      </c>
      <c r="T54" s="58">
        <f>H54*Parameters!P$27</f>
        <v>1.2442860000000002</v>
      </c>
      <c r="U54" s="56">
        <f>C54*Parameters!N$30</f>
        <v>2.2308000000000008</v>
      </c>
      <c r="V54" s="57">
        <f>D54*Parameters!O$30</f>
        <v>5.4893100000000006</v>
      </c>
      <c r="W54" s="58">
        <f>E54*Parameters!P$30</f>
        <v>12.442860000000001</v>
      </c>
      <c r="X54" s="56">
        <f>F54*Parameters!N$30</f>
        <v>0.22308000000000008</v>
      </c>
      <c r="Y54" s="57">
        <f>G54*Parameters!O$30</f>
        <v>0.54893100000000006</v>
      </c>
      <c r="Z54" s="58">
        <f>H54*Parameters!P$30</f>
        <v>1.2442860000000002</v>
      </c>
      <c r="AA54" s="56">
        <f>C54*Parameters!N$31</f>
        <v>2.2308000000000008</v>
      </c>
      <c r="AB54" s="57">
        <f>D54*Parameters!O$31</f>
        <v>5.4893100000000006</v>
      </c>
      <c r="AC54" s="58">
        <f>E54*Parameters!P$31</f>
        <v>12.442860000000001</v>
      </c>
      <c r="AD54" s="56">
        <f>F54*Parameters!N$31</f>
        <v>0.22308000000000008</v>
      </c>
      <c r="AE54" s="57">
        <f>G54*Parameters!O$31</f>
        <v>0.54893100000000006</v>
      </c>
      <c r="AF54" s="58">
        <f>H54*Parameters!P$31</f>
        <v>1.2442860000000002</v>
      </c>
    </row>
    <row r="55" spans="1:32" x14ac:dyDescent="0.2">
      <c r="A55" s="4" t="s">
        <v>124</v>
      </c>
      <c r="B55" s="4" t="s">
        <v>17</v>
      </c>
      <c r="C55" s="56">
        <f>Node_List!Z55*Parameters!D$21</f>
        <v>4.0680000000000005</v>
      </c>
      <c r="D55" s="57">
        <f>Node_List!AA55*Parameters!E$21</f>
        <v>10.083600000000002</v>
      </c>
      <c r="E55" s="58">
        <f>Node_List!AB55*Parameters!F$21</f>
        <v>22.269600000000008</v>
      </c>
      <c r="F55" s="56">
        <f>C55*Parameters!N$24</f>
        <v>0.40680000000000005</v>
      </c>
      <c r="G55" s="57">
        <f>D55*Parameters!O$24</f>
        <v>1.0083600000000004</v>
      </c>
      <c r="H55" s="58">
        <f>E55*Parameters!P$24</f>
        <v>2.2269600000000009</v>
      </c>
      <c r="I55" s="56">
        <f>C55*Parameters!N$27</f>
        <v>1.0170000000000001</v>
      </c>
      <c r="J55" s="57">
        <f>D55*Parameters!O$27</f>
        <v>2.5209000000000006</v>
      </c>
      <c r="K55" s="58">
        <f>E55*Parameters!P$27</f>
        <v>5.5674000000000019</v>
      </c>
      <c r="L55" s="56">
        <f>F55*Parameters!N$27</f>
        <v>0.10170000000000001</v>
      </c>
      <c r="M55" s="57">
        <f>G55*Parameters!O$27</f>
        <v>0.25209000000000009</v>
      </c>
      <c r="N55" s="58">
        <f>H55*Parameters!P$27</f>
        <v>0.55674000000000023</v>
      </c>
      <c r="O55" s="56">
        <f>C55*Parameters!N$29</f>
        <v>1.0170000000000001</v>
      </c>
      <c r="P55" s="57">
        <f>D55*Parameters!O$29</f>
        <v>2.5209000000000006</v>
      </c>
      <c r="Q55" s="58">
        <f>E55*Parameters!P$29</f>
        <v>5.5674000000000019</v>
      </c>
      <c r="R55" s="56">
        <f>F55*Parameters!N$29</f>
        <v>0.10170000000000001</v>
      </c>
      <c r="S55" s="57">
        <f>G55*Parameters!O$27</f>
        <v>0.25209000000000009</v>
      </c>
      <c r="T55" s="58">
        <f>H55*Parameters!P$27</f>
        <v>0.55674000000000023</v>
      </c>
      <c r="U55" s="56">
        <f>C55*Parameters!N$30</f>
        <v>1.0170000000000001</v>
      </c>
      <c r="V55" s="57">
        <f>D55*Parameters!O$30</f>
        <v>2.5209000000000006</v>
      </c>
      <c r="W55" s="58">
        <f>E55*Parameters!P$30</f>
        <v>5.5674000000000019</v>
      </c>
      <c r="X55" s="56">
        <f>F55*Parameters!N$30</f>
        <v>0.10170000000000001</v>
      </c>
      <c r="Y55" s="57">
        <f>G55*Parameters!O$30</f>
        <v>0.25209000000000009</v>
      </c>
      <c r="Z55" s="58">
        <f>H55*Parameters!P$30</f>
        <v>0.55674000000000023</v>
      </c>
      <c r="AA55" s="56">
        <f>C55*Parameters!N$31</f>
        <v>1.0170000000000001</v>
      </c>
      <c r="AB55" s="57">
        <f>D55*Parameters!O$31</f>
        <v>2.5209000000000006</v>
      </c>
      <c r="AC55" s="58">
        <f>E55*Parameters!P$31</f>
        <v>5.5674000000000019</v>
      </c>
      <c r="AD55" s="56">
        <f>F55*Parameters!N$31</f>
        <v>0.10170000000000001</v>
      </c>
      <c r="AE55" s="57">
        <f>G55*Parameters!O$31</f>
        <v>0.25209000000000009</v>
      </c>
      <c r="AF55" s="58">
        <f>H55*Parameters!P$31</f>
        <v>0.55674000000000023</v>
      </c>
    </row>
    <row r="56" spans="1:32" x14ac:dyDescent="0.2">
      <c r="A56" s="4" t="s">
        <v>125</v>
      </c>
      <c r="B56" s="4" t="s">
        <v>17</v>
      </c>
      <c r="C56" s="56">
        <f>Node_List!Z56*Parameters!D$21</f>
        <v>15.009600000000001</v>
      </c>
      <c r="D56" s="57">
        <f>Node_List!AA56*Parameters!E$21</f>
        <v>35.048220000000008</v>
      </c>
      <c r="E56" s="58">
        <f>Node_List!AB56*Parameters!F$21</f>
        <v>79.47132000000002</v>
      </c>
      <c r="F56" s="56">
        <f>C56*Parameters!N$24</f>
        <v>1.5009600000000001</v>
      </c>
      <c r="G56" s="57">
        <f>D56*Parameters!O$24</f>
        <v>3.5048220000000008</v>
      </c>
      <c r="H56" s="58">
        <f>E56*Parameters!P$24</f>
        <v>7.9471320000000025</v>
      </c>
      <c r="I56" s="56">
        <f>C56*Parameters!N$27</f>
        <v>3.7524000000000002</v>
      </c>
      <c r="J56" s="57">
        <f>D56*Parameters!O$27</f>
        <v>8.7620550000000019</v>
      </c>
      <c r="K56" s="58">
        <f>E56*Parameters!P$27</f>
        <v>19.867830000000005</v>
      </c>
      <c r="L56" s="56">
        <f>F56*Parameters!N$27</f>
        <v>0.37524000000000002</v>
      </c>
      <c r="M56" s="57">
        <f>G56*Parameters!O$27</f>
        <v>0.87620550000000019</v>
      </c>
      <c r="N56" s="58">
        <f>H56*Parameters!P$27</f>
        <v>1.9867830000000006</v>
      </c>
      <c r="O56" s="56">
        <f>C56*Parameters!N$29</f>
        <v>3.7524000000000002</v>
      </c>
      <c r="P56" s="57">
        <f>D56*Parameters!O$29</f>
        <v>8.7620550000000019</v>
      </c>
      <c r="Q56" s="58">
        <f>E56*Parameters!P$29</f>
        <v>19.867830000000005</v>
      </c>
      <c r="R56" s="56">
        <f>F56*Parameters!N$29</f>
        <v>0.37524000000000002</v>
      </c>
      <c r="S56" s="57">
        <f>G56*Parameters!O$27</f>
        <v>0.87620550000000019</v>
      </c>
      <c r="T56" s="58">
        <f>H56*Parameters!P$27</f>
        <v>1.9867830000000006</v>
      </c>
      <c r="U56" s="56">
        <f>C56*Parameters!N$30</f>
        <v>3.7524000000000002</v>
      </c>
      <c r="V56" s="57">
        <f>D56*Parameters!O$30</f>
        <v>8.7620550000000019</v>
      </c>
      <c r="W56" s="58">
        <f>E56*Parameters!P$30</f>
        <v>19.867830000000005</v>
      </c>
      <c r="X56" s="56">
        <f>F56*Parameters!N$30</f>
        <v>0.37524000000000002</v>
      </c>
      <c r="Y56" s="57">
        <f>G56*Parameters!O$30</f>
        <v>0.87620550000000019</v>
      </c>
      <c r="Z56" s="58">
        <f>H56*Parameters!P$30</f>
        <v>1.9867830000000006</v>
      </c>
      <c r="AA56" s="56">
        <f>C56*Parameters!N$31</f>
        <v>3.7524000000000002</v>
      </c>
      <c r="AB56" s="57">
        <f>D56*Parameters!O$31</f>
        <v>8.7620550000000019</v>
      </c>
      <c r="AC56" s="58">
        <f>E56*Parameters!P$31</f>
        <v>19.867830000000005</v>
      </c>
      <c r="AD56" s="56">
        <f>F56*Parameters!N$31</f>
        <v>0.37524000000000002</v>
      </c>
      <c r="AE56" s="57">
        <f>G56*Parameters!O$31</f>
        <v>0.87620550000000019</v>
      </c>
      <c r="AF56" s="58">
        <f>H56*Parameters!P$31</f>
        <v>1.9867830000000006</v>
      </c>
    </row>
    <row r="57" spans="1:32" x14ac:dyDescent="0.2">
      <c r="A57" s="4" t="s">
        <v>126</v>
      </c>
      <c r="B57" s="4" t="s">
        <v>17</v>
      </c>
      <c r="C57" s="56">
        <f>Node_List!Z57*Parameters!D$21</f>
        <v>17.416800000000006</v>
      </c>
      <c r="D57" s="57">
        <f>Node_List!AA57*Parameters!E$21</f>
        <v>39.854760000000006</v>
      </c>
      <c r="E57" s="58">
        <f>Node_List!AB57*Parameters!F$21</f>
        <v>88.732560000000021</v>
      </c>
      <c r="F57" s="56">
        <f>C57*Parameters!N$24</f>
        <v>1.7416800000000006</v>
      </c>
      <c r="G57" s="57">
        <f>D57*Parameters!O$24</f>
        <v>3.9854760000000007</v>
      </c>
      <c r="H57" s="58">
        <f>E57*Parameters!P$24</f>
        <v>8.8732560000000031</v>
      </c>
      <c r="I57" s="56">
        <f>C57*Parameters!N$27</f>
        <v>4.3542000000000014</v>
      </c>
      <c r="J57" s="57">
        <f>D57*Parameters!O$27</f>
        <v>9.9636900000000015</v>
      </c>
      <c r="K57" s="58">
        <f>E57*Parameters!P$27</f>
        <v>22.183140000000005</v>
      </c>
      <c r="L57" s="56">
        <f>F57*Parameters!N$27</f>
        <v>0.43542000000000014</v>
      </c>
      <c r="M57" s="57">
        <f>G57*Parameters!O$27</f>
        <v>0.99636900000000017</v>
      </c>
      <c r="N57" s="58">
        <f>H57*Parameters!P$27</f>
        <v>2.2183140000000008</v>
      </c>
      <c r="O57" s="56">
        <f>C57*Parameters!N$29</f>
        <v>4.3542000000000014</v>
      </c>
      <c r="P57" s="57">
        <f>D57*Parameters!O$29</f>
        <v>9.9636900000000015</v>
      </c>
      <c r="Q57" s="58">
        <f>E57*Parameters!P$29</f>
        <v>22.183140000000005</v>
      </c>
      <c r="R57" s="56">
        <f>F57*Parameters!N$29</f>
        <v>0.43542000000000014</v>
      </c>
      <c r="S57" s="57">
        <f>G57*Parameters!O$27</f>
        <v>0.99636900000000017</v>
      </c>
      <c r="T57" s="58">
        <f>H57*Parameters!P$27</f>
        <v>2.2183140000000008</v>
      </c>
      <c r="U57" s="56">
        <f>C57*Parameters!N$30</f>
        <v>4.3542000000000014</v>
      </c>
      <c r="V57" s="57">
        <f>D57*Parameters!O$30</f>
        <v>9.9636900000000015</v>
      </c>
      <c r="W57" s="58">
        <f>E57*Parameters!P$30</f>
        <v>22.183140000000005</v>
      </c>
      <c r="X57" s="56">
        <f>F57*Parameters!N$30</f>
        <v>0.43542000000000014</v>
      </c>
      <c r="Y57" s="57">
        <f>G57*Parameters!O$30</f>
        <v>0.99636900000000017</v>
      </c>
      <c r="Z57" s="58">
        <f>H57*Parameters!P$30</f>
        <v>2.2183140000000008</v>
      </c>
      <c r="AA57" s="56">
        <f>C57*Parameters!N$31</f>
        <v>4.3542000000000014</v>
      </c>
      <c r="AB57" s="57">
        <f>D57*Parameters!O$31</f>
        <v>9.9636900000000015</v>
      </c>
      <c r="AC57" s="58">
        <f>E57*Parameters!P$31</f>
        <v>22.183140000000005</v>
      </c>
      <c r="AD57" s="56">
        <f>F57*Parameters!N$31</f>
        <v>0.43542000000000014</v>
      </c>
      <c r="AE57" s="57">
        <f>G57*Parameters!O$31</f>
        <v>0.99636900000000017</v>
      </c>
      <c r="AF57" s="58">
        <f>H57*Parameters!P$31</f>
        <v>2.2183140000000008</v>
      </c>
    </row>
    <row r="58" spans="1:32" x14ac:dyDescent="0.2">
      <c r="A58" s="4" t="s">
        <v>127</v>
      </c>
      <c r="B58" s="4" t="s">
        <v>17</v>
      </c>
      <c r="C58" s="56">
        <f>Node_List!Z58*Parameters!D$21</f>
        <v>7.8816000000000006</v>
      </c>
      <c r="D58" s="57">
        <f>Node_List!AA58*Parameters!E$21</f>
        <v>19.663620000000002</v>
      </c>
      <c r="E58" s="58">
        <f>Node_List!AB58*Parameters!F$21</f>
        <v>45.903720000000014</v>
      </c>
      <c r="F58" s="56">
        <f>C58*Parameters!N$24</f>
        <v>0.78816000000000008</v>
      </c>
      <c r="G58" s="57">
        <f>D58*Parameters!O$24</f>
        <v>1.9663620000000002</v>
      </c>
      <c r="H58" s="58">
        <f>E58*Parameters!P$24</f>
        <v>4.5903720000000012</v>
      </c>
      <c r="I58" s="56">
        <f>C58*Parameters!N$27</f>
        <v>1.9704000000000002</v>
      </c>
      <c r="J58" s="57">
        <f>D58*Parameters!O$27</f>
        <v>4.9159050000000004</v>
      </c>
      <c r="K58" s="58">
        <f>E58*Parameters!P$27</f>
        <v>11.475930000000004</v>
      </c>
      <c r="L58" s="56">
        <f>F58*Parameters!N$27</f>
        <v>0.19704000000000002</v>
      </c>
      <c r="M58" s="57">
        <f>G58*Parameters!O$27</f>
        <v>0.49159050000000004</v>
      </c>
      <c r="N58" s="58">
        <f>H58*Parameters!P$27</f>
        <v>1.1475930000000003</v>
      </c>
      <c r="O58" s="56">
        <f>C58*Parameters!N$29</f>
        <v>1.9704000000000002</v>
      </c>
      <c r="P58" s="57">
        <f>D58*Parameters!O$29</f>
        <v>4.9159050000000004</v>
      </c>
      <c r="Q58" s="58">
        <f>E58*Parameters!P$29</f>
        <v>11.475930000000004</v>
      </c>
      <c r="R58" s="56">
        <f>F58*Parameters!N$29</f>
        <v>0.19704000000000002</v>
      </c>
      <c r="S58" s="57">
        <f>G58*Parameters!O$27</f>
        <v>0.49159050000000004</v>
      </c>
      <c r="T58" s="58">
        <f>H58*Parameters!P$27</f>
        <v>1.1475930000000003</v>
      </c>
      <c r="U58" s="56">
        <f>C58*Parameters!N$30</f>
        <v>1.9704000000000002</v>
      </c>
      <c r="V58" s="57">
        <f>D58*Parameters!O$30</f>
        <v>4.9159050000000004</v>
      </c>
      <c r="W58" s="58">
        <f>E58*Parameters!P$30</f>
        <v>11.475930000000004</v>
      </c>
      <c r="X58" s="56">
        <f>F58*Parameters!N$30</f>
        <v>0.19704000000000002</v>
      </c>
      <c r="Y58" s="57">
        <f>G58*Parameters!O$30</f>
        <v>0.49159050000000004</v>
      </c>
      <c r="Z58" s="58">
        <f>H58*Parameters!P$30</f>
        <v>1.1475930000000003</v>
      </c>
      <c r="AA58" s="56">
        <f>C58*Parameters!N$31</f>
        <v>1.9704000000000002</v>
      </c>
      <c r="AB58" s="57">
        <f>D58*Parameters!O$31</f>
        <v>4.9159050000000004</v>
      </c>
      <c r="AC58" s="58">
        <f>E58*Parameters!P$31</f>
        <v>11.475930000000004</v>
      </c>
      <c r="AD58" s="56">
        <f>F58*Parameters!N$31</f>
        <v>0.19704000000000002</v>
      </c>
      <c r="AE58" s="57">
        <f>G58*Parameters!O$31</f>
        <v>0.49159050000000004</v>
      </c>
      <c r="AF58" s="58">
        <f>H58*Parameters!P$31</f>
        <v>1.1475930000000003</v>
      </c>
    </row>
    <row r="59" spans="1:32" x14ac:dyDescent="0.2">
      <c r="A59" s="4" t="s">
        <v>128</v>
      </c>
      <c r="B59" s="4" t="s">
        <v>17</v>
      </c>
      <c r="C59" s="56">
        <f>Node_List!Z59*Parameters!D$21</f>
        <v>6.8172000000000015</v>
      </c>
      <c r="D59" s="57">
        <f>Node_List!AA59*Parameters!E$21</f>
        <v>16.451789999999999</v>
      </c>
      <c r="E59" s="58">
        <f>Node_List!AB59*Parameters!F$21</f>
        <v>37.453740000000003</v>
      </c>
      <c r="F59" s="56">
        <f>C59*Parameters!N$24</f>
        <v>0.68172000000000021</v>
      </c>
      <c r="G59" s="57">
        <f>D59*Parameters!O$24</f>
        <v>1.6451789999999999</v>
      </c>
      <c r="H59" s="58">
        <f>E59*Parameters!P$24</f>
        <v>3.7453740000000004</v>
      </c>
      <c r="I59" s="56">
        <f>C59*Parameters!N$27</f>
        <v>1.7043000000000004</v>
      </c>
      <c r="J59" s="57">
        <f>D59*Parameters!O$27</f>
        <v>4.1129474999999998</v>
      </c>
      <c r="K59" s="58">
        <f>E59*Parameters!P$27</f>
        <v>9.3634350000000008</v>
      </c>
      <c r="L59" s="56">
        <f>F59*Parameters!N$27</f>
        <v>0.17043000000000005</v>
      </c>
      <c r="M59" s="57">
        <f>G59*Parameters!O$27</f>
        <v>0.41129474999999999</v>
      </c>
      <c r="N59" s="58">
        <f>H59*Parameters!P$27</f>
        <v>0.93634350000000011</v>
      </c>
      <c r="O59" s="56">
        <f>C59*Parameters!N$29</f>
        <v>1.7043000000000004</v>
      </c>
      <c r="P59" s="57">
        <f>D59*Parameters!O$29</f>
        <v>4.1129474999999998</v>
      </c>
      <c r="Q59" s="58">
        <f>E59*Parameters!P$29</f>
        <v>9.3634350000000008</v>
      </c>
      <c r="R59" s="56">
        <f>F59*Parameters!N$29</f>
        <v>0.17043000000000005</v>
      </c>
      <c r="S59" s="57">
        <f>G59*Parameters!O$27</f>
        <v>0.41129474999999999</v>
      </c>
      <c r="T59" s="58">
        <f>H59*Parameters!P$27</f>
        <v>0.93634350000000011</v>
      </c>
      <c r="U59" s="56">
        <f>C59*Parameters!N$30</f>
        <v>1.7043000000000004</v>
      </c>
      <c r="V59" s="57">
        <f>D59*Parameters!O$30</f>
        <v>4.1129474999999998</v>
      </c>
      <c r="W59" s="58">
        <f>E59*Parameters!P$30</f>
        <v>9.3634350000000008</v>
      </c>
      <c r="X59" s="56">
        <f>F59*Parameters!N$30</f>
        <v>0.17043000000000005</v>
      </c>
      <c r="Y59" s="57">
        <f>G59*Parameters!O$30</f>
        <v>0.41129474999999999</v>
      </c>
      <c r="Z59" s="58">
        <f>H59*Parameters!P$30</f>
        <v>0.93634350000000011</v>
      </c>
      <c r="AA59" s="56">
        <f>C59*Parameters!N$31</f>
        <v>1.7043000000000004</v>
      </c>
      <c r="AB59" s="57">
        <f>D59*Parameters!O$31</f>
        <v>4.1129474999999998</v>
      </c>
      <c r="AC59" s="58">
        <f>E59*Parameters!P$31</f>
        <v>9.3634350000000008</v>
      </c>
      <c r="AD59" s="56">
        <f>F59*Parameters!N$31</f>
        <v>0.17043000000000005</v>
      </c>
      <c r="AE59" s="57">
        <f>G59*Parameters!O$31</f>
        <v>0.41129474999999999</v>
      </c>
      <c r="AF59" s="58">
        <f>H59*Parameters!P$31</f>
        <v>0.93634350000000011</v>
      </c>
    </row>
    <row r="60" spans="1:32" x14ac:dyDescent="0.2">
      <c r="A60" s="4" t="s">
        <v>129</v>
      </c>
      <c r="B60" s="4" t="s">
        <v>17</v>
      </c>
      <c r="C60" s="56">
        <f>Node_List!Z60*Parameters!D$21</f>
        <v>9.1776000000000018</v>
      </c>
      <c r="D60" s="57">
        <f>Node_List!AA60*Parameters!E$21</f>
        <v>22.460820000000002</v>
      </c>
      <c r="E60" s="58">
        <f>Node_List!AB60*Parameters!F$21</f>
        <v>52.006920000000008</v>
      </c>
      <c r="F60" s="56">
        <f>C60*Parameters!N$24</f>
        <v>0.91776000000000024</v>
      </c>
      <c r="G60" s="57">
        <f>D60*Parameters!O$24</f>
        <v>2.2460820000000004</v>
      </c>
      <c r="H60" s="58">
        <f>E60*Parameters!P$24</f>
        <v>5.200692000000001</v>
      </c>
      <c r="I60" s="56">
        <f>C60*Parameters!N$27</f>
        <v>2.2944000000000004</v>
      </c>
      <c r="J60" s="57">
        <f>D60*Parameters!O$27</f>
        <v>5.6152050000000004</v>
      </c>
      <c r="K60" s="58">
        <f>E60*Parameters!P$27</f>
        <v>13.001730000000002</v>
      </c>
      <c r="L60" s="56">
        <f>F60*Parameters!N$27</f>
        <v>0.22944000000000006</v>
      </c>
      <c r="M60" s="57">
        <f>G60*Parameters!O$27</f>
        <v>0.56152050000000009</v>
      </c>
      <c r="N60" s="58">
        <f>H60*Parameters!P$27</f>
        <v>1.3001730000000002</v>
      </c>
      <c r="O60" s="56">
        <f>C60*Parameters!N$29</f>
        <v>2.2944000000000004</v>
      </c>
      <c r="P60" s="57">
        <f>D60*Parameters!O$29</f>
        <v>5.6152050000000004</v>
      </c>
      <c r="Q60" s="58">
        <f>E60*Parameters!P$29</f>
        <v>13.001730000000002</v>
      </c>
      <c r="R60" s="56">
        <f>F60*Parameters!N$29</f>
        <v>0.22944000000000006</v>
      </c>
      <c r="S60" s="57">
        <f>G60*Parameters!O$27</f>
        <v>0.56152050000000009</v>
      </c>
      <c r="T60" s="58">
        <f>H60*Parameters!P$27</f>
        <v>1.3001730000000002</v>
      </c>
      <c r="U60" s="56">
        <f>C60*Parameters!N$30</f>
        <v>2.2944000000000004</v>
      </c>
      <c r="V60" s="57">
        <f>D60*Parameters!O$30</f>
        <v>5.6152050000000004</v>
      </c>
      <c r="W60" s="58">
        <f>E60*Parameters!P$30</f>
        <v>13.001730000000002</v>
      </c>
      <c r="X60" s="56">
        <f>F60*Parameters!N$30</f>
        <v>0.22944000000000006</v>
      </c>
      <c r="Y60" s="57">
        <f>G60*Parameters!O$30</f>
        <v>0.56152050000000009</v>
      </c>
      <c r="Z60" s="58">
        <f>H60*Parameters!P$30</f>
        <v>1.3001730000000002</v>
      </c>
      <c r="AA60" s="56">
        <f>C60*Parameters!N$31</f>
        <v>2.2944000000000004</v>
      </c>
      <c r="AB60" s="57">
        <f>D60*Parameters!O$31</f>
        <v>5.6152050000000004</v>
      </c>
      <c r="AC60" s="58">
        <f>E60*Parameters!P$31</f>
        <v>13.001730000000002</v>
      </c>
      <c r="AD60" s="56">
        <f>F60*Parameters!N$31</f>
        <v>0.22944000000000006</v>
      </c>
      <c r="AE60" s="57">
        <f>G60*Parameters!O$31</f>
        <v>0.56152050000000009</v>
      </c>
      <c r="AF60" s="58">
        <f>H60*Parameters!P$31</f>
        <v>1.3001730000000002</v>
      </c>
    </row>
    <row r="61" spans="1:32" x14ac:dyDescent="0.2">
      <c r="A61" s="4" t="s">
        <v>130</v>
      </c>
      <c r="B61" s="4" t="s">
        <v>16</v>
      </c>
      <c r="C61" s="56">
        <f>Node_List!Z61*Parameters!D$21</f>
        <v>40.801200000000001</v>
      </c>
      <c r="D61" s="57">
        <f>Node_List!AA61*Parameters!E$21</f>
        <v>101.38509000000003</v>
      </c>
      <c r="E61" s="58">
        <f>Node_List!AB61*Parameters!F$21</f>
        <v>236.67954000000003</v>
      </c>
      <c r="F61" s="56">
        <f>C61*Parameters!N$24</f>
        <v>4.08012</v>
      </c>
      <c r="G61" s="57">
        <f>D61*Parameters!O$24</f>
        <v>10.138509000000004</v>
      </c>
      <c r="H61" s="58">
        <f>E61*Parameters!P$24</f>
        <v>23.667954000000005</v>
      </c>
      <c r="I61" s="56">
        <f>C61*Parameters!N$27</f>
        <v>10.2003</v>
      </c>
      <c r="J61" s="57">
        <f>D61*Parameters!O$27</f>
        <v>25.346272500000008</v>
      </c>
      <c r="K61" s="58">
        <f>E61*Parameters!P$27</f>
        <v>59.169885000000008</v>
      </c>
      <c r="L61" s="56">
        <f>F61*Parameters!N$27</f>
        <v>1.02003</v>
      </c>
      <c r="M61" s="57">
        <f>G61*Parameters!O$27</f>
        <v>2.5346272500000011</v>
      </c>
      <c r="N61" s="58">
        <f>H61*Parameters!P$27</f>
        <v>5.9169885000000013</v>
      </c>
      <c r="O61" s="56">
        <f>C61*Parameters!N$29</f>
        <v>10.2003</v>
      </c>
      <c r="P61" s="57">
        <f>D61*Parameters!O$29</f>
        <v>25.346272500000008</v>
      </c>
      <c r="Q61" s="58">
        <f>E61*Parameters!P$29</f>
        <v>59.169885000000008</v>
      </c>
      <c r="R61" s="56">
        <f>F61*Parameters!N$29</f>
        <v>1.02003</v>
      </c>
      <c r="S61" s="57">
        <f>G61*Parameters!O$27</f>
        <v>2.5346272500000011</v>
      </c>
      <c r="T61" s="58">
        <f>H61*Parameters!P$27</f>
        <v>5.9169885000000013</v>
      </c>
      <c r="U61" s="56">
        <f>C61*Parameters!N$30</f>
        <v>10.2003</v>
      </c>
      <c r="V61" s="57">
        <f>D61*Parameters!O$30</f>
        <v>25.346272500000008</v>
      </c>
      <c r="W61" s="58">
        <f>E61*Parameters!P$30</f>
        <v>59.169885000000008</v>
      </c>
      <c r="X61" s="56">
        <f>F61*Parameters!N$30</f>
        <v>1.02003</v>
      </c>
      <c r="Y61" s="57">
        <f>G61*Parameters!O$30</f>
        <v>2.5346272500000011</v>
      </c>
      <c r="Z61" s="58">
        <f>H61*Parameters!P$30</f>
        <v>5.9169885000000013</v>
      </c>
      <c r="AA61" s="56">
        <f>C61*Parameters!N$31</f>
        <v>10.2003</v>
      </c>
      <c r="AB61" s="57">
        <f>D61*Parameters!O$31</f>
        <v>25.346272500000008</v>
      </c>
      <c r="AC61" s="58">
        <f>E61*Parameters!P$31</f>
        <v>59.169885000000008</v>
      </c>
      <c r="AD61" s="56">
        <f>F61*Parameters!N$31</f>
        <v>1.02003</v>
      </c>
      <c r="AE61" s="57">
        <f>G61*Parameters!O$31</f>
        <v>2.5346272500000011</v>
      </c>
      <c r="AF61" s="58">
        <f>H61*Parameters!P$31</f>
        <v>5.9169885000000013</v>
      </c>
    </row>
    <row r="62" spans="1:32" x14ac:dyDescent="0.2">
      <c r="A62" s="4" t="s">
        <v>131</v>
      </c>
      <c r="B62" s="4" t="s">
        <v>17</v>
      </c>
      <c r="C62" s="56">
        <f>Node_List!Z62*Parameters!D$21</f>
        <v>22.470000000000006</v>
      </c>
      <c r="D62" s="57">
        <f>Node_List!AA62*Parameters!E$21</f>
        <v>56.682750000000013</v>
      </c>
      <c r="E62" s="58">
        <f>Node_List!AB62*Parameters!F$21</f>
        <v>132.9915</v>
      </c>
      <c r="F62" s="56">
        <f>C62*Parameters!N$24</f>
        <v>2.2470000000000008</v>
      </c>
      <c r="G62" s="57">
        <f>D62*Parameters!O$24</f>
        <v>5.6682750000000013</v>
      </c>
      <c r="H62" s="58">
        <f>E62*Parameters!P$24</f>
        <v>13.299150000000001</v>
      </c>
      <c r="I62" s="56">
        <f>C62*Parameters!N$27</f>
        <v>5.6175000000000015</v>
      </c>
      <c r="J62" s="57">
        <f>D62*Parameters!O$27</f>
        <v>14.170687500000003</v>
      </c>
      <c r="K62" s="58">
        <f>E62*Parameters!P$27</f>
        <v>33.247875000000001</v>
      </c>
      <c r="L62" s="56">
        <f>F62*Parameters!N$27</f>
        <v>0.56175000000000019</v>
      </c>
      <c r="M62" s="57">
        <f>G62*Parameters!O$27</f>
        <v>1.4170687500000003</v>
      </c>
      <c r="N62" s="58">
        <f>H62*Parameters!P$27</f>
        <v>3.3247875000000002</v>
      </c>
      <c r="O62" s="56">
        <f>C62*Parameters!N$29</f>
        <v>5.6175000000000015</v>
      </c>
      <c r="P62" s="57">
        <f>D62*Parameters!O$29</f>
        <v>14.170687500000003</v>
      </c>
      <c r="Q62" s="58">
        <f>E62*Parameters!P$29</f>
        <v>33.247875000000001</v>
      </c>
      <c r="R62" s="56">
        <f>F62*Parameters!N$29</f>
        <v>0.56175000000000019</v>
      </c>
      <c r="S62" s="57">
        <f>G62*Parameters!O$27</f>
        <v>1.4170687500000003</v>
      </c>
      <c r="T62" s="58">
        <f>H62*Parameters!P$27</f>
        <v>3.3247875000000002</v>
      </c>
      <c r="U62" s="56">
        <f>C62*Parameters!N$30</f>
        <v>5.6175000000000015</v>
      </c>
      <c r="V62" s="57">
        <f>D62*Parameters!O$30</f>
        <v>14.170687500000003</v>
      </c>
      <c r="W62" s="58">
        <f>E62*Parameters!P$30</f>
        <v>33.247875000000001</v>
      </c>
      <c r="X62" s="56">
        <f>F62*Parameters!N$30</f>
        <v>0.56175000000000019</v>
      </c>
      <c r="Y62" s="57">
        <f>G62*Parameters!O$30</f>
        <v>1.4170687500000003</v>
      </c>
      <c r="Z62" s="58">
        <f>H62*Parameters!P$30</f>
        <v>3.3247875000000002</v>
      </c>
      <c r="AA62" s="56">
        <f>C62*Parameters!N$31</f>
        <v>5.6175000000000015</v>
      </c>
      <c r="AB62" s="57">
        <f>D62*Parameters!O$31</f>
        <v>14.170687500000003</v>
      </c>
      <c r="AC62" s="58">
        <f>E62*Parameters!P$31</f>
        <v>33.247875000000001</v>
      </c>
      <c r="AD62" s="56">
        <f>F62*Parameters!N$31</f>
        <v>0.56175000000000019</v>
      </c>
      <c r="AE62" s="57">
        <f>G62*Parameters!O$31</f>
        <v>1.4170687500000003</v>
      </c>
      <c r="AF62" s="58">
        <f>H62*Parameters!P$31</f>
        <v>3.3247875000000002</v>
      </c>
    </row>
    <row r="63" spans="1:32" x14ac:dyDescent="0.2">
      <c r="A63" s="4" t="s">
        <v>132</v>
      </c>
      <c r="B63" s="4" t="s">
        <v>17</v>
      </c>
      <c r="C63" s="56">
        <f>Node_List!Z63*Parameters!D$21</f>
        <v>5.3868000000000009</v>
      </c>
      <c r="D63" s="57">
        <f>Node_List!AA63*Parameters!E$21</f>
        <v>14.75901</v>
      </c>
      <c r="E63" s="58">
        <f>Node_List!AB63*Parameters!F$21</f>
        <v>35.355060000000009</v>
      </c>
      <c r="F63" s="56">
        <f>C63*Parameters!N$24</f>
        <v>0.53868000000000016</v>
      </c>
      <c r="G63" s="57">
        <f>D63*Parameters!O$24</f>
        <v>1.4759010000000001</v>
      </c>
      <c r="H63" s="58">
        <f>E63*Parameters!P$24</f>
        <v>3.5355060000000011</v>
      </c>
      <c r="I63" s="56">
        <f>C63*Parameters!N$27</f>
        <v>1.3467000000000002</v>
      </c>
      <c r="J63" s="57">
        <f>D63*Parameters!O$27</f>
        <v>3.6897525</v>
      </c>
      <c r="K63" s="58">
        <f>E63*Parameters!P$27</f>
        <v>8.8387650000000022</v>
      </c>
      <c r="L63" s="56">
        <f>F63*Parameters!N$27</f>
        <v>0.13467000000000004</v>
      </c>
      <c r="M63" s="57">
        <f>G63*Parameters!O$27</f>
        <v>0.36897525000000003</v>
      </c>
      <c r="N63" s="58">
        <f>H63*Parameters!P$27</f>
        <v>0.88387650000000029</v>
      </c>
      <c r="O63" s="56">
        <f>C63*Parameters!N$29</f>
        <v>1.3467000000000002</v>
      </c>
      <c r="P63" s="57">
        <f>D63*Parameters!O$29</f>
        <v>3.6897525</v>
      </c>
      <c r="Q63" s="58">
        <f>E63*Parameters!P$29</f>
        <v>8.8387650000000022</v>
      </c>
      <c r="R63" s="56">
        <f>F63*Parameters!N$29</f>
        <v>0.13467000000000004</v>
      </c>
      <c r="S63" s="57">
        <f>G63*Parameters!O$27</f>
        <v>0.36897525000000003</v>
      </c>
      <c r="T63" s="58">
        <f>H63*Parameters!P$27</f>
        <v>0.88387650000000029</v>
      </c>
      <c r="U63" s="56">
        <f>C63*Parameters!N$30</f>
        <v>1.3467000000000002</v>
      </c>
      <c r="V63" s="57">
        <f>D63*Parameters!O$30</f>
        <v>3.6897525</v>
      </c>
      <c r="W63" s="58">
        <f>E63*Parameters!P$30</f>
        <v>8.8387650000000022</v>
      </c>
      <c r="X63" s="56">
        <f>F63*Parameters!N$30</f>
        <v>0.13467000000000004</v>
      </c>
      <c r="Y63" s="57">
        <f>G63*Parameters!O$30</f>
        <v>0.36897525000000003</v>
      </c>
      <c r="Z63" s="58">
        <f>H63*Parameters!P$30</f>
        <v>0.88387650000000029</v>
      </c>
      <c r="AA63" s="56">
        <f>C63*Parameters!N$31</f>
        <v>1.3467000000000002</v>
      </c>
      <c r="AB63" s="57">
        <f>D63*Parameters!O$31</f>
        <v>3.6897525</v>
      </c>
      <c r="AC63" s="58">
        <f>E63*Parameters!P$31</f>
        <v>8.8387650000000022</v>
      </c>
      <c r="AD63" s="56">
        <f>F63*Parameters!N$31</f>
        <v>0.13467000000000004</v>
      </c>
      <c r="AE63" s="57">
        <f>G63*Parameters!O$31</f>
        <v>0.36897525000000003</v>
      </c>
      <c r="AF63" s="58">
        <f>H63*Parameters!P$31</f>
        <v>0.88387650000000029</v>
      </c>
    </row>
    <row r="64" spans="1:32" x14ac:dyDescent="0.2">
      <c r="A64" s="4" t="s">
        <v>133</v>
      </c>
      <c r="B64" s="4" t="s">
        <v>16</v>
      </c>
      <c r="C64" s="56">
        <f>Node_List!Z64*Parameters!D$21</f>
        <v>24.562248000000004</v>
      </c>
      <c r="D64" s="57">
        <f>Node_List!AA64*Parameters!E$21</f>
        <v>73.333518600000019</v>
      </c>
      <c r="E64" s="58">
        <f>Node_List!AB64*Parameters!F$21</f>
        <v>182.96777160000002</v>
      </c>
      <c r="F64" s="56">
        <f>C64*Parameters!N$24</f>
        <v>2.4562248000000007</v>
      </c>
      <c r="G64" s="57">
        <f>D64*Parameters!O$24</f>
        <v>7.3333518600000023</v>
      </c>
      <c r="H64" s="58">
        <f>E64*Parameters!P$24</f>
        <v>18.296777160000001</v>
      </c>
      <c r="I64" s="56">
        <f>C64*Parameters!N$27</f>
        <v>6.140562000000001</v>
      </c>
      <c r="J64" s="57">
        <f>D64*Parameters!O$27</f>
        <v>18.333379650000005</v>
      </c>
      <c r="K64" s="58">
        <f>E64*Parameters!P$27</f>
        <v>45.741942900000005</v>
      </c>
      <c r="L64" s="56">
        <f>F64*Parameters!N$27</f>
        <v>0.61405620000000016</v>
      </c>
      <c r="M64" s="57">
        <f>G64*Parameters!O$27</f>
        <v>1.8333379650000006</v>
      </c>
      <c r="N64" s="58">
        <f>H64*Parameters!P$27</f>
        <v>4.5741942900000003</v>
      </c>
      <c r="O64" s="56">
        <f>C64*Parameters!N$29</f>
        <v>6.140562000000001</v>
      </c>
      <c r="P64" s="57">
        <f>D64*Parameters!O$29</f>
        <v>18.333379650000005</v>
      </c>
      <c r="Q64" s="58">
        <f>E64*Parameters!P$29</f>
        <v>45.741942900000005</v>
      </c>
      <c r="R64" s="56">
        <f>F64*Parameters!N$29</f>
        <v>0.61405620000000016</v>
      </c>
      <c r="S64" s="57">
        <f>G64*Parameters!O$27</f>
        <v>1.8333379650000006</v>
      </c>
      <c r="T64" s="58">
        <f>H64*Parameters!P$27</f>
        <v>4.5741942900000003</v>
      </c>
      <c r="U64" s="56">
        <f>C64*Parameters!N$30</f>
        <v>6.140562000000001</v>
      </c>
      <c r="V64" s="57">
        <f>D64*Parameters!O$30</f>
        <v>18.333379650000005</v>
      </c>
      <c r="W64" s="58">
        <f>E64*Parameters!P$30</f>
        <v>45.741942900000005</v>
      </c>
      <c r="X64" s="56">
        <f>F64*Parameters!N$30</f>
        <v>0.61405620000000016</v>
      </c>
      <c r="Y64" s="57">
        <f>G64*Parameters!O$30</f>
        <v>1.8333379650000006</v>
      </c>
      <c r="Z64" s="58">
        <f>H64*Parameters!P$30</f>
        <v>4.5741942900000003</v>
      </c>
      <c r="AA64" s="56">
        <f>C64*Parameters!N$31</f>
        <v>6.140562000000001</v>
      </c>
      <c r="AB64" s="57">
        <f>D64*Parameters!O$31</f>
        <v>18.333379650000005</v>
      </c>
      <c r="AC64" s="58">
        <f>E64*Parameters!P$31</f>
        <v>45.741942900000005</v>
      </c>
      <c r="AD64" s="56">
        <f>F64*Parameters!N$31</f>
        <v>0.61405620000000016</v>
      </c>
      <c r="AE64" s="57">
        <f>G64*Parameters!O$31</f>
        <v>1.8333379650000006</v>
      </c>
      <c r="AF64" s="58">
        <f>H64*Parameters!P$31</f>
        <v>4.5741942900000003</v>
      </c>
    </row>
    <row r="65" spans="1:32" x14ac:dyDescent="0.2">
      <c r="A65" s="4" t="s">
        <v>134</v>
      </c>
      <c r="B65" s="4" t="s">
        <v>17</v>
      </c>
      <c r="C65" s="56">
        <f>Node_List!Z65*Parameters!D$21</f>
        <v>6.7200000000000015</v>
      </c>
      <c r="D65" s="57">
        <f>Node_List!AA65*Parameters!E$21</f>
        <v>16.242000000000001</v>
      </c>
      <c r="E65" s="58">
        <f>Node_List!AB65*Parameters!F$21</f>
        <v>36.996000000000002</v>
      </c>
      <c r="F65" s="56">
        <f>C65*Parameters!N$24</f>
        <v>0.67200000000000015</v>
      </c>
      <c r="G65" s="57">
        <f>D65*Parameters!O$24</f>
        <v>1.6242000000000001</v>
      </c>
      <c r="H65" s="58">
        <f>E65*Parameters!P$24</f>
        <v>3.6996000000000002</v>
      </c>
      <c r="I65" s="56">
        <f>C65*Parameters!N$27</f>
        <v>1.6800000000000004</v>
      </c>
      <c r="J65" s="57">
        <f>D65*Parameters!O$27</f>
        <v>4.0605000000000002</v>
      </c>
      <c r="K65" s="58">
        <f>E65*Parameters!P$27</f>
        <v>9.2490000000000006</v>
      </c>
      <c r="L65" s="56">
        <f>F65*Parameters!N$27</f>
        <v>0.16800000000000004</v>
      </c>
      <c r="M65" s="57">
        <f>G65*Parameters!O$27</f>
        <v>0.40605000000000002</v>
      </c>
      <c r="N65" s="58">
        <f>H65*Parameters!P$27</f>
        <v>0.92490000000000006</v>
      </c>
      <c r="O65" s="56">
        <f>C65*Parameters!N$29</f>
        <v>1.6800000000000004</v>
      </c>
      <c r="P65" s="57">
        <f>D65*Parameters!O$29</f>
        <v>4.0605000000000002</v>
      </c>
      <c r="Q65" s="58">
        <f>E65*Parameters!P$29</f>
        <v>9.2490000000000006</v>
      </c>
      <c r="R65" s="56">
        <f>F65*Parameters!N$29</f>
        <v>0.16800000000000004</v>
      </c>
      <c r="S65" s="57">
        <f>G65*Parameters!O$27</f>
        <v>0.40605000000000002</v>
      </c>
      <c r="T65" s="58">
        <f>H65*Parameters!P$27</f>
        <v>0.92490000000000006</v>
      </c>
      <c r="U65" s="56">
        <f>C65*Parameters!N$30</f>
        <v>1.6800000000000004</v>
      </c>
      <c r="V65" s="57">
        <f>D65*Parameters!O$30</f>
        <v>4.0605000000000002</v>
      </c>
      <c r="W65" s="58">
        <f>E65*Parameters!P$30</f>
        <v>9.2490000000000006</v>
      </c>
      <c r="X65" s="56">
        <f>F65*Parameters!N$30</f>
        <v>0.16800000000000004</v>
      </c>
      <c r="Y65" s="57">
        <f>G65*Parameters!O$30</f>
        <v>0.40605000000000002</v>
      </c>
      <c r="Z65" s="58">
        <f>H65*Parameters!P$30</f>
        <v>0.92490000000000006</v>
      </c>
      <c r="AA65" s="56">
        <f>C65*Parameters!N$31</f>
        <v>1.6800000000000004</v>
      </c>
      <c r="AB65" s="57">
        <f>D65*Parameters!O$31</f>
        <v>4.0605000000000002</v>
      </c>
      <c r="AC65" s="58">
        <f>E65*Parameters!P$31</f>
        <v>9.2490000000000006</v>
      </c>
      <c r="AD65" s="56">
        <f>F65*Parameters!N$31</f>
        <v>0.16800000000000004</v>
      </c>
      <c r="AE65" s="57">
        <f>G65*Parameters!O$31</f>
        <v>0.40605000000000002</v>
      </c>
      <c r="AF65" s="58">
        <f>H65*Parameters!P$31</f>
        <v>0.92490000000000006</v>
      </c>
    </row>
    <row r="66" spans="1:32" x14ac:dyDescent="0.2">
      <c r="A66" s="4" t="s">
        <v>135</v>
      </c>
      <c r="B66" s="4" t="s">
        <v>17</v>
      </c>
      <c r="C66" s="56">
        <f>Node_List!Z66*Parameters!D$21</f>
        <v>16.647600000000001</v>
      </c>
      <c r="D66" s="57">
        <f>Node_List!AA66*Parameters!E$21</f>
        <v>40.367069999999998</v>
      </c>
      <c r="E66" s="58">
        <f>Node_List!AB66*Parameters!F$21</f>
        <v>92.697420000000008</v>
      </c>
      <c r="F66" s="56">
        <f>C66*Parameters!N$24</f>
        <v>1.6647600000000002</v>
      </c>
      <c r="G66" s="57">
        <f>D66*Parameters!O$24</f>
        <v>4.0367069999999998</v>
      </c>
      <c r="H66" s="58">
        <f>E66*Parameters!P$24</f>
        <v>9.2697420000000008</v>
      </c>
      <c r="I66" s="56">
        <f>C66*Parameters!N$27</f>
        <v>4.1619000000000002</v>
      </c>
      <c r="J66" s="57">
        <f>D66*Parameters!O$27</f>
        <v>10.0917675</v>
      </c>
      <c r="K66" s="58">
        <f>E66*Parameters!P$27</f>
        <v>23.174355000000002</v>
      </c>
      <c r="L66" s="56">
        <f>F66*Parameters!N$27</f>
        <v>0.41619000000000006</v>
      </c>
      <c r="M66" s="57">
        <f>G66*Parameters!O$27</f>
        <v>1.00917675</v>
      </c>
      <c r="N66" s="58">
        <f>H66*Parameters!P$27</f>
        <v>2.3174355000000002</v>
      </c>
      <c r="O66" s="56">
        <f>C66*Parameters!N$29</f>
        <v>4.1619000000000002</v>
      </c>
      <c r="P66" s="57">
        <f>D66*Parameters!O$29</f>
        <v>10.0917675</v>
      </c>
      <c r="Q66" s="58">
        <f>E66*Parameters!P$29</f>
        <v>23.174355000000002</v>
      </c>
      <c r="R66" s="56">
        <f>F66*Parameters!N$29</f>
        <v>0.41619000000000006</v>
      </c>
      <c r="S66" s="57">
        <f>G66*Parameters!O$27</f>
        <v>1.00917675</v>
      </c>
      <c r="T66" s="58">
        <f>H66*Parameters!P$27</f>
        <v>2.3174355000000002</v>
      </c>
      <c r="U66" s="56">
        <f>C66*Parameters!N$30</f>
        <v>4.1619000000000002</v>
      </c>
      <c r="V66" s="57">
        <f>D66*Parameters!O$30</f>
        <v>10.0917675</v>
      </c>
      <c r="W66" s="58">
        <f>E66*Parameters!P$30</f>
        <v>23.174355000000002</v>
      </c>
      <c r="X66" s="56">
        <f>F66*Parameters!N$30</f>
        <v>0.41619000000000006</v>
      </c>
      <c r="Y66" s="57">
        <f>G66*Parameters!O$30</f>
        <v>1.00917675</v>
      </c>
      <c r="Z66" s="58">
        <f>H66*Parameters!P$30</f>
        <v>2.3174355000000002</v>
      </c>
      <c r="AA66" s="56">
        <f>C66*Parameters!N$31</f>
        <v>4.1619000000000002</v>
      </c>
      <c r="AB66" s="57">
        <f>D66*Parameters!O$31</f>
        <v>10.0917675</v>
      </c>
      <c r="AC66" s="58">
        <f>E66*Parameters!P$31</f>
        <v>23.174355000000002</v>
      </c>
      <c r="AD66" s="56">
        <f>F66*Parameters!N$31</f>
        <v>0.41619000000000006</v>
      </c>
      <c r="AE66" s="57">
        <f>G66*Parameters!O$31</f>
        <v>1.00917675</v>
      </c>
      <c r="AF66" s="58">
        <f>H66*Parameters!P$31</f>
        <v>2.3174355000000002</v>
      </c>
    </row>
    <row r="67" spans="1:32" x14ac:dyDescent="0.2">
      <c r="A67" s="4" t="s">
        <v>136</v>
      </c>
      <c r="B67" s="4" t="s">
        <v>17</v>
      </c>
      <c r="C67" s="56">
        <f>Node_List!Z67*Parameters!D$21</f>
        <v>8.6268000000000011</v>
      </c>
      <c r="D67" s="57">
        <f>Node_List!AA67*Parameters!E$21</f>
        <v>22.712010000000003</v>
      </c>
      <c r="E67" s="58">
        <f>Node_List!AB67*Parameters!F$21</f>
        <v>54.213060000000013</v>
      </c>
      <c r="F67" s="56">
        <f>C67*Parameters!N$24</f>
        <v>0.86268000000000011</v>
      </c>
      <c r="G67" s="57">
        <f>D67*Parameters!O$24</f>
        <v>2.2712010000000005</v>
      </c>
      <c r="H67" s="58">
        <f>E67*Parameters!P$24</f>
        <v>5.4213060000000013</v>
      </c>
      <c r="I67" s="56">
        <f>C67*Parameters!N$27</f>
        <v>2.1567000000000003</v>
      </c>
      <c r="J67" s="57">
        <f>D67*Parameters!O$27</f>
        <v>5.6780025000000007</v>
      </c>
      <c r="K67" s="58">
        <f>E67*Parameters!P$27</f>
        <v>13.553265000000003</v>
      </c>
      <c r="L67" s="56">
        <f>F67*Parameters!N$27</f>
        <v>0.21567000000000003</v>
      </c>
      <c r="M67" s="57">
        <f>G67*Parameters!O$27</f>
        <v>0.56780025000000012</v>
      </c>
      <c r="N67" s="58">
        <f>H67*Parameters!P$27</f>
        <v>1.3553265000000003</v>
      </c>
      <c r="O67" s="56">
        <f>C67*Parameters!N$29</f>
        <v>2.1567000000000003</v>
      </c>
      <c r="P67" s="57">
        <f>D67*Parameters!O$29</f>
        <v>5.6780025000000007</v>
      </c>
      <c r="Q67" s="58">
        <f>E67*Parameters!P$29</f>
        <v>13.553265000000003</v>
      </c>
      <c r="R67" s="56">
        <f>F67*Parameters!N$29</f>
        <v>0.21567000000000003</v>
      </c>
      <c r="S67" s="57">
        <f>G67*Parameters!O$27</f>
        <v>0.56780025000000012</v>
      </c>
      <c r="T67" s="58">
        <f>H67*Parameters!P$27</f>
        <v>1.3553265000000003</v>
      </c>
      <c r="U67" s="56">
        <f>C67*Parameters!N$30</f>
        <v>2.1567000000000003</v>
      </c>
      <c r="V67" s="57">
        <f>D67*Parameters!O$30</f>
        <v>5.6780025000000007</v>
      </c>
      <c r="W67" s="58">
        <f>E67*Parameters!P$30</f>
        <v>13.553265000000003</v>
      </c>
      <c r="X67" s="56">
        <f>F67*Parameters!N$30</f>
        <v>0.21567000000000003</v>
      </c>
      <c r="Y67" s="57">
        <f>G67*Parameters!O$30</f>
        <v>0.56780025000000012</v>
      </c>
      <c r="Z67" s="58">
        <f>H67*Parameters!P$30</f>
        <v>1.3553265000000003</v>
      </c>
      <c r="AA67" s="56">
        <f>C67*Parameters!N$31</f>
        <v>2.1567000000000003</v>
      </c>
      <c r="AB67" s="57">
        <f>D67*Parameters!O$31</f>
        <v>5.6780025000000007</v>
      </c>
      <c r="AC67" s="58">
        <f>E67*Parameters!P$31</f>
        <v>13.553265000000003</v>
      </c>
      <c r="AD67" s="56">
        <f>F67*Parameters!N$31</f>
        <v>0.21567000000000003</v>
      </c>
      <c r="AE67" s="57">
        <f>G67*Parameters!O$31</f>
        <v>0.56780025000000012</v>
      </c>
      <c r="AF67" s="58">
        <f>H67*Parameters!P$31</f>
        <v>1.3553265000000003</v>
      </c>
    </row>
    <row r="68" spans="1:32" x14ac:dyDescent="0.2">
      <c r="A68" s="4" t="s">
        <v>137</v>
      </c>
      <c r="B68" s="4" t="s">
        <v>17</v>
      </c>
      <c r="C68" s="56">
        <f>Node_List!Z68*Parameters!D$21</f>
        <v>27.657600000000002</v>
      </c>
      <c r="D68" s="57">
        <f>Node_List!AA68*Parameters!E$21</f>
        <v>70.486320000000006</v>
      </c>
      <c r="E68" s="58">
        <f>Node_List!AB68*Parameters!F$21</f>
        <v>164.84592000000004</v>
      </c>
      <c r="F68" s="56">
        <f>C68*Parameters!N$24</f>
        <v>2.7657600000000002</v>
      </c>
      <c r="G68" s="57">
        <f>D68*Parameters!O$24</f>
        <v>7.0486320000000013</v>
      </c>
      <c r="H68" s="58">
        <f>E68*Parameters!P$24</f>
        <v>16.484592000000003</v>
      </c>
      <c r="I68" s="56">
        <f>C68*Parameters!N$27</f>
        <v>6.9144000000000005</v>
      </c>
      <c r="J68" s="57">
        <f>D68*Parameters!O$27</f>
        <v>17.621580000000002</v>
      </c>
      <c r="K68" s="58">
        <f>E68*Parameters!P$27</f>
        <v>41.211480000000009</v>
      </c>
      <c r="L68" s="56">
        <f>F68*Parameters!N$27</f>
        <v>0.69144000000000005</v>
      </c>
      <c r="M68" s="57">
        <f>G68*Parameters!O$27</f>
        <v>1.7621580000000003</v>
      </c>
      <c r="N68" s="58">
        <f>H68*Parameters!P$27</f>
        <v>4.1211480000000007</v>
      </c>
      <c r="O68" s="56">
        <f>C68*Parameters!N$29</f>
        <v>6.9144000000000005</v>
      </c>
      <c r="P68" s="57">
        <f>D68*Parameters!O$29</f>
        <v>17.621580000000002</v>
      </c>
      <c r="Q68" s="58">
        <f>E68*Parameters!P$29</f>
        <v>41.211480000000009</v>
      </c>
      <c r="R68" s="56">
        <f>F68*Parameters!N$29</f>
        <v>0.69144000000000005</v>
      </c>
      <c r="S68" s="57">
        <f>G68*Parameters!O$27</f>
        <v>1.7621580000000003</v>
      </c>
      <c r="T68" s="58">
        <f>H68*Parameters!P$27</f>
        <v>4.1211480000000007</v>
      </c>
      <c r="U68" s="56">
        <f>C68*Parameters!N$30</f>
        <v>6.9144000000000005</v>
      </c>
      <c r="V68" s="57">
        <f>D68*Parameters!O$30</f>
        <v>17.621580000000002</v>
      </c>
      <c r="W68" s="58">
        <f>E68*Parameters!P$30</f>
        <v>41.211480000000009</v>
      </c>
      <c r="X68" s="56">
        <f>F68*Parameters!N$30</f>
        <v>0.69144000000000005</v>
      </c>
      <c r="Y68" s="57">
        <f>G68*Parameters!O$30</f>
        <v>1.7621580000000003</v>
      </c>
      <c r="Z68" s="58">
        <f>H68*Parameters!P$30</f>
        <v>4.1211480000000007</v>
      </c>
      <c r="AA68" s="56">
        <f>C68*Parameters!N$31</f>
        <v>6.9144000000000005</v>
      </c>
      <c r="AB68" s="57">
        <f>D68*Parameters!O$31</f>
        <v>17.621580000000002</v>
      </c>
      <c r="AC68" s="58">
        <f>E68*Parameters!P$31</f>
        <v>41.211480000000009</v>
      </c>
      <c r="AD68" s="56">
        <f>F68*Parameters!N$31</f>
        <v>0.69144000000000005</v>
      </c>
      <c r="AE68" s="57">
        <f>G68*Parameters!O$31</f>
        <v>1.7621580000000003</v>
      </c>
      <c r="AF68" s="58">
        <f>H68*Parameters!P$31</f>
        <v>4.1211480000000007</v>
      </c>
    </row>
    <row r="69" spans="1:32" x14ac:dyDescent="0.2">
      <c r="A69" s="4" t="s">
        <v>138</v>
      </c>
      <c r="B69" s="4" t="s">
        <v>18</v>
      </c>
      <c r="C69" s="56">
        <f>Node_List!Z69*Parameters!D$21</f>
        <v>0.24000000000000005</v>
      </c>
      <c r="D69" s="57">
        <f>Node_List!AA69*Parameters!E$21</f>
        <v>3.2160000000000002</v>
      </c>
      <c r="E69" s="58">
        <f>Node_List!AB69*Parameters!F$21</f>
        <v>10.080000000000002</v>
      </c>
      <c r="F69" s="56">
        <f>C69*Parameters!N$24</f>
        <v>2.4000000000000007E-2</v>
      </c>
      <c r="G69" s="57">
        <f>D69*Parameters!O$24</f>
        <v>0.32160000000000005</v>
      </c>
      <c r="H69" s="58">
        <f>E69*Parameters!P$24</f>
        <v>1.0080000000000002</v>
      </c>
      <c r="I69" s="56">
        <f>C69*Parameters!N$27</f>
        <v>6.0000000000000012E-2</v>
      </c>
      <c r="J69" s="57">
        <f>D69*Parameters!O$27</f>
        <v>0.80400000000000005</v>
      </c>
      <c r="K69" s="58">
        <f>E69*Parameters!P$27</f>
        <v>2.5200000000000005</v>
      </c>
      <c r="L69" s="56">
        <f>F69*Parameters!N$27</f>
        <v>6.0000000000000019E-3</v>
      </c>
      <c r="M69" s="57">
        <f>G69*Parameters!O$27</f>
        <v>8.0400000000000013E-2</v>
      </c>
      <c r="N69" s="58">
        <f>H69*Parameters!P$27</f>
        <v>0.25200000000000006</v>
      </c>
      <c r="O69" s="56">
        <f>C69*Parameters!N$29</f>
        <v>6.0000000000000012E-2</v>
      </c>
      <c r="P69" s="57">
        <f>D69*Parameters!O$29</f>
        <v>0.80400000000000005</v>
      </c>
      <c r="Q69" s="58">
        <f>E69*Parameters!P$29</f>
        <v>2.5200000000000005</v>
      </c>
      <c r="R69" s="56">
        <f>F69*Parameters!N$29</f>
        <v>6.0000000000000019E-3</v>
      </c>
      <c r="S69" s="57">
        <f>G69*Parameters!O$27</f>
        <v>8.0400000000000013E-2</v>
      </c>
      <c r="T69" s="58">
        <f>H69*Parameters!P$27</f>
        <v>0.25200000000000006</v>
      </c>
      <c r="U69" s="56">
        <f>C69*Parameters!N$30</f>
        <v>6.0000000000000012E-2</v>
      </c>
      <c r="V69" s="57">
        <f>D69*Parameters!O$30</f>
        <v>0.80400000000000005</v>
      </c>
      <c r="W69" s="58">
        <f>E69*Parameters!P$30</f>
        <v>2.5200000000000005</v>
      </c>
      <c r="X69" s="56">
        <f>F69*Parameters!N$30</f>
        <v>6.0000000000000019E-3</v>
      </c>
      <c r="Y69" s="57">
        <f>G69*Parameters!O$30</f>
        <v>8.0400000000000013E-2</v>
      </c>
      <c r="Z69" s="58">
        <f>H69*Parameters!P$30</f>
        <v>0.25200000000000006</v>
      </c>
      <c r="AA69" s="56">
        <f>C69*Parameters!N$31</f>
        <v>6.0000000000000012E-2</v>
      </c>
      <c r="AB69" s="57">
        <f>D69*Parameters!O$31</f>
        <v>0.80400000000000005</v>
      </c>
      <c r="AC69" s="58">
        <f>E69*Parameters!P$31</f>
        <v>2.5200000000000005</v>
      </c>
      <c r="AD69" s="56">
        <f>F69*Parameters!N$31</f>
        <v>6.0000000000000019E-3</v>
      </c>
      <c r="AE69" s="57">
        <f>G69*Parameters!O$31</f>
        <v>8.0400000000000013E-2</v>
      </c>
      <c r="AF69" s="58">
        <f>H69*Parameters!P$31</f>
        <v>0.25200000000000006</v>
      </c>
    </row>
    <row r="70" spans="1:32" x14ac:dyDescent="0.2">
      <c r="A70" s="4" t="s">
        <v>139</v>
      </c>
      <c r="B70" s="4" t="s">
        <v>17</v>
      </c>
      <c r="C70" s="56">
        <f>Node_List!Z70*Parameters!D$21</f>
        <v>23.401200000000006</v>
      </c>
      <c r="D70" s="57">
        <f>Node_List!AA70*Parameters!E$21</f>
        <v>54.600090000000023</v>
      </c>
      <c r="E70" s="58">
        <f>Node_List!AB70*Parameters!F$21</f>
        <v>123.78954000000002</v>
      </c>
      <c r="F70" s="56">
        <f>C70*Parameters!N$24</f>
        <v>2.3401200000000006</v>
      </c>
      <c r="G70" s="57">
        <f>D70*Parameters!O$24</f>
        <v>5.460009000000003</v>
      </c>
      <c r="H70" s="58">
        <f>E70*Parameters!P$24</f>
        <v>12.378954000000002</v>
      </c>
      <c r="I70" s="56">
        <f>C70*Parameters!N$27</f>
        <v>5.8503000000000016</v>
      </c>
      <c r="J70" s="57">
        <f>D70*Parameters!O$27</f>
        <v>13.650022500000006</v>
      </c>
      <c r="K70" s="58">
        <f>E70*Parameters!P$27</f>
        <v>30.947385000000004</v>
      </c>
      <c r="L70" s="56">
        <f>F70*Parameters!N$27</f>
        <v>0.58503000000000016</v>
      </c>
      <c r="M70" s="57">
        <f>G70*Parameters!O$27</f>
        <v>1.3650022500000007</v>
      </c>
      <c r="N70" s="58">
        <f>H70*Parameters!P$27</f>
        <v>3.0947385000000005</v>
      </c>
      <c r="O70" s="56">
        <f>C70*Parameters!N$29</f>
        <v>5.8503000000000016</v>
      </c>
      <c r="P70" s="57">
        <f>D70*Parameters!O$29</f>
        <v>13.650022500000006</v>
      </c>
      <c r="Q70" s="58">
        <f>E70*Parameters!P$29</f>
        <v>30.947385000000004</v>
      </c>
      <c r="R70" s="56">
        <f>F70*Parameters!N$29</f>
        <v>0.58503000000000016</v>
      </c>
      <c r="S70" s="57">
        <f>G70*Parameters!O$27</f>
        <v>1.3650022500000007</v>
      </c>
      <c r="T70" s="58">
        <f>H70*Parameters!P$27</f>
        <v>3.0947385000000005</v>
      </c>
      <c r="U70" s="56">
        <f>C70*Parameters!N$30</f>
        <v>5.8503000000000016</v>
      </c>
      <c r="V70" s="57">
        <f>D70*Parameters!O$30</f>
        <v>13.650022500000006</v>
      </c>
      <c r="W70" s="58">
        <f>E70*Parameters!P$30</f>
        <v>30.947385000000004</v>
      </c>
      <c r="X70" s="56">
        <f>F70*Parameters!N$30</f>
        <v>0.58503000000000016</v>
      </c>
      <c r="Y70" s="57">
        <f>G70*Parameters!O$30</f>
        <v>1.3650022500000007</v>
      </c>
      <c r="Z70" s="58">
        <f>H70*Parameters!P$30</f>
        <v>3.0947385000000005</v>
      </c>
      <c r="AA70" s="56">
        <f>C70*Parameters!N$31</f>
        <v>5.8503000000000016</v>
      </c>
      <c r="AB70" s="57">
        <f>D70*Parameters!O$31</f>
        <v>13.650022500000006</v>
      </c>
      <c r="AC70" s="58">
        <f>E70*Parameters!P$31</f>
        <v>30.947385000000004</v>
      </c>
      <c r="AD70" s="56">
        <f>F70*Parameters!N$31</f>
        <v>0.58503000000000016</v>
      </c>
      <c r="AE70" s="57">
        <f>G70*Parameters!O$31</f>
        <v>1.3650022500000007</v>
      </c>
      <c r="AF70" s="58">
        <f>H70*Parameters!P$31</f>
        <v>3.0947385000000005</v>
      </c>
    </row>
    <row r="71" spans="1:32" x14ac:dyDescent="0.2">
      <c r="A71" s="4" t="s">
        <v>140</v>
      </c>
      <c r="B71" s="4" t="s">
        <v>17</v>
      </c>
      <c r="C71" s="56">
        <f>Node_List!Z71*Parameters!D$21</f>
        <v>21.726000000000003</v>
      </c>
      <c r="D71" s="57">
        <f>Node_List!AA71*Parameters!E$21</f>
        <v>48.195450000000015</v>
      </c>
      <c r="E71" s="58">
        <f>Node_List!AB71*Parameters!F$21</f>
        <v>106.62570000000002</v>
      </c>
      <c r="F71" s="56">
        <f>C71*Parameters!N$24</f>
        <v>2.1726000000000005</v>
      </c>
      <c r="G71" s="57">
        <f>D71*Parameters!O$24</f>
        <v>4.8195450000000015</v>
      </c>
      <c r="H71" s="58">
        <f>E71*Parameters!P$24</f>
        <v>10.662570000000002</v>
      </c>
      <c r="I71" s="56">
        <f>C71*Parameters!N$27</f>
        <v>5.4315000000000007</v>
      </c>
      <c r="J71" s="57">
        <f>D71*Parameters!O$27</f>
        <v>12.048862500000004</v>
      </c>
      <c r="K71" s="58">
        <f>E71*Parameters!P$27</f>
        <v>26.656425000000006</v>
      </c>
      <c r="L71" s="56">
        <f>F71*Parameters!N$27</f>
        <v>0.54315000000000013</v>
      </c>
      <c r="M71" s="57">
        <f>G71*Parameters!O$27</f>
        <v>1.2048862500000004</v>
      </c>
      <c r="N71" s="58">
        <f>H71*Parameters!P$27</f>
        <v>2.6656425000000006</v>
      </c>
      <c r="O71" s="56">
        <f>C71*Parameters!N$29</f>
        <v>5.4315000000000007</v>
      </c>
      <c r="P71" s="57">
        <f>D71*Parameters!O$29</f>
        <v>12.048862500000004</v>
      </c>
      <c r="Q71" s="58">
        <f>E71*Parameters!P$29</f>
        <v>26.656425000000006</v>
      </c>
      <c r="R71" s="56">
        <f>F71*Parameters!N$29</f>
        <v>0.54315000000000013</v>
      </c>
      <c r="S71" s="57">
        <f>G71*Parameters!O$27</f>
        <v>1.2048862500000004</v>
      </c>
      <c r="T71" s="58">
        <f>H71*Parameters!P$27</f>
        <v>2.6656425000000006</v>
      </c>
      <c r="U71" s="56">
        <f>C71*Parameters!N$30</f>
        <v>5.4315000000000007</v>
      </c>
      <c r="V71" s="57">
        <f>D71*Parameters!O$30</f>
        <v>12.048862500000004</v>
      </c>
      <c r="W71" s="58">
        <f>E71*Parameters!P$30</f>
        <v>26.656425000000006</v>
      </c>
      <c r="X71" s="56">
        <f>F71*Parameters!N$30</f>
        <v>0.54315000000000013</v>
      </c>
      <c r="Y71" s="57">
        <f>G71*Parameters!O$30</f>
        <v>1.2048862500000004</v>
      </c>
      <c r="Z71" s="58">
        <f>H71*Parameters!P$30</f>
        <v>2.6656425000000006</v>
      </c>
      <c r="AA71" s="56">
        <f>C71*Parameters!N$31</f>
        <v>5.4315000000000007</v>
      </c>
      <c r="AB71" s="57">
        <f>D71*Parameters!O$31</f>
        <v>12.048862500000004</v>
      </c>
      <c r="AC71" s="58">
        <f>E71*Parameters!P$31</f>
        <v>26.656425000000006</v>
      </c>
      <c r="AD71" s="56">
        <f>F71*Parameters!N$31</f>
        <v>0.54315000000000013</v>
      </c>
      <c r="AE71" s="57">
        <f>G71*Parameters!O$31</f>
        <v>1.2048862500000004</v>
      </c>
      <c r="AF71" s="58">
        <f>H71*Parameters!P$31</f>
        <v>2.6656425000000006</v>
      </c>
    </row>
    <row r="72" spans="1:32" x14ac:dyDescent="0.2">
      <c r="A72" s="4" t="s">
        <v>141</v>
      </c>
      <c r="B72" s="4" t="s">
        <v>17</v>
      </c>
      <c r="C72" s="56">
        <f>Node_List!Z72*Parameters!D$21</f>
        <v>21.446400000000004</v>
      </c>
      <c r="D72" s="57">
        <f>Node_List!AA72*Parameters!E$21</f>
        <v>55.731480000000012</v>
      </c>
      <c r="E72" s="58">
        <f>Node_List!AB72*Parameters!F$21</f>
        <v>131.12088000000003</v>
      </c>
      <c r="F72" s="56">
        <f>C72*Parameters!N$24</f>
        <v>2.1446400000000003</v>
      </c>
      <c r="G72" s="57">
        <f>D72*Parameters!O$24</f>
        <v>5.5731480000000015</v>
      </c>
      <c r="H72" s="58">
        <f>E72*Parameters!P$24</f>
        <v>13.112088000000004</v>
      </c>
      <c r="I72" s="56">
        <f>C72*Parameters!N$27</f>
        <v>5.361600000000001</v>
      </c>
      <c r="J72" s="57">
        <f>D72*Parameters!O$27</f>
        <v>13.932870000000003</v>
      </c>
      <c r="K72" s="58">
        <f>E72*Parameters!P$27</f>
        <v>32.780220000000007</v>
      </c>
      <c r="L72" s="56">
        <f>F72*Parameters!N$27</f>
        <v>0.53616000000000008</v>
      </c>
      <c r="M72" s="57">
        <f>G72*Parameters!O$27</f>
        <v>1.3932870000000004</v>
      </c>
      <c r="N72" s="58">
        <f>H72*Parameters!P$27</f>
        <v>3.2780220000000009</v>
      </c>
      <c r="O72" s="56">
        <f>C72*Parameters!N$29</f>
        <v>5.361600000000001</v>
      </c>
      <c r="P72" s="57">
        <f>D72*Parameters!O$29</f>
        <v>13.932870000000003</v>
      </c>
      <c r="Q72" s="58">
        <f>E72*Parameters!P$29</f>
        <v>32.780220000000007</v>
      </c>
      <c r="R72" s="56">
        <f>F72*Parameters!N$29</f>
        <v>0.53616000000000008</v>
      </c>
      <c r="S72" s="57">
        <f>G72*Parameters!O$27</f>
        <v>1.3932870000000004</v>
      </c>
      <c r="T72" s="58">
        <f>H72*Parameters!P$27</f>
        <v>3.2780220000000009</v>
      </c>
      <c r="U72" s="56">
        <f>C72*Parameters!N$30</f>
        <v>5.361600000000001</v>
      </c>
      <c r="V72" s="57">
        <f>D72*Parameters!O$30</f>
        <v>13.932870000000003</v>
      </c>
      <c r="W72" s="58">
        <f>E72*Parameters!P$30</f>
        <v>32.780220000000007</v>
      </c>
      <c r="X72" s="56">
        <f>F72*Parameters!N$30</f>
        <v>0.53616000000000008</v>
      </c>
      <c r="Y72" s="57">
        <f>G72*Parameters!O$30</f>
        <v>1.3932870000000004</v>
      </c>
      <c r="Z72" s="58">
        <f>H72*Parameters!P$30</f>
        <v>3.2780220000000009</v>
      </c>
      <c r="AA72" s="56">
        <f>C72*Parameters!N$31</f>
        <v>5.361600000000001</v>
      </c>
      <c r="AB72" s="57">
        <f>D72*Parameters!O$31</f>
        <v>13.932870000000003</v>
      </c>
      <c r="AC72" s="58">
        <f>E72*Parameters!P$31</f>
        <v>32.780220000000007</v>
      </c>
      <c r="AD72" s="56">
        <f>F72*Parameters!N$31</f>
        <v>0.53616000000000008</v>
      </c>
      <c r="AE72" s="57">
        <f>G72*Parameters!O$31</f>
        <v>1.3932870000000004</v>
      </c>
      <c r="AF72" s="58">
        <f>H72*Parameters!P$31</f>
        <v>3.2780220000000009</v>
      </c>
    </row>
    <row r="73" spans="1:32" x14ac:dyDescent="0.2">
      <c r="A73" s="4" t="s">
        <v>142</v>
      </c>
      <c r="B73" s="4" t="s">
        <v>16</v>
      </c>
      <c r="C73" s="56">
        <f>Node_List!Z73*Parameters!D$21</f>
        <v>38.923200000000008</v>
      </c>
      <c r="D73" s="57">
        <f>Node_List!AA73*Parameters!E$21</f>
        <v>96.150240000000025</v>
      </c>
      <c r="E73" s="58">
        <f>Node_List!AB73*Parameters!F$21</f>
        <v>222.37344000000004</v>
      </c>
      <c r="F73" s="56">
        <f>C73*Parameters!N$24</f>
        <v>3.8923200000000011</v>
      </c>
      <c r="G73" s="57">
        <f>D73*Parameters!O$24</f>
        <v>9.6150240000000036</v>
      </c>
      <c r="H73" s="58">
        <f>E73*Parameters!P$24</f>
        <v>22.237344000000007</v>
      </c>
      <c r="I73" s="56">
        <f>C73*Parameters!N$27</f>
        <v>9.7308000000000021</v>
      </c>
      <c r="J73" s="57">
        <f>D73*Parameters!O$27</f>
        <v>24.037560000000006</v>
      </c>
      <c r="K73" s="58">
        <f>E73*Parameters!P$27</f>
        <v>55.593360000000011</v>
      </c>
      <c r="L73" s="56">
        <f>F73*Parameters!N$27</f>
        <v>0.97308000000000028</v>
      </c>
      <c r="M73" s="57">
        <f>G73*Parameters!O$27</f>
        <v>2.4037560000000009</v>
      </c>
      <c r="N73" s="58">
        <f>H73*Parameters!P$27</f>
        <v>5.5593360000000018</v>
      </c>
      <c r="O73" s="56">
        <f>C73*Parameters!N$29</f>
        <v>9.7308000000000021</v>
      </c>
      <c r="P73" s="57">
        <f>D73*Parameters!O$29</f>
        <v>24.037560000000006</v>
      </c>
      <c r="Q73" s="58">
        <f>E73*Parameters!P$29</f>
        <v>55.593360000000011</v>
      </c>
      <c r="R73" s="56">
        <f>F73*Parameters!N$29</f>
        <v>0.97308000000000028</v>
      </c>
      <c r="S73" s="57">
        <f>G73*Parameters!O$27</f>
        <v>2.4037560000000009</v>
      </c>
      <c r="T73" s="58">
        <f>H73*Parameters!P$27</f>
        <v>5.5593360000000018</v>
      </c>
      <c r="U73" s="56">
        <f>C73*Parameters!N$30</f>
        <v>9.7308000000000021</v>
      </c>
      <c r="V73" s="57">
        <f>D73*Parameters!O$30</f>
        <v>24.037560000000006</v>
      </c>
      <c r="W73" s="58">
        <f>E73*Parameters!P$30</f>
        <v>55.593360000000011</v>
      </c>
      <c r="X73" s="56">
        <f>F73*Parameters!N$30</f>
        <v>0.97308000000000028</v>
      </c>
      <c r="Y73" s="57">
        <f>G73*Parameters!O$30</f>
        <v>2.4037560000000009</v>
      </c>
      <c r="Z73" s="58">
        <f>H73*Parameters!P$30</f>
        <v>5.5593360000000018</v>
      </c>
      <c r="AA73" s="56">
        <f>C73*Parameters!N$31</f>
        <v>9.7308000000000021</v>
      </c>
      <c r="AB73" s="57">
        <f>D73*Parameters!O$31</f>
        <v>24.037560000000006</v>
      </c>
      <c r="AC73" s="58">
        <f>E73*Parameters!P$31</f>
        <v>55.593360000000011</v>
      </c>
      <c r="AD73" s="56">
        <f>F73*Parameters!N$31</f>
        <v>0.97308000000000028</v>
      </c>
      <c r="AE73" s="57">
        <f>G73*Parameters!O$31</f>
        <v>2.4037560000000009</v>
      </c>
      <c r="AF73" s="58">
        <f>H73*Parameters!P$31</f>
        <v>5.5593360000000018</v>
      </c>
    </row>
    <row r="74" spans="1:32" x14ac:dyDescent="0.2">
      <c r="A74" s="4" t="s">
        <v>143</v>
      </c>
      <c r="B74" s="4" t="s">
        <v>17</v>
      </c>
      <c r="C74" s="56">
        <f>Node_List!Z74*Parameters!D$21</f>
        <v>40.192800000000005</v>
      </c>
      <c r="D74" s="57">
        <f>Node_List!AA74*Parameters!E$21</f>
        <v>94.93446000000003</v>
      </c>
      <c r="E74" s="58">
        <f>Node_List!AB74*Parameters!F$21</f>
        <v>216.45276000000001</v>
      </c>
      <c r="F74" s="56">
        <f>C74*Parameters!N$24</f>
        <v>4.0192800000000011</v>
      </c>
      <c r="G74" s="57">
        <f>D74*Parameters!O$24</f>
        <v>9.493446000000004</v>
      </c>
      <c r="H74" s="58">
        <f>E74*Parameters!P$24</f>
        <v>21.645276000000003</v>
      </c>
      <c r="I74" s="56">
        <f>C74*Parameters!N$27</f>
        <v>10.048200000000001</v>
      </c>
      <c r="J74" s="57">
        <f>D74*Parameters!O$27</f>
        <v>23.733615000000007</v>
      </c>
      <c r="K74" s="58">
        <f>E74*Parameters!P$27</f>
        <v>54.113190000000003</v>
      </c>
      <c r="L74" s="56">
        <f>F74*Parameters!N$27</f>
        <v>1.0048200000000003</v>
      </c>
      <c r="M74" s="57">
        <f>G74*Parameters!O$27</f>
        <v>2.373361500000001</v>
      </c>
      <c r="N74" s="58">
        <f>H74*Parameters!P$27</f>
        <v>5.4113190000000007</v>
      </c>
      <c r="O74" s="56">
        <f>C74*Parameters!N$29</f>
        <v>10.048200000000001</v>
      </c>
      <c r="P74" s="57">
        <f>D74*Parameters!O$29</f>
        <v>23.733615000000007</v>
      </c>
      <c r="Q74" s="58">
        <f>E74*Parameters!P$29</f>
        <v>54.113190000000003</v>
      </c>
      <c r="R74" s="56">
        <f>F74*Parameters!N$29</f>
        <v>1.0048200000000003</v>
      </c>
      <c r="S74" s="57">
        <f>G74*Parameters!O$27</f>
        <v>2.373361500000001</v>
      </c>
      <c r="T74" s="58">
        <f>H74*Parameters!P$27</f>
        <v>5.4113190000000007</v>
      </c>
      <c r="U74" s="56">
        <f>C74*Parameters!N$30</f>
        <v>10.048200000000001</v>
      </c>
      <c r="V74" s="57">
        <f>D74*Parameters!O$30</f>
        <v>23.733615000000007</v>
      </c>
      <c r="W74" s="58">
        <f>E74*Parameters!P$30</f>
        <v>54.113190000000003</v>
      </c>
      <c r="X74" s="56">
        <f>F74*Parameters!N$30</f>
        <v>1.0048200000000003</v>
      </c>
      <c r="Y74" s="57">
        <f>G74*Parameters!O$30</f>
        <v>2.373361500000001</v>
      </c>
      <c r="Z74" s="58">
        <f>H74*Parameters!P$30</f>
        <v>5.4113190000000007</v>
      </c>
      <c r="AA74" s="56">
        <f>C74*Parameters!N$31</f>
        <v>10.048200000000001</v>
      </c>
      <c r="AB74" s="57">
        <f>D74*Parameters!O$31</f>
        <v>23.733615000000007</v>
      </c>
      <c r="AC74" s="58">
        <f>E74*Parameters!P$31</f>
        <v>54.113190000000003</v>
      </c>
      <c r="AD74" s="56">
        <f>F74*Parameters!N$31</f>
        <v>1.0048200000000003</v>
      </c>
      <c r="AE74" s="57">
        <f>G74*Parameters!O$31</f>
        <v>2.373361500000001</v>
      </c>
      <c r="AF74" s="58">
        <f>H74*Parameters!P$31</f>
        <v>5.4113190000000007</v>
      </c>
    </row>
    <row r="75" spans="1:32" x14ac:dyDescent="0.2">
      <c r="A75" s="4" t="s">
        <v>144</v>
      </c>
      <c r="B75" s="4" t="s">
        <v>17</v>
      </c>
      <c r="C75" s="56">
        <f>Node_List!Z75*Parameters!D$21</f>
        <v>8.4420000000000019</v>
      </c>
      <c r="D75" s="57">
        <f>Node_List!AA75*Parameters!E$21</f>
        <v>20.004150000000006</v>
      </c>
      <c r="E75" s="58">
        <f>Node_List!AB75*Parameters!F$21</f>
        <v>45.267900000000004</v>
      </c>
      <c r="F75" s="56">
        <f>C75*Parameters!N$24</f>
        <v>0.84420000000000028</v>
      </c>
      <c r="G75" s="57">
        <f>D75*Parameters!O$24</f>
        <v>2.0004150000000007</v>
      </c>
      <c r="H75" s="58">
        <f>E75*Parameters!P$24</f>
        <v>4.526790000000001</v>
      </c>
      <c r="I75" s="56">
        <f>C75*Parameters!N$27</f>
        <v>2.1105000000000005</v>
      </c>
      <c r="J75" s="57">
        <f>D75*Parameters!O$27</f>
        <v>5.0010375000000016</v>
      </c>
      <c r="K75" s="58">
        <f>E75*Parameters!P$27</f>
        <v>11.316975000000001</v>
      </c>
      <c r="L75" s="56">
        <f>F75*Parameters!N$27</f>
        <v>0.21105000000000007</v>
      </c>
      <c r="M75" s="57">
        <f>G75*Parameters!O$27</f>
        <v>0.50010375000000018</v>
      </c>
      <c r="N75" s="58">
        <f>H75*Parameters!P$27</f>
        <v>1.1316975000000002</v>
      </c>
      <c r="O75" s="56">
        <f>C75*Parameters!N$29</f>
        <v>2.1105000000000005</v>
      </c>
      <c r="P75" s="57">
        <f>D75*Parameters!O$29</f>
        <v>5.0010375000000016</v>
      </c>
      <c r="Q75" s="58">
        <f>E75*Parameters!P$29</f>
        <v>11.316975000000001</v>
      </c>
      <c r="R75" s="56">
        <f>F75*Parameters!N$29</f>
        <v>0.21105000000000007</v>
      </c>
      <c r="S75" s="57">
        <f>G75*Parameters!O$27</f>
        <v>0.50010375000000018</v>
      </c>
      <c r="T75" s="58">
        <f>H75*Parameters!P$27</f>
        <v>1.1316975000000002</v>
      </c>
      <c r="U75" s="56">
        <f>C75*Parameters!N$30</f>
        <v>2.1105000000000005</v>
      </c>
      <c r="V75" s="57">
        <f>D75*Parameters!O$30</f>
        <v>5.0010375000000016</v>
      </c>
      <c r="W75" s="58">
        <f>E75*Parameters!P$30</f>
        <v>11.316975000000001</v>
      </c>
      <c r="X75" s="56">
        <f>F75*Parameters!N$30</f>
        <v>0.21105000000000007</v>
      </c>
      <c r="Y75" s="57">
        <f>G75*Parameters!O$30</f>
        <v>0.50010375000000018</v>
      </c>
      <c r="Z75" s="58">
        <f>H75*Parameters!P$30</f>
        <v>1.1316975000000002</v>
      </c>
      <c r="AA75" s="56">
        <f>C75*Parameters!N$31</f>
        <v>2.1105000000000005</v>
      </c>
      <c r="AB75" s="57">
        <f>D75*Parameters!O$31</f>
        <v>5.0010375000000016</v>
      </c>
      <c r="AC75" s="58">
        <f>E75*Parameters!P$31</f>
        <v>11.316975000000001</v>
      </c>
      <c r="AD75" s="56">
        <f>F75*Parameters!N$31</f>
        <v>0.21105000000000007</v>
      </c>
      <c r="AE75" s="57">
        <f>G75*Parameters!O$31</f>
        <v>0.50010375000000018</v>
      </c>
      <c r="AF75" s="58">
        <f>H75*Parameters!P$31</f>
        <v>1.1316975000000002</v>
      </c>
    </row>
    <row r="76" spans="1:32" x14ac:dyDescent="0.2">
      <c r="A76" s="4" t="s">
        <v>145</v>
      </c>
      <c r="B76" s="4" t="s">
        <v>17</v>
      </c>
      <c r="C76" s="56">
        <f>Node_List!Z76*Parameters!D$21</f>
        <v>14.883600000000003</v>
      </c>
      <c r="D76" s="57">
        <f>Node_List!AA76*Parameters!E$21</f>
        <v>36.423270000000002</v>
      </c>
      <c r="E76" s="58">
        <f>Node_List!AB76*Parameters!F$21</f>
        <v>83.902620000000042</v>
      </c>
      <c r="F76" s="56">
        <f>C76*Parameters!N$24</f>
        <v>1.4883600000000003</v>
      </c>
      <c r="G76" s="57">
        <f>D76*Parameters!O$24</f>
        <v>3.6423270000000003</v>
      </c>
      <c r="H76" s="58">
        <f>E76*Parameters!P$24</f>
        <v>8.3902620000000052</v>
      </c>
      <c r="I76" s="56">
        <f>C76*Parameters!N$27</f>
        <v>3.7209000000000008</v>
      </c>
      <c r="J76" s="57">
        <f>D76*Parameters!O$27</f>
        <v>9.1058175000000006</v>
      </c>
      <c r="K76" s="58">
        <f>E76*Parameters!P$27</f>
        <v>20.97565500000001</v>
      </c>
      <c r="L76" s="56">
        <f>F76*Parameters!N$27</f>
        <v>0.37209000000000009</v>
      </c>
      <c r="M76" s="57">
        <f>G76*Parameters!O$27</f>
        <v>0.91058175000000008</v>
      </c>
      <c r="N76" s="58">
        <f>H76*Parameters!P$27</f>
        <v>2.0975655000000013</v>
      </c>
      <c r="O76" s="56">
        <f>C76*Parameters!N$29</f>
        <v>3.7209000000000008</v>
      </c>
      <c r="P76" s="57">
        <f>D76*Parameters!O$29</f>
        <v>9.1058175000000006</v>
      </c>
      <c r="Q76" s="58">
        <f>E76*Parameters!P$29</f>
        <v>20.97565500000001</v>
      </c>
      <c r="R76" s="56">
        <f>F76*Parameters!N$29</f>
        <v>0.37209000000000009</v>
      </c>
      <c r="S76" s="57">
        <f>G76*Parameters!O$27</f>
        <v>0.91058175000000008</v>
      </c>
      <c r="T76" s="58">
        <f>H76*Parameters!P$27</f>
        <v>2.0975655000000013</v>
      </c>
      <c r="U76" s="56">
        <f>C76*Parameters!N$30</f>
        <v>3.7209000000000008</v>
      </c>
      <c r="V76" s="57">
        <f>D76*Parameters!O$30</f>
        <v>9.1058175000000006</v>
      </c>
      <c r="W76" s="58">
        <f>E76*Parameters!P$30</f>
        <v>20.97565500000001</v>
      </c>
      <c r="X76" s="56">
        <f>F76*Parameters!N$30</f>
        <v>0.37209000000000009</v>
      </c>
      <c r="Y76" s="57">
        <f>G76*Parameters!O$30</f>
        <v>0.91058175000000008</v>
      </c>
      <c r="Z76" s="58">
        <f>H76*Parameters!P$30</f>
        <v>2.0975655000000013</v>
      </c>
      <c r="AA76" s="56">
        <f>C76*Parameters!N$31</f>
        <v>3.7209000000000008</v>
      </c>
      <c r="AB76" s="57">
        <f>D76*Parameters!O$31</f>
        <v>9.1058175000000006</v>
      </c>
      <c r="AC76" s="58">
        <f>E76*Parameters!P$31</f>
        <v>20.97565500000001</v>
      </c>
      <c r="AD76" s="56">
        <f>F76*Parameters!N$31</f>
        <v>0.37209000000000009</v>
      </c>
      <c r="AE76" s="57">
        <f>G76*Parameters!O$31</f>
        <v>0.91058175000000008</v>
      </c>
      <c r="AF76" s="58">
        <f>H76*Parameters!P$31</f>
        <v>2.0975655000000013</v>
      </c>
    </row>
    <row r="77" spans="1:32" x14ac:dyDescent="0.2">
      <c r="A77" s="4" t="s">
        <v>146</v>
      </c>
      <c r="B77" s="4" t="s">
        <v>17</v>
      </c>
      <c r="C77" s="56">
        <f>Node_List!Z77*Parameters!D$21</f>
        <v>20.994000000000003</v>
      </c>
      <c r="D77" s="57">
        <f>Node_List!AA77*Parameters!E$21</f>
        <v>49.793550000000018</v>
      </c>
      <c r="E77" s="58">
        <f>Node_List!AB77*Parameters!F$21</f>
        <v>113.32830000000003</v>
      </c>
      <c r="F77" s="56">
        <f>C77*Parameters!N$24</f>
        <v>2.0994000000000006</v>
      </c>
      <c r="G77" s="57">
        <f>D77*Parameters!O$24</f>
        <v>4.9793550000000018</v>
      </c>
      <c r="H77" s="58">
        <f>E77*Parameters!P$24</f>
        <v>11.332830000000003</v>
      </c>
      <c r="I77" s="56">
        <f>C77*Parameters!N$27</f>
        <v>5.2485000000000008</v>
      </c>
      <c r="J77" s="57">
        <f>D77*Parameters!O$27</f>
        <v>12.448387500000004</v>
      </c>
      <c r="K77" s="58">
        <f>E77*Parameters!P$27</f>
        <v>28.332075000000007</v>
      </c>
      <c r="L77" s="56">
        <f>F77*Parameters!N$27</f>
        <v>0.52485000000000015</v>
      </c>
      <c r="M77" s="57">
        <f>G77*Parameters!O$27</f>
        <v>1.2448387500000004</v>
      </c>
      <c r="N77" s="58">
        <f>H77*Parameters!P$27</f>
        <v>2.8332075000000008</v>
      </c>
      <c r="O77" s="56">
        <f>C77*Parameters!N$29</f>
        <v>5.2485000000000008</v>
      </c>
      <c r="P77" s="57">
        <f>D77*Parameters!O$29</f>
        <v>12.448387500000004</v>
      </c>
      <c r="Q77" s="58">
        <f>E77*Parameters!P$29</f>
        <v>28.332075000000007</v>
      </c>
      <c r="R77" s="56">
        <f>F77*Parameters!N$29</f>
        <v>0.52485000000000015</v>
      </c>
      <c r="S77" s="57">
        <f>G77*Parameters!O$27</f>
        <v>1.2448387500000004</v>
      </c>
      <c r="T77" s="58">
        <f>H77*Parameters!P$27</f>
        <v>2.8332075000000008</v>
      </c>
      <c r="U77" s="56">
        <f>C77*Parameters!N$30</f>
        <v>5.2485000000000008</v>
      </c>
      <c r="V77" s="57">
        <f>D77*Parameters!O$30</f>
        <v>12.448387500000004</v>
      </c>
      <c r="W77" s="58">
        <f>E77*Parameters!P$30</f>
        <v>28.332075000000007</v>
      </c>
      <c r="X77" s="56">
        <f>F77*Parameters!N$30</f>
        <v>0.52485000000000015</v>
      </c>
      <c r="Y77" s="57">
        <f>G77*Parameters!O$30</f>
        <v>1.2448387500000004</v>
      </c>
      <c r="Z77" s="58">
        <f>H77*Parameters!P$30</f>
        <v>2.8332075000000008</v>
      </c>
      <c r="AA77" s="56">
        <f>C77*Parameters!N$31</f>
        <v>5.2485000000000008</v>
      </c>
      <c r="AB77" s="57">
        <f>D77*Parameters!O$31</f>
        <v>12.448387500000004</v>
      </c>
      <c r="AC77" s="58">
        <f>E77*Parameters!P$31</f>
        <v>28.332075000000007</v>
      </c>
      <c r="AD77" s="56">
        <f>F77*Parameters!N$31</f>
        <v>0.52485000000000015</v>
      </c>
      <c r="AE77" s="57">
        <f>G77*Parameters!O$31</f>
        <v>1.2448387500000004</v>
      </c>
      <c r="AF77" s="58">
        <f>H77*Parameters!P$31</f>
        <v>2.8332075000000008</v>
      </c>
    </row>
    <row r="78" spans="1:32" x14ac:dyDescent="0.2">
      <c r="A78" s="4" t="s">
        <v>147</v>
      </c>
      <c r="B78" s="4" t="s">
        <v>16</v>
      </c>
      <c r="C78" s="56">
        <f>Node_List!Z78*Parameters!D$21</f>
        <v>17.073600000000003</v>
      </c>
      <c r="D78" s="57">
        <f>Node_List!AA78*Parameters!E$21</f>
        <v>39.412020000000005</v>
      </c>
      <c r="E78" s="58">
        <f>Node_List!AB78*Parameters!F$21</f>
        <v>88.866120000000024</v>
      </c>
      <c r="F78" s="56">
        <f>C78*Parameters!N$24</f>
        <v>1.7073600000000004</v>
      </c>
      <c r="G78" s="57">
        <f>D78*Parameters!O$24</f>
        <v>3.9412020000000005</v>
      </c>
      <c r="H78" s="58">
        <f>E78*Parameters!P$24</f>
        <v>8.8866120000000031</v>
      </c>
      <c r="I78" s="56">
        <f>C78*Parameters!N$27</f>
        <v>4.2684000000000006</v>
      </c>
      <c r="J78" s="57">
        <f>D78*Parameters!O$27</f>
        <v>9.8530050000000013</v>
      </c>
      <c r="K78" s="58">
        <f>E78*Parameters!P$27</f>
        <v>22.216530000000006</v>
      </c>
      <c r="L78" s="56">
        <f>F78*Parameters!N$27</f>
        <v>0.42684000000000011</v>
      </c>
      <c r="M78" s="57">
        <f>G78*Parameters!O$27</f>
        <v>0.98530050000000013</v>
      </c>
      <c r="N78" s="58">
        <f>H78*Parameters!P$27</f>
        <v>2.2216530000000008</v>
      </c>
      <c r="O78" s="56">
        <f>C78*Parameters!N$29</f>
        <v>4.2684000000000006</v>
      </c>
      <c r="P78" s="57">
        <f>D78*Parameters!O$29</f>
        <v>9.8530050000000013</v>
      </c>
      <c r="Q78" s="58">
        <f>E78*Parameters!P$29</f>
        <v>22.216530000000006</v>
      </c>
      <c r="R78" s="56">
        <f>F78*Parameters!N$29</f>
        <v>0.42684000000000011</v>
      </c>
      <c r="S78" s="57">
        <f>G78*Parameters!O$27</f>
        <v>0.98530050000000013</v>
      </c>
      <c r="T78" s="58">
        <f>H78*Parameters!P$27</f>
        <v>2.2216530000000008</v>
      </c>
      <c r="U78" s="56">
        <f>C78*Parameters!N$30</f>
        <v>4.2684000000000006</v>
      </c>
      <c r="V78" s="57">
        <f>D78*Parameters!O$30</f>
        <v>9.8530050000000013</v>
      </c>
      <c r="W78" s="58">
        <f>E78*Parameters!P$30</f>
        <v>22.216530000000006</v>
      </c>
      <c r="X78" s="56">
        <f>F78*Parameters!N$30</f>
        <v>0.42684000000000011</v>
      </c>
      <c r="Y78" s="57">
        <f>G78*Parameters!O$30</f>
        <v>0.98530050000000013</v>
      </c>
      <c r="Z78" s="58">
        <f>H78*Parameters!P$30</f>
        <v>2.2216530000000008</v>
      </c>
      <c r="AA78" s="56">
        <f>C78*Parameters!N$31</f>
        <v>4.2684000000000006</v>
      </c>
      <c r="AB78" s="57">
        <f>D78*Parameters!O$31</f>
        <v>9.8530050000000013</v>
      </c>
      <c r="AC78" s="58">
        <f>E78*Parameters!P$31</f>
        <v>22.216530000000006</v>
      </c>
      <c r="AD78" s="56">
        <f>F78*Parameters!N$31</f>
        <v>0.42684000000000011</v>
      </c>
      <c r="AE78" s="57">
        <f>G78*Parameters!O$31</f>
        <v>0.98530050000000013</v>
      </c>
      <c r="AF78" s="58">
        <f>H78*Parameters!P$31</f>
        <v>2.2216530000000008</v>
      </c>
    </row>
    <row r="79" spans="1:32" x14ac:dyDescent="0.2">
      <c r="A79" s="4" t="s">
        <v>148</v>
      </c>
      <c r="B79" s="4" t="s">
        <v>17</v>
      </c>
      <c r="C79" s="56">
        <f>Node_List!Z79*Parameters!D$21</f>
        <v>21.285600000000006</v>
      </c>
      <c r="D79" s="57">
        <f>Node_List!AA79*Parameters!E$21</f>
        <v>51.382920000000006</v>
      </c>
      <c r="E79" s="58">
        <f>Node_List!AB79*Parameters!F$21</f>
        <v>118.30152000000002</v>
      </c>
      <c r="F79" s="56">
        <f>C79*Parameters!N$24</f>
        <v>2.1285600000000007</v>
      </c>
      <c r="G79" s="57">
        <f>D79*Parameters!O$24</f>
        <v>5.1382920000000007</v>
      </c>
      <c r="H79" s="58">
        <f>E79*Parameters!P$24</f>
        <v>11.830152000000004</v>
      </c>
      <c r="I79" s="56">
        <f>C79*Parameters!N$27</f>
        <v>5.3214000000000015</v>
      </c>
      <c r="J79" s="57">
        <f>D79*Parameters!O$27</f>
        <v>12.845730000000001</v>
      </c>
      <c r="K79" s="58">
        <f>E79*Parameters!P$27</f>
        <v>29.575380000000006</v>
      </c>
      <c r="L79" s="56">
        <f>F79*Parameters!N$27</f>
        <v>0.53214000000000017</v>
      </c>
      <c r="M79" s="57">
        <f>G79*Parameters!O$27</f>
        <v>1.2845730000000002</v>
      </c>
      <c r="N79" s="58">
        <f>H79*Parameters!P$27</f>
        <v>2.9575380000000009</v>
      </c>
      <c r="O79" s="56">
        <f>C79*Parameters!N$29</f>
        <v>5.3214000000000015</v>
      </c>
      <c r="P79" s="57">
        <f>D79*Parameters!O$29</f>
        <v>12.845730000000001</v>
      </c>
      <c r="Q79" s="58">
        <f>E79*Parameters!P$29</f>
        <v>29.575380000000006</v>
      </c>
      <c r="R79" s="56">
        <f>F79*Parameters!N$29</f>
        <v>0.53214000000000017</v>
      </c>
      <c r="S79" s="57">
        <f>G79*Parameters!O$27</f>
        <v>1.2845730000000002</v>
      </c>
      <c r="T79" s="58">
        <f>H79*Parameters!P$27</f>
        <v>2.9575380000000009</v>
      </c>
      <c r="U79" s="56">
        <f>C79*Parameters!N$30</f>
        <v>5.3214000000000015</v>
      </c>
      <c r="V79" s="57">
        <f>D79*Parameters!O$30</f>
        <v>12.845730000000001</v>
      </c>
      <c r="W79" s="58">
        <f>E79*Parameters!P$30</f>
        <v>29.575380000000006</v>
      </c>
      <c r="X79" s="56">
        <f>F79*Parameters!N$30</f>
        <v>0.53214000000000017</v>
      </c>
      <c r="Y79" s="57">
        <f>G79*Parameters!O$30</f>
        <v>1.2845730000000002</v>
      </c>
      <c r="Z79" s="58">
        <f>H79*Parameters!P$30</f>
        <v>2.9575380000000009</v>
      </c>
      <c r="AA79" s="56">
        <f>C79*Parameters!N$31</f>
        <v>5.3214000000000015</v>
      </c>
      <c r="AB79" s="57">
        <f>D79*Parameters!O$31</f>
        <v>12.845730000000001</v>
      </c>
      <c r="AC79" s="58">
        <f>E79*Parameters!P$31</f>
        <v>29.575380000000006</v>
      </c>
      <c r="AD79" s="56">
        <f>F79*Parameters!N$31</f>
        <v>0.53214000000000017</v>
      </c>
      <c r="AE79" s="57">
        <f>G79*Parameters!O$31</f>
        <v>1.2845730000000002</v>
      </c>
      <c r="AF79" s="58">
        <f>H79*Parameters!P$31</f>
        <v>2.9575380000000009</v>
      </c>
    </row>
    <row r="80" spans="1:32" x14ac:dyDescent="0.2">
      <c r="A80" s="4" t="s">
        <v>149</v>
      </c>
      <c r="B80" s="4" t="s">
        <v>17</v>
      </c>
      <c r="C80" s="56">
        <f>Node_List!Z80*Parameters!D$21</f>
        <v>21.804000000000006</v>
      </c>
      <c r="D80" s="57">
        <f>Node_List!AA80*Parameters!E$21</f>
        <v>52.50180000000001</v>
      </c>
      <c r="E80" s="58">
        <f>Node_List!AB80*Parameters!F$21</f>
        <v>120.74280000000002</v>
      </c>
      <c r="F80" s="56">
        <f>C80*Parameters!N$24</f>
        <v>2.1804000000000006</v>
      </c>
      <c r="G80" s="57">
        <f>D80*Parameters!O$24</f>
        <v>5.2501800000000012</v>
      </c>
      <c r="H80" s="58">
        <f>E80*Parameters!P$24</f>
        <v>12.074280000000002</v>
      </c>
      <c r="I80" s="56">
        <f>C80*Parameters!N$27</f>
        <v>5.4510000000000014</v>
      </c>
      <c r="J80" s="57">
        <f>D80*Parameters!O$27</f>
        <v>13.125450000000003</v>
      </c>
      <c r="K80" s="58">
        <f>E80*Parameters!P$27</f>
        <v>30.185700000000004</v>
      </c>
      <c r="L80" s="56">
        <f>F80*Parameters!N$27</f>
        <v>0.54510000000000014</v>
      </c>
      <c r="M80" s="57">
        <f>G80*Parameters!O$27</f>
        <v>1.3125450000000003</v>
      </c>
      <c r="N80" s="58">
        <f>H80*Parameters!P$27</f>
        <v>3.0185700000000004</v>
      </c>
      <c r="O80" s="56">
        <f>C80*Parameters!N$29</f>
        <v>5.4510000000000014</v>
      </c>
      <c r="P80" s="57">
        <f>D80*Parameters!O$29</f>
        <v>13.125450000000003</v>
      </c>
      <c r="Q80" s="58">
        <f>E80*Parameters!P$29</f>
        <v>30.185700000000004</v>
      </c>
      <c r="R80" s="56">
        <f>F80*Parameters!N$29</f>
        <v>0.54510000000000014</v>
      </c>
      <c r="S80" s="57">
        <f>G80*Parameters!O$27</f>
        <v>1.3125450000000003</v>
      </c>
      <c r="T80" s="58">
        <f>H80*Parameters!P$27</f>
        <v>3.0185700000000004</v>
      </c>
      <c r="U80" s="56">
        <f>C80*Parameters!N$30</f>
        <v>5.4510000000000014</v>
      </c>
      <c r="V80" s="57">
        <f>D80*Parameters!O$30</f>
        <v>13.125450000000003</v>
      </c>
      <c r="W80" s="58">
        <f>E80*Parameters!P$30</f>
        <v>30.185700000000004</v>
      </c>
      <c r="X80" s="56">
        <f>F80*Parameters!N$30</f>
        <v>0.54510000000000014</v>
      </c>
      <c r="Y80" s="57">
        <f>G80*Parameters!O$30</f>
        <v>1.3125450000000003</v>
      </c>
      <c r="Z80" s="58">
        <f>H80*Parameters!P$30</f>
        <v>3.0185700000000004</v>
      </c>
      <c r="AA80" s="56">
        <f>C80*Parameters!N$31</f>
        <v>5.4510000000000014</v>
      </c>
      <c r="AB80" s="57">
        <f>D80*Parameters!O$31</f>
        <v>13.125450000000003</v>
      </c>
      <c r="AC80" s="58">
        <f>E80*Parameters!P$31</f>
        <v>30.185700000000004</v>
      </c>
      <c r="AD80" s="56">
        <f>F80*Parameters!N$31</f>
        <v>0.54510000000000014</v>
      </c>
      <c r="AE80" s="57">
        <f>G80*Parameters!O$31</f>
        <v>1.3125450000000003</v>
      </c>
      <c r="AF80" s="58">
        <f>H80*Parameters!P$31</f>
        <v>3.0185700000000004</v>
      </c>
    </row>
    <row r="81" spans="1:32" x14ac:dyDescent="0.2">
      <c r="A81" s="4" t="s">
        <v>150</v>
      </c>
      <c r="B81" s="4" t="s">
        <v>17</v>
      </c>
      <c r="C81" s="56">
        <f>Node_List!Z81*Parameters!D$21</f>
        <v>24.418800000000005</v>
      </c>
      <c r="D81" s="57">
        <f>Node_List!AA81*Parameters!E$21</f>
        <v>59.494410000000023</v>
      </c>
      <c r="E81" s="58">
        <f>Node_List!AB81*Parameters!F$21</f>
        <v>137.53146000000001</v>
      </c>
      <c r="F81" s="56">
        <f>C81*Parameters!N$24</f>
        <v>2.4418800000000007</v>
      </c>
      <c r="G81" s="57">
        <f>D81*Parameters!O$24</f>
        <v>5.9494410000000029</v>
      </c>
      <c r="H81" s="58">
        <f>E81*Parameters!P$24</f>
        <v>13.753146000000001</v>
      </c>
      <c r="I81" s="56">
        <f>C81*Parameters!N$27</f>
        <v>6.1047000000000011</v>
      </c>
      <c r="J81" s="57">
        <f>D81*Parameters!O$27</f>
        <v>14.873602500000006</v>
      </c>
      <c r="K81" s="58">
        <f>E81*Parameters!P$27</f>
        <v>34.382865000000002</v>
      </c>
      <c r="L81" s="56">
        <f>F81*Parameters!N$27</f>
        <v>0.61047000000000018</v>
      </c>
      <c r="M81" s="57">
        <f>G81*Parameters!O$27</f>
        <v>1.4873602500000007</v>
      </c>
      <c r="N81" s="58">
        <f>H81*Parameters!P$27</f>
        <v>3.4382865000000002</v>
      </c>
      <c r="O81" s="56">
        <f>C81*Parameters!N$29</f>
        <v>6.1047000000000011</v>
      </c>
      <c r="P81" s="57">
        <f>D81*Parameters!O$29</f>
        <v>14.873602500000006</v>
      </c>
      <c r="Q81" s="58">
        <f>E81*Parameters!P$29</f>
        <v>34.382865000000002</v>
      </c>
      <c r="R81" s="56">
        <f>F81*Parameters!N$29</f>
        <v>0.61047000000000018</v>
      </c>
      <c r="S81" s="57">
        <f>G81*Parameters!O$27</f>
        <v>1.4873602500000007</v>
      </c>
      <c r="T81" s="58">
        <f>H81*Parameters!P$27</f>
        <v>3.4382865000000002</v>
      </c>
      <c r="U81" s="56">
        <f>C81*Parameters!N$30</f>
        <v>6.1047000000000011</v>
      </c>
      <c r="V81" s="57">
        <f>D81*Parameters!O$30</f>
        <v>14.873602500000006</v>
      </c>
      <c r="W81" s="58">
        <f>E81*Parameters!P$30</f>
        <v>34.382865000000002</v>
      </c>
      <c r="X81" s="56">
        <f>F81*Parameters!N$30</f>
        <v>0.61047000000000018</v>
      </c>
      <c r="Y81" s="57">
        <f>G81*Parameters!O$30</f>
        <v>1.4873602500000007</v>
      </c>
      <c r="Z81" s="58">
        <f>H81*Parameters!P$30</f>
        <v>3.4382865000000002</v>
      </c>
      <c r="AA81" s="56">
        <f>C81*Parameters!N$31</f>
        <v>6.1047000000000011</v>
      </c>
      <c r="AB81" s="57">
        <f>D81*Parameters!O$31</f>
        <v>14.873602500000006</v>
      </c>
      <c r="AC81" s="58">
        <f>E81*Parameters!P$31</f>
        <v>34.382865000000002</v>
      </c>
      <c r="AD81" s="56">
        <f>F81*Parameters!N$31</f>
        <v>0.61047000000000018</v>
      </c>
      <c r="AE81" s="57">
        <f>G81*Parameters!O$31</f>
        <v>1.4873602500000007</v>
      </c>
      <c r="AF81" s="58">
        <f>H81*Parameters!P$31</f>
        <v>3.4382865000000002</v>
      </c>
    </row>
    <row r="82" spans="1:32" x14ac:dyDescent="0.2">
      <c r="A82" s="4" t="s">
        <v>151</v>
      </c>
      <c r="B82" s="4" t="s">
        <v>17</v>
      </c>
      <c r="C82" s="56">
        <f>Node_List!Z82*Parameters!D$21</f>
        <v>20.166000000000004</v>
      </c>
      <c r="D82" s="57">
        <f>Node_List!AA82*Parameters!E$21</f>
        <v>46.222950000000004</v>
      </c>
      <c r="E82" s="58">
        <f>Node_List!AB82*Parameters!F$21</f>
        <v>102.71670000000002</v>
      </c>
      <c r="F82" s="56">
        <f>C82*Parameters!N$24</f>
        <v>2.0166000000000004</v>
      </c>
      <c r="G82" s="57">
        <f>D82*Parameters!O$24</f>
        <v>4.6222950000000003</v>
      </c>
      <c r="H82" s="58">
        <f>E82*Parameters!P$24</f>
        <v>10.271670000000002</v>
      </c>
      <c r="I82" s="56">
        <f>C82*Parameters!N$27</f>
        <v>5.041500000000001</v>
      </c>
      <c r="J82" s="57">
        <f>D82*Parameters!O$27</f>
        <v>11.555737500000001</v>
      </c>
      <c r="K82" s="58">
        <f>E82*Parameters!P$27</f>
        <v>25.679175000000004</v>
      </c>
      <c r="L82" s="56">
        <f>F82*Parameters!N$27</f>
        <v>0.5041500000000001</v>
      </c>
      <c r="M82" s="57">
        <f>G82*Parameters!O$27</f>
        <v>1.1555737500000001</v>
      </c>
      <c r="N82" s="58">
        <f>H82*Parameters!P$27</f>
        <v>2.5679175000000005</v>
      </c>
      <c r="O82" s="56">
        <f>C82*Parameters!N$29</f>
        <v>5.041500000000001</v>
      </c>
      <c r="P82" s="57">
        <f>D82*Parameters!O$29</f>
        <v>11.555737500000001</v>
      </c>
      <c r="Q82" s="58">
        <f>E82*Parameters!P$29</f>
        <v>25.679175000000004</v>
      </c>
      <c r="R82" s="56">
        <f>F82*Parameters!N$29</f>
        <v>0.5041500000000001</v>
      </c>
      <c r="S82" s="57">
        <f>G82*Parameters!O$27</f>
        <v>1.1555737500000001</v>
      </c>
      <c r="T82" s="58">
        <f>H82*Parameters!P$27</f>
        <v>2.5679175000000005</v>
      </c>
      <c r="U82" s="56">
        <f>C82*Parameters!N$30</f>
        <v>5.041500000000001</v>
      </c>
      <c r="V82" s="57">
        <f>D82*Parameters!O$30</f>
        <v>11.555737500000001</v>
      </c>
      <c r="W82" s="58">
        <f>E82*Parameters!P$30</f>
        <v>25.679175000000004</v>
      </c>
      <c r="X82" s="56">
        <f>F82*Parameters!N$30</f>
        <v>0.5041500000000001</v>
      </c>
      <c r="Y82" s="57">
        <f>G82*Parameters!O$30</f>
        <v>1.1555737500000001</v>
      </c>
      <c r="Z82" s="58">
        <f>H82*Parameters!P$30</f>
        <v>2.5679175000000005</v>
      </c>
      <c r="AA82" s="56">
        <f>C82*Parameters!N$31</f>
        <v>5.041500000000001</v>
      </c>
      <c r="AB82" s="57">
        <f>D82*Parameters!O$31</f>
        <v>11.555737500000001</v>
      </c>
      <c r="AC82" s="58">
        <f>E82*Parameters!P$31</f>
        <v>25.679175000000004</v>
      </c>
      <c r="AD82" s="56">
        <f>F82*Parameters!N$31</f>
        <v>0.5041500000000001</v>
      </c>
      <c r="AE82" s="57">
        <f>G82*Parameters!O$31</f>
        <v>1.1555737500000001</v>
      </c>
      <c r="AF82" s="58">
        <f>H82*Parameters!P$31</f>
        <v>2.5679175000000005</v>
      </c>
    </row>
    <row r="83" spans="1:32" x14ac:dyDescent="0.2">
      <c r="A83" s="4" t="s">
        <v>152</v>
      </c>
      <c r="B83" s="4" t="s">
        <v>17</v>
      </c>
      <c r="C83" s="56">
        <f>Node_List!Z83*Parameters!D$21</f>
        <v>13.714800000000002</v>
      </c>
      <c r="D83" s="57">
        <f>Node_List!AA83*Parameters!E$21</f>
        <v>38.603610000000003</v>
      </c>
      <c r="E83" s="58">
        <f>Node_List!AB83*Parameters!F$21</f>
        <v>94.722660000000019</v>
      </c>
      <c r="F83" s="56">
        <f>C83*Parameters!N$24</f>
        <v>1.3714800000000003</v>
      </c>
      <c r="G83" s="57">
        <f>D83*Parameters!O$24</f>
        <v>3.8603610000000006</v>
      </c>
      <c r="H83" s="58">
        <f>E83*Parameters!P$24</f>
        <v>9.472266000000003</v>
      </c>
      <c r="I83" s="56">
        <f>C83*Parameters!N$27</f>
        <v>3.4287000000000005</v>
      </c>
      <c r="J83" s="57">
        <f>D83*Parameters!O$27</f>
        <v>9.6509025000000008</v>
      </c>
      <c r="K83" s="58">
        <f>E83*Parameters!P$27</f>
        <v>23.680665000000005</v>
      </c>
      <c r="L83" s="56">
        <f>F83*Parameters!N$27</f>
        <v>0.34287000000000006</v>
      </c>
      <c r="M83" s="57">
        <f>G83*Parameters!O$27</f>
        <v>0.96509025000000015</v>
      </c>
      <c r="N83" s="58">
        <f>H83*Parameters!P$27</f>
        <v>2.3680665000000007</v>
      </c>
      <c r="O83" s="56">
        <f>C83*Parameters!N$29</f>
        <v>3.4287000000000005</v>
      </c>
      <c r="P83" s="57">
        <f>D83*Parameters!O$29</f>
        <v>9.6509025000000008</v>
      </c>
      <c r="Q83" s="58">
        <f>E83*Parameters!P$29</f>
        <v>23.680665000000005</v>
      </c>
      <c r="R83" s="56">
        <f>F83*Parameters!N$29</f>
        <v>0.34287000000000006</v>
      </c>
      <c r="S83" s="57">
        <f>G83*Parameters!O$27</f>
        <v>0.96509025000000015</v>
      </c>
      <c r="T83" s="58">
        <f>H83*Parameters!P$27</f>
        <v>2.3680665000000007</v>
      </c>
      <c r="U83" s="56">
        <f>C83*Parameters!N$30</f>
        <v>3.4287000000000005</v>
      </c>
      <c r="V83" s="57">
        <f>D83*Parameters!O$30</f>
        <v>9.6509025000000008</v>
      </c>
      <c r="W83" s="58">
        <f>E83*Parameters!P$30</f>
        <v>23.680665000000005</v>
      </c>
      <c r="X83" s="56">
        <f>F83*Parameters!N$30</f>
        <v>0.34287000000000006</v>
      </c>
      <c r="Y83" s="57">
        <f>G83*Parameters!O$30</f>
        <v>0.96509025000000015</v>
      </c>
      <c r="Z83" s="58">
        <f>H83*Parameters!P$30</f>
        <v>2.3680665000000007</v>
      </c>
      <c r="AA83" s="56">
        <f>C83*Parameters!N$31</f>
        <v>3.4287000000000005</v>
      </c>
      <c r="AB83" s="57">
        <f>D83*Parameters!O$31</f>
        <v>9.6509025000000008</v>
      </c>
      <c r="AC83" s="58">
        <f>E83*Parameters!P$31</f>
        <v>23.680665000000005</v>
      </c>
      <c r="AD83" s="56">
        <f>F83*Parameters!N$31</f>
        <v>0.34287000000000006</v>
      </c>
      <c r="AE83" s="57">
        <f>G83*Parameters!O$31</f>
        <v>0.96509025000000015</v>
      </c>
      <c r="AF83" s="58">
        <f>H83*Parameters!P$31</f>
        <v>2.3680665000000007</v>
      </c>
    </row>
    <row r="84" spans="1:32" x14ac:dyDescent="0.2">
      <c r="A84" s="4" t="s">
        <v>153</v>
      </c>
      <c r="B84" s="4" t="s">
        <v>17</v>
      </c>
      <c r="C84" s="56">
        <f>Node_List!Z84*Parameters!D$21</f>
        <v>9.3672000000000022</v>
      </c>
      <c r="D84" s="57">
        <f>Node_List!AA84*Parameters!E$21</f>
        <v>24.264540000000007</v>
      </c>
      <c r="E84" s="58">
        <f>Node_List!AB84*Parameters!F$21</f>
        <v>56.337240000000016</v>
      </c>
      <c r="F84" s="56">
        <f>C84*Parameters!N$24</f>
        <v>0.93672000000000022</v>
      </c>
      <c r="G84" s="57">
        <f>D84*Parameters!O$24</f>
        <v>2.426454000000001</v>
      </c>
      <c r="H84" s="58">
        <f>E84*Parameters!P$24</f>
        <v>5.6337240000000017</v>
      </c>
      <c r="I84" s="56">
        <f>C84*Parameters!N$27</f>
        <v>2.3418000000000005</v>
      </c>
      <c r="J84" s="57">
        <f>D84*Parameters!O$27</f>
        <v>6.0661350000000018</v>
      </c>
      <c r="K84" s="58">
        <f>E84*Parameters!P$27</f>
        <v>14.084310000000004</v>
      </c>
      <c r="L84" s="56">
        <f>F84*Parameters!N$27</f>
        <v>0.23418000000000005</v>
      </c>
      <c r="M84" s="57">
        <f>G84*Parameters!O$27</f>
        <v>0.60661350000000025</v>
      </c>
      <c r="N84" s="58">
        <f>H84*Parameters!P$27</f>
        <v>1.4084310000000004</v>
      </c>
      <c r="O84" s="56">
        <f>C84*Parameters!N$29</f>
        <v>2.3418000000000005</v>
      </c>
      <c r="P84" s="57">
        <f>D84*Parameters!O$29</f>
        <v>6.0661350000000018</v>
      </c>
      <c r="Q84" s="58">
        <f>E84*Parameters!P$29</f>
        <v>14.084310000000004</v>
      </c>
      <c r="R84" s="56">
        <f>F84*Parameters!N$29</f>
        <v>0.23418000000000005</v>
      </c>
      <c r="S84" s="57">
        <f>G84*Parameters!O$27</f>
        <v>0.60661350000000025</v>
      </c>
      <c r="T84" s="58">
        <f>H84*Parameters!P$27</f>
        <v>1.4084310000000004</v>
      </c>
      <c r="U84" s="56">
        <f>C84*Parameters!N$30</f>
        <v>2.3418000000000005</v>
      </c>
      <c r="V84" s="57">
        <f>D84*Parameters!O$30</f>
        <v>6.0661350000000018</v>
      </c>
      <c r="W84" s="58">
        <f>E84*Parameters!P$30</f>
        <v>14.084310000000004</v>
      </c>
      <c r="X84" s="56">
        <f>F84*Parameters!N$30</f>
        <v>0.23418000000000005</v>
      </c>
      <c r="Y84" s="57">
        <f>G84*Parameters!O$30</f>
        <v>0.60661350000000025</v>
      </c>
      <c r="Z84" s="58">
        <f>H84*Parameters!P$30</f>
        <v>1.4084310000000004</v>
      </c>
      <c r="AA84" s="56">
        <f>C84*Parameters!N$31</f>
        <v>2.3418000000000005</v>
      </c>
      <c r="AB84" s="57">
        <f>D84*Parameters!O$31</f>
        <v>6.0661350000000018</v>
      </c>
      <c r="AC84" s="58">
        <f>E84*Parameters!P$31</f>
        <v>14.084310000000004</v>
      </c>
      <c r="AD84" s="56">
        <f>F84*Parameters!N$31</f>
        <v>0.23418000000000005</v>
      </c>
      <c r="AE84" s="57">
        <f>G84*Parameters!O$31</f>
        <v>0.60661350000000025</v>
      </c>
      <c r="AF84" s="58">
        <f>H84*Parameters!P$31</f>
        <v>1.4084310000000004</v>
      </c>
    </row>
    <row r="85" spans="1:32" x14ac:dyDescent="0.2">
      <c r="A85" s="4" t="s">
        <v>154</v>
      </c>
      <c r="B85" s="4" t="s">
        <v>17</v>
      </c>
      <c r="C85" s="56">
        <f>Node_List!Z85*Parameters!D$21</f>
        <v>17.138400000000001</v>
      </c>
      <c r="D85" s="57">
        <f>Node_List!AA85*Parameters!E$21</f>
        <v>42.911880000000011</v>
      </c>
      <c r="E85" s="58">
        <f>Node_List!AB85*Parameters!F$21</f>
        <v>99.971280000000021</v>
      </c>
      <c r="F85" s="56">
        <f>C85*Parameters!N$24</f>
        <v>1.7138400000000003</v>
      </c>
      <c r="G85" s="57">
        <f>D85*Parameters!O$24</f>
        <v>4.2911880000000009</v>
      </c>
      <c r="H85" s="58">
        <f>E85*Parameters!P$24</f>
        <v>9.9971280000000036</v>
      </c>
      <c r="I85" s="56">
        <f>C85*Parameters!N$27</f>
        <v>4.2846000000000002</v>
      </c>
      <c r="J85" s="57">
        <f>D85*Parameters!O$27</f>
        <v>10.727970000000003</v>
      </c>
      <c r="K85" s="58">
        <f>E85*Parameters!P$27</f>
        <v>24.992820000000005</v>
      </c>
      <c r="L85" s="56">
        <f>F85*Parameters!N$27</f>
        <v>0.42846000000000006</v>
      </c>
      <c r="M85" s="57">
        <f>G85*Parameters!O$27</f>
        <v>1.0727970000000002</v>
      </c>
      <c r="N85" s="58">
        <f>H85*Parameters!P$27</f>
        <v>2.4992820000000009</v>
      </c>
      <c r="O85" s="56">
        <f>C85*Parameters!N$29</f>
        <v>4.2846000000000002</v>
      </c>
      <c r="P85" s="57">
        <f>D85*Parameters!O$29</f>
        <v>10.727970000000003</v>
      </c>
      <c r="Q85" s="58">
        <f>E85*Parameters!P$29</f>
        <v>24.992820000000005</v>
      </c>
      <c r="R85" s="56">
        <f>F85*Parameters!N$29</f>
        <v>0.42846000000000006</v>
      </c>
      <c r="S85" s="57">
        <f>G85*Parameters!O$27</f>
        <v>1.0727970000000002</v>
      </c>
      <c r="T85" s="58">
        <f>H85*Parameters!P$27</f>
        <v>2.4992820000000009</v>
      </c>
      <c r="U85" s="56">
        <f>C85*Parameters!N$30</f>
        <v>4.2846000000000002</v>
      </c>
      <c r="V85" s="57">
        <f>D85*Parameters!O$30</f>
        <v>10.727970000000003</v>
      </c>
      <c r="W85" s="58">
        <f>E85*Parameters!P$30</f>
        <v>24.992820000000005</v>
      </c>
      <c r="X85" s="56">
        <f>F85*Parameters!N$30</f>
        <v>0.42846000000000006</v>
      </c>
      <c r="Y85" s="57">
        <f>G85*Parameters!O$30</f>
        <v>1.0727970000000002</v>
      </c>
      <c r="Z85" s="58">
        <f>H85*Parameters!P$30</f>
        <v>2.4992820000000009</v>
      </c>
      <c r="AA85" s="56">
        <f>C85*Parameters!N$31</f>
        <v>4.2846000000000002</v>
      </c>
      <c r="AB85" s="57">
        <f>D85*Parameters!O$31</f>
        <v>10.727970000000003</v>
      </c>
      <c r="AC85" s="58">
        <f>E85*Parameters!P$31</f>
        <v>24.992820000000005</v>
      </c>
      <c r="AD85" s="56">
        <f>F85*Parameters!N$31</f>
        <v>0.42846000000000006</v>
      </c>
      <c r="AE85" s="57">
        <f>G85*Parameters!O$31</f>
        <v>1.0727970000000002</v>
      </c>
      <c r="AF85" s="58">
        <f>H85*Parameters!P$31</f>
        <v>2.4992820000000009</v>
      </c>
    </row>
    <row r="86" spans="1:32" x14ac:dyDescent="0.2">
      <c r="A86" s="4" t="s">
        <v>155</v>
      </c>
      <c r="B86" s="4" t="s">
        <v>17</v>
      </c>
      <c r="C86" s="56">
        <f>Node_List!Z86*Parameters!D$21</f>
        <v>18.346800000000005</v>
      </c>
      <c r="D86" s="57">
        <f>Node_List!AA86*Parameters!E$21</f>
        <v>42.251010000000008</v>
      </c>
      <c r="E86" s="58">
        <f>Node_List!AB86*Parameters!F$21</f>
        <v>95.187060000000017</v>
      </c>
      <c r="F86" s="56">
        <f>C86*Parameters!N$24</f>
        <v>1.8346800000000005</v>
      </c>
      <c r="G86" s="57">
        <f>D86*Parameters!O$24</f>
        <v>4.2251010000000013</v>
      </c>
      <c r="H86" s="58">
        <f>E86*Parameters!P$24</f>
        <v>9.5187060000000017</v>
      </c>
      <c r="I86" s="56">
        <f>C86*Parameters!N$27</f>
        <v>4.5867000000000013</v>
      </c>
      <c r="J86" s="57">
        <f>D86*Parameters!O$27</f>
        <v>10.562752500000002</v>
      </c>
      <c r="K86" s="58">
        <f>E86*Parameters!P$27</f>
        <v>23.796765000000004</v>
      </c>
      <c r="L86" s="56">
        <f>F86*Parameters!N$27</f>
        <v>0.45867000000000013</v>
      </c>
      <c r="M86" s="57">
        <f>G86*Parameters!O$27</f>
        <v>1.0562752500000003</v>
      </c>
      <c r="N86" s="58">
        <f>H86*Parameters!P$27</f>
        <v>2.3796765000000004</v>
      </c>
      <c r="O86" s="56">
        <f>C86*Parameters!N$29</f>
        <v>4.5867000000000013</v>
      </c>
      <c r="P86" s="57">
        <f>D86*Parameters!O$29</f>
        <v>10.562752500000002</v>
      </c>
      <c r="Q86" s="58">
        <f>E86*Parameters!P$29</f>
        <v>23.796765000000004</v>
      </c>
      <c r="R86" s="56">
        <f>F86*Parameters!N$29</f>
        <v>0.45867000000000013</v>
      </c>
      <c r="S86" s="57">
        <f>G86*Parameters!O$27</f>
        <v>1.0562752500000003</v>
      </c>
      <c r="T86" s="58">
        <f>H86*Parameters!P$27</f>
        <v>2.3796765000000004</v>
      </c>
      <c r="U86" s="56">
        <f>C86*Parameters!N$30</f>
        <v>4.5867000000000013</v>
      </c>
      <c r="V86" s="57">
        <f>D86*Parameters!O$30</f>
        <v>10.562752500000002</v>
      </c>
      <c r="W86" s="58">
        <f>E86*Parameters!P$30</f>
        <v>23.796765000000004</v>
      </c>
      <c r="X86" s="56">
        <f>F86*Parameters!N$30</f>
        <v>0.45867000000000013</v>
      </c>
      <c r="Y86" s="57">
        <f>G86*Parameters!O$30</f>
        <v>1.0562752500000003</v>
      </c>
      <c r="Z86" s="58">
        <f>H86*Parameters!P$30</f>
        <v>2.3796765000000004</v>
      </c>
      <c r="AA86" s="56">
        <f>C86*Parameters!N$31</f>
        <v>4.5867000000000013</v>
      </c>
      <c r="AB86" s="57">
        <f>D86*Parameters!O$31</f>
        <v>10.562752500000002</v>
      </c>
      <c r="AC86" s="58">
        <f>E86*Parameters!P$31</f>
        <v>23.796765000000004</v>
      </c>
      <c r="AD86" s="56">
        <f>F86*Parameters!N$31</f>
        <v>0.45867000000000013</v>
      </c>
      <c r="AE86" s="57">
        <f>G86*Parameters!O$31</f>
        <v>1.0562752500000003</v>
      </c>
      <c r="AF86" s="58">
        <f>H86*Parameters!P$31</f>
        <v>2.3796765000000004</v>
      </c>
    </row>
    <row r="87" spans="1:32" x14ac:dyDescent="0.2">
      <c r="A87" s="4" t="s">
        <v>156</v>
      </c>
      <c r="B87" s="4" t="s">
        <v>17</v>
      </c>
      <c r="C87" s="56">
        <f>Node_List!Z87*Parameters!D$21</f>
        <v>23.216880000000003</v>
      </c>
      <c r="D87" s="57">
        <f>Node_List!AA87*Parameters!E$21</f>
        <v>58.24926600000002</v>
      </c>
      <c r="E87" s="58">
        <f>Node_List!AB87*Parameters!F$21</f>
        <v>135.146196</v>
      </c>
      <c r="F87" s="56">
        <f>C87*Parameters!N$24</f>
        <v>2.3216880000000004</v>
      </c>
      <c r="G87" s="57">
        <f>D87*Parameters!O$24</f>
        <v>5.8249266000000022</v>
      </c>
      <c r="H87" s="58">
        <f>E87*Parameters!P$24</f>
        <v>13.514619600000001</v>
      </c>
      <c r="I87" s="56">
        <f>C87*Parameters!N$27</f>
        <v>5.8042200000000008</v>
      </c>
      <c r="J87" s="57">
        <f>D87*Parameters!O$27</f>
        <v>14.562316500000005</v>
      </c>
      <c r="K87" s="58">
        <f>E87*Parameters!P$27</f>
        <v>33.786549000000001</v>
      </c>
      <c r="L87" s="56">
        <f>F87*Parameters!N$27</f>
        <v>0.5804220000000001</v>
      </c>
      <c r="M87" s="57">
        <f>G87*Parameters!O$27</f>
        <v>1.4562316500000005</v>
      </c>
      <c r="N87" s="58">
        <f>H87*Parameters!P$27</f>
        <v>3.3786549000000003</v>
      </c>
      <c r="O87" s="56">
        <f>C87*Parameters!N$29</f>
        <v>5.8042200000000008</v>
      </c>
      <c r="P87" s="57">
        <f>D87*Parameters!O$29</f>
        <v>14.562316500000005</v>
      </c>
      <c r="Q87" s="58">
        <f>E87*Parameters!P$29</f>
        <v>33.786549000000001</v>
      </c>
      <c r="R87" s="56">
        <f>F87*Parameters!N$29</f>
        <v>0.5804220000000001</v>
      </c>
      <c r="S87" s="57">
        <f>G87*Parameters!O$27</f>
        <v>1.4562316500000005</v>
      </c>
      <c r="T87" s="58">
        <f>H87*Parameters!P$27</f>
        <v>3.3786549000000003</v>
      </c>
      <c r="U87" s="56">
        <f>C87*Parameters!N$30</f>
        <v>5.8042200000000008</v>
      </c>
      <c r="V87" s="57">
        <f>D87*Parameters!O$30</f>
        <v>14.562316500000005</v>
      </c>
      <c r="W87" s="58">
        <f>E87*Parameters!P$30</f>
        <v>33.786549000000001</v>
      </c>
      <c r="X87" s="56">
        <f>F87*Parameters!N$30</f>
        <v>0.5804220000000001</v>
      </c>
      <c r="Y87" s="57">
        <f>G87*Parameters!O$30</f>
        <v>1.4562316500000005</v>
      </c>
      <c r="Z87" s="58">
        <f>H87*Parameters!P$30</f>
        <v>3.3786549000000003</v>
      </c>
      <c r="AA87" s="56">
        <f>C87*Parameters!N$31</f>
        <v>5.8042200000000008</v>
      </c>
      <c r="AB87" s="57">
        <f>D87*Parameters!O$31</f>
        <v>14.562316500000005</v>
      </c>
      <c r="AC87" s="58">
        <f>E87*Parameters!P$31</f>
        <v>33.786549000000001</v>
      </c>
      <c r="AD87" s="56">
        <f>F87*Parameters!N$31</f>
        <v>0.5804220000000001</v>
      </c>
      <c r="AE87" s="57">
        <f>G87*Parameters!O$31</f>
        <v>1.4562316500000005</v>
      </c>
      <c r="AF87" s="58">
        <f>H87*Parameters!P$31</f>
        <v>3.3786549000000003</v>
      </c>
    </row>
    <row r="88" spans="1:32" x14ac:dyDescent="0.2">
      <c r="A88" s="4" t="s">
        <v>157</v>
      </c>
      <c r="B88" s="4" t="s">
        <v>17</v>
      </c>
      <c r="C88" s="56">
        <f>Node_List!Z88*Parameters!D$21</f>
        <v>42.446400000000004</v>
      </c>
      <c r="D88" s="57">
        <f>Node_List!AA88*Parameters!E$21</f>
        <v>98.221980000000016</v>
      </c>
      <c r="E88" s="58">
        <f>Node_List!AB88*Parameters!F$21</f>
        <v>221.77788000000007</v>
      </c>
      <c r="F88" s="56">
        <f>C88*Parameters!N$24</f>
        <v>4.2446400000000004</v>
      </c>
      <c r="G88" s="57">
        <f>D88*Parameters!O$24</f>
        <v>9.822198000000002</v>
      </c>
      <c r="H88" s="58">
        <f>E88*Parameters!P$24</f>
        <v>22.177788000000007</v>
      </c>
      <c r="I88" s="56">
        <f>C88*Parameters!N$27</f>
        <v>10.611600000000001</v>
      </c>
      <c r="J88" s="57">
        <f>D88*Parameters!O$27</f>
        <v>24.555495000000004</v>
      </c>
      <c r="K88" s="58">
        <f>E88*Parameters!P$27</f>
        <v>55.444470000000017</v>
      </c>
      <c r="L88" s="56">
        <f>F88*Parameters!N$27</f>
        <v>1.0611600000000001</v>
      </c>
      <c r="M88" s="57">
        <f>G88*Parameters!O$27</f>
        <v>2.4555495000000005</v>
      </c>
      <c r="N88" s="58">
        <f>H88*Parameters!P$27</f>
        <v>5.5444470000000017</v>
      </c>
      <c r="O88" s="56">
        <f>C88*Parameters!N$29</f>
        <v>10.611600000000001</v>
      </c>
      <c r="P88" s="57">
        <f>D88*Parameters!O$29</f>
        <v>24.555495000000004</v>
      </c>
      <c r="Q88" s="58">
        <f>E88*Parameters!P$29</f>
        <v>55.444470000000017</v>
      </c>
      <c r="R88" s="56">
        <f>F88*Parameters!N$29</f>
        <v>1.0611600000000001</v>
      </c>
      <c r="S88" s="57">
        <f>G88*Parameters!O$27</f>
        <v>2.4555495000000005</v>
      </c>
      <c r="T88" s="58">
        <f>H88*Parameters!P$27</f>
        <v>5.5444470000000017</v>
      </c>
      <c r="U88" s="56">
        <f>C88*Parameters!N$30</f>
        <v>10.611600000000001</v>
      </c>
      <c r="V88" s="57">
        <f>D88*Parameters!O$30</f>
        <v>24.555495000000004</v>
      </c>
      <c r="W88" s="58">
        <f>E88*Parameters!P$30</f>
        <v>55.444470000000017</v>
      </c>
      <c r="X88" s="56">
        <f>F88*Parameters!N$30</f>
        <v>1.0611600000000001</v>
      </c>
      <c r="Y88" s="57">
        <f>G88*Parameters!O$30</f>
        <v>2.4555495000000005</v>
      </c>
      <c r="Z88" s="58">
        <f>H88*Parameters!P$30</f>
        <v>5.5444470000000017</v>
      </c>
      <c r="AA88" s="56">
        <f>C88*Parameters!N$31</f>
        <v>10.611600000000001</v>
      </c>
      <c r="AB88" s="57">
        <f>D88*Parameters!O$31</f>
        <v>24.555495000000004</v>
      </c>
      <c r="AC88" s="58">
        <f>E88*Parameters!P$31</f>
        <v>55.444470000000017</v>
      </c>
      <c r="AD88" s="56">
        <f>F88*Parameters!N$31</f>
        <v>1.0611600000000001</v>
      </c>
      <c r="AE88" s="57">
        <f>G88*Parameters!O$31</f>
        <v>2.4555495000000005</v>
      </c>
      <c r="AF88" s="58">
        <f>H88*Parameters!P$31</f>
        <v>5.5444470000000017</v>
      </c>
    </row>
    <row r="89" spans="1:32" x14ac:dyDescent="0.2">
      <c r="A89" s="4" t="s">
        <v>158</v>
      </c>
      <c r="B89" s="4" t="s">
        <v>17</v>
      </c>
      <c r="C89" s="56">
        <f>Node_List!Z89*Parameters!D$21</f>
        <v>15.097200000000004</v>
      </c>
      <c r="D89" s="57">
        <f>Node_List!AA89*Parameters!E$21</f>
        <v>36.586290000000005</v>
      </c>
      <c r="E89" s="58">
        <f>Node_List!AB89*Parameters!F$21</f>
        <v>83.158740000000037</v>
      </c>
      <c r="F89" s="56">
        <f>C89*Parameters!N$24</f>
        <v>1.5097200000000006</v>
      </c>
      <c r="G89" s="57">
        <f>D89*Parameters!O$24</f>
        <v>3.6586290000000008</v>
      </c>
      <c r="H89" s="58">
        <f>E89*Parameters!P$24</f>
        <v>8.3158740000000044</v>
      </c>
      <c r="I89" s="56">
        <f>C89*Parameters!N$27</f>
        <v>3.7743000000000011</v>
      </c>
      <c r="J89" s="57">
        <f>D89*Parameters!O$27</f>
        <v>9.1465725000000013</v>
      </c>
      <c r="K89" s="58">
        <f>E89*Parameters!P$27</f>
        <v>20.789685000000009</v>
      </c>
      <c r="L89" s="56">
        <f>F89*Parameters!N$27</f>
        <v>0.37743000000000015</v>
      </c>
      <c r="M89" s="57">
        <f>G89*Parameters!O$27</f>
        <v>0.9146572500000002</v>
      </c>
      <c r="N89" s="58">
        <f>H89*Parameters!P$27</f>
        <v>2.0789685000000011</v>
      </c>
      <c r="O89" s="56">
        <f>C89*Parameters!N$29</f>
        <v>3.7743000000000011</v>
      </c>
      <c r="P89" s="57">
        <f>D89*Parameters!O$29</f>
        <v>9.1465725000000013</v>
      </c>
      <c r="Q89" s="58">
        <f>E89*Parameters!P$29</f>
        <v>20.789685000000009</v>
      </c>
      <c r="R89" s="56">
        <f>F89*Parameters!N$29</f>
        <v>0.37743000000000015</v>
      </c>
      <c r="S89" s="57">
        <f>G89*Parameters!O$27</f>
        <v>0.9146572500000002</v>
      </c>
      <c r="T89" s="58">
        <f>H89*Parameters!P$27</f>
        <v>2.0789685000000011</v>
      </c>
      <c r="U89" s="56">
        <f>C89*Parameters!N$30</f>
        <v>3.7743000000000011</v>
      </c>
      <c r="V89" s="57">
        <f>D89*Parameters!O$30</f>
        <v>9.1465725000000013</v>
      </c>
      <c r="W89" s="58">
        <f>E89*Parameters!P$30</f>
        <v>20.789685000000009</v>
      </c>
      <c r="X89" s="56">
        <f>F89*Parameters!N$30</f>
        <v>0.37743000000000015</v>
      </c>
      <c r="Y89" s="57">
        <f>G89*Parameters!O$30</f>
        <v>0.9146572500000002</v>
      </c>
      <c r="Z89" s="58">
        <f>H89*Parameters!P$30</f>
        <v>2.0789685000000011</v>
      </c>
      <c r="AA89" s="56">
        <f>C89*Parameters!N$31</f>
        <v>3.7743000000000011</v>
      </c>
      <c r="AB89" s="57">
        <f>D89*Parameters!O$31</f>
        <v>9.1465725000000013</v>
      </c>
      <c r="AC89" s="58">
        <f>E89*Parameters!P$31</f>
        <v>20.789685000000009</v>
      </c>
      <c r="AD89" s="56">
        <f>F89*Parameters!N$31</f>
        <v>0.37743000000000015</v>
      </c>
      <c r="AE89" s="57">
        <f>G89*Parameters!O$31</f>
        <v>0.9146572500000002</v>
      </c>
      <c r="AF89" s="58">
        <f>H89*Parameters!P$31</f>
        <v>2.0789685000000011</v>
      </c>
    </row>
    <row r="90" spans="1:32" x14ac:dyDescent="0.2">
      <c r="A90" s="4" t="s">
        <v>159</v>
      </c>
      <c r="B90" s="4" t="s">
        <v>17</v>
      </c>
      <c r="C90" s="56">
        <f>Node_List!Z90*Parameters!D$21</f>
        <v>18.345600000000005</v>
      </c>
      <c r="D90" s="57">
        <f>Node_List!AA90*Parameters!E$21</f>
        <v>45.769920000000013</v>
      </c>
      <c r="E90" s="58">
        <f>Node_List!AB90*Parameters!F$21</f>
        <v>106.04352000000003</v>
      </c>
      <c r="F90" s="56">
        <f>C90*Parameters!N$24</f>
        <v>1.8345600000000006</v>
      </c>
      <c r="G90" s="57">
        <f>D90*Parameters!O$24</f>
        <v>4.5769920000000015</v>
      </c>
      <c r="H90" s="58">
        <f>E90*Parameters!P$24</f>
        <v>10.604352000000004</v>
      </c>
      <c r="I90" s="56">
        <f>C90*Parameters!N$27</f>
        <v>4.5864000000000011</v>
      </c>
      <c r="J90" s="57">
        <f>D90*Parameters!O$27</f>
        <v>11.442480000000003</v>
      </c>
      <c r="K90" s="58">
        <f>E90*Parameters!P$27</f>
        <v>26.510880000000007</v>
      </c>
      <c r="L90" s="56">
        <f>F90*Parameters!N$27</f>
        <v>0.45864000000000016</v>
      </c>
      <c r="M90" s="57">
        <f>G90*Parameters!O$27</f>
        <v>1.1442480000000004</v>
      </c>
      <c r="N90" s="58">
        <f>H90*Parameters!P$27</f>
        <v>2.651088000000001</v>
      </c>
      <c r="O90" s="56">
        <f>C90*Parameters!N$29</f>
        <v>4.5864000000000011</v>
      </c>
      <c r="P90" s="57">
        <f>D90*Parameters!O$29</f>
        <v>11.442480000000003</v>
      </c>
      <c r="Q90" s="58">
        <f>E90*Parameters!P$29</f>
        <v>26.510880000000007</v>
      </c>
      <c r="R90" s="56">
        <f>F90*Parameters!N$29</f>
        <v>0.45864000000000016</v>
      </c>
      <c r="S90" s="57">
        <f>G90*Parameters!O$27</f>
        <v>1.1442480000000004</v>
      </c>
      <c r="T90" s="58">
        <f>H90*Parameters!P$27</f>
        <v>2.651088000000001</v>
      </c>
      <c r="U90" s="56">
        <f>C90*Parameters!N$30</f>
        <v>4.5864000000000011</v>
      </c>
      <c r="V90" s="57">
        <f>D90*Parameters!O$30</f>
        <v>11.442480000000003</v>
      </c>
      <c r="W90" s="58">
        <f>E90*Parameters!P$30</f>
        <v>26.510880000000007</v>
      </c>
      <c r="X90" s="56">
        <f>F90*Parameters!N$30</f>
        <v>0.45864000000000016</v>
      </c>
      <c r="Y90" s="57">
        <f>G90*Parameters!O$30</f>
        <v>1.1442480000000004</v>
      </c>
      <c r="Z90" s="58">
        <f>H90*Parameters!P$30</f>
        <v>2.651088000000001</v>
      </c>
      <c r="AA90" s="56">
        <f>C90*Parameters!N$31</f>
        <v>4.5864000000000011</v>
      </c>
      <c r="AB90" s="57">
        <f>D90*Parameters!O$31</f>
        <v>11.442480000000003</v>
      </c>
      <c r="AC90" s="58">
        <f>E90*Parameters!P$31</f>
        <v>26.510880000000007</v>
      </c>
      <c r="AD90" s="56">
        <f>F90*Parameters!N$31</f>
        <v>0.45864000000000016</v>
      </c>
      <c r="AE90" s="57">
        <f>G90*Parameters!O$31</f>
        <v>1.1442480000000004</v>
      </c>
      <c r="AF90" s="58">
        <f>H90*Parameters!P$31</f>
        <v>2.651088000000001</v>
      </c>
    </row>
    <row r="91" spans="1:32" x14ac:dyDescent="0.2">
      <c r="A91" s="4" t="s">
        <v>160</v>
      </c>
      <c r="B91" s="4" t="s">
        <v>16</v>
      </c>
      <c r="C91" s="56">
        <f>Node_List!Z91*Parameters!D$21</f>
        <v>34.472400000000007</v>
      </c>
      <c r="D91" s="57">
        <f>Node_List!AA91*Parameters!E$21</f>
        <v>80.324430000000021</v>
      </c>
      <c r="E91" s="58">
        <f>Node_List!AB91*Parameters!F$21</f>
        <v>181.60158000000004</v>
      </c>
      <c r="F91" s="56">
        <f>C91*Parameters!N$24</f>
        <v>3.4472400000000007</v>
      </c>
      <c r="G91" s="57">
        <f>D91*Parameters!O$24</f>
        <v>8.0324430000000024</v>
      </c>
      <c r="H91" s="58">
        <f>E91*Parameters!P$24</f>
        <v>18.160158000000006</v>
      </c>
      <c r="I91" s="56">
        <f>C91*Parameters!N$27</f>
        <v>8.6181000000000019</v>
      </c>
      <c r="J91" s="57">
        <f>D91*Parameters!O$27</f>
        <v>20.081107500000005</v>
      </c>
      <c r="K91" s="58">
        <f>E91*Parameters!P$27</f>
        <v>45.40039500000001</v>
      </c>
      <c r="L91" s="56">
        <f>F91*Parameters!N$27</f>
        <v>0.86181000000000019</v>
      </c>
      <c r="M91" s="57">
        <f>G91*Parameters!O$27</f>
        <v>2.0081107500000006</v>
      </c>
      <c r="N91" s="58">
        <f>H91*Parameters!P$27</f>
        <v>4.5400395000000016</v>
      </c>
      <c r="O91" s="56">
        <f>C91*Parameters!N$29</f>
        <v>8.6181000000000019</v>
      </c>
      <c r="P91" s="57">
        <f>D91*Parameters!O$29</f>
        <v>20.081107500000005</v>
      </c>
      <c r="Q91" s="58">
        <f>E91*Parameters!P$29</f>
        <v>45.40039500000001</v>
      </c>
      <c r="R91" s="56">
        <f>F91*Parameters!N$29</f>
        <v>0.86181000000000019</v>
      </c>
      <c r="S91" s="57">
        <f>G91*Parameters!O$27</f>
        <v>2.0081107500000006</v>
      </c>
      <c r="T91" s="58">
        <f>H91*Parameters!P$27</f>
        <v>4.5400395000000016</v>
      </c>
      <c r="U91" s="56">
        <f>C91*Parameters!N$30</f>
        <v>8.6181000000000019</v>
      </c>
      <c r="V91" s="57">
        <f>D91*Parameters!O$30</f>
        <v>20.081107500000005</v>
      </c>
      <c r="W91" s="58">
        <f>E91*Parameters!P$30</f>
        <v>45.40039500000001</v>
      </c>
      <c r="X91" s="56">
        <f>F91*Parameters!N$30</f>
        <v>0.86181000000000019</v>
      </c>
      <c r="Y91" s="57">
        <f>G91*Parameters!O$30</f>
        <v>2.0081107500000006</v>
      </c>
      <c r="Z91" s="58">
        <f>H91*Parameters!P$30</f>
        <v>4.5400395000000016</v>
      </c>
      <c r="AA91" s="56">
        <f>C91*Parameters!N$31</f>
        <v>8.6181000000000019</v>
      </c>
      <c r="AB91" s="57">
        <f>D91*Parameters!O$31</f>
        <v>20.081107500000005</v>
      </c>
      <c r="AC91" s="58">
        <f>E91*Parameters!P$31</f>
        <v>45.40039500000001</v>
      </c>
      <c r="AD91" s="56">
        <f>F91*Parameters!N$31</f>
        <v>0.86181000000000019</v>
      </c>
      <c r="AE91" s="57">
        <f>G91*Parameters!O$31</f>
        <v>2.0081107500000006</v>
      </c>
      <c r="AF91" s="58">
        <f>H91*Parameters!P$31</f>
        <v>4.5400395000000016</v>
      </c>
    </row>
    <row r="92" spans="1:32" x14ac:dyDescent="0.2">
      <c r="A92" s="4" t="s">
        <v>161</v>
      </c>
      <c r="B92" s="4" t="s">
        <v>17</v>
      </c>
      <c r="C92" s="56">
        <f>Node_List!Z92*Parameters!D$21</f>
        <v>22.280400000000004</v>
      </c>
      <c r="D92" s="57">
        <f>Node_List!AA92*Parameters!E$21</f>
        <v>55.359030000000011</v>
      </c>
      <c r="E92" s="58">
        <f>Node_List!AB92*Parameters!F$21</f>
        <v>128.66118000000003</v>
      </c>
      <c r="F92" s="56">
        <f>C92*Parameters!N$24</f>
        <v>2.2280400000000005</v>
      </c>
      <c r="G92" s="57">
        <f>D92*Parameters!O$24</f>
        <v>5.5359030000000011</v>
      </c>
      <c r="H92" s="58">
        <f>E92*Parameters!P$24</f>
        <v>12.866118000000004</v>
      </c>
      <c r="I92" s="56">
        <f>C92*Parameters!N$27</f>
        <v>5.5701000000000009</v>
      </c>
      <c r="J92" s="57">
        <f>D92*Parameters!O$27</f>
        <v>13.839757500000003</v>
      </c>
      <c r="K92" s="58">
        <f>E92*Parameters!P$27</f>
        <v>32.165295000000008</v>
      </c>
      <c r="L92" s="56">
        <f>F92*Parameters!N$27</f>
        <v>0.55701000000000012</v>
      </c>
      <c r="M92" s="57">
        <f>G92*Parameters!O$27</f>
        <v>1.3839757500000003</v>
      </c>
      <c r="N92" s="58">
        <f>H92*Parameters!P$27</f>
        <v>3.2165295000000009</v>
      </c>
      <c r="O92" s="56">
        <f>C92*Parameters!N$29</f>
        <v>5.5701000000000009</v>
      </c>
      <c r="P92" s="57">
        <f>D92*Parameters!O$29</f>
        <v>13.839757500000003</v>
      </c>
      <c r="Q92" s="58">
        <f>E92*Parameters!P$29</f>
        <v>32.165295000000008</v>
      </c>
      <c r="R92" s="56">
        <f>F92*Parameters!N$29</f>
        <v>0.55701000000000012</v>
      </c>
      <c r="S92" s="57">
        <f>G92*Parameters!O$27</f>
        <v>1.3839757500000003</v>
      </c>
      <c r="T92" s="58">
        <f>H92*Parameters!P$27</f>
        <v>3.2165295000000009</v>
      </c>
      <c r="U92" s="56">
        <f>C92*Parameters!N$30</f>
        <v>5.5701000000000009</v>
      </c>
      <c r="V92" s="57">
        <f>D92*Parameters!O$30</f>
        <v>13.839757500000003</v>
      </c>
      <c r="W92" s="58">
        <f>E92*Parameters!P$30</f>
        <v>32.165295000000008</v>
      </c>
      <c r="X92" s="56">
        <f>F92*Parameters!N$30</f>
        <v>0.55701000000000012</v>
      </c>
      <c r="Y92" s="57">
        <f>G92*Parameters!O$30</f>
        <v>1.3839757500000003</v>
      </c>
      <c r="Z92" s="58">
        <f>H92*Parameters!P$30</f>
        <v>3.2165295000000009</v>
      </c>
      <c r="AA92" s="56">
        <f>C92*Parameters!N$31</f>
        <v>5.5701000000000009</v>
      </c>
      <c r="AB92" s="57">
        <f>D92*Parameters!O$31</f>
        <v>13.839757500000003</v>
      </c>
      <c r="AC92" s="58">
        <f>E92*Parameters!P$31</f>
        <v>32.165295000000008</v>
      </c>
      <c r="AD92" s="56">
        <f>F92*Parameters!N$31</f>
        <v>0.55701000000000012</v>
      </c>
      <c r="AE92" s="57">
        <f>G92*Parameters!O$31</f>
        <v>1.3839757500000003</v>
      </c>
      <c r="AF92" s="58">
        <f>H92*Parameters!P$31</f>
        <v>3.2165295000000009</v>
      </c>
    </row>
    <row r="93" spans="1:32" x14ac:dyDescent="0.2">
      <c r="A93" s="4" t="s">
        <v>162</v>
      </c>
      <c r="B93" s="4" t="s">
        <v>17</v>
      </c>
      <c r="C93" s="56">
        <f>Node_List!Z93*Parameters!D$21</f>
        <v>5.3592000000000013</v>
      </c>
      <c r="D93" s="57">
        <f>Node_List!AA93*Parameters!E$21</f>
        <v>14.744940000000001</v>
      </c>
      <c r="E93" s="58">
        <f>Node_List!AB93*Parameters!F$21</f>
        <v>35.387640000000005</v>
      </c>
      <c r="F93" s="56">
        <f>C93*Parameters!N$24</f>
        <v>0.53592000000000017</v>
      </c>
      <c r="G93" s="57">
        <f>D93*Parameters!O$24</f>
        <v>1.4744940000000002</v>
      </c>
      <c r="H93" s="58">
        <f>E93*Parameters!P$24</f>
        <v>3.5387640000000005</v>
      </c>
      <c r="I93" s="56">
        <f>C93*Parameters!N$27</f>
        <v>1.3398000000000003</v>
      </c>
      <c r="J93" s="57">
        <f>D93*Parameters!O$27</f>
        <v>3.6862350000000004</v>
      </c>
      <c r="K93" s="58">
        <f>E93*Parameters!P$27</f>
        <v>8.8469100000000012</v>
      </c>
      <c r="L93" s="56">
        <f>F93*Parameters!N$27</f>
        <v>0.13398000000000004</v>
      </c>
      <c r="M93" s="57">
        <f>G93*Parameters!O$27</f>
        <v>0.36862350000000005</v>
      </c>
      <c r="N93" s="58">
        <f>H93*Parameters!P$27</f>
        <v>0.88469100000000012</v>
      </c>
      <c r="O93" s="56">
        <f>C93*Parameters!N$29</f>
        <v>1.3398000000000003</v>
      </c>
      <c r="P93" s="57">
        <f>D93*Parameters!O$29</f>
        <v>3.6862350000000004</v>
      </c>
      <c r="Q93" s="58">
        <f>E93*Parameters!P$29</f>
        <v>8.8469100000000012</v>
      </c>
      <c r="R93" s="56">
        <f>F93*Parameters!N$29</f>
        <v>0.13398000000000004</v>
      </c>
      <c r="S93" s="57">
        <f>G93*Parameters!O$27</f>
        <v>0.36862350000000005</v>
      </c>
      <c r="T93" s="58">
        <f>H93*Parameters!P$27</f>
        <v>0.88469100000000012</v>
      </c>
      <c r="U93" s="56">
        <f>C93*Parameters!N$30</f>
        <v>1.3398000000000003</v>
      </c>
      <c r="V93" s="57">
        <f>D93*Parameters!O$30</f>
        <v>3.6862350000000004</v>
      </c>
      <c r="W93" s="58">
        <f>E93*Parameters!P$30</f>
        <v>8.8469100000000012</v>
      </c>
      <c r="X93" s="56">
        <f>F93*Parameters!N$30</f>
        <v>0.13398000000000004</v>
      </c>
      <c r="Y93" s="57">
        <f>G93*Parameters!O$30</f>
        <v>0.36862350000000005</v>
      </c>
      <c r="Z93" s="58">
        <f>H93*Parameters!P$30</f>
        <v>0.88469100000000012</v>
      </c>
      <c r="AA93" s="56">
        <f>C93*Parameters!N$31</f>
        <v>1.3398000000000003</v>
      </c>
      <c r="AB93" s="57">
        <f>D93*Parameters!O$31</f>
        <v>3.6862350000000004</v>
      </c>
      <c r="AC93" s="58">
        <f>E93*Parameters!P$31</f>
        <v>8.8469100000000012</v>
      </c>
      <c r="AD93" s="56">
        <f>F93*Parameters!N$31</f>
        <v>0.13398000000000004</v>
      </c>
      <c r="AE93" s="57">
        <f>G93*Parameters!O$31</f>
        <v>0.36862350000000005</v>
      </c>
      <c r="AF93" s="58">
        <f>H93*Parameters!P$31</f>
        <v>0.88469100000000012</v>
      </c>
    </row>
    <row r="94" spans="1:32" x14ac:dyDescent="0.2">
      <c r="A94" s="4" t="s">
        <v>163</v>
      </c>
      <c r="B94" s="4" t="s">
        <v>17</v>
      </c>
      <c r="C94" s="56">
        <f>Node_List!Z94*Parameters!D$21</f>
        <v>9.4188000000000009</v>
      </c>
      <c r="D94" s="57">
        <f>Node_List!AA94*Parameters!E$21</f>
        <v>22.157910000000005</v>
      </c>
      <c r="E94" s="58">
        <f>Node_List!AB94*Parameters!F$21</f>
        <v>50.030460000000019</v>
      </c>
      <c r="F94" s="56">
        <f>C94*Parameters!N$24</f>
        <v>0.94188000000000016</v>
      </c>
      <c r="G94" s="57">
        <f>D94*Parameters!O$24</f>
        <v>2.2157910000000007</v>
      </c>
      <c r="H94" s="58">
        <f>E94*Parameters!P$24</f>
        <v>5.0030460000000021</v>
      </c>
      <c r="I94" s="56">
        <f>C94*Parameters!N$27</f>
        <v>2.3547000000000002</v>
      </c>
      <c r="J94" s="57">
        <f>D94*Parameters!O$27</f>
        <v>5.5394775000000012</v>
      </c>
      <c r="K94" s="58">
        <f>E94*Parameters!P$27</f>
        <v>12.507615000000005</v>
      </c>
      <c r="L94" s="56">
        <f>F94*Parameters!N$27</f>
        <v>0.23547000000000004</v>
      </c>
      <c r="M94" s="57">
        <f>G94*Parameters!O$27</f>
        <v>0.55394775000000018</v>
      </c>
      <c r="N94" s="58">
        <f>H94*Parameters!P$27</f>
        <v>1.2507615000000005</v>
      </c>
      <c r="O94" s="56">
        <f>C94*Parameters!N$29</f>
        <v>2.3547000000000002</v>
      </c>
      <c r="P94" s="57">
        <f>D94*Parameters!O$29</f>
        <v>5.5394775000000012</v>
      </c>
      <c r="Q94" s="58">
        <f>E94*Parameters!P$29</f>
        <v>12.507615000000005</v>
      </c>
      <c r="R94" s="56">
        <f>F94*Parameters!N$29</f>
        <v>0.23547000000000004</v>
      </c>
      <c r="S94" s="57">
        <f>G94*Parameters!O$27</f>
        <v>0.55394775000000018</v>
      </c>
      <c r="T94" s="58">
        <f>H94*Parameters!P$27</f>
        <v>1.2507615000000005</v>
      </c>
      <c r="U94" s="56">
        <f>C94*Parameters!N$30</f>
        <v>2.3547000000000002</v>
      </c>
      <c r="V94" s="57">
        <f>D94*Parameters!O$30</f>
        <v>5.5394775000000012</v>
      </c>
      <c r="W94" s="58">
        <f>E94*Parameters!P$30</f>
        <v>12.507615000000005</v>
      </c>
      <c r="X94" s="56">
        <f>F94*Parameters!N$30</f>
        <v>0.23547000000000004</v>
      </c>
      <c r="Y94" s="57">
        <f>G94*Parameters!O$30</f>
        <v>0.55394775000000018</v>
      </c>
      <c r="Z94" s="58">
        <f>H94*Parameters!P$30</f>
        <v>1.2507615000000005</v>
      </c>
      <c r="AA94" s="56">
        <f>C94*Parameters!N$31</f>
        <v>2.3547000000000002</v>
      </c>
      <c r="AB94" s="57">
        <f>D94*Parameters!O$31</f>
        <v>5.5394775000000012</v>
      </c>
      <c r="AC94" s="58">
        <f>E94*Parameters!P$31</f>
        <v>12.507615000000005</v>
      </c>
      <c r="AD94" s="56">
        <f>F94*Parameters!N$31</f>
        <v>0.23547000000000004</v>
      </c>
      <c r="AE94" s="57">
        <f>G94*Parameters!O$31</f>
        <v>0.55394775000000018</v>
      </c>
      <c r="AF94" s="58">
        <f>H94*Parameters!P$31</f>
        <v>1.2507615000000005</v>
      </c>
    </row>
    <row r="95" spans="1:32" x14ac:dyDescent="0.2">
      <c r="A95" s="4" t="s">
        <v>164</v>
      </c>
      <c r="B95" s="4" t="s">
        <v>17</v>
      </c>
      <c r="C95" s="56">
        <f>Node_List!Z95*Parameters!D$21</f>
        <v>7.5900000000000016</v>
      </c>
      <c r="D95" s="57">
        <f>Node_List!AA95*Parameters!E$21</f>
        <v>19.034250000000004</v>
      </c>
      <c r="E95" s="58">
        <f>Node_List!AB95*Parameters!F$21</f>
        <v>44.530500000000011</v>
      </c>
      <c r="F95" s="56">
        <f>C95*Parameters!N$24</f>
        <v>0.75900000000000023</v>
      </c>
      <c r="G95" s="57">
        <f>D95*Parameters!O$24</f>
        <v>1.9034250000000004</v>
      </c>
      <c r="H95" s="58">
        <f>E95*Parameters!P$24</f>
        <v>4.4530500000000011</v>
      </c>
      <c r="I95" s="56">
        <f>C95*Parameters!N$27</f>
        <v>1.8975000000000004</v>
      </c>
      <c r="J95" s="57">
        <f>D95*Parameters!O$27</f>
        <v>4.7585625000000009</v>
      </c>
      <c r="K95" s="58">
        <f>E95*Parameters!P$27</f>
        <v>11.132625000000003</v>
      </c>
      <c r="L95" s="56">
        <f>F95*Parameters!N$27</f>
        <v>0.18975000000000006</v>
      </c>
      <c r="M95" s="57">
        <f>G95*Parameters!O$27</f>
        <v>0.47585625000000009</v>
      </c>
      <c r="N95" s="58">
        <f>H95*Parameters!P$27</f>
        <v>1.1132625000000003</v>
      </c>
      <c r="O95" s="56">
        <f>C95*Parameters!N$29</f>
        <v>1.8975000000000004</v>
      </c>
      <c r="P95" s="57">
        <f>D95*Parameters!O$29</f>
        <v>4.7585625000000009</v>
      </c>
      <c r="Q95" s="58">
        <f>E95*Parameters!P$29</f>
        <v>11.132625000000003</v>
      </c>
      <c r="R95" s="56">
        <f>F95*Parameters!N$29</f>
        <v>0.18975000000000006</v>
      </c>
      <c r="S95" s="57">
        <f>G95*Parameters!O$27</f>
        <v>0.47585625000000009</v>
      </c>
      <c r="T95" s="58">
        <f>H95*Parameters!P$27</f>
        <v>1.1132625000000003</v>
      </c>
      <c r="U95" s="56">
        <f>C95*Parameters!N$30</f>
        <v>1.8975000000000004</v>
      </c>
      <c r="V95" s="57">
        <f>D95*Parameters!O$30</f>
        <v>4.7585625000000009</v>
      </c>
      <c r="W95" s="58">
        <f>E95*Parameters!P$30</f>
        <v>11.132625000000003</v>
      </c>
      <c r="X95" s="56">
        <f>F95*Parameters!N$30</f>
        <v>0.18975000000000006</v>
      </c>
      <c r="Y95" s="57">
        <f>G95*Parameters!O$30</f>
        <v>0.47585625000000009</v>
      </c>
      <c r="Z95" s="58">
        <f>H95*Parameters!P$30</f>
        <v>1.1132625000000003</v>
      </c>
      <c r="AA95" s="56">
        <f>C95*Parameters!N$31</f>
        <v>1.8975000000000004</v>
      </c>
      <c r="AB95" s="57">
        <f>D95*Parameters!O$31</f>
        <v>4.7585625000000009</v>
      </c>
      <c r="AC95" s="58">
        <f>E95*Parameters!P$31</f>
        <v>11.132625000000003</v>
      </c>
      <c r="AD95" s="56">
        <f>F95*Parameters!N$31</f>
        <v>0.18975000000000006</v>
      </c>
      <c r="AE95" s="57">
        <f>G95*Parameters!O$31</f>
        <v>0.47585625000000009</v>
      </c>
      <c r="AF95" s="58">
        <f>H95*Parameters!P$31</f>
        <v>1.1132625000000003</v>
      </c>
    </row>
    <row r="96" spans="1:32" x14ac:dyDescent="0.2">
      <c r="A96" s="4" t="s">
        <v>165</v>
      </c>
      <c r="B96" s="4" t="s">
        <v>17</v>
      </c>
      <c r="C96" s="56">
        <f>Node_List!Z96*Parameters!D$21</f>
        <v>22.591200000000004</v>
      </c>
      <c r="D96" s="57">
        <f>Node_List!AA96*Parameters!E$21</f>
        <v>52.371840000000013</v>
      </c>
      <c r="E96" s="58">
        <f>Node_List!AB96*Parameters!F$21</f>
        <v>117.57504000000003</v>
      </c>
      <c r="F96" s="56">
        <f>C96*Parameters!N$24</f>
        <v>2.2591200000000007</v>
      </c>
      <c r="G96" s="57">
        <f>D96*Parameters!O$24</f>
        <v>5.2371840000000018</v>
      </c>
      <c r="H96" s="58">
        <f>E96*Parameters!P$24</f>
        <v>11.757504000000004</v>
      </c>
      <c r="I96" s="56">
        <f>C96*Parameters!N$27</f>
        <v>5.647800000000001</v>
      </c>
      <c r="J96" s="57">
        <f>D96*Parameters!O$27</f>
        <v>13.092960000000003</v>
      </c>
      <c r="K96" s="58">
        <f>E96*Parameters!P$27</f>
        <v>29.393760000000007</v>
      </c>
      <c r="L96" s="56">
        <f>F96*Parameters!N$27</f>
        <v>0.56478000000000017</v>
      </c>
      <c r="M96" s="57">
        <f>G96*Parameters!O$27</f>
        <v>1.3092960000000005</v>
      </c>
      <c r="N96" s="58">
        <f>H96*Parameters!P$27</f>
        <v>2.9393760000000011</v>
      </c>
      <c r="O96" s="56">
        <f>C96*Parameters!N$29</f>
        <v>5.647800000000001</v>
      </c>
      <c r="P96" s="57">
        <f>D96*Parameters!O$29</f>
        <v>13.092960000000003</v>
      </c>
      <c r="Q96" s="58">
        <f>E96*Parameters!P$29</f>
        <v>29.393760000000007</v>
      </c>
      <c r="R96" s="56">
        <f>F96*Parameters!N$29</f>
        <v>0.56478000000000017</v>
      </c>
      <c r="S96" s="57">
        <f>G96*Parameters!O$27</f>
        <v>1.3092960000000005</v>
      </c>
      <c r="T96" s="58">
        <f>H96*Parameters!P$27</f>
        <v>2.9393760000000011</v>
      </c>
      <c r="U96" s="56">
        <f>C96*Parameters!N$30</f>
        <v>5.647800000000001</v>
      </c>
      <c r="V96" s="57">
        <f>D96*Parameters!O$30</f>
        <v>13.092960000000003</v>
      </c>
      <c r="W96" s="58">
        <f>E96*Parameters!P$30</f>
        <v>29.393760000000007</v>
      </c>
      <c r="X96" s="56">
        <f>F96*Parameters!N$30</f>
        <v>0.56478000000000017</v>
      </c>
      <c r="Y96" s="57">
        <f>G96*Parameters!O$30</f>
        <v>1.3092960000000005</v>
      </c>
      <c r="Z96" s="58">
        <f>H96*Parameters!P$30</f>
        <v>2.9393760000000011</v>
      </c>
      <c r="AA96" s="56">
        <f>C96*Parameters!N$31</f>
        <v>5.647800000000001</v>
      </c>
      <c r="AB96" s="57">
        <f>D96*Parameters!O$31</f>
        <v>13.092960000000003</v>
      </c>
      <c r="AC96" s="58">
        <f>E96*Parameters!P$31</f>
        <v>29.393760000000007</v>
      </c>
      <c r="AD96" s="56">
        <f>F96*Parameters!N$31</f>
        <v>0.56478000000000017</v>
      </c>
      <c r="AE96" s="57">
        <f>G96*Parameters!O$31</f>
        <v>1.3092960000000005</v>
      </c>
      <c r="AF96" s="58">
        <f>H96*Parameters!P$31</f>
        <v>2.9393760000000011</v>
      </c>
    </row>
    <row r="97" spans="1:32" x14ac:dyDescent="0.2">
      <c r="A97" s="4" t="s">
        <v>166</v>
      </c>
      <c r="B97" s="4" t="s">
        <v>16</v>
      </c>
      <c r="C97" s="56">
        <f>Node_List!Z97*Parameters!D$21</f>
        <v>38.822400000000009</v>
      </c>
      <c r="D97" s="57">
        <f>Node_List!AA97*Parameters!E$21</f>
        <v>93.325680000000034</v>
      </c>
      <c r="E97" s="58">
        <f>Node_List!AB97*Parameters!F$21</f>
        <v>213.27408000000003</v>
      </c>
      <c r="F97" s="56">
        <f>C97*Parameters!N$24</f>
        <v>3.8822400000000012</v>
      </c>
      <c r="G97" s="57">
        <f>D97*Parameters!O$24</f>
        <v>9.3325680000000037</v>
      </c>
      <c r="H97" s="58">
        <f>E97*Parameters!P$24</f>
        <v>21.327408000000005</v>
      </c>
      <c r="I97" s="56">
        <f>C97*Parameters!N$27</f>
        <v>9.7056000000000022</v>
      </c>
      <c r="J97" s="57">
        <f>D97*Parameters!O$27</f>
        <v>23.331420000000008</v>
      </c>
      <c r="K97" s="58">
        <f>E97*Parameters!P$27</f>
        <v>53.318520000000007</v>
      </c>
      <c r="L97" s="56">
        <f>F97*Parameters!N$27</f>
        <v>0.97056000000000031</v>
      </c>
      <c r="M97" s="57">
        <f>G97*Parameters!O$27</f>
        <v>2.3331420000000009</v>
      </c>
      <c r="N97" s="58">
        <f>H97*Parameters!P$27</f>
        <v>5.3318520000000014</v>
      </c>
      <c r="O97" s="56">
        <f>C97*Parameters!N$29</f>
        <v>9.7056000000000022</v>
      </c>
      <c r="P97" s="57">
        <f>D97*Parameters!O$29</f>
        <v>23.331420000000008</v>
      </c>
      <c r="Q97" s="58">
        <f>E97*Parameters!P$29</f>
        <v>53.318520000000007</v>
      </c>
      <c r="R97" s="56">
        <f>F97*Parameters!N$29</f>
        <v>0.97056000000000031</v>
      </c>
      <c r="S97" s="57">
        <f>G97*Parameters!O$27</f>
        <v>2.3331420000000009</v>
      </c>
      <c r="T97" s="58">
        <f>H97*Parameters!P$27</f>
        <v>5.3318520000000014</v>
      </c>
      <c r="U97" s="56">
        <f>C97*Parameters!N$30</f>
        <v>9.7056000000000022</v>
      </c>
      <c r="V97" s="57">
        <f>D97*Parameters!O$30</f>
        <v>23.331420000000008</v>
      </c>
      <c r="W97" s="58">
        <f>E97*Parameters!P$30</f>
        <v>53.318520000000007</v>
      </c>
      <c r="X97" s="56">
        <f>F97*Parameters!N$30</f>
        <v>0.97056000000000031</v>
      </c>
      <c r="Y97" s="57">
        <f>G97*Parameters!O$30</f>
        <v>2.3331420000000009</v>
      </c>
      <c r="Z97" s="58">
        <f>H97*Parameters!P$30</f>
        <v>5.3318520000000014</v>
      </c>
      <c r="AA97" s="56">
        <f>C97*Parameters!N$31</f>
        <v>9.7056000000000022</v>
      </c>
      <c r="AB97" s="57">
        <f>D97*Parameters!O$31</f>
        <v>23.331420000000008</v>
      </c>
      <c r="AC97" s="58">
        <f>E97*Parameters!P$31</f>
        <v>53.318520000000007</v>
      </c>
      <c r="AD97" s="56">
        <f>F97*Parameters!N$31</f>
        <v>0.97056000000000031</v>
      </c>
      <c r="AE97" s="57">
        <f>G97*Parameters!O$31</f>
        <v>2.3331420000000009</v>
      </c>
      <c r="AF97" s="58">
        <f>H97*Parameters!P$31</f>
        <v>5.3318520000000014</v>
      </c>
    </row>
    <row r="98" spans="1:32" x14ac:dyDescent="0.2">
      <c r="A98" s="4" t="s">
        <v>167</v>
      </c>
      <c r="B98" s="4" t="s">
        <v>17</v>
      </c>
      <c r="C98" s="56">
        <f>Node_List!Z98*Parameters!D$21</f>
        <v>15.690000000000001</v>
      </c>
      <c r="D98" s="57">
        <f>Node_List!AA98*Parameters!E$21</f>
        <v>36.036750000000005</v>
      </c>
      <c r="E98" s="58">
        <f>Node_List!AB98*Parameters!F$21</f>
        <v>80.275500000000022</v>
      </c>
      <c r="F98" s="56">
        <f>C98*Parameters!N$24</f>
        <v>1.5690000000000002</v>
      </c>
      <c r="G98" s="57">
        <f>D98*Parameters!O$24</f>
        <v>3.6036750000000008</v>
      </c>
      <c r="H98" s="58">
        <f>E98*Parameters!P$24</f>
        <v>8.0275500000000033</v>
      </c>
      <c r="I98" s="56">
        <f>C98*Parameters!N$27</f>
        <v>3.9225000000000003</v>
      </c>
      <c r="J98" s="57">
        <f>D98*Parameters!O$27</f>
        <v>9.0091875000000012</v>
      </c>
      <c r="K98" s="58">
        <f>E98*Parameters!P$27</f>
        <v>20.068875000000006</v>
      </c>
      <c r="L98" s="56">
        <f>F98*Parameters!N$27</f>
        <v>0.39225000000000004</v>
      </c>
      <c r="M98" s="57">
        <f>G98*Parameters!O$27</f>
        <v>0.90091875000000021</v>
      </c>
      <c r="N98" s="58">
        <f>H98*Parameters!P$27</f>
        <v>2.0068875000000008</v>
      </c>
      <c r="O98" s="56">
        <f>C98*Parameters!N$29</f>
        <v>3.9225000000000003</v>
      </c>
      <c r="P98" s="57">
        <f>D98*Parameters!O$29</f>
        <v>9.0091875000000012</v>
      </c>
      <c r="Q98" s="58">
        <f>E98*Parameters!P$29</f>
        <v>20.068875000000006</v>
      </c>
      <c r="R98" s="56">
        <f>F98*Parameters!N$29</f>
        <v>0.39225000000000004</v>
      </c>
      <c r="S98" s="57">
        <f>G98*Parameters!O$27</f>
        <v>0.90091875000000021</v>
      </c>
      <c r="T98" s="58">
        <f>H98*Parameters!P$27</f>
        <v>2.0068875000000008</v>
      </c>
      <c r="U98" s="56">
        <f>C98*Parameters!N$30</f>
        <v>3.9225000000000003</v>
      </c>
      <c r="V98" s="57">
        <f>D98*Parameters!O$30</f>
        <v>9.0091875000000012</v>
      </c>
      <c r="W98" s="58">
        <f>E98*Parameters!P$30</f>
        <v>20.068875000000006</v>
      </c>
      <c r="X98" s="56">
        <f>F98*Parameters!N$30</f>
        <v>0.39225000000000004</v>
      </c>
      <c r="Y98" s="57">
        <f>G98*Parameters!O$30</f>
        <v>0.90091875000000021</v>
      </c>
      <c r="Z98" s="58">
        <f>H98*Parameters!P$30</f>
        <v>2.0068875000000008</v>
      </c>
      <c r="AA98" s="56">
        <f>C98*Parameters!N$31</f>
        <v>3.9225000000000003</v>
      </c>
      <c r="AB98" s="57">
        <f>D98*Parameters!O$31</f>
        <v>9.0091875000000012</v>
      </c>
      <c r="AC98" s="58">
        <f>E98*Parameters!P$31</f>
        <v>20.068875000000006</v>
      </c>
      <c r="AD98" s="56">
        <f>F98*Parameters!N$31</f>
        <v>0.39225000000000004</v>
      </c>
      <c r="AE98" s="57">
        <f>G98*Parameters!O$31</f>
        <v>0.90091875000000021</v>
      </c>
      <c r="AF98" s="58">
        <f>H98*Parameters!P$31</f>
        <v>2.0068875000000008</v>
      </c>
    </row>
    <row r="99" spans="1:32" x14ac:dyDescent="0.2">
      <c r="A99" s="4" t="s">
        <v>168</v>
      </c>
      <c r="B99" s="4" t="s">
        <v>17</v>
      </c>
      <c r="C99" s="56">
        <f>Node_List!Z99*Parameters!D$21</f>
        <v>9.5112000000000023</v>
      </c>
      <c r="D99" s="57">
        <f>Node_List!AA99*Parameters!E$21</f>
        <v>21.831840000000003</v>
      </c>
      <c r="E99" s="58">
        <f>Node_List!AB99*Parameters!F$21</f>
        <v>47.903040000000011</v>
      </c>
      <c r="F99" s="56">
        <f>C99*Parameters!N$24</f>
        <v>0.9511200000000003</v>
      </c>
      <c r="G99" s="57">
        <f>D99*Parameters!O$24</f>
        <v>2.1831840000000002</v>
      </c>
      <c r="H99" s="58">
        <f>E99*Parameters!P$24</f>
        <v>4.7903040000000017</v>
      </c>
      <c r="I99" s="56">
        <f>C99*Parameters!N$27</f>
        <v>2.3778000000000006</v>
      </c>
      <c r="J99" s="57">
        <f>D99*Parameters!O$27</f>
        <v>5.4579600000000008</v>
      </c>
      <c r="K99" s="58">
        <f>E99*Parameters!P$27</f>
        <v>11.975760000000003</v>
      </c>
      <c r="L99" s="56">
        <f>F99*Parameters!N$27</f>
        <v>0.23778000000000007</v>
      </c>
      <c r="M99" s="57">
        <f>G99*Parameters!O$27</f>
        <v>0.54579600000000006</v>
      </c>
      <c r="N99" s="58">
        <f>H99*Parameters!P$27</f>
        <v>1.1975760000000004</v>
      </c>
      <c r="O99" s="56">
        <f>C99*Parameters!N$29</f>
        <v>2.3778000000000006</v>
      </c>
      <c r="P99" s="57">
        <f>D99*Parameters!O$29</f>
        <v>5.4579600000000008</v>
      </c>
      <c r="Q99" s="58">
        <f>E99*Parameters!P$29</f>
        <v>11.975760000000003</v>
      </c>
      <c r="R99" s="56">
        <f>F99*Parameters!N$29</f>
        <v>0.23778000000000007</v>
      </c>
      <c r="S99" s="57">
        <f>G99*Parameters!O$27</f>
        <v>0.54579600000000006</v>
      </c>
      <c r="T99" s="58">
        <f>H99*Parameters!P$27</f>
        <v>1.1975760000000004</v>
      </c>
      <c r="U99" s="56">
        <f>C99*Parameters!N$30</f>
        <v>2.3778000000000006</v>
      </c>
      <c r="V99" s="57">
        <f>D99*Parameters!O$30</f>
        <v>5.4579600000000008</v>
      </c>
      <c r="W99" s="58">
        <f>E99*Parameters!P$30</f>
        <v>11.975760000000003</v>
      </c>
      <c r="X99" s="56">
        <f>F99*Parameters!N$30</f>
        <v>0.23778000000000007</v>
      </c>
      <c r="Y99" s="57">
        <f>G99*Parameters!O$30</f>
        <v>0.54579600000000006</v>
      </c>
      <c r="Z99" s="58">
        <f>H99*Parameters!P$30</f>
        <v>1.1975760000000004</v>
      </c>
      <c r="AA99" s="56">
        <f>C99*Parameters!N$31</f>
        <v>2.3778000000000006</v>
      </c>
      <c r="AB99" s="57">
        <f>D99*Parameters!O$31</f>
        <v>5.4579600000000008</v>
      </c>
      <c r="AC99" s="58">
        <f>E99*Parameters!P$31</f>
        <v>11.975760000000003</v>
      </c>
      <c r="AD99" s="56">
        <f>F99*Parameters!N$31</f>
        <v>0.23778000000000007</v>
      </c>
      <c r="AE99" s="57">
        <f>G99*Parameters!O$31</f>
        <v>0.54579600000000006</v>
      </c>
      <c r="AF99" s="58">
        <f>H99*Parameters!P$31</f>
        <v>1.1975760000000004</v>
      </c>
    </row>
    <row r="100" spans="1:32" x14ac:dyDescent="0.2">
      <c r="A100" s="4" t="s">
        <v>169</v>
      </c>
      <c r="B100" s="4" t="s">
        <v>17</v>
      </c>
      <c r="C100" s="56">
        <f>Node_List!Z100*Parameters!D$21</f>
        <v>14.551200000000003</v>
      </c>
      <c r="D100" s="57">
        <f>Node_List!AA100*Parameters!E$21</f>
        <v>34.013340000000007</v>
      </c>
      <c r="E100" s="58">
        <f>Node_List!AB100*Parameters!F$21</f>
        <v>77.150040000000018</v>
      </c>
      <c r="F100" s="56">
        <f>C100*Parameters!N$24</f>
        <v>1.4551200000000004</v>
      </c>
      <c r="G100" s="57">
        <f>D100*Parameters!O$24</f>
        <v>3.4013340000000007</v>
      </c>
      <c r="H100" s="58">
        <f>E100*Parameters!P$24</f>
        <v>7.7150040000000022</v>
      </c>
      <c r="I100" s="56">
        <f>C100*Parameters!N$27</f>
        <v>3.6378000000000008</v>
      </c>
      <c r="J100" s="57">
        <f>D100*Parameters!O$27</f>
        <v>8.5033350000000016</v>
      </c>
      <c r="K100" s="58">
        <f>E100*Parameters!P$27</f>
        <v>19.287510000000005</v>
      </c>
      <c r="L100" s="56">
        <f>F100*Parameters!N$27</f>
        <v>0.3637800000000001</v>
      </c>
      <c r="M100" s="57">
        <f>G100*Parameters!O$27</f>
        <v>0.85033350000000019</v>
      </c>
      <c r="N100" s="58">
        <f>H100*Parameters!P$27</f>
        <v>1.9287510000000005</v>
      </c>
      <c r="O100" s="56">
        <f>C100*Parameters!N$29</f>
        <v>3.6378000000000008</v>
      </c>
      <c r="P100" s="57">
        <f>D100*Parameters!O$29</f>
        <v>8.5033350000000016</v>
      </c>
      <c r="Q100" s="58">
        <f>E100*Parameters!P$29</f>
        <v>19.287510000000005</v>
      </c>
      <c r="R100" s="56">
        <f>F100*Parameters!N$29</f>
        <v>0.3637800000000001</v>
      </c>
      <c r="S100" s="57">
        <f>G100*Parameters!O$27</f>
        <v>0.85033350000000019</v>
      </c>
      <c r="T100" s="58">
        <f>H100*Parameters!P$27</f>
        <v>1.9287510000000005</v>
      </c>
      <c r="U100" s="56">
        <f>C100*Parameters!N$30</f>
        <v>3.6378000000000008</v>
      </c>
      <c r="V100" s="57">
        <f>D100*Parameters!O$30</f>
        <v>8.5033350000000016</v>
      </c>
      <c r="W100" s="58">
        <f>E100*Parameters!P$30</f>
        <v>19.287510000000005</v>
      </c>
      <c r="X100" s="56">
        <f>F100*Parameters!N$30</f>
        <v>0.3637800000000001</v>
      </c>
      <c r="Y100" s="57">
        <f>G100*Parameters!O$30</f>
        <v>0.85033350000000019</v>
      </c>
      <c r="Z100" s="58">
        <f>H100*Parameters!P$30</f>
        <v>1.9287510000000005</v>
      </c>
      <c r="AA100" s="56">
        <f>C100*Parameters!N$31</f>
        <v>3.6378000000000008</v>
      </c>
      <c r="AB100" s="57">
        <f>D100*Parameters!O$31</f>
        <v>8.5033350000000016</v>
      </c>
      <c r="AC100" s="58">
        <f>E100*Parameters!P$31</f>
        <v>19.287510000000005</v>
      </c>
      <c r="AD100" s="56">
        <f>F100*Parameters!N$31</f>
        <v>0.3637800000000001</v>
      </c>
      <c r="AE100" s="57">
        <f>G100*Parameters!O$31</f>
        <v>0.85033350000000019</v>
      </c>
      <c r="AF100" s="58">
        <f>H100*Parameters!P$31</f>
        <v>1.9287510000000005</v>
      </c>
    </row>
    <row r="101" spans="1:32" x14ac:dyDescent="0.2">
      <c r="A101" s="4" t="s">
        <v>170</v>
      </c>
      <c r="B101" s="4" t="s">
        <v>16</v>
      </c>
      <c r="C101" s="56">
        <f>Node_List!Z101*Parameters!D$21</f>
        <v>22.545600000000004</v>
      </c>
      <c r="D101" s="57">
        <f>Node_List!AA101*Parameters!E$21</f>
        <v>49.095420000000004</v>
      </c>
      <c r="E101" s="58">
        <f>Node_List!AB101*Parameters!F$21</f>
        <v>107.21052</v>
      </c>
      <c r="F101" s="56">
        <f>C101*Parameters!N$24</f>
        <v>2.2545600000000006</v>
      </c>
      <c r="G101" s="57">
        <f>D101*Parameters!O$24</f>
        <v>4.909542000000001</v>
      </c>
      <c r="H101" s="58">
        <f>E101*Parameters!P$24</f>
        <v>10.721052</v>
      </c>
      <c r="I101" s="56">
        <f>C101*Parameters!N$27</f>
        <v>5.636400000000001</v>
      </c>
      <c r="J101" s="57">
        <f>D101*Parameters!O$27</f>
        <v>12.273855000000001</v>
      </c>
      <c r="K101" s="58">
        <f>E101*Parameters!P$27</f>
        <v>26.802630000000001</v>
      </c>
      <c r="L101" s="56">
        <f>F101*Parameters!N$27</f>
        <v>0.56364000000000014</v>
      </c>
      <c r="M101" s="57">
        <f>G101*Parameters!O$27</f>
        <v>1.2273855000000002</v>
      </c>
      <c r="N101" s="58">
        <f>H101*Parameters!P$27</f>
        <v>2.6802630000000001</v>
      </c>
      <c r="O101" s="56">
        <f>C101*Parameters!N$29</f>
        <v>5.636400000000001</v>
      </c>
      <c r="P101" s="57">
        <f>D101*Parameters!O$29</f>
        <v>12.273855000000001</v>
      </c>
      <c r="Q101" s="58">
        <f>E101*Parameters!P$29</f>
        <v>26.802630000000001</v>
      </c>
      <c r="R101" s="56">
        <f>F101*Parameters!N$29</f>
        <v>0.56364000000000014</v>
      </c>
      <c r="S101" s="57">
        <f>G101*Parameters!O$27</f>
        <v>1.2273855000000002</v>
      </c>
      <c r="T101" s="58">
        <f>H101*Parameters!P$27</f>
        <v>2.6802630000000001</v>
      </c>
      <c r="U101" s="56">
        <f>C101*Parameters!N$30</f>
        <v>5.636400000000001</v>
      </c>
      <c r="V101" s="57">
        <f>D101*Parameters!O$30</f>
        <v>12.273855000000001</v>
      </c>
      <c r="W101" s="58">
        <f>E101*Parameters!P$30</f>
        <v>26.802630000000001</v>
      </c>
      <c r="X101" s="56">
        <f>F101*Parameters!N$30</f>
        <v>0.56364000000000014</v>
      </c>
      <c r="Y101" s="57">
        <f>G101*Parameters!O$30</f>
        <v>1.2273855000000002</v>
      </c>
      <c r="Z101" s="58">
        <f>H101*Parameters!P$30</f>
        <v>2.6802630000000001</v>
      </c>
      <c r="AA101" s="56">
        <f>C101*Parameters!N$31</f>
        <v>5.636400000000001</v>
      </c>
      <c r="AB101" s="57">
        <f>D101*Parameters!O$31</f>
        <v>12.273855000000001</v>
      </c>
      <c r="AC101" s="58">
        <f>E101*Parameters!P$31</f>
        <v>26.802630000000001</v>
      </c>
      <c r="AD101" s="56">
        <f>F101*Parameters!N$31</f>
        <v>0.56364000000000014</v>
      </c>
      <c r="AE101" s="57">
        <f>G101*Parameters!O$31</f>
        <v>1.2273855000000002</v>
      </c>
      <c r="AF101" s="58">
        <f>H101*Parameters!P$31</f>
        <v>2.6802630000000001</v>
      </c>
    </row>
    <row r="102" spans="1:32" x14ac:dyDescent="0.2">
      <c r="A102" s="4" t="s">
        <v>171</v>
      </c>
      <c r="B102" s="4" t="s">
        <v>17</v>
      </c>
      <c r="C102" s="56">
        <f>Node_List!Z102*Parameters!D$21</f>
        <v>5.910000000000001</v>
      </c>
      <c r="D102" s="57">
        <f>Node_List!AA102*Parameters!E$21</f>
        <v>14.973750000000003</v>
      </c>
      <c r="E102" s="58">
        <f>Node_List!AB102*Parameters!F$21</f>
        <v>34.38150000000001</v>
      </c>
      <c r="F102" s="56">
        <f>C102*Parameters!N$24</f>
        <v>0.59100000000000008</v>
      </c>
      <c r="G102" s="57">
        <f>D102*Parameters!O$24</f>
        <v>1.4973750000000003</v>
      </c>
      <c r="H102" s="58">
        <f>E102*Parameters!P$24</f>
        <v>3.4381500000000011</v>
      </c>
      <c r="I102" s="56">
        <f>C102*Parameters!N$27</f>
        <v>1.4775000000000003</v>
      </c>
      <c r="J102" s="57">
        <f>D102*Parameters!O$27</f>
        <v>3.7434375000000006</v>
      </c>
      <c r="K102" s="58">
        <f>E102*Parameters!P$27</f>
        <v>8.5953750000000024</v>
      </c>
      <c r="L102" s="56">
        <f>F102*Parameters!N$27</f>
        <v>0.14775000000000002</v>
      </c>
      <c r="M102" s="57">
        <f>G102*Parameters!O$27</f>
        <v>0.37434375000000009</v>
      </c>
      <c r="N102" s="58">
        <f>H102*Parameters!P$27</f>
        <v>0.85953750000000029</v>
      </c>
      <c r="O102" s="56">
        <f>C102*Parameters!N$29</f>
        <v>1.4775000000000003</v>
      </c>
      <c r="P102" s="57">
        <f>D102*Parameters!O$29</f>
        <v>3.7434375000000006</v>
      </c>
      <c r="Q102" s="58">
        <f>E102*Parameters!P$29</f>
        <v>8.5953750000000024</v>
      </c>
      <c r="R102" s="56">
        <f>F102*Parameters!N$29</f>
        <v>0.14775000000000002</v>
      </c>
      <c r="S102" s="57">
        <f>G102*Parameters!O$27</f>
        <v>0.37434375000000009</v>
      </c>
      <c r="T102" s="58">
        <f>H102*Parameters!P$27</f>
        <v>0.85953750000000029</v>
      </c>
      <c r="U102" s="56">
        <f>C102*Parameters!N$30</f>
        <v>1.4775000000000003</v>
      </c>
      <c r="V102" s="57">
        <f>D102*Parameters!O$30</f>
        <v>3.7434375000000006</v>
      </c>
      <c r="W102" s="58">
        <f>E102*Parameters!P$30</f>
        <v>8.5953750000000024</v>
      </c>
      <c r="X102" s="56">
        <f>F102*Parameters!N$30</f>
        <v>0.14775000000000002</v>
      </c>
      <c r="Y102" s="57">
        <f>G102*Parameters!O$30</f>
        <v>0.37434375000000009</v>
      </c>
      <c r="Z102" s="58">
        <f>H102*Parameters!P$30</f>
        <v>0.85953750000000029</v>
      </c>
      <c r="AA102" s="56">
        <f>C102*Parameters!N$31</f>
        <v>1.4775000000000003</v>
      </c>
      <c r="AB102" s="57">
        <f>D102*Parameters!O$31</f>
        <v>3.7434375000000006</v>
      </c>
      <c r="AC102" s="58">
        <f>E102*Parameters!P$31</f>
        <v>8.5953750000000024</v>
      </c>
      <c r="AD102" s="56">
        <f>F102*Parameters!N$31</f>
        <v>0.14775000000000002</v>
      </c>
      <c r="AE102" s="57">
        <f>G102*Parameters!O$31</f>
        <v>0.37434375000000009</v>
      </c>
      <c r="AF102" s="58">
        <f>H102*Parameters!P$31</f>
        <v>0.85953750000000029</v>
      </c>
    </row>
    <row r="103" spans="1:32" x14ac:dyDescent="0.2">
      <c r="A103" s="4" t="s">
        <v>172</v>
      </c>
      <c r="B103" s="4" t="s">
        <v>17</v>
      </c>
      <c r="C103" s="56">
        <f>Node_List!Z103*Parameters!D$21</f>
        <v>6.0576000000000008</v>
      </c>
      <c r="D103" s="57">
        <f>Node_List!AA103*Parameters!E$21</f>
        <v>15.635820000000002</v>
      </c>
      <c r="E103" s="58">
        <f>Node_List!AB103*Parameters!F$21</f>
        <v>36.98892</v>
      </c>
      <c r="F103" s="56">
        <f>C103*Parameters!N$24</f>
        <v>0.60576000000000008</v>
      </c>
      <c r="G103" s="57">
        <f>D103*Parameters!O$24</f>
        <v>1.5635820000000002</v>
      </c>
      <c r="H103" s="58">
        <f>E103*Parameters!P$24</f>
        <v>3.6988920000000003</v>
      </c>
      <c r="I103" s="56">
        <f>C103*Parameters!N$27</f>
        <v>1.5144000000000002</v>
      </c>
      <c r="J103" s="57">
        <f>D103*Parameters!O$27</f>
        <v>3.9089550000000006</v>
      </c>
      <c r="K103" s="58">
        <f>E103*Parameters!P$27</f>
        <v>9.2472300000000001</v>
      </c>
      <c r="L103" s="56">
        <f>F103*Parameters!N$27</f>
        <v>0.15144000000000002</v>
      </c>
      <c r="M103" s="57">
        <f>G103*Parameters!O$27</f>
        <v>0.39089550000000006</v>
      </c>
      <c r="N103" s="58">
        <f>H103*Parameters!P$27</f>
        <v>0.92472300000000007</v>
      </c>
      <c r="O103" s="56">
        <f>C103*Parameters!N$29</f>
        <v>1.5144000000000002</v>
      </c>
      <c r="P103" s="57">
        <f>D103*Parameters!O$29</f>
        <v>3.9089550000000006</v>
      </c>
      <c r="Q103" s="58">
        <f>E103*Parameters!P$29</f>
        <v>9.2472300000000001</v>
      </c>
      <c r="R103" s="56">
        <f>F103*Parameters!N$29</f>
        <v>0.15144000000000002</v>
      </c>
      <c r="S103" s="57">
        <f>G103*Parameters!O$27</f>
        <v>0.39089550000000006</v>
      </c>
      <c r="T103" s="58">
        <f>H103*Parameters!P$27</f>
        <v>0.92472300000000007</v>
      </c>
      <c r="U103" s="56">
        <f>C103*Parameters!N$30</f>
        <v>1.5144000000000002</v>
      </c>
      <c r="V103" s="57">
        <f>D103*Parameters!O$30</f>
        <v>3.9089550000000006</v>
      </c>
      <c r="W103" s="58">
        <f>E103*Parameters!P$30</f>
        <v>9.2472300000000001</v>
      </c>
      <c r="X103" s="56">
        <f>F103*Parameters!N$30</f>
        <v>0.15144000000000002</v>
      </c>
      <c r="Y103" s="57">
        <f>G103*Parameters!O$30</f>
        <v>0.39089550000000006</v>
      </c>
      <c r="Z103" s="58">
        <f>H103*Parameters!P$30</f>
        <v>0.92472300000000007</v>
      </c>
      <c r="AA103" s="56">
        <f>C103*Parameters!N$31</f>
        <v>1.5144000000000002</v>
      </c>
      <c r="AB103" s="57">
        <f>D103*Parameters!O$31</f>
        <v>3.9089550000000006</v>
      </c>
      <c r="AC103" s="58">
        <f>E103*Parameters!P$31</f>
        <v>9.2472300000000001</v>
      </c>
      <c r="AD103" s="56">
        <f>F103*Parameters!N$31</f>
        <v>0.15144000000000002</v>
      </c>
      <c r="AE103" s="57">
        <f>G103*Parameters!O$31</f>
        <v>0.39089550000000006</v>
      </c>
      <c r="AF103" s="58">
        <f>H103*Parameters!P$31</f>
        <v>0.92472300000000007</v>
      </c>
    </row>
    <row r="105" spans="1:32" x14ac:dyDescent="0.2">
      <c r="C105" s="89">
        <f>SUM(C2:C103)</f>
        <v>1462.6223280000006</v>
      </c>
      <c r="D105" s="89">
        <f t="shared" ref="D105:AF105" si="0">SUM(D2:D103)</f>
        <v>3552.1335246000003</v>
      </c>
      <c r="E105" s="89">
        <f t="shared" si="0"/>
        <v>8143.2524076</v>
      </c>
      <c r="F105" s="89">
        <f t="shared" si="0"/>
        <v>146.26223279999999</v>
      </c>
      <c r="G105" s="89">
        <f t="shared" si="0"/>
        <v>355.21335246000018</v>
      </c>
      <c r="H105" s="89">
        <f t="shared" si="0"/>
        <v>814.32524076000038</v>
      </c>
      <c r="I105" s="89">
        <f t="shared" si="0"/>
        <v>365.65558200000015</v>
      </c>
      <c r="J105" s="89">
        <f t="shared" si="0"/>
        <v>888.03338115000008</v>
      </c>
      <c r="K105" s="89">
        <f t="shared" si="0"/>
        <v>2035.8131019</v>
      </c>
      <c r="L105" s="89">
        <f t="shared" si="0"/>
        <v>36.565558199999998</v>
      </c>
      <c r="M105" s="89">
        <f t="shared" si="0"/>
        <v>88.803338115000045</v>
      </c>
      <c r="N105" s="89">
        <f t="shared" si="0"/>
        <v>203.5813101900001</v>
      </c>
      <c r="O105" s="89">
        <f t="shared" si="0"/>
        <v>365.65558200000015</v>
      </c>
      <c r="P105" s="89">
        <f t="shared" si="0"/>
        <v>888.03338115000008</v>
      </c>
      <c r="Q105" s="89">
        <f t="shared" si="0"/>
        <v>2035.8131019</v>
      </c>
      <c r="R105" s="89">
        <f t="shared" si="0"/>
        <v>36.565558199999998</v>
      </c>
      <c r="S105" s="89">
        <f t="shared" si="0"/>
        <v>88.803338115000045</v>
      </c>
      <c r="T105" s="89">
        <f t="shared" si="0"/>
        <v>203.5813101900001</v>
      </c>
      <c r="U105" s="89">
        <f t="shared" si="0"/>
        <v>365.65558200000015</v>
      </c>
      <c r="V105" s="89">
        <f t="shared" si="0"/>
        <v>888.03338115000008</v>
      </c>
      <c r="W105" s="89">
        <f t="shared" si="0"/>
        <v>2035.8131019</v>
      </c>
      <c r="X105" s="89">
        <f t="shared" si="0"/>
        <v>36.565558199999998</v>
      </c>
      <c r="Y105" s="89">
        <f t="shared" si="0"/>
        <v>88.803338115000045</v>
      </c>
      <c r="Z105" s="89">
        <f t="shared" si="0"/>
        <v>203.5813101900001</v>
      </c>
      <c r="AA105" s="89">
        <f t="shared" si="0"/>
        <v>365.65558200000015</v>
      </c>
      <c r="AB105" s="89">
        <f t="shared" si="0"/>
        <v>888.03338115000008</v>
      </c>
      <c r="AC105" s="89">
        <f t="shared" si="0"/>
        <v>2035.8131019</v>
      </c>
      <c r="AD105" s="89">
        <f t="shared" si="0"/>
        <v>36.565558199999998</v>
      </c>
      <c r="AE105" s="89">
        <f t="shared" si="0"/>
        <v>88.803338115000045</v>
      </c>
      <c r="AF105" s="89">
        <f t="shared" si="0"/>
        <v>203.5813101900001</v>
      </c>
    </row>
    <row r="106" spans="1:32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x14ac:dyDescent="0.2">
      <c r="C107" s="4"/>
      <c r="D107" s="4"/>
      <c r="E107" s="4"/>
      <c r="F107" s="4"/>
      <c r="G107" s="4"/>
      <c r="H107" s="4"/>
      <c r="I107" s="4">
        <f>I105/C105</f>
        <v>0.25</v>
      </c>
      <c r="J107" s="4">
        <f t="shared" ref="J107" si="1">J105/D105</f>
        <v>0.25</v>
      </c>
      <c r="K107" s="4">
        <f t="shared" ref="K107" si="2">K105/E105</f>
        <v>0.25</v>
      </c>
      <c r="L107" s="4">
        <f t="shared" ref="L107" si="3">L105/F105</f>
        <v>0.25</v>
      </c>
      <c r="M107" s="4">
        <f t="shared" ref="M107" si="4">M105/G105</f>
        <v>0.25</v>
      </c>
      <c r="N107" s="4">
        <f t="shared" ref="N107" si="5">N105/H105</f>
        <v>0.25</v>
      </c>
      <c r="O107" s="4">
        <f>O105/C105</f>
        <v>0.25</v>
      </c>
      <c r="P107" s="4">
        <f t="shared" ref="P107" si="6">P105/D105</f>
        <v>0.25</v>
      </c>
      <c r="Q107" s="4">
        <f t="shared" ref="Q107" si="7">Q105/E105</f>
        <v>0.25</v>
      </c>
      <c r="R107" s="4">
        <f t="shared" ref="R107" si="8">R105/F105</f>
        <v>0.25</v>
      </c>
      <c r="S107" s="89">
        <f t="shared" ref="S107" si="9">S105/G105</f>
        <v>0.25</v>
      </c>
      <c r="T107" s="89">
        <f t="shared" ref="T107" si="10">T105/H105</f>
        <v>0.25</v>
      </c>
      <c r="U107" s="4">
        <f>U105/C105</f>
        <v>0.25</v>
      </c>
      <c r="V107" s="4">
        <f t="shared" ref="V107" si="11">V105/D105</f>
        <v>0.25</v>
      </c>
      <c r="W107" s="4">
        <f t="shared" ref="W107" si="12">W105/E105</f>
        <v>0.25</v>
      </c>
      <c r="X107" s="4">
        <f t="shared" ref="X107" si="13">X105/F105</f>
        <v>0.25</v>
      </c>
      <c r="Y107" s="4">
        <f t="shared" ref="Y107" si="14">Y105/G105</f>
        <v>0.25</v>
      </c>
      <c r="Z107" s="4">
        <f t="shared" ref="Z107" si="15">Z105/H105</f>
        <v>0.25</v>
      </c>
      <c r="AA107" s="4">
        <f>AA105/C105</f>
        <v>0.25</v>
      </c>
      <c r="AB107" s="4">
        <f t="shared" ref="AB107" si="16">AB105/D105</f>
        <v>0.25</v>
      </c>
      <c r="AC107" s="4">
        <f t="shared" ref="AC107" si="17">AC105/E105</f>
        <v>0.25</v>
      </c>
      <c r="AD107" s="4">
        <f t="shared" ref="AD107" si="18">AD105/F105</f>
        <v>0.25</v>
      </c>
      <c r="AE107" s="4">
        <f t="shared" ref="AE107" si="19">AE105/G105</f>
        <v>0.25</v>
      </c>
      <c r="AF107" s="4">
        <f t="shared" ref="AF107" si="20">AF105/H105</f>
        <v>0.25</v>
      </c>
    </row>
    <row r="109" spans="1:32" ht="35.25" customHeight="1" x14ac:dyDescent="0.2">
      <c r="A109" s="11"/>
      <c r="B109" s="11"/>
      <c r="C109" s="116" t="s">
        <v>46</v>
      </c>
      <c r="D109" s="116"/>
      <c r="E109" s="116"/>
      <c r="F109" s="116"/>
      <c r="G109" s="116"/>
      <c r="H109" s="116"/>
      <c r="I109" s="114" t="s">
        <v>47</v>
      </c>
      <c r="J109" s="115"/>
      <c r="K109" s="115"/>
      <c r="L109" s="115"/>
      <c r="M109" s="115"/>
      <c r="N109" s="115"/>
      <c r="O109" s="114" t="s">
        <v>50</v>
      </c>
      <c r="P109" s="115"/>
      <c r="Q109" s="115"/>
      <c r="R109" s="115"/>
      <c r="S109" s="115"/>
      <c r="T109" s="115"/>
      <c r="U109" s="117" t="s">
        <v>48</v>
      </c>
      <c r="V109" s="117"/>
      <c r="W109" s="117"/>
      <c r="X109" s="117"/>
      <c r="Y109" s="117"/>
      <c r="Z109" s="117"/>
      <c r="AA109" s="117" t="s">
        <v>49</v>
      </c>
      <c r="AB109" s="117"/>
      <c r="AC109" s="117"/>
      <c r="AD109" s="117"/>
      <c r="AE109" s="117"/>
      <c r="AF109" s="117"/>
    </row>
    <row r="110" spans="1:32" ht="17.25" customHeight="1" x14ac:dyDescent="0.2">
      <c r="C110" s="116" t="s">
        <v>42</v>
      </c>
      <c r="D110" s="116"/>
      <c r="E110" s="116"/>
      <c r="F110" s="116" t="s">
        <v>41</v>
      </c>
      <c r="G110" s="116"/>
      <c r="H110" s="116"/>
      <c r="I110" s="116" t="s">
        <v>42</v>
      </c>
      <c r="J110" s="116"/>
      <c r="K110" s="116"/>
      <c r="L110" s="116" t="s">
        <v>41</v>
      </c>
      <c r="M110" s="116"/>
      <c r="N110" s="116"/>
      <c r="O110" s="116" t="s">
        <v>42</v>
      </c>
      <c r="P110" s="116"/>
      <c r="Q110" s="116"/>
      <c r="R110" s="116" t="s">
        <v>41</v>
      </c>
      <c r="S110" s="116"/>
      <c r="T110" s="116"/>
      <c r="U110" s="116" t="s">
        <v>42</v>
      </c>
      <c r="V110" s="116"/>
      <c r="W110" s="116"/>
      <c r="X110" s="116" t="s">
        <v>41</v>
      </c>
      <c r="Y110" s="116"/>
      <c r="Z110" s="116"/>
      <c r="AA110" s="116" t="s">
        <v>42</v>
      </c>
      <c r="AB110" s="116"/>
      <c r="AC110" s="116"/>
      <c r="AD110" s="116" t="s">
        <v>41</v>
      </c>
      <c r="AE110" s="116"/>
      <c r="AF110" s="116"/>
    </row>
  </sheetData>
  <mergeCells count="15">
    <mergeCell ref="C109:H109"/>
    <mergeCell ref="C110:E110"/>
    <mergeCell ref="F110:H110"/>
    <mergeCell ref="I109:N109"/>
    <mergeCell ref="I110:K110"/>
    <mergeCell ref="L110:N110"/>
    <mergeCell ref="AA109:AF109"/>
    <mergeCell ref="AA110:AC110"/>
    <mergeCell ref="AD110:AF110"/>
    <mergeCell ref="O109:T109"/>
    <mergeCell ref="O110:Q110"/>
    <mergeCell ref="R110:T110"/>
    <mergeCell ref="U109:Z109"/>
    <mergeCell ref="U110:W110"/>
    <mergeCell ref="X110:Z1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J16" sqref="J16"/>
    </sheetView>
  </sheetViews>
  <sheetFormatPr baseColWidth="10" defaultColWidth="9.140625" defaultRowHeight="12.75" x14ac:dyDescent="0.2"/>
  <cols>
    <col min="1" max="1" width="15.85546875" style="3" bestFit="1" customWidth="1"/>
    <col min="2" max="2" width="20.85546875" style="3" bestFit="1" customWidth="1"/>
    <col min="3" max="8" width="10.7109375" style="3" customWidth="1"/>
  </cols>
  <sheetData>
    <row r="1" spans="1:8" ht="24.75" customHeight="1" x14ac:dyDescent="0.2">
      <c r="A1" s="60" t="s">
        <v>7</v>
      </c>
      <c r="B1" s="60" t="s">
        <v>2</v>
      </c>
      <c r="C1" s="53">
        <v>2019</v>
      </c>
      <c r="D1" s="54">
        <v>2022</v>
      </c>
      <c r="E1" s="55">
        <v>2025</v>
      </c>
      <c r="F1" s="53">
        <v>2019</v>
      </c>
      <c r="G1" s="54">
        <v>2022</v>
      </c>
      <c r="H1" s="55">
        <v>2025</v>
      </c>
    </row>
    <row r="2" spans="1:8" x14ac:dyDescent="0.2">
      <c r="A2" s="4" t="s">
        <v>71</v>
      </c>
      <c r="B2" s="4" t="s">
        <v>17</v>
      </c>
      <c r="C2" s="56">
        <f>Peer2Peer!C2+Web!C2+Video!C2</f>
        <v>19.532000000000004</v>
      </c>
      <c r="D2" s="57">
        <f>Peer2Peer!D2+Web!D2+Video!D2</f>
        <v>44.404899999999998</v>
      </c>
      <c r="E2" s="58">
        <f>Peer2Peer!E2+Web!E2+Video!E2</f>
        <v>97.439400000000006</v>
      </c>
      <c r="F2" s="56">
        <f>C2*Parameters!N$24</f>
        <v>1.9532000000000005</v>
      </c>
      <c r="G2" s="57">
        <f>D2*Parameters!O$24</f>
        <v>4.4404899999999996</v>
      </c>
      <c r="H2" s="58">
        <f>E2*Parameters!P$24</f>
        <v>9.743940000000002</v>
      </c>
    </row>
    <row r="3" spans="1:8" x14ac:dyDescent="0.2">
      <c r="A3" s="4" t="s">
        <v>72</v>
      </c>
      <c r="B3" s="4" t="s">
        <v>17</v>
      </c>
      <c r="C3" s="56">
        <f>Peer2Peer!C3+Web!C3+Video!C3</f>
        <v>19.992000000000004</v>
      </c>
      <c r="D3" s="57">
        <f>Peer2Peer!D3+Web!D3+Video!D3</f>
        <v>51.839399999999998</v>
      </c>
      <c r="E3" s="58">
        <f>Peer2Peer!E3+Web!E3+Video!E3</f>
        <v>120.89640000000003</v>
      </c>
      <c r="F3" s="56">
        <f>C3*Parameters!N$24</f>
        <v>1.9992000000000005</v>
      </c>
      <c r="G3" s="57">
        <f>D3*Parameters!O$24</f>
        <v>5.1839399999999998</v>
      </c>
      <c r="H3" s="58">
        <f>E3*Parameters!P$24</f>
        <v>12.089640000000003</v>
      </c>
    </row>
    <row r="4" spans="1:8" x14ac:dyDescent="0.2">
      <c r="A4" s="4" t="s">
        <v>73</v>
      </c>
      <c r="B4" s="4" t="s">
        <v>18</v>
      </c>
      <c r="C4" s="56">
        <f>Peer2Peer!C4+Web!C4+Video!C4</f>
        <v>45.804000000000002</v>
      </c>
      <c r="D4" s="57">
        <f>Peer2Peer!D4+Web!D4+Video!D4</f>
        <v>108.3503</v>
      </c>
      <c r="E4" s="58">
        <f>Peer2Peer!E4+Web!E4+Video!E4</f>
        <v>246.45180000000011</v>
      </c>
      <c r="F4" s="56">
        <f>C4*Parameters!N$24</f>
        <v>4.5804</v>
      </c>
      <c r="G4" s="57">
        <f>D4*Parameters!O$24</f>
        <v>10.835030000000001</v>
      </c>
      <c r="H4" s="58">
        <f>E4*Parameters!P$24</f>
        <v>24.645180000000011</v>
      </c>
    </row>
    <row r="5" spans="1:8" x14ac:dyDescent="0.2">
      <c r="A5" s="4" t="s">
        <v>74</v>
      </c>
      <c r="B5" s="4" t="s">
        <v>17</v>
      </c>
      <c r="C5" s="56">
        <f>Peer2Peer!C5+Web!C5+Video!C5</f>
        <v>16.923999999999999</v>
      </c>
      <c r="D5" s="57">
        <f>Peer2Peer!D5+Web!D5+Video!D5</f>
        <v>41.024299999999997</v>
      </c>
      <c r="E5" s="58">
        <f>Peer2Peer!E5+Web!E5+Video!E5</f>
        <v>94.615800000000007</v>
      </c>
      <c r="F5" s="56">
        <f>C5*Parameters!N$24</f>
        <v>1.6924000000000001</v>
      </c>
      <c r="G5" s="57">
        <f>D5*Parameters!O$24</f>
        <v>4.10243</v>
      </c>
      <c r="H5" s="58">
        <f>E5*Parameters!P$24</f>
        <v>9.4615800000000014</v>
      </c>
    </row>
    <row r="6" spans="1:8" x14ac:dyDescent="0.2">
      <c r="A6" s="4" t="s">
        <v>75</v>
      </c>
      <c r="B6" s="4" t="s">
        <v>17</v>
      </c>
      <c r="C6" s="56">
        <f>Peer2Peer!C6+Web!C6+Video!C6</f>
        <v>25.308000000000003</v>
      </c>
      <c r="D6" s="57">
        <f>Peer2Peer!D6+Web!D6+Video!D6</f>
        <v>59.540600000000005</v>
      </c>
      <c r="E6" s="58">
        <f>Peer2Peer!E6+Web!E6+Video!E6</f>
        <v>134.74360000000004</v>
      </c>
      <c r="F6" s="56">
        <f>C6*Parameters!N$24</f>
        <v>2.5308000000000006</v>
      </c>
      <c r="G6" s="57">
        <f>D6*Parameters!O$24</f>
        <v>5.954060000000001</v>
      </c>
      <c r="H6" s="58">
        <f>E6*Parameters!P$24</f>
        <v>13.474360000000004</v>
      </c>
    </row>
    <row r="7" spans="1:8" x14ac:dyDescent="0.2">
      <c r="A7" s="4" t="s">
        <v>76</v>
      </c>
      <c r="B7" s="4" t="s">
        <v>17</v>
      </c>
      <c r="C7" s="56">
        <f>Peer2Peer!C7+Web!C7+Video!C7</f>
        <v>31.610000000000007</v>
      </c>
      <c r="D7" s="57">
        <f>Peer2Peer!D7+Web!D7+Video!D7</f>
        <v>79.390750000000025</v>
      </c>
      <c r="E7" s="58">
        <f>Peer2Peer!E7+Web!E7+Video!E7</f>
        <v>185.87950000000001</v>
      </c>
      <c r="F7" s="56">
        <f>C7*Parameters!N$24</f>
        <v>3.1610000000000009</v>
      </c>
      <c r="G7" s="57">
        <f>D7*Parameters!O$24</f>
        <v>7.9390750000000025</v>
      </c>
      <c r="H7" s="58">
        <f>E7*Parameters!P$24</f>
        <v>18.587950000000003</v>
      </c>
    </row>
    <row r="8" spans="1:8" x14ac:dyDescent="0.2">
      <c r="A8" s="4" t="s">
        <v>77</v>
      </c>
      <c r="B8" s="4" t="s">
        <v>17</v>
      </c>
      <c r="C8" s="56">
        <f>Peer2Peer!C8+Web!C8+Video!C8</f>
        <v>20.488</v>
      </c>
      <c r="D8" s="57">
        <f>Peer2Peer!D8+Web!D8+Video!D8</f>
        <v>46.316600000000008</v>
      </c>
      <c r="E8" s="58">
        <f>Peer2Peer!E8+Web!E8+Video!E8</f>
        <v>103.39960000000002</v>
      </c>
      <c r="F8" s="56">
        <f>C8*Parameters!N$24</f>
        <v>2.0488</v>
      </c>
      <c r="G8" s="57">
        <f>D8*Parameters!O$24</f>
        <v>4.631660000000001</v>
      </c>
      <c r="H8" s="58">
        <f>E8*Parameters!P$24</f>
        <v>10.339960000000003</v>
      </c>
    </row>
    <row r="9" spans="1:8" x14ac:dyDescent="0.2">
      <c r="A9" s="4" t="s">
        <v>78</v>
      </c>
      <c r="B9" s="4" t="s">
        <v>17</v>
      </c>
      <c r="C9" s="56">
        <f>Peer2Peer!C9+Web!C9+Video!C9</f>
        <v>33.076000000000008</v>
      </c>
      <c r="D9" s="57">
        <f>Peer2Peer!D9+Web!D9+Video!D9</f>
        <v>80.230700000000013</v>
      </c>
      <c r="E9" s="58">
        <f>Peer2Peer!E9+Web!E9+Video!E9</f>
        <v>185.05420000000004</v>
      </c>
      <c r="F9" s="56">
        <f>C9*Parameters!N$24</f>
        <v>3.3076000000000008</v>
      </c>
      <c r="G9" s="57">
        <f>D9*Parameters!O$24</f>
        <v>8.0230700000000024</v>
      </c>
      <c r="H9" s="58">
        <f>E9*Parameters!P$24</f>
        <v>18.505420000000004</v>
      </c>
    </row>
    <row r="10" spans="1:8" x14ac:dyDescent="0.2">
      <c r="A10" s="4" t="s">
        <v>79</v>
      </c>
      <c r="B10" s="4" t="s">
        <v>17</v>
      </c>
      <c r="C10" s="56">
        <f>Peer2Peer!C10+Web!C10+Video!C10</f>
        <v>13.992000000000001</v>
      </c>
      <c r="D10" s="57">
        <f>Peer2Peer!D10+Web!D10+Video!D10</f>
        <v>36.144400000000005</v>
      </c>
      <c r="E10" s="58">
        <f>Peer2Peer!E10+Web!E10+Video!E10</f>
        <v>84.266400000000004</v>
      </c>
      <c r="F10" s="56">
        <f>C10*Parameters!N$24</f>
        <v>1.3992000000000002</v>
      </c>
      <c r="G10" s="57">
        <f>D10*Parameters!O$24</f>
        <v>3.6144400000000005</v>
      </c>
      <c r="H10" s="58">
        <f>E10*Parameters!P$24</f>
        <v>8.4266400000000008</v>
      </c>
    </row>
    <row r="11" spans="1:8" x14ac:dyDescent="0.2">
      <c r="A11" s="4" t="s">
        <v>80</v>
      </c>
      <c r="B11" s="4" t="s">
        <v>16</v>
      </c>
      <c r="C11" s="56">
        <f>Peer2Peer!C11+Web!C11+Video!C11</f>
        <v>9.4719999999999995</v>
      </c>
      <c r="D11" s="57">
        <f>Peer2Peer!D11+Web!D11+Video!D11</f>
        <v>24.1404</v>
      </c>
      <c r="E11" s="58">
        <f>Peer2Peer!E11+Web!E11+Video!E11</f>
        <v>55.522400000000005</v>
      </c>
      <c r="F11" s="56">
        <f>C11*Parameters!N$24</f>
        <v>0.94720000000000004</v>
      </c>
      <c r="G11" s="57">
        <f>D11*Parameters!O$24</f>
        <v>2.41404</v>
      </c>
      <c r="H11" s="58">
        <f>E11*Parameters!P$24</f>
        <v>5.5522400000000012</v>
      </c>
    </row>
    <row r="12" spans="1:8" x14ac:dyDescent="0.2">
      <c r="A12" s="4" t="s">
        <v>81</v>
      </c>
      <c r="B12" s="4" t="s">
        <v>17</v>
      </c>
      <c r="C12" s="56">
        <f>Peer2Peer!C12+Web!C12+Video!C12</f>
        <v>6.202</v>
      </c>
      <c r="D12" s="57">
        <f>Peer2Peer!D12+Web!D12+Video!D12</f>
        <v>14.110150000000001</v>
      </c>
      <c r="E12" s="58">
        <f>Peer2Peer!E12+Web!E12+Video!E12</f>
        <v>30.935900000000004</v>
      </c>
      <c r="F12" s="56">
        <f>C12*Parameters!N$24</f>
        <v>0.62020000000000008</v>
      </c>
      <c r="G12" s="57">
        <f>D12*Parameters!O$24</f>
        <v>1.4110150000000001</v>
      </c>
      <c r="H12" s="58">
        <f>E12*Parameters!P$24</f>
        <v>3.0935900000000007</v>
      </c>
    </row>
    <row r="13" spans="1:8" x14ac:dyDescent="0.2">
      <c r="A13" s="4" t="s">
        <v>82</v>
      </c>
      <c r="B13" s="4" t="s">
        <v>17</v>
      </c>
      <c r="C13" s="56">
        <f>Peer2Peer!C13+Web!C13+Video!C13</f>
        <v>7.9440000000000008</v>
      </c>
      <c r="D13" s="57">
        <f>Peer2Peer!D13+Web!D13+Video!D13</f>
        <v>21.490800000000007</v>
      </c>
      <c r="E13" s="58">
        <f>Peer2Peer!E13+Web!E13+Video!E13</f>
        <v>51.784800000000004</v>
      </c>
      <c r="F13" s="56">
        <f>C13*Parameters!N$24</f>
        <v>0.79440000000000011</v>
      </c>
      <c r="G13" s="57">
        <f>D13*Parameters!O$24</f>
        <v>2.149080000000001</v>
      </c>
      <c r="H13" s="58">
        <f>E13*Parameters!P$24</f>
        <v>5.1784800000000004</v>
      </c>
    </row>
    <row r="14" spans="1:8" x14ac:dyDescent="0.2">
      <c r="A14" s="4" t="s">
        <v>83</v>
      </c>
      <c r="B14" s="4" t="s">
        <v>17</v>
      </c>
      <c r="C14" s="56">
        <f>Peer2Peer!C14+Web!C14+Video!C14</f>
        <v>7.4279999999999999</v>
      </c>
      <c r="D14" s="57">
        <f>Peer2Peer!D14+Web!D14+Video!D14</f>
        <v>18.204600000000006</v>
      </c>
      <c r="E14" s="58">
        <f>Peer2Peer!E14+Web!E14+Video!E14</f>
        <v>40.167600000000007</v>
      </c>
      <c r="F14" s="56">
        <f>C14*Parameters!N$24</f>
        <v>0.74280000000000002</v>
      </c>
      <c r="G14" s="57">
        <f>D14*Parameters!O$24</f>
        <v>1.8204600000000006</v>
      </c>
      <c r="H14" s="58">
        <f>E14*Parameters!P$24</f>
        <v>4.0167600000000006</v>
      </c>
    </row>
    <row r="15" spans="1:8" x14ac:dyDescent="0.2">
      <c r="A15" s="4" t="s">
        <v>84</v>
      </c>
      <c r="B15" s="4" t="s">
        <v>17</v>
      </c>
      <c r="C15" s="56">
        <f>Peer2Peer!C15+Web!C15+Video!C15</f>
        <v>29.182000000000002</v>
      </c>
      <c r="D15" s="57">
        <f>Peer2Peer!D15+Web!D15+Video!D15</f>
        <v>67.481150000000014</v>
      </c>
      <c r="E15" s="58">
        <f>Peer2Peer!E15+Web!E15+Video!E15</f>
        <v>152.34190000000004</v>
      </c>
      <c r="F15" s="56">
        <f>C15*Parameters!N$24</f>
        <v>2.9182000000000006</v>
      </c>
      <c r="G15" s="57">
        <f>D15*Parameters!O$24</f>
        <v>6.7481150000000021</v>
      </c>
      <c r="H15" s="58">
        <f>E15*Parameters!P$24</f>
        <v>15.234190000000005</v>
      </c>
    </row>
    <row r="16" spans="1:8" x14ac:dyDescent="0.2">
      <c r="A16" s="4" t="s">
        <v>85</v>
      </c>
      <c r="B16" s="4" t="s">
        <v>17</v>
      </c>
      <c r="C16" s="56">
        <f>Peer2Peer!C16+Web!C16+Video!C16</f>
        <v>23.920000000000005</v>
      </c>
      <c r="D16" s="57">
        <f>Peer2Peer!D16+Web!D16+Video!D16</f>
        <v>58.296500000000009</v>
      </c>
      <c r="E16" s="58">
        <f>Peer2Peer!E16+Web!E16+Video!E16</f>
        <v>132.74900000000002</v>
      </c>
      <c r="F16" s="56">
        <f>C16*Parameters!N$24</f>
        <v>2.3920000000000008</v>
      </c>
      <c r="G16" s="57">
        <f>D16*Parameters!O$24</f>
        <v>5.8296500000000009</v>
      </c>
      <c r="H16" s="58">
        <f>E16*Parameters!P$24</f>
        <v>13.274900000000002</v>
      </c>
    </row>
    <row r="17" spans="1:8" x14ac:dyDescent="0.2">
      <c r="A17" s="4" t="s">
        <v>86</v>
      </c>
      <c r="B17" s="4" t="s">
        <v>17</v>
      </c>
      <c r="C17" s="56">
        <f>Peer2Peer!C17+Web!C17+Video!C17</f>
        <v>7.1500000000000012</v>
      </c>
      <c r="D17" s="57">
        <f>Peer2Peer!D17+Web!D17+Video!D17</f>
        <v>18.328750000000003</v>
      </c>
      <c r="E17" s="58">
        <f>Peer2Peer!E17+Web!E17+Video!E17</f>
        <v>42.587500000000006</v>
      </c>
      <c r="F17" s="56">
        <f>C17*Parameters!N$24</f>
        <v>0.71500000000000019</v>
      </c>
      <c r="G17" s="57">
        <f>D17*Parameters!O$24</f>
        <v>1.8328750000000005</v>
      </c>
      <c r="H17" s="58">
        <f>E17*Parameters!P$24</f>
        <v>4.2587500000000009</v>
      </c>
    </row>
    <row r="18" spans="1:8" x14ac:dyDescent="0.2">
      <c r="A18" s="4" t="s">
        <v>87</v>
      </c>
      <c r="B18" s="4" t="s">
        <v>17</v>
      </c>
      <c r="C18" s="56">
        <f>Peer2Peer!C18+Web!C18+Video!C18</f>
        <v>22.740000000000002</v>
      </c>
      <c r="D18" s="57">
        <f>Peer2Peer!D18+Web!D18+Video!D18</f>
        <v>53.4255</v>
      </c>
      <c r="E18" s="58">
        <f>Peer2Peer!E18+Web!E18+Video!E18</f>
        <v>119.46300000000002</v>
      </c>
      <c r="F18" s="56">
        <f>C18*Parameters!N$24</f>
        <v>2.2740000000000005</v>
      </c>
      <c r="G18" s="57">
        <f>D18*Parameters!O$24</f>
        <v>5.3425500000000001</v>
      </c>
      <c r="H18" s="58">
        <f>E18*Parameters!P$24</f>
        <v>11.946300000000003</v>
      </c>
    </row>
    <row r="19" spans="1:8" x14ac:dyDescent="0.2">
      <c r="A19" s="4" t="s">
        <v>88</v>
      </c>
      <c r="B19" s="4" t="s">
        <v>17</v>
      </c>
      <c r="C19" s="56">
        <f>Peer2Peer!C19+Web!C19+Video!C19</f>
        <v>12.388000000000002</v>
      </c>
      <c r="D19" s="57">
        <f>Peer2Peer!D19+Web!D19+Video!D19</f>
        <v>29.6341</v>
      </c>
      <c r="E19" s="58">
        <f>Peer2Peer!E19+Web!E19+Video!E19</f>
        <v>67.254600000000011</v>
      </c>
      <c r="F19" s="56">
        <f>C19*Parameters!N$24</f>
        <v>1.2388000000000003</v>
      </c>
      <c r="G19" s="57">
        <f>D19*Parameters!O$24</f>
        <v>2.9634100000000001</v>
      </c>
      <c r="H19" s="58">
        <f>E19*Parameters!P$24</f>
        <v>6.7254600000000018</v>
      </c>
    </row>
    <row r="20" spans="1:8" x14ac:dyDescent="0.2">
      <c r="A20" s="4" t="s">
        <v>89</v>
      </c>
      <c r="B20" s="4" t="s">
        <v>17</v>
      </c>
      <c r="C20" s="56">
        <f>Peer2Peer!C20+Web!C20+Video!C20</f>
        <v>19.746000000000002</v>
      </c>
      <c r="D20" s="57">
        <f>Peer2Peer!D20+Web!D20+Video!D20</f>
        <v>49.135950000000008</v>
      </c>
      <c r="E20" s="58">
        <f>Peer2Peer!E20+Web!E20+Video!E20</f>
        <v>112.55070000000001</v>
      </c>
      <c r="F20" s="56">
        <f>C20*Parameters!N$24</f>
        <v>1.9746000000000004</v>
      </c>
      <c r="G20" s="57">
        <f>D20*Parameters!O$24</f>
        <v>4.9135950000000008</v>
      </c>
      <c r="H20" s="58">
        <f>E20*Parameters!P$24</f>
        <v>11.255070000000002</v>
      </c>
    </row>
    <row r="21" spans="1:8" x14ac:dyDescent="0.2">
      <c r="A21" s="4" t="s">
        <v>90</v>
      </c>
      <c r="B21" s="4" t="s">
        <v>17</v>
      </c>
      <c r="C21" s="56">
        <f>Peer2Peer!C21+Web!C21+Video!C21</f>
        <v>14.554000000000002</v>
      </c>
      <c r="D21" s="57">
        <f>Peer2Peer!D21+Web!D21+Video!D21</f>
        <v>37.854050000000008</v>
      </c>
      <c r="E21" s="58">
        <f>Peer2Peer!E21+Web!E21+Video!E21</f>
        <v>87.829300000000018</v>
      </c>
      <c r="F21" s="56">
        <f>C21*Parameters!N$24</f>
        <v>1.4554000000000002</v>
      </c>
      <c r="G21" s="57">
        <f>D21*Parameters!O$24</f>
        <v>3.7854050000000008</v>
      </c>
      <c r="H21" s="58">
        <f>E21*Parameters!P$24</f>
        <v>8.7829300000000021</v>
      </c>
    </row>
    <row r="22" spans="1:8" x14ac:dyDescent="0.2">
      <c r="A22" s="4" t="s">
        <v>91</v>
      </c>
      <c r="B22" s="4" t="s">
        <v>17</v>
      </c>
      <c r="C22" s="56">
        <f>Peer2Peer!C22+Web!C22+Video!C22</f>
        <v>24.668000000000006</v>
      </c>
      <c r="D22" s="57">
        <f>Peer2Peer!D22+Web!D22+Video!D22</f>
        <v>59.0351</v>
      </c>
      <c r="E22" s="58">
        <f>Peer2Peer!E22+Web!E22+Video!E22</f>
        <v>134.00060000000002</v>
      </c>
      <c r="F22" s="56">
        <f>C22*Parameters!N$24</f>
        <v>2.466800000000001</v>
      </c>
      <c r="G22" s="57">
        <f>D22*Parameters!O$24</f>
        <v>5.9035100000000007</v>
      </c>
      <c r="H22" s="58">
        <f>E22*Parameters!P$24</f>
        <v>13.400060000000003</v>
      </c>
    </row>
    <row r="23" spans="1:8" x14ac:dyDescent="0.2">
      <c r="A23" s="4" t="s">
        <v>92</v>
      </c>
      <c r="B23" s="4" t="s">
        <v>17</v>
      </c>
      <c r="C23" s="56">
        <f>Peer2Peer!C23+Web!C23+Video!C23</f>
        <v>23.264000000000003</v>
      </c>
      <c r="D23" s="57">
        <f>Peer2Peer!D23+Web!D23+Video!D23</f>
        <v>56.004800000000003</v>
      </c>
      <c r="E23" s="58">
        <f>Peer2Peer!E23+Web!E23+Video!E23</f>
        <v>127.3888</v>
      </c>
      <c r="F23" s="56">
        <f>C23*Parameters!N$24</f>
        <v>2.3264000000000005</v>
      </c>
      <c r="G23" s="57">
        <f>D23*Parameters!O$24</f>
        <v>5.600480000000001</v>
      </c>
      <c r="H23" s="58">
        <f>E23*Parameters!P$24</f>
        <v>12.738880000000002</v>
      </c>
    </row>
    <row r="24" spans="1:8" x14ac:dyDescent="0.2">
      <c r="A24" s="4" t="s">
        <v>93</v>
      </c>
      <c r="B24" s="4" t="s">
        <v>17</v>
      </c>
      <c r="C24" s="56">
        <f>Peer2Peer!C24+Web!C24+Video!C24</f>
        <v>25.64</v>
      </c>
      <c r="D24" s="57">
        <f>Peer2Peer!D24+Web!D24+Video!D24</f>
        <v>61.933000000000007</v>
      </c>
      <c r="E24" s="58">
        <f>Peer2Peer!E24+Web!E24+Video!E24</f>
        <v>140.57800000000003</v>
      </c>
      <c r="F24" s="56">
        <f>C24*Parameters!N$24</f>
        <v>2.5640000000000001</v>
      </c>
      <c r="G24" s="57">
        <f>D24*Parameters!O$24</f>
        <v>6.1933000000000007</v>
      </c>
      <c r="H24" s="58">
        <f>E24*Parameters!P$24</f>
        <v>14.057800000000004</v>
      </c>
    </row>
    <row r="25" spans="1:8" x14ac:dyDescent="0.2">
      <c r="A25" s="4" t="s">
        <v>94</v>
      </c>
      <c r="B25" s="4" t="s">
        <v>17</v>
      </c>
      <c r="C25" s="56">
        <f>Peer2Peer!C25+Web!C25+Video!C25</f>
        <v>21.998000000000005</v>
      </c>
      <c r="D25" s="57">
        <f>Peer2Peer!D25+Web!D25+Video!D25</f>
        <v>53.844850000000008</v>
      </c>
      <c r="E25" s="58">
        <f>Peer2Peer!E25+Web!E25+Video!E25</f>
        <v>124.61410000000001</v>
      </c>
      <c r="F25" s="56">
        <f>C25*Parameters!N$24</f>
        <v>2.1998000000000006</v>
      </c>
      <c r="G25" s="57">
        <f>D25*Parameters!O$24</f>
        <v>5.3844850000000015</v>
      </c>
      <c r="H25" s="58">
        <f>E25*Parameters!P$24</f>
        <v>12.461410000000001</v>
      </c>
    </row>
    <row r="26" spans="1:8" x14ac:dyDescent="0.2">
      <c r="A26" s="4" t="s">
        <v>95</v>
      </c>
      <c r="B26" s="4" t="s">
        <v>17</v>
      </c>
      <c r="C26" s="56">
        <f>Peer2Peer!C26+Web!C26+Video!C26</f>
        <v>20.548000000000002</v>
      </c>
      <c r="D26" s="57">
        <f>Peer2Peer!D26+Web!D26+Video!D26</f>
        <v>50.791100000000014</v>
      </c>
      <c r="E26" s="58">
        <f>Peer2Peer!E26+Web!E26+Video!E26</f>
        <v>116.05660000000002</v>
      </c>
      <c r="F26" s="56">
        <f>C26*Parameters!N$24</f>
        <v>2.0548000000000002</v>
      </c>
      <c r="G26" s="57">
        <f>D26*Parameters!O$24</f>
        <v>5.0791100000000018</v>
      </c>
      <c r="H26" s="58">
        <f>E26*Parameters!P$24</f>
        <v>11.605660000000002</v>
      </c>
    </row>
    <row r="27" spans="1:8" x14ac:dyDescent="0.2">
      <c r="A27" s="4" t="s">
        <v>96</v>
      </c>
      <c r="B27" s="4" t="s">
        <v>17</v>
      </c>
      <c r="C27" s="56">
        <f>Peer2Peer!C27+Web!C27+Video!C27</f>
        <v>3.9880000000000009</v>
      </c>
      <c r="D27" s="57">
        <f>Peer2Peer!D27+Web!D27+Video!D27</f>
        <v>9.3316000000000017</v>
      </c>
      <c r="E27" s="58">
        <f>Peer2Peer!E27+Web!E27+Video!E27</f>
        <v>20.509600000000006</v>
      </c>
      <c r="F27" s="56">
        <f>C27*Parameters!N$24</f>
        <v>0.3988000000000001</v>
      </c>
      <c r="G27" s="57">
        <f>D27*Parameters!O$24</f>
        <v>0.93316000000000021</v>
      </c>
      <c r="H27" s="58">
        <f>E27*Parameters!P$24</f>
        <v>2.0509600000000008</v>
      </c>
    </row>
    <row r="28" spans="1:8" x14ac:dyDescent="0.2">
      <c r="A28" s="4" t="s">
        <v>97</v>
      </c>
      <c r="B28" s="4" t="s">
        <v>17</v>
      </c>
      <c r="C28" s="56">
        <f>Peer2Peer!C28+Web!C28+Video!C28</f>
        <v>13.8</v>
      </c>
      <c r="D28" s="57">
        <f>Peer2Peer!D28+Web!D28+Video!D28</f>
        <v>31.957500000000007</v>
      </c>
      <c r="E28" s="58">
        <f>Peer2Peer!E28+Web!E28+Video!E28</f>
        <v>70.175000000000011</v>
      </c>
      <c r="F28" s="56">
        <f>C28*Parameters!N$24</f>
        <v>1.3800000000000001</v>
      </c>
      <c r="G28" s="57">
        <f>D28*Parameters!O$24</f>
        <v>3.1957500000000008</v>
      </c>
      <c r="H28" s="58">
        <f>E28*Parameters!P$24</f>
        <v>7.0175000000000018</v>
      </c>
    </row>
    <row r="29" spans="1:8" x14ac:dyDescent="0.2">
      <c r="A29" s="4" t="s">
        <v>98</v>
      </c>
      <c r="B29" s="4" t="s">
        <v>17</v>
      </c>
      <c r="C29" s="56">
        <f>Peer2Peer!C29+Web!C29+Video!C29</f>
        <v>26.056000000000001</v>
      </c>
      <c r="D29" s="57">
        <f>Peer2Peer!D29+Web!D29+Video!D29</f>
        <v>65.879199999999997</v>
      </c>
      <c r="E29" s="58">
        <f>Peer2Peer!E29+Web!E29+Video!E29</f>
        <v>153.99520000000001</v>
      </c>
      <c r="F29" s="56">
        <f>C29*Parameters!N$24</f>
        <v>2.6056000000000004</v>
      </c>
      <c r="G29" s="57">
        <f>D29*Parameters!O$24</f>
        <v>6.5879200000000004</v>
      </c>
      <c r="H29" s="58">
        <f>E29*Parameters!P$24</f>
        <v>15.399520000000003</v>
      </c>
    </row>
    <row r="30" spans="1:8" x14ac:dyDescent="0.2">
      <c r="A30" s="4" t="s">
        <v>99</v>
      </c>
      <c r="B30" s="4" t="s">
        <v>17</v>
      </c>
      <c r="C30" s="56">
        <f>Peer2Peer!C30+Web!C30+Video!C30</f>
        <v>27.670000000000005</v>
      </c>
      <c r="D30" s="57">
        <f>Peer2Peer!D30+Web!D30+Video!D30</f>
        <v>62.617750000000008</v>
      </c>
      <c r="E30" s="58">
        <f>Peer2Peer!E30+Web!E30+Video!E30</f>
        <v>139.22150000000005</v>
      </c>
      <c r="F30" s="56">
        <f>C30*Parameters!N$24</f>
        <v>2.7670000000000008</v>
      </c>
      <c r="G30" s="57">
        <f>D30*Parameters!O$24</f>
        <v>6.261775000000001</v>
      </c>
      <c r="H30" s="58">
        <f>E30*Parameters!P$24</f>
        <v>13.922150000000006</v>
      </c>
    </row>
    <row r="31" spans="1:8" x14ac:dyDescent="0.2">
      <c r="A31" s="4" t="s">
        <v>100</v>
      </c>
      <c r="B31" s="4" t="s">
        <v>17</v>
      </c>
      <c r="C31" s="56">
        <f>Peer2Peer!C31+Web!C31+Video!C31</f>
        <v>7.5820000000000007</v>
      </c>
      <c r="D31" s="57">
        <f>Peer2Peer!D31+Web!D31+Video!D31</f>
        <v>20.061150000000005</v>
      </c>
      <c r="E31" s="58">
        <f>Peer2Peer!E31+Web!E31+Video!E31</f>
        <v>46.621900000000011</v>
      </c>
      <c r="F31" s="56">
        <f>C31*Parameters!N$24</f>
        <v>0.7582000000000001</v>
      </c>
      <c r="G31" s="57">
        <f>D31*Parameters!O$24</f>
        <v>2.0061150000000008</v>
      </c>
      <c r="H31" s="58">
        <f>E31*Parameters!P$24</f>
        <v>4.6621900000000016</v>
      </c>
    </row>
    <row r="32" spans="1:8" x14ac:dyDescent="0.2">
      <c r="A32" s="4" t="s">
        <v>101</v>
      </c>
      <c r="B32" s="4" t="s">
        <v>17</v>
      </c>
      <c r="C32" s="56">
        <f>Peer2Peer!C32+Web!C32+Video!C32</f>
        <v>13.468000000000002</v>
      </c>
      <c r="D32" s="57">
        <f>Peer2Peer!D32+Web!D32+Video!D32</f>
        <v>31.965100000000003</v>
      </c>
      <c r="E32" s="58">
        <f>Peer2Peer!E32+Web!E32+Video!E32</f>
        <v>72.340600000000023</v>
      </c>
      <c r="F32" s="56">
        <f>C32*Parameters!N$24</f>
        <v>1.3468000000000002</v>
      </c>
      <c r="G32" s="57">
        <f>D32*Parameters!O$24</f>
        <v>3.1965100000000004</v>
      </c>
      <c r="H32" s="58">
        <f>E32*Parameters!P$24</f>
        <v>7.234060000000003</v>
      </c>
    </row>
    <row r="33" spans="1:8" x14ac:dyDescent="0.2">
      <c r="A33" s="4" t="s">
        <v>102</v>
      </c>
      <c r="B33" s="4" t="s">
        <v>17</v>
      </c>
      <c r="C33" s="56">
        <f>Peer2Peer!C33+Web!C33+Video!C33</f>
        <v>12.504000000000001</v>
      </c>
      <c r="D33" s="57">
        <f>Peer2Peer!D33+Web!D33+Video!D33</f>
        <v>29.160300000000003</v>
      </c>
      <c r="E33" s="58">
        <f>Peer2Peer!E33+Web!E33+Video!E33</f>
        <v>66.071800000000025</v>
      </c>
      <c r="F33" s="56">
        <f>C33*Parameters!N$24</f>
        <v>1.2504000000000002</v>
      </c>
      <c r="G33" s="57">
        <f>D33*Parameters!O$24</f>
        <v>2.9160300000000006</v>
      </c>
      <c r="H33" s="58">
        <f>E33*Parameters!P$24</f>
        <v>6.6071800000000032</v>
      </c>
    </row>
    <row r="34" spans="1:8" x14ac:dyDescent="0.2">
      <c r="A34" s="4" t="s">
        <v>103</v>
      </c>
      <c r="B34" s="4" t="s">
        <v>17</v>
      </c>
      <c r="C34" s="56">
        <f>Peer2Peer!C34+Web!C34+Video!C34</f>
        <v>10.428000000000001</v>
      </c>
      <c r="D34" s="57">
        <f>Peer2Peer!D34+Web!D34+Video!D34</f>
        <v>26.052100000000006</v>
      </c>
      <c r="E34" s="58">
        <f>Peer2Peer!E34+Web!E34+Video!E34</f>
        <v>59.482600000000005</v>
      </c>
      <c r="F34" s="56">
        <f>C34*Parameters!N$24</f>
        <v>1.0428000000000002</v>
      </c>
      <c r="G34" s="57">
        <f>D34*Parameters!O$24</f>
        <v>2.6052100000000009</v>
      </c>
      <c r="H34" s="58">
        <f>E34*Parameters!P$24</f>
        <v>5.9482600000000012</v>
      </c>
    </row>
    <row r="35" spans="1:8" x14ac:dyDescent="0.2">
      <c r="A35" s="4" t="s">
        <v>104</v>
      </c>
      <c r="B35" s="4" t="s">
        <v>17</v>
      </c>
      <c r="C35" s="56">
        <f>Peer2Peer!C35+Web!C35+Video!C35</f>
        <v>7.9220000000000006</v>
      </c>
      <c r="D35" s="57">
        <f>Peer2Peer!D35+Web!D35+Video!D35</f>
        <v>19.346650000000004</v>
      </c>
      <c r="E35" s="58">
        <f>Peer2Peer!E35+Web!E35+Video!E35</f>
        <v>42.764900000000011</v>
      </c>
      <c r="F35" s="56">
        <f>C35*Parameters!N$24</f>
        <v>0.79220000000000013</v>
      </c>
      <c r="G35" s="57">
        <f>D35*Parameters!O$24</f>
        <v>1.9346650000000005</v>
      </c>
      <c r="H35" s="58">
        <f>E35*Parameters!P$24</f>
        <v>4.2764900000000017</v>
      </c>
    </row>
    <row r="36" spans="1:8" x14ac:dyDescent="0.2">
      <c r="A36" s="4" t="s">
        <v>105</v>
      </c>
      <c r="B36" s="4" t="s">
        <v>17</v>
      </c>
      <c r="C36" s="56">
        <f>Peer2Peer!C36+Web!C36+Video!C36</f>
        <v>21.020000000000003</v>
      </c>
      <c r="D36" s="57">
        <f>Peer2Peer!D36+Web!D36+Video!D36</f>
        <v>49.789000000000001</v>
      </c>
      <c r="E36" s="58">
        <f>Peer2Peer!E36+Web!E36+Video!E36</f>
        <v>111.63400000000001</v>
      </c>
      <c r="F36" s="56">
        <f>C36*Parameters!N$24</f>
        <v>2.1020000000000003</v>
      </c>
      <c r="G36" s="57">
        <f>D36*Parameters!O$24</f>
        <v>4.9789000000000003</v>
      </c>
      <c r="H36" s="58">
        <f>E36*Parameters!P$24</f>
        <v>11.163400000000003</v>
      </c>
    </row>
    <row r="37" spans="1:8" x14ac:dyDescent="0.2">
      <c r="A37" s="4" t="s">
        <v>106</v>
      </c>
      <c r="B37" s="4" t="s">
        <v>16</v>
      </c>
      <c r="C37" s="56">
        <f>Peer2Peer!C37+Web!C37+Video!C37</f>
        <v>13.884</v>
      </c>
      <c r="D37" s="57">
        <f>Peer2Peer!D37+Web!D37+Video!D37</f>
        <v>34.311300000000003</v>
      </c>
      <c r="E37" s="58">
        <f>Peer2Peer!E37+Web!E37+Video!E37</f>
        <v>79.757800000000003</v>
      </c>
      <c r="F37" s="56">
        <f>C37*Parameters!N$24</f>
        <v>1.3884000000000001</v>
      </c>
      <c r="G37" s="57">
        <f>D37*Parameters!O$24</f>
        <v>3.4311300000000005</v>
      </c>
      <c r="H37" s="58">
        <f>E37*Parameters!P$24</f>
        <v>7.9757800000000003</v>
      </c>
    </row>
    <row r="38" spans="1:8" x14ac:dyDescent="0.2">
      <c r="A38" s="4" t="s">
        <v>107</v>
      </c>
      <c r="B38" s="4" t="s">
        <v>17</v>
      </c>
      <c r="C38" s="56">
        <f>Peer2Peer!C38+Web!C38+Video!C38</f>
        <v>10.806000000000001</v>
      </c>
      <c r="D38" s="57">
        <f>Peer2Peer!D38+Web!D38+Video!D38</f>
        <v>27.667950000000005</v>
      </c>
      <c r="E38" s="58">
        <f>Peer2Peer!E38+Web!E38+Video!E38</f>
        <v>63.262700000000009</v>
      </c>
      <c r="F38" s="56">
        <f>C38*Parameters!N$24</f>
        <v>1.0806000000000002</v>
      </c>
      <c r="G38" s="57">
        <f>D38*Parameters!O$24</f>
        <v>2.7667950000000006</v>
      </c>
      <c r="H38" s="58">
        <f>E38*Parameters!P$24</f>
        <v>6.3262700000000009</v>
      </c>
    </row>
    <row r="39" spans="1:8" x14ac:dyDescent="0.2">
      <c r="A39" s="4" t="s">
        <v>108</v>
      </c>
      <c r="B39" s="4" t="s">
        <v>17</v>
      </c>
      <c r="C39" s="56">
        <f>Peer2Peer!C39+Web!C39+Video!C39</f>
        <v>16.513999999999999</v>
      </c>
      <c r="D39" s="57">
        <f>Peer2Peer!D39+Web!D39+Video!D39</f>
        <v>42.236050000000006</v>
      </c>
      <c r="E39" s="58">
        <f>Peer2Peer!E39+Web!E39+Video!E39</f>
        <v>97.601300000000009</v>
      </c>
      <c r="F39" s="56">
        <f>C39*Parameters!N$24</f>
        <v>1.6514</v>
      </c>
      <c r="G39" s="57">
        <f>D39*Parameters!O$24</f>
        <v>4.2236050000000009</v>
      </c>
      <c r="H39" s="58">
        <f>E39*Parameters!P$24</f>
        <v>9.760130000000002</v>
      </c>
    </row>
    <row r="40" spans="1:8" x14ac:dyDescent="0.2">
      <c r="A40" s="4" t="s">
        <v>109</v>
      </c>
      <c r="B40" s="4" t="s">
        <v>17</v>
      </c>
      <c r="C40" s="56">
        <f>Peer2Peer!C40+Web!C40+Video!C40</f>
        <v>4.9440000000000008</v>
      </c>
      <c r="D40" s="57">
        <f>Peer2Peer!D40+Web!D40+Video!D40</f>
        <v>12.843300000000003</v>
      </c>
      <c r="E40" s="58">
        <f>Peer2Peer!E40+Web!E40+Video!E40</f>
        <v>28.469800000000006</v>
      </c>
      <c r="F40" s="56">
        <f>C40*Parameters!N$24</f>
        <v>0.49440000000000012</v>
      </c>
      <c r="G40" s="57">
        <f>D40*Parameters!O$24</f>
        <v>1.2843300000000004</v>
      </c>
      <c r="H40" s="58">
        <f>E40*Parameters!P$24</f>
        <v>2.8469800000000007</v>
      </c>
    </row>
    <row r="41" spans="1:8" x14ac:dyDescent="0.2">
      <c r="A41" s="4" t="s">
        <v>110</v>
      </c>
      <c r="B41" s="4" t="s">
        <v>17</v>
      </c>
      <c r="C41" s="56">
        <f>Peer2Peer!C41+Web!C41+Video!C41</f>
        <v>51.465999999999994</v>
      </c>
      <c r="D41" s="57">
        <f>Peer2Peer!D41+Web!D41+Video!D41</f>
        <v>122.89495000000002</v>
      </c>
      <c r="E41" s="58">
        <f>Peer2Peer!E41+Web!E41+Video!E41</f>
        <v>280.84469999999999</v>
      </c>
      <c r="F41" s="56">
        <f>C41*Parameters!N$24</f>
        <v>5.1465999999999994</v>
      </c>
      <c r="G41" s="57">
        <f>D41*Parameters!O$24</f>
        <v>12.289495000000002</v>
      </c>
      <c r="H41" s="58">
        <f>E41*Parameters!P$24</f>
        <v>28.08447</v>
      </c>
    </row>
    <row r="42" spans="1:8" x14ac:dyDescent="0.2">
      <c r="A42" s="4" t="s">
        <v>111</v>
      </c>
      <c r="B42" s="4" t="s">
        <v>17</v>
      </c>
      <c r="C42" s="56">
        <f>Peer2Peer!C42+Web!C42+Video!C42</f>
        <v>26.982000000000003</v>
      </c>
      <c r="D42" s="57">
        <f>Peer2Peer!D42+Web!D42+Video!D42</f>
        <v>66.353650000000016</v>
      </c>
      <c r="E42" s="58">
        <f>Peer2Peer!E42+Web!E42+Video!E42</f>
        <v>152.62690000000006</v>
      </c>
      <c r="F42" s="56">
        <f>C42*Parameters!N$24</f>
        <v>2.6982000000000004</v>
      </c>
      <c r="G42" s="57">
        <f>D42*Parameters!O$24</f>
        <v>6.635365000000002</v>
      </c>
      <c r="H42" s="58">
        <f>E42*Parameters!P$24</f>
        <v>15.262690000000006</v>
      </c>
    </row>
    <row r="43" spans="1:8" x14ac:dyDescent="0.2">
      <c r="A43" s="4" t="s">
        <v>112</v>
      </c>
      <c r="B43" s="4" t="s">
        <v>16</v>
      </c>
      <c r="C43" s="56">
        <f>Peer2Peer!C43+Web!C43+Video!C43</f>
        <v>24.668000000000006</v>
      </c>
      <c r="D43" s="57">
        <f>Peer2Peer!D43+Web!D43+Video!D43</f>
        <v>61.435100000000013</v>
      </c>
      <c r="E43" s="58">
        <f>Peer2Peer!E43+Web!E43+Video!E43</f>
        <v>142.00060000000002</v>
      </c>
      <c r="F43" s="56">
        <f>C43*Parameters!N$24</f>
        <v>2.466800000000001</v>
      </c>
      <c r="G43" s="57">
        <f>D43*Parameters!O$24</f>
        <v>6.1435100000000018</v>
      </c>
      <c r="H43" s="58">
        <f>E43*Parameters!P$24</f>
        <v>14.200060000000002</v>
      </c>
    </row>
    <row r="44" spans="1:8" x14ac:dyDescent="0.2">
      <c r="A44" s="4" t="s">
        <v>113</v>
      </c>
      <c r="B44" s="4" t="s">
        <v>17</v>
      </c>
      <c r="C44" s="56">
        <f>Peer2Peer!C44+Web!C44+Video!C44</f>
        <v>24.692</v>
      </c>
      <c r="D44" s="57">
        <f>Peer2Peer!D44+Web!D44+Video!D44</f>
        <v>56.114400000000018</v>
      </c>
      <c r="E44" s="58">
        <f>Peer2Peer!E44+Web!E44+Video!E44</f>
        <v>124.92640000000003</v>
      </c>
      <c r="F44" s="56">
        <f>C44*Parameters!N$24</f>
        <v>2.4692000000000003</v>
      </c>
      <c r="G44" s="57">
        <f>D44*Parameters!O$24</f>
        <v>5.6114400000000018</v>
      </c>
      <c r="H44" s="58">
        <f>E44*Parameters!P$24</f>
        <v>12.492640000000003</v>
      </c>
    </row>
    <row r="45" spans="1:8" x14ac:dyDescent="0.2">
      <c r="A45" s="4" t="s">
        <v>114</v>
      </c>
      <c r="B45" s="4" t="s">
        <v>17</v>
      </c>
      <c r="C45" s="56">
        <f>Peer2Peer!C45+Web!C45+Video!C45</f>
        <v>23.363999999999997</v>
      </c>
      <c r="D45" s="57">
        <f>Peer2Peer!D45+Web!D45+Video!D45</f>
        <v>56.944800000000015</v>
      </c>
      <c r="E45" s="58">
        <f>Peer2Peer!E45+Web!E45+Video!E45</f>
        <v>129.58879999999999</v>
      </c>
      <c r="F45" s="56">
        <f>C45*Parameters!N$24</f>
        <v>2.3363999999999998</v>
      </c>
      <c r="G45" s="57">
        <f>D45*Parameters!O$24</f>
        <v>5.6944800000000022</v>
      </c>
      <c r="H45" s="58">
        <f>E45*Parameters!P$24</f>
        <v>12.958880000000001</v>
      </c>
    </row>
    <row r="46" spans="1:8" x14ac:dyDescent="0.2">
      <c r="A46" s="4" t="s">
        <v>115</v>
      </c>
      <c r="B46" s="4" t="s">
        <v>17</v>
      </c>
      <c r="C46" s="56">
        <f>Peer2Peer!C46+Web!C46+Video!C46</f>
        <v>12.080000000000002</v>
      </c>
      <c r="D46" s="57">
        <f>Peer2Peer!D46+Web!D46+Video!D46</f>
        <v>27.521000000000008</v>
      </c>
      <c r="E46" s="58">
        <f>Peer2Peer!E46+Web!E46+Video!E46</f>
        <v>60.346000000000004</v>
      </c>
      <c r="F46" s="56">
        <f>C46*Parameters!N$24</f>
        <v>1.2080000000000002</v>
      </c>
      <c r="G46" s="57">
        <f>D46*Parameters!O$24</f>
        <v>2.7521000000000009</v>
      </c>
      <c r="H46" s="58">
        <f>E46*Parameters!P$24</f>
        <v>6.0346000000000011</v>
      </c>
    </row>
    <row r="47" spans="1:8" x14ac:dyDescent="0.2">
      <c r="A47" s="4" t="s">
        <v>116</v>
      </c>
      <c r="B47" s="4" t="s">
        <v>17</v>
      </c>
      <c r="C47" s="56">
        <f>Peer2Peer!C47+Web!C47+Video!C47</f>
        <v>26.366000000000003</v>
      </c>
      <c r="D47" s="57">
        <f>Peer2Peer!D47+Web!D47+Video!D47</f>
        <v>59.727450000000019</v>
      </c>
      <c r="E47" s="58">
        <f>Peer2Peer!E47+Web!E47+Video!E47</f>
        <v>132.80970000000002</v>
      </c>
      <c r="F47" s="56">
        <f>C47*Parameters!N$24</f>
        <v>2.6366000000000005</v>
      </c>
      <c r="G47" s="57">
        <f>D47*Parameters!O$24</f>
        <v>5.9727450000000024</v>
      </c>
      <c r="H47" s="58">
        <f>E47*Parameters!P$24</f>
        <v>13.280970000000003</v>
      </c>
    </row>
    <row r="48" spans="1:8" x14ac:dyDescent="0.2">
      <c r="A48" s="4" t="s">
        <v>117</v>
      </c>
      <c r="B48" s="4" t="s">
        <v>17</v>
      </c>
      <c r="C48" s="56">
        <f>Peer2Peer!C48+Web!C48+Video!C48</f>
        <v>14.347999999999999</v>
      </c>
      <c r="D48" s="57">
        <f>Peer2Peer!D48+Web!D48+Video!D48</f>
        <v>33.216099999999997</v>
      </c>
      <c r="E48" s="58">
        <f>Peer2Peer!E48+Web!E48+Video!E48</f>
        <v>75.026600000000016</v>
      </c>
      <c r="F48" s="56">
        <f>C48*Parameters!N$24</f>
        <v>1.4348000000000001</v>
      </c>
      <c r="G48" s="57">
        <f>D48*Parameters!O$24</f>
        <v>3.3216099999999997</v>
      </c>
      <c r="H48" s="58">
        <f>E48*Parameters!P$24</f>
        <v>7.5026600000000023</v>
      </c>
    </row>
    <row r="49" spans="1:8" x14ac:dyDescent="0.2">
      <c r="A49" s="4" t="s">
        <v>118</v>
      </c>
      <c r="B49" s="4" t="s">
        <v>17</v>
      </c>
      <c r="C49" s="56">
        <f>Peer2Peer!C49+Web!C49+Video!C49</f>
        <v>11.130000000000003</v>
      </c>
      <c r="D49" s="57">
        <f>Peer2Peer!D49+Web!D49+Video!D49</f>
        <v>27.567250000000005</v>
      </c>
      <c r="E49" s="58">
        <f>Peer2Peer!E49+Web!E49+Video!E49</f>
        <v>62.788500000000013</v>
      </c>
      <c r="F49" s="56">
        <f>C49*Parameters!N$24</f>
        <v>1.1130000000000002</v>
      </c>
      <c r="G49" s="57">
        <f>D49*Parameters!O$24</f>
        <v>2.7567250000000008</v>
      </c>
      <c r="H49" s="58">
        <f>E49*Parameters!P$24</f>
        <v>6.278850000000002</v>
      </c>
    </row>
    <row r="50" spans="1:8" x14ac:dyDescent="0.2">
      <c r="A50" s="4" t="s">
        <v>119</v>
      </c>
      <c r="B50" s="4" t="s">
        <v>17</v>
      </c>
      <c r="C50" s="56">
        <f>Peer2Peer!C50+Web!C50+Video!C50</f>
        <v>21.782000000000004</v>
      </c>
      <c r="D50" s="57">
        <f>Peer2Peer!D50+Web!D50+Video!D50</f>
        <v>53.378650000000007</v>
      </c>
      <c r="E50" s="58">
        <f>Peer2Peer!E50+Web!E50+Video!E50</f>
        <v>123.59690000000001</v>
      </c>
      <c r="F50" s="56">
        <f>C50*Parameters!N$24</f>
        <v>2.1782000000000004</v>
      </c>
      <c r="G50" s="57">
        <f>D50*Parameters!O$24</f>
        <v>5.3378650000000007</v>
      </c>
      <c r="H50" s="58">
        <f>E50*Parameters!P$24</f>
        <v>12.359690000000001</v>
      </c>
    </row>
    <row r="51" spans="1:8" x14ac:dyDescent="0.2">
      <c r="A51" s="4" t="s">
        <v>120</v>
      </c>
      <c r="B51" s="4" t="s">
        <v>17</v>
      </c>
      <c r="C51" s="56">
        <f>Peer2Peer!C51+Web!C51+Video!C51</f>
        <v>5.9700000000000006</v>
      </c>
      <c r="D51" s="57">
        <f>Peer2Peer!D51+Web!D51+Video!D51</f>
        <v>15.057750000000004</v>
      </c>
      <c r="E51" s="58">
        <f>Peer2Peer!E51+Web!E51+Video!E51</f>
        <v>35.301500000000004</v>
      </c>
      <c r="F51" s="56">
        <f>C51*Parameters!N$24</f>
        <v>0.59700000000000009</v>
      </c>
      <c r="G51" s="57">
        <f>D51*Parameters!O$24</f>
        <v>1.5057750000000005</v>
      </c>
      <c r="H51" s="58">
        <f>E51*Parameters!P$24</f>
        <v>3.5301500000000008</v>
      </c>
    </row>
    <row r="52" spans="1:8" x14ac:dyDescent="0.2">
      <c r="A52" s="4" t="s">
        <v>121</v>
      </c>
      <c r="B52" s="4" t="s">
        <v>17</v>
      </c>
      <c r="C52" s="56">
        <f>Peer2Peer!C52+Web!C52+Video!C52</f>
        <v>11.847999999999999</v>
      </c>
      <c r="D52" s="57">
        <f>Peer2Peer!D52+Web!D52+Video!D52</f>
        <v>30.868600000000001</v>
      </c>
      <c r="E52" s="58">
        <f>Peer2Peer!E52+Web!E52+Video!E52</f>
        <v>72.711600000000018</v>
      </c>
      <c r="F52" s="56">
        <f>C52*Parameters!N$24</f>
        <v>1.1847999999999999</v>
      </c>
      <c r="G52" s="57">
        <f>D52*Parameters!O$24</f>
        <v>3.0868600000000002</v>
      </c>
      <c r="H52" s="58">
        <f>E52*Parameters!P$24</f>
        <v>7.2711600000000018</v>
      </c>
    </row>
    <row r="53" spans="1:8" x14ac:dyDescent="0.2">
      <c r="A53" s="4" t="s">
        <v>122</v>
      </c>
      <c r="B53" s="4" t="s">
        <v>17</v>
      </c>
      <c r="C53" s="56">
        <f>Peer2Peer!C53+Web!C53+Video!C53</f>
        <v>6.1240000000000006</v>
      </c>
      <c r="D53" s="57">
        <f>Peer2Peer!D53+Web!D53+Video!D53</f>
        <v>16.114300000000004</v>
      </c>
      <c r="E53" s="58">
        <f>Peer2Peer!E53+Web!E53+Video!E53</f>
        <v>37.755800000000015</v>
      </c>
      <c r="F53" s="56">
        <f>C53*Parameters!N$24</f>
        <v>0.61240000000000006</v>
      </c>
      <c r="G53" s="57">
        <f>D53*Parameters!O$24</f>
        <v>1.6114300000000004</v>
      </c>
      <c r="H53" s="58">
        <f>E53*Parameters!P$24</f>
        <v>3.7755800000000015</v>
      </c>
    </row>
    <row r="54" spans="1:8" x14ac:dyDescent="0.2">
      <c r="A54" s="4" t="s">
        <v>123</v>
      </c>
      <c r="B54" s="4" t="s">
        <v>16</v>
      </c>
      <c r="C54" s="56">
        <f>Peer2Peer!C54+Web!C54+Video!C54</f>
        <v>14.872000000000003</v>
      </c>
      <c r="D54" s="57">
        <f>Peer2Peer!D54+Web!D54+Video!D54</f>
        <v>36.595399999999998</v>
      </c>
      <c r="E54" s="58">
        <f>Peer2Peer!E54+Web!E54+Video!E54</f>
        <v>82.952400000000011</v>
      </c>
      <c r="F54" s="56">
        <f>C54*Parameters!N$24</f>
        <v>1.4872000000000005</v>
      </c>
      <c r="G54" s="57">
        <f>D54*Parameters!O$24</f>
        <v>3.6595399999999998</v>
      </c>
      <c r="H54" s="58">
        <f>E54*Parameters!P$24</f>
        <v>8.2952400000000015</v>
      </c>
    </row>
    <row r="55" spans="1:8" x14ac:dyDescent="0.2">
      <c r="A55" s="4" t="s">
        <v>124</v>
      </c>
      <c r="B55" s="4" t="s">
        <v>17</v>
      </c>
      <c r="C55" s="56">
        <f>Peer2Peer!C55+Web!C55+Video!C55</f>
        <v>6.78</v>
      </c>
      <c r="D55" s="57">
        <f>Peer2Peer!D55+Web!D55+Video!D55</f>
        <v>16.806000000000004</v>
      </c>
      <c r="E55" s="58">
        <f>Peer2Peer!E55+Web!E55+Video!E55</f>
        <v>37.116000000000014</v>
      </c>
      <c r="F55" s="56">
        <f>C55*Parameters!N$24</f>
        <v>0.67800000000000005</v>
      </c>
      <c r="G55" s="57">
        <f>D55*Parameters!O$24</f>
        <v>1.6806000000000005</v>
      </c>
      <c r="H55" s="58">
        <f>E55*Parameters!P$24</f>
        <v>3.7116000000000016</v>
      </c>
    </row>
    <row r="56" spans="1:8" x14ac:dyDescent="0.2">
      <c r="A56" s="4" t="s">
        <v>125</v>
      </c>
      <c r="B56" s="4" t="s">
        <v>17</v>
      </c>
      <c r="C56" s="56">
        <f>Peer2Peer!C56+Web!C56+Video!C56</f>
        <v>25.015999999999998</v>
      </c>
      <c r="D56" s="57">
        <f>Peer2Peer!D56+Web!D56+Video!D56</f>
        <v>58.413700000000006</v>
      </c>
      <c r="E56" s="58">
        <f>Peer2Peer!E56+Web!E56+Video!E56</f>
        <v>132.45220000000003</v>
      </c>
      <c r="F56" s="56">
        <f>C56*Parameters!N$24</f>
        <v>2.5015999999999998</v>
      </c>
      <c r="G56" s="57">
        <f>D56*Parameters!O$24</f>
        <v>5.8413700000000013</v>
      </c>
      <c r="H56" s="58">
        <f>E56*Parameters!P$24</f>
        <v>13.245220000000003</v>
      </c>
    </row>
    <row r="57" spans="1:8" x14ac:dyDescent="0.2">
      <c r="A57" s="4" t="s">
        <v>126</v>
      </c>
      <c r="B57" s="4" t="s">
        <v>17</v>
      </c>
      <c r="C57" s="56">
        <f>Peer2Peer!C57+Web!C57+Video!C57</f>
        <v>29.028000000000006</v>
      </c>
      <c r="D57" s="57">
        <f>Peer2Peer!D57+Web!D57+Video!D57</f>
        <v>66.424599999999998</v>
      </c>
      <c r="E57" s="58">
        <f>Peer2Peer!E57+Web!E57+Video!E57</f>
        <v>147.88760000000002</v>
      </c>
      <c r="F57" s="56">
        <f>C57*Parameters!N$24</f>
        <v>2.9028000000000009</v>
      </c>
      <c r="G57" s="57">
        <f>D57*Parameters!O$24</f>
        <v>6.6424599999999998</v>
      </c>
      <c r="H57" s="58">
        <f>E57*Parameters!P$24</f>
        <v>14.788760000000003</v>
      </c>
    </row>
    <row r="58" spans="1:8" x14ac:dyDescent="0.2">
      <c r="A58" s="4" t="s">
        <v>127</v>
      </c>
      <c r="B58" s="4" t="s">
        <v>17</v>
      </c>
      <c r="C58" s="56">
        <f>Peer2Peer!C58+Web!C58+Video!C58</f>
        <v>13.135999999999999</v>
      </c>
      <c r="D58" s="57">
        <f>Peer2Peer!D58+Web!D58+Video!D58</f>
        <v>32.7727</v>
      </c>
      <c r="E58" s="58">
        <f>Peer2Peer!E58+Web!E58+Video!E58</f>
        <v>76.506200000000007</v>
      </c>
      <c r="F58" s="56">
        <f>C58*Parameters!N$24</f>
        <v>1.3136000000000001</v>
      </c>
      <c r="G58" s="57">
        <f>D58*Parameters!O$24</f>
        <v>3.2772700000000001</v>
      </c>
      <c r="H58" s="58">
        <f>E58*Parameters!P$24</f>
        <v>7.6506200000000009</v>
      </c>
    </row>
    <row r="59" spans="1:8" x14ac:dyDescent="0.2">
      <c r="A59" s="4" t="s">
        <v>128</v>
      </c>
      <c r="B59" s="4" t="s">
        <v>17</v>
      </c>
      <c r="C59" s="56">
        <f>Peer2Peer!C59+Web!C59+Video!C59</f>
        <v>11.362000000000002</v>
      </c>
      <c r="D59" s="57">
        <f>Peer2Peer!D59+Web!D59+Video!D59</f>
        <v>27.419649999999997</v>
      </c>
      <c r="E59" s="58">
        <f>Peer2Peer!E59+Web!E59+Video!E59</f>
        <v>62.422899999999998</v>
      </c>
      <c r="F59" s="56">
        <f>C59*Parameters!N$24</f>
        <v>1.1362000000000003</v>
      </c>
      <c r="G59" s="57">
        <f>D59*Parameters!O$24</f>
        <v>2.741965</v>
      </c>
      <c r="H59" s="58">
        <f>E59*Parameters!P$24</f>
        <v>6.2422900000000006</v>
      </c>
    </row>
    <row r="60" spans="1:8" x14ac:dyDescent="0.2">
      <c r="A60" s="4" t="s">
        <v>129</v>
      </c>
      <c r="B60" s="4" t="s">
        <v>17</v>
      </c>
      <c r="C60" s="56">
        <f>Peer2Peer!C60+Web!C60+Video!C60</f>
        <v>15.296000000000003</v>
      </c>
      <c r="D60" s="57">
        <f>Peer2Peer!D60+Web!D60+Video!D60</f>
        <v>37.434699999999999</v>
      </c>
      <c r="E60" s="58">
        <f>Peer2Peer!E60+Web!E60+Video!E60</f>
        <v>86.678200000000004</v>
      </c>
      <c r="F60" s="56">
        <f>C60*Parameters!N$24</f>
        <v>1.5296000000000003</v>
      </c>
      <c r="G60" s="57">
        <f>D60*Parameters!O$24</f>
        <v>3.7434700000000003</v>
      </c>
      <c r="H60" s="58">
        <f>E60*Parameters!P$24</f>
        <v>8.6678200000000007</v>
      </c>
    </row>
    <row r="61" spans="1:8" x14ac:dyDescent="0.2">
      <c r="A61" s="4" t="s">
        <v>130</v>
      </c>
      <c r="B61" s="4" t="s">
        <v>16</v>
      </c>
      <c r="C61" s="56">
        <f>Peer2Peer!C61+Web!C61+Video!C61</f>
        <v>68.001999999999995</v>
      </c>
      <c r="D61" s="57">
        <f>Peer2Peer!D61+Web!D61+Video!D61</f>
        <v>168.97515000000004</v>
      </c>
      <c r="E61" s="58">
        <f>Peer2Peer!E61+Web!E61+Video!E61</f>
        <v>394.46590000000003</v>
      </c>
      <c r="F61" s="56">
        <f>C61*Parameters!N$24</f>
        <v>6.8002000000000002</v>
      </c>
      <c r="G61" s="57">
        <f>D61*Parameters!O$24</f>
        <v>16.897515000000006</v>
      </c>
      <c r="H61" s="58">
        <f>E61*Parameters!P$24</f>
        <v>39.446590000000008</v>
      </c>
    </row>
    <row r="62" spans="1:8" x14ac:dyDescent="0.2">
      <c r="A62" s="4" t="s">
        <v>131</v>
      </c>
      <c r="B62" s="4" t="s">
        <v>17</v>
      </c>
      <c r="C62" s="56">
        <f>Peer2Peer!C62+Web!C62+Video!C62</f>
        <v>37.45000000000001</v>
      </c>
      <c r="D62" s="57">
        <f>Peer2Peer!D62+Web!D62+Video!D62</f>
        <v>94.471250000000026</v>
      </c>
      <c r="E62" s="58">
        <f>Peer2Peer!E62+Web!E62+Video!E62</f>
        <v>221.65249999999997</v>
      </c>
      <c r="F62" s="56">
        <f>C62*Parameters!N$24</f>
        <v>3.745000000000001</v>
      </c>
      <c r="G62" s="57">
        <f>D62*Parameters!O$24</f>
        <v>9.4471250000000033</v>
      </c>
      <c r="H62" s="58">
        <f>E62*Parameters!P$24</f>
        <v>22.16525</v>
      </c>
    </row>
    <row r="63" spans="1:8" x14ac:dyDescent="0.2">
      <c r="A63" s="4" t="s">
        <v>132</v>
      </c>
      <c r="B63" s="4" t="s">
        <v>17</v>
      </c>
      <c r="C63" s="56">
        <f>Peer2Peer!C63+Web!C63+Video!C63</f>
        <v>8.9780000000000015</v>
      </c>
      <c r="D63" s="57">
        <f>Peer2Peer!D63+Web!D63+Video!D63</f>
        <v>24.598349999999996</v>
      </c>
      <c r="E63" s="58">
        <f>Peer2Peer!E63+Web!E63+Video!E63</f>
        <v>58.925100000000015</v>
      </c>
      <c r="F63" s="56">
        <f>C63*Parameters!N$24</f>
        <v>0.89780000000000015</v>
      </c>
      <c r="G63" s="57">
        <f>D63*Parameters!O$24</f>
        <v>2.459835</v>
      </c>
      <c r="H63" s="58">
        <f>E63*Parameters!P$24</f>
        <v>5.8925100000000015</v>
      </c>
    </row>
    <row r="64" spans="1:8" x14ac:dyDescent="0.2">
      <c r="A64" s="4" t="s">
        <v>133</v>
      </c>
      <c r="B64" s="4" t="s">
        <v>16</v>
      </c>
      <c r="C64" s="56">
        <f>Peer2Peer!C64+Web!C64+Video!C64</f>
        <v>40.937080000000009</v>
      </c>
      <c r="D64" s="57">
        <f>Peer2Peer!D64+Web!D64+Video!D64</f>
        <v>122.22253100000003</v>
      </c>
      <c r="E64" s="58">
        <f>Peer2Peer!E64+Web!E64+Video!E64</f>
        <v>304.94628599999999</v>
      </c>
      <c r="F64" s="56">
        <f>C64*Parameters!N$24</f>
        <v>4.0937080000000012</v>
      </c>
      <c r="G64" s="57">
        <f>D64*Parameters!O$24</f>
        <v>12.222253100000003</v>
      </c>
      <c r="H64" s="58">
        <f>E64*Parameters!P$24</f>
        <v>30.494628599999999</v>
      </c>
    </row>
    <row r="65" spans="1:8" x14ac:dyDescent="0.2">
      <c r="A65" s="4" t="s">
        <v>134</v>
      </c>
      <c r="B65" s="4" t="s">
        <v>17</v>
      </c>
      <c r="C65" s="56">
        <f>Peer2Peer!C65+Web!C65+Video!C65</f>
        <v>11.200000000000003</v>
      </c>
      <c r="D65" s="57">
        <f>Peer2Peer!D65+Web!D65+Video!D65</f>
        <v>27.07</v>
      </c>
      <c r="E65" s="58">
        <f>Peer2Peer!E65+Web!E65+Video!E65</f>
        <v>61.66</v>
      </c>
      <c r="F65" s="56">
        <f>C65*Parameters!N$24</f>
        <v>1.1200000000000003</v>
      </c>
      <c r="G65" s="57">
        <f>D65*Parameters!O$24</f>
        <v>2.7070000000000003</v>
      </c>
      <c r="H65" s="58">
        <f>E65*Parameters!P$24</f>
        <v>6.1660000000000004</v>
      </c>
    </row>
    <row r="66" spans="1:8" x14ac:dyDescent="0.2">
      <c r="A66" s="4" t="s">
        <v>135</v>
      </c>
      <c r="B66" s="4" t="s">
        <v>17</v>
      </c>
      <c r="C66" s="56">
        <f>Peer2Peer!C66+Web!C66+Video!C66</f>
        <v>27.745999999999999</v>
      </c>
      <c r="D66" s="57">
        <f>Peer2Peer!D66+Web!D66+Video!D66</f>
        <v>67.278449999999992</v>
      </c>
      <c r="E66" s="58">
        <f>Peer2Peer!E66+Web!E66+Video!E66</f>
        <v>154.4957</v>
      </c>
      <c r="F66" s="56">
        <f>C66*Parameters!N$24</f>
        <v>2.7746</v>
      </c>
      <c r="G66" s="57">
        <f>D66*Parameters!O$24</f>
        <v>6.7278449999999994</v>
      </c>
      <c r="H66" s="58">
        <f>E66*Parameters!P$24</f>
        <v>15.449570000000001</v>
      </c>
    </row>
    <row r="67" spans="1:8" x14ac:dyDescent="0.2">
      <c r="A67" s="4" t="s">
        <v>136</v>
      </c>
      <c r="B67" s="4" t="s">
        <v>17</v>
      </c>
      <c r="C67" s="56">
        <f>Peer2Peer!C67+Web!C67+Video!C67</f>
        <v>14.378</v>
      </c>
      <c r="D67" s="57">
        <f>Peer2Peer!D67+Web!D67+Video!D67</f>
        <v>37.853350000000006</v>
      </c>
      <c r="E67" s="58">
        <f>Peer2Peer!E67+Web!E67+Video!E67</f>
        <v>90.355100000000022</v>
      </c>
      <c r="F67" s="56">
        <f>C67*Parameters!N$24</f>
        <v>1.4378000000000002</v>
      </c>
      <c r="G67" s="57">
        <f>D67*Parameters!O$24</f>
        <v>3.7853350000000008</v>
      </c>
      <c r="H67" s="58">
        <f>E67*Parameters!P$24</f>
        <v>9.0355100000000022</v>
      </c>
    </row>
    <row r="68" spans="1:8" x14ac:dyDescent="0.2">
      <c r="A68" s="4" t="s">
        <v>137</v>
      </c>
      <c r="B68" s="4" t="s">
        <v>17</v>
      </c>
      <c r="C68" s="56">
        <f>Peer2Peer!C68+Web!C68+Video!C68</f>
        <v>46.096000000000004</v>
      </c>
      <c r="D68" s="57">
        <f>Peer2Peer!D68+Web!D68+Video!D68</f>
        <v>117.47720000000001</v>
      </c>
      <c r="E68" s="58">
        <f>Peer2Peer!E68+Web!E68+Video!E68</f>
        <v>274.74320000000006</v>
      </c>
      <c r="F68" s="56">
        <f>C68*Parameters!N$24</f>
        <v>4.6096000000000004</v>
      </c>
      <c r="G68" s="57">
        <f>D68*Parameters!O$24</f>
        <v>11.747720000000001</v>
      </c>
      <c r="H68" s="58">
        <f>E68*Parameters!P$24</f>
        <v>27.474320000000006</v>
      </c>
    </row>
    <row r="69" spans="1:8" x14ac:dyDescent="0.2">
      <c r="A69" s="4" t="s">
        <v>138</v>
      </c>
      <c r="B69" s="4" t="s">
        <v>18</v>
      </c>
      <c r="C69" s="56">
        <f>Peer2Peer!C69+Web!C69+Video!C69</f>
        <v>0.4</v>
      </c>
      <c r="D69" s="57">
        <f>Peer2Peer!D69+Web!D69+Video!D69</f>
        <v>5.3599999999999994</v>
      </c>
      <c r="E69" s="58">
        <f>Peer2Peer!E69+Web!E69+Video!E69</f>
        <v>16.800000000000004</v>
      </c>
      <c r="F69" s="56">
        <f>C69*Parameters!N$24</f>
        <v>4.0000000000000008E-2</v>
      </c>
      <c r="G69" s="57">
        <f>D69*Parameters!O$24</f>
        <v>0.53599999999999992</v>
      </c>
      <c r="H69" s="58">
        <f>E69*Parameters!P$24</f>
        <v>1.6800000000000006</v>
      </c>
    </row>
    <row r="70" spans="1:8" x14ac:dyDescent="0.2">
      <c r="A70" s="4" t="s">
        <v>139</v>
      </c>
      <c r="B70" s="4" t="s">
        <v>17</v>
      </c>
      <c r="C70" s="56">
        <f>Peer2Peer!C70+Web!C70+Video!C70</f>
        <v>39.00200000000001</v>
      </c>
      <c r="D70" s="57">
        <f>Peer2Peer!D70+Web!D70+Video!D70</f>
        <v>91.000150000000033</v>
      </c>
      <c r="E70" s="58">
        <f>Peer2Peer!E70+Web!E70+Video!E70</f>
        <v>206.3159</v>
      </c>
      <c r="F70" s="56">
        <f>C70*Parameters!N$24</f>
        <v>3.9002000000000012</v>
      </c>
      <c r="G70" s="57">
        <f>D70*Parameters!O$24</f>
        <v>9.1000150000000044</v>
      </c>
      <c r="H70" s="58">
        <f>E70*Parameters!P$24</f>
        <v>20.631590000000003</v>
      </c>
    </row>
    <row r="71" spans="1:8" x14ac:dyDescent="0.2">
      <c r="A71" s="4" t="s">
        <v>140</v>
      </c>
      <c r="B71" s="4" t="s">
        <v>17</v>
      </c>
      <c r="C71" s="56">
        <f>Peer2Peer!C71+Web!C71+Video!C71</f>
        <v>36.21</v>
      </c>
      <c r="D71" s="57">
        <f>Peer2Peer!D71+Web!D71+Video!D71</f>
        <v>80.325750000000028</v>
      </c>
      <c r="E71" s="58">
        <f>Peer2Peer!E71+Web!E71+Video!E71</f>
        <v>177.70950000000005</v>
      </c>
      <c r="F71" s="56">
        <f>C71*Parameters!N$24</f>
        <v>3.6210000000000004</v>
      </c>
      <c r="G71" s="57">
        <f>D71*Parameters!O$24</f>
        <v>8.0325750000000031</v>
      </c>
      <c r="H71" s="58">
        <f>E71*Parameters!P$24</f>
        <v>17.770950000000006</v>
      </c>
    </row>
    <row r="72" spans="1:8" x14ac:dyDescent="0.2">
      <c r="A72" s="4" t="s">
        <v>141</v>
      </c>
      <c r="B72" s="4" t="s">
        <v>17</v>
      </c>
      <c r="C72" s="56">
        <f>Peer2Peer!C72+Web!C72+Video!C72</f>
        <v>35.744000000000007</v>
      </c>
      <c r="D72" s="57">
        <f>Peer2Peer!D72+Web!D72+Video!D72</f>
        <v>92.885800000000017</v>
      </c>
      <c r="E72" s="58">
        <f>Peer2Peer!E72+Web!E72+Video!E72</f>
        <v>218.53480000000002</v>
      </c>
      <c r="F72" s="56">
        <f>C72*Parameters!N$24</f>
        <v>3.5744000000000007</v>
      </c>
      <c r="G72" s="57">
        <f>D72*Parameters!O$24</f>
        <v>9.2885800000000014</v>
      </c>
      <c r="H72" s="58">
        <f>E72*Parameters!P$24</f>
        <v>21.853480000000005</v>
      </c>
    </row>
    <row r="73" spans="1:8" x14ac:dyDescent="0.2">
      <c r="A73" s="4" t="s">
        <v>142</v>
      </c>
      <c r="B73" s="4" t="s">
        <v>16</v>
      </c>
      <c r="C73" s="56">
        <f>Peer2Peer!C73+Web!C73+Video!C73</f>
        <v>64.872000000000014</v>
      </c>
      <c r="D73" s="57">
        <f>Peer2Peer!D73+Web!D73+Video!D73</f>
        <v>160.25040000000001</v>
      </c>
      <c r="E73" s="58">
        <f>Peer2Peer!E73+Web!E73+Video!E73</f>
        <v>370.62240000000008</v>
      </c>
      <c r="F73" s="56">
        <f>C73*Parameters!N$24</f>
        <v>6.4872000000000014</v>
      </c>
      <c r="G73" s="57">
        <f>D73*Parameters!O$24</f>
        <v>16.025040000000001</v>
      </c>
      <c r="H73" s="58">
        <f>E73*Parameters!P$24</f>
        <v>37.06224000000001</v>
      </c>
    </row>
    <row r="74" spans="1:8" x14ac:dyDescent="0.2">
      <c r="A74" s="4" t="s">
        <v>143</v>
      </c>
      <c r="B74" s="4" t="s">
        <v>17</v>
      </c>
      <c r="C74" s="56">
        <f>Peer2Peer!C74+Web!C74+Video!C74</f>
        <v>66.988</v>
      </c>
      <c r="D74" s="57">
        <f>Peer2Peer!D74+Web!D74+Video!D74</f>
        <v>158.22410000000005</v>
      </c>
      <c r="E74" s="58">
        <f>Peer2Peer!E74+Web!E74+Video!E74</f>
        <v>360.75459999999998</v>
      </c>
      <c r="F74" s="56">
        <f>C74*Parameters!N$24</f>
        <v>6.6988000000000003</v>
      </c>
      <c r="G74" s="57">
        <f>D74*Parameters!O$24</f>
        <v>15.822410000000005</v>
      </c>
      <c r="H74" s="58">
        <f>E74*Parameters!P$24</f>
        <v>36.07546</v>
      </c>
    </row>
    <row r="75" spans="1:8" x14ac:dyDescent="0.2">
      <c r="A75" s="4" t="s">
        <v>144</v>
      </c>
      <c r="B75" s="4" t="s">
        <v>17</v>
      </c>
      <c r="C75" s="56">
        <f>Peer2Peer!C75+Web!C75+Video!C75</f>
        <v>14.070000000000002</v>
      </c>
      <c r="D75" s="57">
        <f>Peer2Peer!D75+Web!D75+Video!D75</f>
        <v>33.340250000000012</v>
      </c>
      <c r="E75" s="58">
        <f>Peer2Peer!E75+Web!E75+Video!E75</f>
        <v>75.4465</v>
      </c>
      <c r="F75" s="56">
        <f>C75*Parameters!N$24</f>
        <v>1.4070000000000003</v>
      </c>
      <c r="G75" s="57">
        <f>D75*Parameters!O$24</f>
        <v>3.3340250000000013</v>
      </c>
      <c r="H75" s="58">
        <f>E75*Parameters!P$24</f>
        <v>7.5446500000000007</v>
      </c>
    </row>
    <row r="76" spans="1:8" x14ac:dyDescent="0.2">
      <c r="A76" s="4" t="s">
        <v>145</v>
      </c>
      <c r="B76" s="4" t="s">
        <v>17</v>
      </c>
      <c r="C76" s="56">
        <f>Peer2Peer!C76+Web!C76+Video!C76</f>
        <v>24.806000000000004</v>
      </c>
      <c r="D76" s="57">
        <f>Peer2Peer!D76+Web!D76+Video!D76</f>
        <v>60.705449999999999</v>
      </c>
      <c r="E76" s="58">
        <f>Peer2Peer!E76+Web!E76+Video!E76</f>
        <v>139.83770000000007</v>
      </c>
      <c r="F76" s="56">
        <f>C76*Parameters!N$24</f>
        <v>2.4806000000000008</v>
      </c>
      <c r="G76" s="57">
        <f>D76*Parameters!O$24</f>
        <v>6.0705450000000001</v>
      </c>
      <c r="H76" s="58">
        <f>E76*Parameters!P$24</f>
        <v>13.983770000000007</v>
      </c>
    </row>
    <row r="77" spans="1:8" x14ac:dyDescent="0.2">
      <c r="A77" s="4" t="s">
        <v>146</v>
      </c>
      <c r="B77" s="4" t="s">
        <v>17</v>
      </c>
      <c r="C77" s="56">
        <f>Peer2Peer!C77+Web!C77+Video!C77</f>
        <v>34.99</v>
      </c>
      <c r="D77" s="57">
        <f>Peer2Peer!D77+Web!D77+Video!D77</f>
        <v>82.989250000000027</v>
      </c>
      <c r="E77" s="58">
        <f>Peer2Peer!E77+Web!E77+Video!E77</f>
        <v>188.88050000000004</v>
      </c>
      <c r="F77" s="56">
        <f>C77*Parameters!N$24</f>
        <v>3.4990000000000006</v>
      </c>
      <c r="G77" s="57">
        <f>D77*Parameters!O$24</f>
        <v>8.2989250000000023</v>
      </c>
      <c r="H77" s="58">
        <f>E77*Parameters!P$24</f>
        <v>18.888050000000003</v>
      </c>
    </row>
    <row r="78" spans="1:8" x14ac:dyDescent="0.2">
      <c r="A78" s="4" t="s">
        <v>147</v>
      </c>
      <c r="B78" s="4" t="s">
        <v>16</v>
      </c>
      <c r="C78" s="56">
        <f>Peer2Peer!C78+Web!C78+Video!C78</f>
        <v>28.456000000000003</v>
      </c>
      <c r="D78" s="57">
        <f>Peer2Peer!D78+Web!D78+Video!D78</f>
        <v>65.686700000000002</v>
      </c>
      <c r="E78" s="58">
        <f>Peer2Peer!E78+Web!E78+Video!E78</f>
        <v>148.11020000000002</v>
      </c>
      <c r="F78" s="56">
        <f>C78*Parameters!N$24</f>
        <v>2.8456000000000006</v>
      </c>
      <c r="G78" s="57">
        <f>D78*Parameters!O$24</f>
        <v>6.5686700000000009</v>
      </c>
      <c r="H78" s="58">
        <f>E78*Parameters!P$24</f>
        <v>14.811020000000003</v>
      </c>
    </row>
    <row r="79" spans="1:8" x14ac:dyDescent="0.2">
      <c r="A79" s="4" t="s">
        <v>148</v>
      </c>
      <c r="B79" s="4" t="s">
        <v>17</v>
      </c>
      <c r="C79" s="56">
        <f>Peer2Peer!C79+Web!C79+Video!C79</f>
        <v>35.476000000000006</v>
      </c>
      <c r="D79" s="57">
        <f>Peer2Peer!D79+Web!D79+Video!D79</f>
        <v>85.638200000000012</v>
      </c>
      <c r="E79" s="58">
        <f>Peer2Peer!E79+Web!E79+Video!E79</f>
        <v>197.16920000000005</v>
      </c>
      <c r="F79" s="56">
        <f>C79*Parameters!N$24</f>
        <v>3.547600000000001</v>
      </c>
      <c r="G79" s="57">
        <f>D79*Parameters!O$24</f>
        <v>8.5638200000000015</v>
      </c>
      <c r="H79" s="58">
        <f>E79*Parameters!P$24</f>
        <v>19.716920000000005</v>
      </c>
    </row>
    <row r="80" spans="1:8" x14ac:dyDescent="0.2">
      <c r="A80" s="4" t="s">
        <v>149</v>
      </c>
      <c r="B80" s="4" t="s">
        <v>17</v>
      </c>
      <c r="C80" s="56">
        <f>Peer2Peer!C80+Web!C80+Video!C80</f>
        <v>36.340000000000003</v>
      </c>
      <c r="D80" s="57">
        <f>Peer2Peer!D80+Web!D80+Video!D80</f>
        <v>87.503000000000014</v>
      </c>
      <c r="E80" s="58">
        <f>Peer2Peer!E80+Web!E80+Video!E80</f>
        <v>201.238</v>
      </c>
      <c r="F80" s="56">
        <f>C80*Parameters!N$24</f>
        <v>3.6340000000000003</v>
      </c>
      <c r="G80" s="57">
        <f>D80*Parameters!O$24</f>
        <v>8.7503000000000011</v>
      </c>
      <c r="H80" s="58">
        <f>E80*Parameters!P$24</f>
        <v>20.123800000000003</v>
      </c>
    </row>
    <row r="81" spans="1:8" x14ac:dyDescent="0.2">
      <c r="A81" s="4" t="s">
        <v>150</v>
      </c>
      <c r="B81" s="4" t="s">
        <v>17</v>
      </c>
      <c r="C81" s="56">
        <f>Peer2Peer!C81+Web!C81+Video!C81</f>
        <v>40.698000000000008</v>
      </c>
      <c r="D81" s="57">
        <f>Peer2Peer!D81+Web!D81+Video!D81</f>
        <v>99.157350000000037</v>
      </c>
      <c r="E81" s="58">
        <f>Peer2Peer!E81+Web!E81+Video!E81</f>
        <v>229.2191</v>
      </c>
      <c r="F81" s="56">
        <f>C81*Parameters!N$24</f>
        <v>4.0698000000000008</v>
      </c>
      <c r="G81" s="57">
        <f>D81*Parameters!O$24</f>
        <v>9.9157350000000051</v>
      </c>
      <c r="H81" s="58">
        <f>E81*Parameters!P$24</f>
        <v>22.92191</v>
      </c>
    </row>
    <row r="82" spans="1:8" x14ac:dyDescent="0.2">
      <c r="A82" s="4" t="s">
        <v>151</v>
      </c>
      <c r="B82" s="4" t="s">
        <v>17</v>
      </c>
      <c r="C82" s="56">
        <f>Peer2Peer!C82+Web!C82+Video!C82</f>
        <v>33.610000000000007</v>
      </c>
      <c r="D82" s="57">
        <f>Peer2Peer!D82+Web!D82+Video!D82</f>
        <v>77.038250000000005</v>
      </c>
      <c r="E82" s="58">
        <f>Peer2Peer!E82+Web!E82+Video!E82</f>
        <v>171.19450000000001</v>
      </c>
      <c r="F82" s="56">
        <f>C82*Parameters!N$24</f>
        <v>3.3610000000000007</v>
      </c>
      <c r="G82" s="57">
        <f>D82*Parameters!O$24</f>
        <v>7.703825000000001</v>
      </c>
      <c r="H82" s="58">
        <f>E82*Parameters!P$24</f>
        <v>17.119450000000001</v>
      </c>
    </row>
    <row r="83" spans="1:8" x14ac:dyDescent="0.2">
      <c r="A83" s="4" t="s">
        <v>152</v>
      </c>
      <c r="B83" s="4" t="s">
        <v>17</v>
      </c>
      <c r="C83" s="56">
        <f>Peer2Peer!C83+Web!C83+Video!C83</f>
        <v>22.858000000000004</v>
      </c>
      <c r="D83" s="57">
        <f>Peer2Peer!D83+Web!D83+Video!D83</f>
        <v>64.339349999999996</v>
      </c>
      <c r="E83" s="58">
        <f>Peer2Peer!E83+Web!E83+Video!E83</f>
        <v>157.87110000000001</v>
      </c>
      <c r="F83" s="56">
        <f>C83*Parameters!N$24</f>
        <v>2.2858000000000005</v>
      </c>
      <c r="G83" s="57">
        <f>D83*Parameters!O$24</f>
        <v>6.433935</v>
      </c>
      <c r="H83" s="58">
        <f>E83*Parameters!P$24</f>
        <v>15.787110000000002</v>
      </c>
    </row>
    <row r="84" spans="1:8" x14ac:dyDescent="0.2">
      <c r="A84" s="4" t="s">
        <v>153</v>
      </c>
      <c r="B84" s="4" t="s">
        <v>17</v>
      </c>
      <c r="C84" s="56">
        <f>Peer2Peer!C84+Web!C84+Video!C84</f>
        <v>15.612000000000002</v>
      </c>
      <c r="D84" s="57">
        <f>Peer2Peer!D84+Web!D84+Video!D84</f>
        <v>40.440900000000013</v>
      </c>
      <c r="E84" s="58">
        <f>Peer2Peer!E84+Web!E84+Video!E84</f>
        <v>93.895400000000024</v>
      </c>
      <c r="F84" s="56">
        <f>C84*Parameters!N$24</f>
        <v>1.5612000000000004</v>
      </c>
      <c r="G84" s="57">
        <f>D84*Parameters!O$24</f>
        <v>4.0440900000000015</v>
      </c>
      <c r="H84" s="58">
        <f>E84*Parameters!P$24</f>
        <v>9.389540000000002</v>
      </c>
    </row>
    <row r="85" spans="1:8" x14ac:dyDescent="0.2">
      <c r="A85" s="4" t="s">
        <v>154</v>
      </c>
      <c r="B85" s="4" t="s">
        <v>17</v>
      </c>
      <c r="C85" s="56">
        <f>Peer2Peer!C85+Web!C85+Video!C85</f>
        <v>28.564</v>
      </c>
      <c r="D85" s="57">
        <f>Peer2Peer!D85+Web!D85+Video!D85</f>
        <v>71.519800000000018</v>
      </c>
      <c r="E85" s="58">
        <f>Peer2Peer!E85+Web!E85+Video!E85</f>
        <v>166.61880000000002</v>
      </c>
      <c r="F85" s="56">
        <f>C85*Parameters!N$24</f>
        <v>2.8564000000000003</v>
      </c>
      <c r="G85" s="57">
        <f>D85*Parameters!O$24</f>
        <v>7.1519800000000018</v>
      </c>
      <c r="H85" s="58">
        <f>E85*Parameters!P$24</f>
        <v>16.661880000000004</v>
      </c>
    </row>
    <row r="86" spans="1:8" x14ac:dyDescent="0.2">
      <c r="A86" s="4" t="s">
        <v>155</v>
      </c>
      <c r="B86" s="4" t="s">
        <v>17</v>
      </c>
      <c r="C86" s="56">
        <f>Peer2Peer!C86+Web!C86+Video!C86</f>
        <v>30.578000000000007</v>
      </c>
      <c r="D86" s="57">
        <f>Peer2Peer!D86+Web!D86+Video!D86</f>
        <v>70.418350000000004</v>
      </c>
      <c r="E86" s="58">
        <f>Peer2Peer!E86+Web!E86+Video!E86</f>
        <v>158.64510000000001</v>
      </c>
      <c r="F86" s="56">
        <f>C86*Parameters!N$24</f>
        <v>3.0578000000000007</v>
      </c>
      <c r="G86" s="57">
        <f>D86*Parameters!O$24</f>
        <v>7.0418350000000007</v>
      </c>
      <c r="H86" s="58">
        <f>E86*Parameters!P$24</f>
        <v>15.864510000000003</v>
      </c>
    </row>
    <row r="87" spans="1:8" x14ac:dyDescent="0.2">
      <c r="A87" s="4" t="s">
        <v>156</v>
      </c>
      <c r="B87" s="4" t="s">
        <v>17</v>
      </c>
      <c r="C87" s="56">
        <f>Peer2Peer!C87+Web!C87+Video!C87</f>
        <v>38.694800000000001</v>
      </c>
      <c r="D87" s="57">
        <f>Peer2Peer!D87+Web!D87+Video!D87</f>
        <v>97.082110000000029</v>
      </c>
      <c r="E87" s="58">
        <f>Peer2Peer!E87+Web!E87+Video!E87</f>
        <v>225.24365999999998</v>
      </c>
      <c r="F87" s="56">
        <f>C87*Parameters!N$24</f>
        <v>3.8694800000000003</v>
      </c>
      <c r="G87" s="57">
        <f>D87*Parameters!O$24</f>
        <v>9.7082110000000039</v>
      </c>
      <c r="H87" s="58">
        <f>E87*Parameters!P$24</f>
        <v>22.524366000000001</v>
      </c>
    </row>
    <row r="88" spans="1:8" x14ac:dyDescent="0.2">
      <c r="A88" s="4" t="s">
        <v>157</v>
      </c>
      <c r="B88" s="4" t="s">
        <v>17</v>
      </c>
      <c r="C88" s="56">
        <f>Peer2Peer!C88+Web!C88+Video!C88</f>
        <v>70.744</v>
      </c>
      <c r="D88" s="57">
        <f>Peer2Peer!D88+Web!D88+Video!D88</f>
        <v>163.70330000000001</v>
      </c>
      <c r="E88" s="58">
        <f>Peer2Peer!E88+Web!E88+Video!E88</f>
        <v>369.62980000000005</v>
      </c>
      <c r="F88" s="56">
        <f>C88*Parameters!N$24</f>
        <v>7.0744000000000007</v>
      </c>
      <c r="G88" s="57">
        <f>D88*Parameters!O$24</f>
        <v>16.370330000000003</v>
      </c>
      <c r="H88" s="58">
        <f>E88*Parameters!P$24</f>
        <v>36.962980000000009</v>
      </c>
    </row>
    <row r="89" spans="1:8" x14ac:dyDescent="0.2">
      <c r="A89" s="4" t="s">
        <v>158</v>
      </c>
      <c r="B89" s="4" t="s">
        <v>17</v>
      </c>
      <c r="C89" s="56">
        <f>Peer2Peer!C89+Web!C89+Video!C89</f>
        <v>25.162000000000006</v>
      </c>
      <c r="D89" s="57">
        <f>Peer2Peer!D89+Web!D89+Video!D89</f>
        <v>60.977150000000009</v>
      </c>
      <c r="E89" s="58">
        <f>Peer2Peer!E89+Web!E89+Video!E89</f>
        <v>138.59790000000004</v>
      </c>
      <c r="F89" s="56">
        <f>C89*Parameters!N$24</f>
        <v>2.5162000000000009</v>
      </c>
      <c r="G89" s="57">
        <f>D89*Parameters!O$24</f>
        <v>6.0977150000000009</v>
      </c>
      <c r="H89" s="58">
        <f>E89*Parameters!P$24</f>
        <v>13.859790000000004</v>
      </c>
    </row>
    <row r="90" spans="1:8" x14ac:dyDescent="0.2">
      <c r="A90" s="4" t="s">
        <v>159</v>
      </c>
      <c r="B90" s="4" t="s">
        <v>17</v>
      </c>
      <c r="C90" s="56">
        <f>Peer2Peer!C90+Web!C90+Video!C90</f>
        <v>30.576000000000008</v>
      </c>
      <c r="D90" s="57">
        <f>Peer2Peer!D90+Web!D90+Video!D90</f>
        <v>76.283200000000022</v>
      </c>
      <c r="E90" s="58">
        <f>Peer2Peer!E90+Web!E90+Video!E90</f>
        <v>176.73920000000004</v>
      </c>
      <c r="F90" s="56">
        <f>C90*Parameters!N$24</f>
        <v>3.0576000000000008</v>
      </c>
      <c r="G90" s="57">
        <f>D90*Parameters!O$24</f>
        <v>7.6283200000000022</v>
      </c>
      <c r="H90" s="58">
        <f>E90*Parameters!P$24</f>
        <v>17.673920000000006</v>
      </c>
    </row>
    <row r="91" spans="1:8" x14ac:dyDescent="0.2">
      <c r="A91" s="4" t="s">
        <v>160</v>
      </c>
      <c r="B91" s="4" t="s">
        <v>16</v>
      </c>
      <c r="C91" s="56">
        <f>Peer2Peer!C91+Web!C91+Video!C91</f>
        <v>57.454000000000008</v>
      </c>
      <c r="D91" s="57">
        <f>Peer2Peer!D91+Web!D91+Video!D91</f>
        <v>133.87405000000001</v>
      </c>
      <c r="E91" s="58">
        <f>Peer2Peer!E91+Web!E91+Video!E91</f>
        <v>302.66930000000002</v>
      </c>
      <c r="F91" s="56">
        <f>C91*Parameters!N$24</f>
        <v>5.745400000000001</v>
      </c>
      <c r="G91" s="57">
        <f>D91*Parameters!O$24</f>
        <v>13.387405000000001</v>
      </c>
      <c r="H91" s="58">
        <f>E91*Parameters!P$24</f>
        <v>30.266930000000002</v>
      </c>
    </row>
    <row r="92" spans="1:8" x14ac:dyDescent="0.2">
      <c r="A92" s="4" t="s">
        <v>161</v>
      </c>
      <c r="B92" s="4" t="s">
        <v>17</v>
      </c>
      <c r="C92" s="56">
        <f>Peer2Peer!C92+Web!C92+Video!C92</f>
        <v>37.134</v>
      </c>
      <c r="D92" s="57">
        <f>Peer2Peer!D92+Web!D92+Video!D92</f>
        <v>92.265050000000002</v>
      </c>
      <c r="E92" s="58">
        <f>Peer2Peer!E92+Web!E92+Video!E92</f>
        <v>214.43530000000004</v>
      </c>
      <c r="F92" s="56">
        <f>C92*Parameters!N$24</f>
        <v>3.7134</v>
      </c>
      <c r="G92" s="57">
        <f>D92*Parameters!O$24</f>
        <v>9.2265050000000013</v>
      </c>
      <c r="H92" s="58">
        <f>E92*Parameters!P$24</f>
        <v>21.443530000000006</v>
      </c>
    </row>
    <row r="93" spans="1:8" x14ac:dyDescent="0.2">
      <c r="A93" s="4" t="s">
        <v>162</v>
      </c>
      <c r="B93" s="4" t="s">
        <v>17</v>
      </c>
      <c r="C93" s="56">
        <f>Peer2Peer!C93+Web!C93+Video!C93</f>
        <v>8.9320000000000022</v>
      </c>
      <c r="D93" s="57">
        <f>Peer2Peer!D93+Web!D93+Video!D93</f>
        <v>24.5749</v>
      </c>
      <c r="E93" s="58">
        <f>Peer2Peer!E93+Web!E93+Video!E93</f>
        <v>58.979400000000005</v>
      </c>
      <c r="F93" s="56">
        <f>C93*Parameters!N$24</f>
        <v>0.89320000000000022</v>
      </c>
      <c r="G93" s="57">
        <f>D93*Parameters!O$24</f>
        <v>2.45749</v>
      </c>
      <c r="H93" s="58">
        <f>E93*Parameters!P$24</f>
        <v>5.8979400000000011</v>
      </c>
    </row>
    <row r="94" spans="1:8" x14ac:dyDescent="0.2">
      <c r="A94" s="4" t="s">
        <v>163</v>
      </c>
      <c r="B94" s="4" t="s">
        <v>17</v>
      </c>
      <c r="C94" s="56">
        <f>Peer2Peer!C94+Web!C94+Video!C94</f>
        <v>15.698</v>
      </c>
      <c r="D94" s="57">
        <f>Peer2Peer!D94+Web!D94+Video!D94</f>
        <v>36.929850000000002</v>
      </c>
      <c r="E94" s="58">
        <f>Peer2Peer!E94+Web!E94+Video!E94</f>
        <v>83.384100000000018</v>
      </c>
      <c r="F94" s="56">
        <f>C94*Parameters!N$24</f>
        <v>1.5698000000000001</v>
      </c>
      <c r="G94" s="57">
        <f>D94*Parameters!O$24</f>
        <v>3.6929850000000002</v>
      </c>
      <c r="H94" s="58">
        <f>E94*Parameters!P$24</f>
        <v>8.3384100000000014</v>
      </c>
    </row>
    <row r="95" spans="1:8" x14ac:dyDescent="0.2">
      <c r="A95" s="4" t="s">
        <v>164</v>
      </c>
      <c r="B95" s="4" t="s">
        <v>17</v>
      </c>
      <c r="C95" s="56">
        <f>Peer2Peer!C95+Web!C95+Video!C95</f>
        <v>12.650000000000002</v>
      </c>
      <c r="D95" s="57">
        <f>Peer2Peer!D95+Web!D95+Video!D95</f>
        <v>31.723750000000003</v>
      </c>
      <c r="E95" s="58">
        <f>Peer2Peer!E95+Web!E95+Video!E95</f>
        <v>74.217500000000001</v>
      </c>
      <c r="F95" s="56">
        <f>C95*Parameters!N$24</f>
        <v>1.2650000000000003</v>
      </c>
      <c r="G95" s="57">
        <f>D95*Parameters!O$24</f>
        <v>3.1723750000000006</v>
      </c>
      <c r="H95" s="58">
        <f>E95*Parameters!P$24</f>
        <v>7.4217500000000003</v>
      </c>
    </row>
    <row r="96" spans="1:8" x14ac:dyDescent="0.2">
      <c r="A96" s="4" t="s">
        <v>165</v>
      </c>
      <c r="B96" s="4" t="s">
        <v>17</v>
      </c>
      <c r="C96" s="56">
        <f>Peer2Peer!C96+Web!C96+Video!C96</f>
        <v>37.652000000000001</v>
      </c>
      <c r="D96" s="57">
        <f>Peer2Peer!D96+Web!D96+Video!D96</f>
        <v>87.286400000000015</v>
      </c>
      <c r="E96" s="58">
        <f>Peer2Peer!E96+Web!E96+Video!E96</f>
        <v>195.95840000000004</v>
      </c>
      <c r="F96" s="56">
        <f>C96*Parameters!N$24</f>
        <v>3.7652000000000001</v>
      </c>
      <c r="G96" s="57">
        <f>D96*Parameters!O$24</f>
        <v>8.7286400000000022</v>
      </c>
      <c r="H96" s="58">
        <f>E96*Parameters!P$24</f>
        <v>19.595840000000006</v>
      </c>
    </row>
    <row r="97" spans="1:8" x14ac:dyDescent="0.2">
      <c r="A97" s="4" t="s">
        <v>166</v>
      </c>
      <c r="B97" s="4" t="s">
        <v>16</v>
      </c>
      <c r="C97" s="56">
        <f>Peer2Peer!C97+Web!C97+Video!C97</f>
        <v>64.704000000000008</v>
      </c>
      <c r="D97" s="57">
        <f>Peer2Peer!D97+Web!D97+Video!D97</f>
        <v>155.54280000000006</v>
      </c>
      <c r="E97" s="58">
        <f>Peer2Peer!E97+Web!E97+Video!E97</f>
        <v>355.45680000000004</v>
      </c>
      <c r="F97" s="56">
        <f>C97*Parameters!N$24</f>
        <v>6.4704000000000015</v>
      </c>
      <c r="G97" s="57">
        <f>D97*Parameters!O$24</f>
        <v>15.554280000000006</v>
      </c>
      <c r="H97" s="58">
        <f>E97*Parameters!P$24</f>
        <v>35.545680000000004</v>
      </c>
    </row>
    <row r="98" spans="1:8" x14ac:dyDescent="0.2">
      <c r="A98" s="4" t="s">
        <v>167</v>
      </c>
      <c r="B98" s="4" t="s">
        <v>17</v>
      </c>
      <c r="C98" s="56">
        <f>Peer2Peer!C98+Web!C98+Video!C98</f>
        <v>26.15</v>
      </c>
      <c r="D98" s="57">
        <f>Peer2Peer!D98+Web!D98+Video!D98</f>
        <v>60.061250000000001</v>
      </c>
      <c r="E98" s="58">
        <f>Peer2Peer!E98+Web!E98+Video!E98</f>
        <v>133.79250000000002</v>
      </c>
      <c r="F98" s="56">
        <f>C98*Parameters!N$24</f>
        <v>2.6150000000000002</v>
      </c>
      <c r="G98" s="57">
        <f>D98*Parameters!O$24</f>
        <v>6.0061250000000008</v>
      </c>
      <c r="H98" s="58">
        <f>E98*Parameters!P$24</f>
        <v>13.379250000000003</v>
      </c>
    </row>
    <row r="99" spans="1:8" x14ac:dyDescent="0.2">
      <c r="A99" s="4" t="s">
        <v>168</v>
      </c>
      <c r="B99" s="4" t="s">
        <v>17</v>
      </c>
      <c r="C99" s="56">
        <f>Peer2Peer!C99+Web!C99+Video!C99</f>
        <v>15.852000000000004</v>
      </c>
      <c r="D99" s="57">
        <f>Peer2Peer!D99+Web!D99+Video!D99</f>
        <v>36.386400000000002</v>
      </c>
      <c r="E99" s="58">
        <f>Peer2Peer!E99+Web!E99+Video!E99</f>
        <v>79.838400000000007</v>
      </c>
      <c r="F99" s="56">
        <f>C99*Parameters!N$24</f>
        <v>1.5852000000000004</v>
      </c>
      <c r="G99" s="57">
        <f>D99*Parameters!O$24</f>
        <v>3.6386400000000005</v>
      </c>
      <c r="H99" s="58">
        <f>E99*Parameters!P$24</f>
        <v>7.9838400000000007</v>
      </c>
    </row>
    <row r="100" spans="1:8" x14ac:dyDescent="0.2">
      <c r="A100" s="4" t="s">
        <v>169</v>
      </c>
      <c r="B100" s="4" t="s">
        <v>17</v>
      </c>
      <c r="C100" s="56">
        <f>Peer2Peer!C100+Web!C100+Video!C100</f>
        <v>24.252000000000002</v>
      </c>
      <c r="D100" s="57">
        <f>Peer2Peer!D100+Web!D100+Video!D100</f>
        <v>56.688900000000004</v>
      </c>
      <c r="E100" s="58">
        <f>Peer2Peer!E100+Web!E100+Video!E100</f>
        <v>128.58340000000004</v>
      </c>
      <c r="F100" s="56">
        <f>C100*Parameters!N$24</f>
        <v>2.4252000000000002</v>
      </c>
      <c r="G100" s="57">
        <f>D100*Parameters!O$24</f>
        <v>5.6688900000000011</v>
      </c>
      <c r="H100" s="58">
        <f>E100*Parameters!P$24</f>
        <v>12.858340000000005</v>
      </c>
    </row>
    <row r="101" spans="1:8" x14ac:dyDescent="0.2">
      <c r="A101" s="4" t="s">
        <v>170</v>
      </c>
      <c r="B101" s="4" t="s">
        <v>16</v>
      </c>
      <c r="C101" s="56">
        <f>Peer2Peer!C101+Web!C101+Video!C101</f>
        <v>37.576000000000008</v>
      </c>
      <c r="D101" s="57">
        <f>Peer2Peer!D101+Web!D101+Video!D101</f>
        <v>81.825700000000012</v>
      </c>
      <c r="E101" s="58">
        <f>Peer2Peer!E101+Web!E101+Video!E101</f>
        <v>178.68419999999998</v>
      </c>
      <c r="F101" s="56">
        <f>C101*Parameters!N$24</f>
        <v>3.7576000000000009</v>
      </c>
      <c r="G101" s="57">
        <f>D101*Parameters!O$24</f>
        <v>8.1825700000000019</v>
      </c>
      <c r="H101" s="58">
        <f>E101*Parameters!P$24</f>
        <v>17.868419999999997</v>
      </c>
    </row>
    <row r="102" spans="1:8" x14ac:dyDescent="0.2">
      <c r="A102" s="4" t="s">
        <v>171</v>
      </c>
      <c r="B102" s="4" t="s">
        <v>17</v>
      </c>
      <c r="C102" s="56">
        <f>Peer2Peer!C102+Web!C102+Video!C102</f>
        <v>9.8500000000000014</v>
      </c>
      <c r="D102" s="57">
        <f>Peer2Peer!D102+Web!D102+Video!D102</f>
        <v>24.956250000000004</v>
      </c>
      <c r="E102" s="58">
        <f>Peer2Peer!E102+Web!E102+Video!E102</f>
        <v>57.302500000000009</v>
      </c>
      <c r="F102" s="56">
        <f>C102*Parameters!N$24</f>
        <v>0.98500000000000021</v>
      </c>
      <c r="G102" s="57">
        <f>D102*Parameters!O$24</f>
        <v>2.4956250000000004</v>
      </c>
      <c r="H102" s="58">
        <f>E102*Parameters!P$24</f>
        <v>5.7302500000000016</v>
      </c>
    </row>
    <row r="103" spans="1:8" x14ac:dyDescent="0.2">
      <c r="A103" s="4" t="s">
        <v>172</v>
      </c>
      <c r="B103" s="4" t="s">
        <v>17</v>
      </c>
      <c r="C103" s="56">
        <f>Peer2Peer!C103+Web!C103+Video!C103</f>
        <v>10.096</v>
      </c>
      <c r="D103" s="57">
        <f>Peer2Peer!D103+Web!D103+Video!D103</f>
        <v>26.059700000000003</v>
      </c>
      <c r="E103" s="58">
        <f>Peer2Peer!E103+Web!E103+Video!E103</f>
        <v>61.648199999999996</v>
      </c>
      <c r="F103" s="56">
        <f>C103*Parameters!N$24</f>
        <v>1.0096000000000001</v>
      </c>
      <c r="G103" s="57">
        <f>D103*Parameters!O$24</f>
        <v>2.6059700000000006</v>
      </c>
      <c r="H103" s="58">
        <f>E103*Parameters!P$24</f>
        <v>6.1648199999999997</v>
      </c>
    </row>
    <row r="105" spans="1:8" x14ac:dyDescent="0.2">
      <c r="C105" s="89">
        <f>SUM(C2:C103)</f>
        <v>2437.70388</v>
      </c>
      <c r="D105" s="89">
        <f t="shared" ref="D105:H105" si="0">SUM(D2:D103)</f>
        <v>5920.222541000001</v>
      </c>
      <c r="E105" s="89">
        <f t="shared" si="0"/>
        <v>13572.087345999995</v>
      </c>
      <c r="F105" s="89">
        <f t="shared" si="0"/>
        <v>243.77038800000005</v>
      </c>
      <c r="G105" s="89">
        <f t="shared" si="0"/>
        <v>592.02225409999994</v>
      </c>
      <c r="H105" s="89">
        <f t="shared" si="0"/>
        <v>1357.2087346000008</v>
      </c>
    </row>
    <row r="107" spans="1:8" ht="30" customHeight="1" x14ac:dyDescent="0.2">
      <c r="A107" s="11"/>
      <c r="B107" s="11"/>
      <c r="C107" s="116" t="s">
        <v>40</v>
      </c>
      <c r="D107" s="116"/>
      <c r="E107" s="116"/>
      <c r="F107" s="116"/>
      <c r="G107" s="116"/>
      <c r="H107" s="116"/>
    </row>
    <row r="108" spans="1:8" ht="18.75" customHeight="1" x14ac:dyDescent="0.2">
      <c r="C108" s="116" t="s">
        <v>42</v>
      </c>
      <c r="D108" s="116"/>
      <c r="E108" s="116"/>
      <c r="F108" s="116" t="s">
        <v>41</v>
      </c>
      <c r="G108" s="116"/>
      <c r="H108" s="116"/>
    </row>
  </sheetData>
  <mergeCells count="3">
    <mergeCell ref="C107:H107"/>
    <mergeCell ref="C108:E108"/>
    <mergeCell ref="F108:H1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Parameters</vt:lpstr>
      <vt:lpstr>Links</vt:lpstr>
      <vt:lpstr>Node_List</vt:lpstr>
      <vt:lpstr>Peer2Peer</vt:lpstr>
      <vt:lpstr>Web</vt:lpstr>
      <vt:lpstr>Video</vt:lpstr>
      <vt:lpstr>Total</vt:lpstr>
    </vt:vector>
  </TitlesOfParts>
  <Company>IT Telecom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Javier Moreno</cp:lastModifiedBy>
  <dcterms:created xsi:type="dcterms:W3CDTF">2013-01-08T11:13:55Z</dcterms:created>
  <dcterms:modified xsi:type="dcterms:W3CDTF">2019-07-16T08:14:39Z</dcterms:modified>
</cp:coreProperties>
</file>