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e\Documents\GitLab\MetroHaulPlanner\resources\excelFiles\"/>
    </mc:Choice>
  </mc:AlternateContent>
  <bookViews>
    <workbookView xWindow="0" yWindow="0" windowWidth="18600" windowHeight="5025" firstSheet="1" activeTab="1"/>
  </bookViews>
  <sheets>
    <sheet name="Parameters" sheetId="15" r:id="rId1"/>
    <sheet name="Node_List" sheetId="7" r:id="rId2"/>
    <sheet name="Peer2Peer" sheetId="8" r:id="rId3"/>
    <sheet name="Web" sheetId="13" r:id="rId4"/>
    <sheet name="Video" sheetId="14" r:id="rId5"/>
    <sheet name="Total" sheetId="16" r:id="rId6"/>
    <sheet name="Links" sheetId="17" r:id="rId7"/>
  </sheets>
  <calcPr calcId="152511"/>
</workbook>
</file>

<file path=xl/calcChain.xml><?xml version="1.0" encoding="utf-8"?>
<calcChain xmlns="http://schemas.openxmlformats.org/spreadsheetml/2006/main">
  <c r="J38" i="7" l="1"/>
  <c r="K38" i="7"/>
  <c r="L38" i="7"/>
  <c r="N38" i="7"/>
  <c r="O38" i="7"/>
  <c r="P38" i="7"/>
  <c r="R38" i="7"/>
  <c r="S38" i="7"/>
  <c r="T38" i="7"/>
  <c r="V38" i="7"/>
  <c r="W38" i="7"/>
  <c r="X38" i="7"/>
  <c r="J39" i="7"/>
  <c r="K39" i="7"/>
  <c r="L39" i="7"/>
  <c r="N39" i="7"/>
  <c r="O39" i="7"/>
  <c r="P39" i="7"/>
  <c r="R39" i="7"/>
  <c r="S39" i="7"/>
  <c r="T39" i="7"/>
  <c r="V39" i="7"/>
  <c r="W39" i="7"/>
  <c r="X39" i="7"/>
  <c r="J40" i="7"/>
  <c r="K40" i="7"/>
  <c r="L40" i="7"/>
  <c r="N40" i="7"/>
  <c r="O40" i="7"/>
  <c r="P40" i="7"/>
  <c r="R40" i="7"/>
  <c r="S40" i="7"/>
  <c r="T40" i="7"/>
  <c r="V40" i="7"/>
  <c r="W40" i="7"/>
  <c r="X40" i="7"/>
  <c r="J41" i="7"/>
  <c r="K41" i="7"/>
  <c r="L41" i="7"/>
  <c r="N41" i="7"/>
  <c r="O41" i="7"/>
  <c r="P41" i="7"/>
  <c r="R41" i="7"/>
  <c r="S41" i="7"/>
  <c r="T41" i="7"/>
  <c r="V41" i="7"/>
  <c r="W41" i="7"/>
  <c r="X41" i="7"/>
  <c r="J42" i="7"/>
  <c r="K42" i="7"/>
  <c r="L42" i="7"/>
  <c r="N42" i="7"/>
  <c r="O42" i="7"/>
  <c r="P42" i="7"/>
  <c r="R42" i="7"/>
  <c r="S42" i="7"/>
  <c r="T42" i="7"/>
  <c r="V42" i="7"/>
  <c r="W42" i="7"/>
  <c r="X42" i="7"/>
  <c r="J43" i="7"/>
  <c r="K43" i="7"/>
  <c r="L43" i="7"/>
  <c r="N43" i="7"/>
  <c r="O43" i="7"/>
  <c r="P43" i="7"/>
  <c r="R43" i="7"/>
  <c r="S43" i="7"/>
  <c r="T43" i="7"/>
  <c r="V43" i="7"/>
  <c r="W43" i="7"/>
  <c r="X43" i="7"/>
  <c r="J44" i="7"/>
  <c r="K44" i="7"/>
  <c r="L44" i="7"/>
  <c r="N44" i="7"/>
  <c r="O44" i="7"/>
  <c r="P44" i="7"/>
  <c r="R44" i="7"/>
  <c r="S44" i="7"/>
  <c r="T44" i="7"/>
  <c r="V44" i="7"/>
  <c r="W44" i="7"/>
  <c r="X44" i="7"/>
  <c r="J45" i="7"/>
  <c r="K45" i="7"/>
  <c r="L45" i="7"/>
  <c r="N45" i="7"/>
  <c r="O45" i="7"/>
  <c r="P45" i="7"/>
  <c r="R45" i="7"/>
  <c r="S45" i="7"/>
  <c r="T45" i="7"/>
  <c r="V45" i="7"/>
  <c r="W45" i="7"/>
  <c r="X45" i="7"/>
  <c r="J46" i="7"/>
  <c r="K46" i="7"/>
  <c r="L46" i="7"/>
  <c r="N46" i="7"/>
  <c r="O46" i="7"/>
  <c r="P46" i="7"/>
  <c r="R46" i="7"/>
  <c r="S46" i="7"/>
  <c r="T46" i="7"/>
  <c r="V46" i="7"/>
  <c r="W46" i="7"/>
  <c r="X46" i="7"/>
  <c r="J47" i="7"/>
  <c r="K47" i="7"/>
  <c r="L47" i="7"/>
  <c r="N47" i="7"/>
  <c r="O47" i="7"/>
  <c r="P47" i="7"/>
  <c r="R47" i="7"/>
  <c r="S47" i="7"/>
  <c r="T47" i="7"/>
  <c r="V47" i="7"/>
  <c r="W47" i="7"/>
  <c r="X47" i="7"/>
  <c r="J48" i="7"/>
  <c r="K48" i="7"/>
  <c r="L48" i="7"/>
  <c r="N48" i="7"/>
  <c r="O48" i="7"/>
  <c r="P48" i="7"/>
  <c r="R48" i="7"/>
  <c r="S48" i="7"/>
  <c r="T48" i="7"/>
  <c r="V48" i="7"/>
  <c r="W48" i="7"/>
  <c r="X48" i="7"/>
  <c r="J49" i="7"/>
  <c r="K49" i="7"/>
  <c r="L49" i="7"/>
  <c r="N49" i="7"/>
  <c r="O49" i="7"/>
  <c r="P49" i="7"/>
  <c r="R49" i="7"/>
  <c r="S49" i="7"/>
  <c r="T49" i="7"/>
  <c r="V49" i="7"/>
  <c r="W49" i="7"/>
  <c r="X49" i="7"/>
  <c r="J50" i="7"/>
  <c r="K50" i="7"/>
  <c r="L50" i="7"/>
  <c r="N50" i="7"/>
  <c r="O50" i="7"/>
  <c r="P50" i="7"/>
  <c r="R50" i="7"/>
  <c r="S50" i="7"/>
  <c r="T50" i="7"/>
  <c r="V50" i="7"/>
  <c r="W50" i="7"/>
  <c r="X50" i="7"/>
  <c r="J51" i="7"/>
  <c r="K51" i="7"/>
  <c r="L51" i="7"/>
  <c r="N51" i="7"/>
  <c r="O51" i="7"/>
  <c r="P51" i="7"/>
  <c r="R51" i="7"/>
  <c r="S51" i="7"/>
  <c r="T51" i="7"/>
  <c r="V51" i="7"/>
  <c r="W51" i="7"/>
  <c r="X51" i="7"/>
  <c r="J52" i="7"/>
  <c r="K52" i="7"/>
  <c r="L52" i="7"/>
  <c r="N52" i="7"/>
  <c r="O52" i="7"/>
  <c r="P52" i="7"/>
  <c r="R52" i="7"/>
  <c r="S52" i="7"/>
  <c r="T52" i="7"/>
  <c r="V52" i="7"/>
  <c r="W52" i="7"/>
  <c r="X52" i="7"/>
  <c r="J53" i="7"/>
  <c r="K53" i="7"/>
  <c r="L53" i="7"/>
  <c r="N53" i="7"/>
  <c r="O53" i="7"/>
  <c r="P53" i="7"/>
  <c r="R53" i="7"/>
  <c r="S53" i="7"/>
  <c r="T53" i="7"/>
  <c r="V53" i="7"/>
  <c r="W53" i="7"/>
  <c r="X53" i="7"/>
  <c r="AB43" i="7" l="1"/>
  <c r="E43" i="14" s="1"/>
  <c r="AC43" i="14" s="1"/>
  <c r="AA50" i="7"/>
  <c r="D50" i="13" s="1"/>
  <c r="Z45" i="7"/>
  <c r="C45" i="8" s="1"/>
  <c r="AA44" i="7"/>
  <c r="D44" i="14" s="1"/>
  <c r="G44" i="14" s="1"/>
  <c r="Z53" i="7"/>
  <c r="C53" i="8" s="1"/>
  <c r="Z49" i="7"/>
  <c r="C49" i="8" s="1"/>
  <c r="Z39" i="7"/>
  <c r="C39" i="14" s="1"/>
  <c r="AB48" i="7"/>
  <c r="E48" i="8" s="1"/>
  <c r="AB39" i="7"/>
  <c r="E39" i="13" s="1"/>
  <c r="AB42" i="7"/>
  <c r="E42" i="14" s="1"/>
  <c r="AA42" i="7"/>
  <c r="AB40" i="7"/>
  <c r="E40" i="8" s="1"/>
  <c r="K40" i="8" s="1"/>
  <c r="N40" i="8" s="1"/>
  <c r="Z44" i="7"/>
  <c r="C44" i="14" s="1"/>
  <c r="F44" i="14" s="1"/>
  <c r="AA43" i="7"/>
  <c r="D43" i="13" s="1"/>
  <c r="Z47" i="7"/>
  <c r="C47" i="14" s="1"/>
  <c r="AB47" i="7"/>
  <c r="E47" i="13" s="1"/>
  <c r="Z38" i="7"/>
  <c r="C38" i="14" s="1"/>
  <c r="D44" i="8"/>
  <c r="C38" i="8"/>
  <c r="E39" i="8"/>
  <c r="H39" i="8" s="1"/>
  <c r="E40" i="13"/>
  <c r="AA38" i="7"/>
  <c r="D42" i="8"/>
  <c r="Z51" i="7"/>
  <c r="AB51" i="7"/>
  <c r="Z50" i="7"/>
  <c r="AB49" i="7"/>
  <c r="AA49" i="7"/>
  <c r="AB46" i="7"/>
  <c r="AA46" i="7"/>
  <c r="AB52" i="7"/>
  <c r="AA48" i="7"/>
  <c r="Z48" i="7"/>
  <c r="AA47" i="7"/>
  <c r="Z41" i="7"/>
  <c r="AA40" i="7"/>
  <c r="Z40" i="7"/>
  <c r="AA39" i="7"/>
  <c r="AB38" i="7"/>
  <c r="AB53" i="7"/>
  <c r="AA53" i="7"/>
  <c r="Z46" i="7"/>
  <c r="AB45" i="7"/>
  <c r="AA45" i="7"/>
  <c r="AA52" i="7"/>
  <c r="Z52" i="7"/>
  <c r="AA51" i="7"/>
  <c r="AB50" i="7"/>
  <c r="AB44" i="7"/>
  <c r="Z43" i="7"/>
  <c r="Z42" i="7"/>
  <c r="AB41" i="7"/>
  <c r="AA41" i="7"/>
  <c r="H40" i="8"/>
  <c r="C44" i="8" l="1"/>
  <c r="D44" i="13"/>
  <c r="E40" i="14"/>
  <c r="V44" i="14"/>
  <c r="E43" i="8"/>
  <c r="H43" i="8" s="1"/>
  <c r="E43" i="13"/>
  <c r="E42" i="13"/>
  <c r="H42" i="13" s="1"/>
  <c r="D50" i="14"/>
  <c r="AB50" i="14" s="1"/>
  <c r="D50" i="8"/>
  <c r="C44" i="13"/>
  <c r="C44" i="16" s="1"/>
  <c r="F44" i="16" s="1"/>
  <c r="Q43" i="14"/>
  <c r="C53" i="13"/>
  <c r="F53" i="13" s="1"/>
  <c r="W43" i="14"/>
  <c r="C53" i="14"/>
  <c r="E40" i="16"/>
  <c r="H40" i="16" s="1"/>
  <c r="C47" i="13"/>
  <c r="I47" i="13" s="1"/>
  <c r="O47" i="13" s="1"/>
  <c r="C39" i="13"/>
  <c r="D43" i="8"/>
  <c r="G43" i="8" s="1"/>
  <c r="E47" i="14"/>
  <c r="W47" i="14" s="1"/>
  <c r="C49" i="13"/>
  <c r="D43" i="14"/>
  <c r="E47" i="8"/>
  <c r="H47" i="8" s="1"/>
  <c r="C47" i="8"/>
  <c r="E42" i="8"/>
  <c r="H42" i="8" s="1"/>
  <c r="C39" i="8"/>
  <c r="C39" i="16" s="1"/>
  <c r="F39" i="16" s="1"/>
  <c r="C49" i="14"/>
  <c r="I49" i="14" s="1"/>
  <c r="C45" i="14"/>
  <c r="F45" i="14" s="1"/>
  <c r="F49" i="13"/>
  <c r="L49" i="13" s="1"/>
  <c r="R49" i="13" s="1"/>
  <c r="C45" i="13"/>
  <c r="F38" i="14"/>
  <c r="X38" i="14" s="1"/>
  <c r="U38" i="14"/>
  <c r="O38" i="14"/>
  <c r="D42" i="13"/>
  <c r="D42" i="14"/>
  <c r="H43" i="14"/>
  <c r="AF43" i="14" s="1"/>
  <c r="J50" i="14"/>
  <c r="C38" i="13"/>
  <c r="I38" i="13" s="1"/>
  <c r="O38" i="13" s="1"/>
  <c r="E39" i="14"/>
  <c r="H39" i="14" s="1"/>
  <c r="E48" i="14"/>
  <c r="E48" i="13"/>
  <c r="D41" i="14"/>
  <c r="D41" i="13"/>
  <c r="D41" i="8"/>
  <c r="E44" i="14"/>
  <c r="E44" i="8"/>
  <c r="E44" i="13"/>
  <c r="D52" i="13"/>
  <c r="D52" i="8"/>
  <c r="D52" i="14"/>
  <c r="D53" i="14"/>
  <c r="D53" i="13"/>
  <c r="D53" i="8"/>
  <c r="C40" i="14"/>
  <c r="C40" i="8"/>
  <c r="C40" i="13"/>
  <c r="C48" i="14"/>
  <c r="C48" i="13"/>
  <c r="C48" i="8"/>
  <c r="E46" i="8"/>
  <c r="E46" i="14"/>
  <c r="E46" i="13"/>
  <c r="E51" i="14"/>
  <c r="E51" i="8"/>
  <c r="E51" i="13"/>
  <c r="G42" i="8"/>
  <c r="J42" i="8"/>
  <c r="M42" i="8" s="1"/>
  <c r="G44" i="13"/>
  <c r="J44" i="13"/>
  <c r="P44" i="13" s="1"/>
  <c r="I53" i="14"/>
  <c r="O53" i="14"/>
  <c r="AA53" i="14"/>
  <c r="U53" i="14"/>
  <c r="F53" i="14"/>
  <c r="H40" i="13"/>
  <c r="N40" i="13" s="1"/>
  <c r="T40" i="13" s="1"/>
  <c r="AA38" i="14"/>
  <c r="I38" i="14"/>
  <c r="V50" i="14"/>
  <c r="E41" i="14"/>
  <c r="E41" i="13"/>
  <c r="E41" i="8"/>
  <c r="E50" i="14"/>
  <c r="E50" i="8"/>
  <c r="E50" i="13"/>
  <c r="D45" i="13"/>
  <c r="D45" i="14"/>
  <c r="D45" i="8"/>
  <c r="E53" i="13"/>
  <c r="E53" i="8"/>
  <c r="E53" i="14"/>
  <c r="D40" i="13"/>
  <c r="D40" i="8"/>
  <c r="D40" i="14"/>
  <c r="D48" i="14"/>
  <c r="D48" i="13"/>
  <c r="D48" i="8"/>
  <c r="D49" i="14"/>
  <c r="D49" i="13"/>
  <c r="D49" i="8"/>
  <c r="C51" i="13"/>
  <c r="C51" i="8"/>
  <c r="C51" i="14"/>
  <c r="K48" i="8"/>
  <c r="N48" i="8" s="1"/>
  <c r="G50" i="8"/>
  <c r="D50" i="16"/>
  <c r="G50" i="16" s="1"/>
  <c r="J50" i="8"/>
  <c r="M50" i="8" s="1"/>
  <c r="H39" i="13"/>
  <c r="K39" i="13"/>
  <c r="Q39" i="13" s="1"/>
  <c r="I39" i="14"/>
  <c r="AA39" i="14"/>
  <c r="O39" i="14"/>
  <c r="F39" i="14"/>
  <c r="U39" i="14"/>
  <c r="I49" i="8"/>
  <c r="L49" i="8" s="1"/>
  <c r="F49" i="8"/>
  <c r="I38" i="8"/>
  <c r="L38" i="8" s="1"/>
  <c r="F38" i="8"/>
  <c r="F47" i="8"/>
  <c r="I47" i="8"/>
  <c r="L47" i="8" s="1"/>
  <c r="I53" i="13"/>
  <c r="O53" i="13" s="1"/>
  <c r="H43" i="13"/>
  <c r="K43" i="13"/>
  <c r="Q43" i="13" s="1"/>
  <c r="O44" i="14"/>
  <c r="AA44" i="14"/>
  <c r="P44" i="14"/>
  <c r="J44" i="14"/>
  <c r="AB44" i="14"/>
  <c r="I53" i="8"/>
  <c r="L53" i="8" s="1"/>
  <c r="F53" i="8"/>
  <c r="K40" i="13"/>
  <c r="Q40" i="13" s="1"/>
  <c r="U44" i="14"/>
  <c r="C42" i="14"/>
  <c r="C42" i="8"/>
  <c r="C42" i="13"/>
  <c r="D51" i="14"/>
  <c r="D51" i="13"/>
  <c r="D51" i="8"/>
  <c r="E45" i="13"/>
  <c r="E45" i="8"/>
  <c r="E45" i="14"/>
  <c r="E38" i="13"/>
  <c r="E38" i="14"/>
  <c r="E38" i="8"/>
  <c r="C41" i="14"/>
  <c r="C41" i="13"/>
  <c r="C41" i="8"/>
  <c r="E52" i="13"/>
  <c r="E52" i="14"/>
  <c r="E52" i="8"/>
  <c r="E49" i="14"/>
  <c r="E49" i="8"/>
  <c r="E49" i="13"/>
  <c r="D38" i="14"/>
  <c r="D38" i="13"/>
  <c r="D38" i="8"/>
  <c r="G50" i="13"/>
  <c r="M50" i="13" s="1"/>
  <c r="S50" i="13" s="1"/>
  <c r="J50" i="13"/>
  <c r="P50" i="13" s="1"/>
  <c r="K39" i="8"/>
  <c r="N39" i="8" s="1"/>
  <c r="K47" i="13"/>
  <c r="Q47" i="13" s="1"/>
  <c r="H47" i="13"/>
  <c r="O47" i="14"/>
  <c r="AA47" i="14"/>
  <c r="F47" i="14"/>
  <c r="I47" i="14"/>
  <c r="U47" i="14"/>
  <c r="J43" i="13"/>
  <c r="P43" i="13" s="1"/>
  <c r="G43" i="13"/>
  <c r="F44" i="8"/>
  <c r="I44" i="8"/>
  <c r="L44" i="8" s="1"/>
  <c r="H48" i="8"/>
  <c r="I44" i="14"/>
  <c r="K43" i="14"/>
  <c r="P50" i="14"/>
  <c r="C43" i="14"/>
  <c r="C43" i="13"/>
  <c r="C43" i="8"/>
  <c r="C52" i="14"/>
  <c r="C52" i="8"/>
  <c r="C52" i="13"/>
  <c r="C46" i="14"/>
  <c r="C46" i="13"/>
  <c r="C46" i="8"/>
  <c r="D39" i="14"/>
  <c r="D39" i="13"/>
  <c r="D39" i="8"/>
  <c r="D47" i="13"/>
  <c r="D47" i="14"/>
  <c r="D47" i="8"/>
  <c r="D46" i="13"/>
  <c r="D46" i="8"/>
  <c r="D46" i="14"/>
  <c r="C50" i="8"/>
  <c r="C50" i="14"/>
  <c r="C50" i="13"/>
  <c r="AC40" i="14"/>
  <c r="Q40" i="14"/>
  <c r="H40" i="14"/>
  <c r="W40" i="14"/>
  <c r="K40" i="14"/>
  <c r="K42" i="14"/>
  <c r="W42" i="14"/>
  <c r="H42" i="14"/>
  <c r="AC42" i="14"/>
  <c r="Q42" i="14"/>
  <c r="AC39" i="14"/>
  <c r="G44" i="8"/>
  <c r="D44" i="16"/>
  <c r="G44" i="16" s="1"/>
  <c r="J44" i="8"/>
  <c r="M44" i="8" s="1"/>
  <c r="I45" i="8"/>
  <c r="L45" i="8" s="1"/>
  <c r="F45" i="8"/>
  <c r="AD44" i="14"/>
  <c r="L44" i="14"/>
  <c r="R44" i="14"/>
  <c r="X44" i="14"/>
  <c r="M44" i="14"/>
  <c r="Y44" i="14"/>
  <c r="AE44" i="14"/>
  <c r="S44" i="14"/>
  <c r="R38" i="14"/>
  <c r="L38" i="14"/>
  <c r="N42" i="13"/>
  <c r="T42" i="13" s="1"/>
  <c r="F38" i="13" l="1"/>
  <c r="G50" i="14"/>
  <c r="S50" i="14" s="1"/>
  <c r="E43" i="16"/>
  <c r="H43" i="16" s="1"/>
  <c r="C38" i="16"/>
  <c r="F38" i="16" s="1"/>
  <c r="K43" i="8"/>
  <c r="N43" i="8" s="1"/>
  <c r="C53" i="16"/>
  <c r="F53" i="16" s="1"/>
  <c r="I44" i="13"/>
  <c r="O44" i="13" s="1"/>
  <c r="F44" i="13"/>
  <c r="L44" i="13" s="1"/>
  <c r="R44" i="13" s="1"/>
  <c r="K42" i="13"/>
  <c r="Q42" i="13" s="1"/>
  <c r="I45" i="14"/>
  <c r="AC47" i="14"/>
  <c r="J43" i="8"/>
  <c r="M43" i="8" s="1"/>
  <c r="O45" i="14"/>
  <c r="Q47" i="14"/>
  <c r="H47" i="14"/>
  <c r="N47" i="14" s="1"/>
  <c r="AA49" i="14"/>
  <c r="K47" i="14"/>
  <c r="U49" i="14"/>
  <c r="D43" i="16"/>
  <c r="G43" i="16" s="1"/>
  <c r="O49" i="14"/>
  <c r="C49" i="16"/>
  <c r="F49" i="16" s="1"/>
  <c r="F47" i="13"/>
  <c r="L47" i="13" s="1"/>
  <c r="F39" i="8"/>
  <c r="K42" i="8"/>
  <c r="N42" i="8" s="1"/>
  <c r="I39" i="8"/>
  <c r="L39" i="8" s="1"/>
  <c r="Z43" i="14"/>
  <c r="D42" i="16"/>
  <c r="G42" i="16" s="1"/>
  <c r="F49" i="14"/>
  <c r="AD49" i="14" s="1"/>
  <c r="K47" i="8"/>
  <c r="N47" i="8" s="1"/>
  <c r="E47" i="16"/>
  <c r="H47" i="16" s="1"/>
  <c r="C47" i="16"/>
  <c r="F47" i="16" s="1"/>
  <c r="T43" i="14"/>
  <c r="J43" i="14"/>
  <c r="I49" i="13"/>
  <c r="O49" i="13" s="1"/>
  <c r="N43" i="14"/>
  <c r="AB43" i="14"/>
  <c r="P43" i="14"/>
  <c r="V43" i="14"/>
  <c r="G43" i="14"/>
  <c r="S43" i="14" s="1"/>
  <c r="F39" i="13"/>
  <c r="L39" i="13" s="1"/>
  <c r="R39" i="13" s="1"/>
  <c r="I39" i="13"/>
  <c r="O39" i="13" s="1"/>
  <c r="AD38" i="14"/>
  <c r="Y50" i="14"/>
  <c r="AA45" i="14"/>
  <c r="I45" i="13"/>
  <c r="O45" i="13" s="1"/>
  <c r="F45" i="13"/>
  <c r="L45" i="13" s="1"/>
  <c r="R45" i="13" s="1"/>
  <c r="C45" i="16"/>
  <c r="F45" i="16" s="1"/>
  <c r="U45" i="14"/>
  <c r="E42" i="16"/>
  <c r="H42" i="16" s="1"/>
  <c r="H48" i="13"/>
  <c r="N48" i="13" s="1"/>
  <c r="T48" i="13" s="1"/>
  <c r="K48" i="13"/>
  <c r="Q48" i="13" s="1"/>
  <c r="G42" i="13"/>
  <c r="M42" i="13" s="1"/>
  <c r="S42" i="13" s="1"/>
  <c r="J42" i="13"/>
  <c r="P42" i="13" s="1"/>
  <c r="Q48" i="14"/>
  <c r="AC48" i="14"/>
  <c r="H48" i="14"/>
  <c r="W48" i="14"/>
  <c r="K48" i="14"/>
  <c r="W39" i="14"/>
  <c r="K39" i="14"/>
  <c r="Q39" i="14"/>
  <c r="E39" i="16"/>
  <c r="H39" i="16" s="1"/>
  <c r="E48" i="16"/>
  <c r="H48" i="16" s="1"/>
  <c r="J42" i="14"/>
  <c r="V42" i="14"/>
  <c r="P42" i="14"/>
  <c r="AB42" i="14"/>
  <c r="G42" i="14"/>
  <c r="N40" i="14"/>
  <c r="T40" i="14"/>
  <c r="AF40" i="14"/>
  <c r="Z40" i="14"/>
  <c r="L38" i="13"/>
  <c r="R38" i="13" s="1"/>
  <c r="G46" i="14"/>
  <c r="AB46" i="14"/>
  <c r="J46" i="14"/>
  <c r="P46" i="14"/>
  <c r="V46" i="14"/>
  <c r="G47" i="14"/>
  <c r="AB47" i="14"/>
  <c r="V47" i="14"/>
  <c r="P47" i="14"/>
  <c r="J47" i="14"/>
  <c r="G39" i="14"/>
  <c r="AB39" i="14"/>
  <c r="V39" i="14"/>
  <c r="P39" i="14"/>
  <c r="J39" i="14"/>
  <c r="F52" i="13"/>
  <c r="I52" i="13"/>
  <c r="O52" i="13" s="1"/>
  <c r="I43" i="13"/>
  <c r="O43" i="13" s="1"/>
  <c r="F43" i="13"/>
  <c r="L43" i="13" s="1"/>
  <c r="R43" i="13" s="1"/>
  <c r="R45" i="14"/>
  <c r="L45" i="14"/>
  <c r="AD45" i="14"/>
  <c r="X45" i="14"/>
  <c r="M43" i="13"/>
  <c r="S43" i="13" s="1"/>
  <c r="X47" i="14"/>
  <c r="AD47" i="14"/>
  <c r="R47" i="14"/>
  <c r="L47" i="14"/>
  <c r="G38" i="8"/>
  <c r="D38" i="16"/>
  <c r="G38" i="16" s="1"/>
  <c r="J38" i="8"/>
  <c r="M38" i="8" s="1"/>
  <c r="K49" i="8"/>
  <c r="N49" i="8" s="1"/>
  <c r="E49" i="16"/>
  <c r="H49" i="16" s="1"/>
  <c r="H49" i="8"/>
  <c r="K52" i="13"/>
  <c r="Q52" i="13" s="1"/>
  <c r="H52" i="13"/>
  <c r="K38" i="8"/>
  <c r="N38" i="8" s="1"/>
  <c r="E38" i="16"/>
  <c r="H38" i="16" s="1"/>
  <c r="H38" i="8"/>
  <c r="K45" i="8"/>
  <c r="N45" i="8" s="1"/>
  <c r="E45" i="16"/>
  <c r="H45" i="16" s="1"/>
  <c r="H45" i="8"/>
  <c r="G51" i="14"/>
  <c r="AB51" i="14"/>
  <c r="P51" i="14"/>
  <c r="J51" i="14"/>
  <c r="V51" i="14"/>
  <c r="N39" i="13"/>
  <c r="T39" i="13" s="1"/>
  <c r="I51" i="13"/>
  <c r="O51" i="13" s="1"/>
  <c r="F51" i="13"/>
  <c r="G48" i="8"/>
  <c r="J48" i="8"/>
  <c r="M48" i="8" s="1"/>
  <c r="D48" i="16"/>
  <c r="G48" i="16" s="1"/>
  <c r="G40" i="8"/>
  <c r="D40" i="16"/>
  <c r="G40" i="16" s="1"/>
  <c r="J40" i="8"/>
  <c r="M40" i="8" s="1"/>
  <c r="K53" i="13"/>
  <c r="Q53" i="13" s="1"/>
  <c r="H53" i="13"/>
  <c r="K50" i="13"/>
  <c r="Q50" i="13" s="1"/>
  <c r="H50" i="13"/>
  <c r="H41" i="13"/>
  <c r="K41" i="13"/>
  <c r="Q41" i="13" s="1"/>
  <c r="T47" i="14"/>
  <c r="AC51" i="14"/>
  <c r="K51" i="14"/>
  <c r="H51" i="14"/>
  <c r="W51" i="14"/>
  <c r="Q51" i="14"/>
  <c r="C48" i="16"/>
  <c r="F48" i="16" s="1"/>
  <c r="F48" i="8"/>
  <c r="I48" i="8"/>
  <c r="L48" i="8" s="1"/>
  <c r="C40" i="16"/>
  <c r="F40" i="16" s="1"/>
  <c r="I40" i="8"/>
  <c r="L40" i="8" s="1"/>
  <c r="F40" i="8"/>
  <c r="G53" i="14"/>
  <c r="V53" i="14"/>
  <c r="P53" i="14"/>
  <c r="J53" i="14"/>
  <c r="AB53" i="14"/>
  <c r="K44" i="13"/>
  <c r="Q44" i="13" s="1"/>
  <c r="H44" i="13"/>
  <c r="N44" i="13" s="1"/>
  <c r="T44" i="13" s="1"/>
  <c r="J41" i="13"/>
  <c r="P41" i="13" s="1"/>
  <c r="G41" i="13"/>
  <c r="M50" i="14"/>
  <c r="I50" i="13"/>
  <c r="O50" i="13" s="1"/>
  <c r="F50" i="13"/>
  <c r="G46" i="8"/>
  <c r="D46" i="16"/>
  <c r="G46" i="16" s="1"/>
  <c r="J46" i="8"/>
  <c r="M46" i="8" s="1"/>
  <c r="J47" i="13"/>
  <c r="P47" i="13" s="1"/>
  <c r="G47" i="13"/>
  <c r="F46" i="8"/>
  <c r="C46" i="16"/>
  <c r="F46" i="16" s="1"/>
  <c r="I46" i="8"/>
  <c r="L46" i="8" s="1"/>
  <c r="F52" i="8"/>
  <c r="I52" i="8"/>
  <c r="L52" i="8" s="1"/>
  <c r="C52" i="16"/>
  <c r="F52" i="16" s="1"/>
  <c r="I43" i="14"/>
  <c r="AA43" i="14"/>
  <c r="O43" i="14"/>
  <c r="U43" i="14"/>
  <c r="F43" i="14"/>
  <c r="G38" i="13"/>
  <c r="J38" i="13"/>
  <c r="P38" i="13" s="1"/>
  <c r="AC49" i="14"/>
  <c r="W49" i="14"/>
  <c r="H49" i="14"/>
  <c r="K49" i="14"/>
  <c r="Q49" i="14"/>
  <c r="C41" i="16"/>
  <c r="F41" i="16" s="1"/>
  <c r="F41" i="8"/>
  <c r="I41" i="8"/>
  <c r="L41" i="8" s="1"/>
  <c r="Q38" i="14"/>
  <c r="K38" i="14"/>
  <c r="AC38" i="14"/>
  <c r="H38" i="14"/>
  <c r="W38" i="14"/>
  <c r="H45" i="13"/>
  <c r="K45" i="13"/>
  <c r="Q45" i="13" s="1"/>
  <c r="F42" i="13"/>
  <c r="I42" i="13"/>
  <c r="O42" i="13" s="1"/>
  <c r="N43" i="13"/>
  <c r="T43" i="13" s="1"/>
  <c r="G49" i="8"/>
  <c r="J49" i="8"/>
  <c r="M49" i="8" s="1"/>
  <c r="D49" i="16"/>
  <c r="G49" i="16" s="1"/>
  <c r="G48" i="13"/>
  <c r="J48" i="13"/>
  <c r="P48" i="13" s="1"/>
  <c r="G40" i="13"/>
  <c r="J40" i="13"/>
  <c r="P40" i="13" s="1"/>
  <c r="G45" i="8"/>
  <c r="D45" i="16"/>
  <c r="G45" i="16" s="1"/>
  <c r="J45" i="8"/>
  <c r="M45" i="8" s="1"/>
  <c r="K50" i="8"/>
  <c r="N50" i="8" s="1"/>
  <c r="E50" i="16"/>
  <c r="H50" i="16" s="1"/>
  <c r="H50" i="8"/>
  <c r="AC41" i="14"/>
  <c r="W41" i="14"/>
  <c r="Q41" i="14"/>
  <c r="K41" i="14"/>
  <c r="H41" i="14"/>
  <c r="R53" i="14"/>
  <c r="L53" i="14"/>
  <c r="AD53" i="14"/>
  <c r="X53" i="14"/>
  <c r="K46" i="13"/>
  <c r="Q46" i="13" s="1"/>
  <c r="H46" i="13"/>
  <c r="I48" i="13"/>
  <c r="O48" i="13" s="1"/>
  <c r="F48" i="13"/>
  <c r="AA40" i="14"/>
  <c r="U40" i="14"/>
  <c r="F40" i="14"/>
  <c r="O40" i="14"/>
  <c r="I40" i="14"/>
  <c r="P52" i="14"/>
  <c r="AB52" i="14"/>
  <c r="J52" i="14"/>
  <c r="G52" i="14"/>
  <c r="V52" i="14"/>
  <c r="K44" i="8"/>
  <c r="N44" i="8" s="1"/>
  <c r="E44" i="16"/>
  <c r="H44" i="16" s="1"/>
  <c r="H44" i="8"/>
  <c r="G41" i="14"/>
  <c r="AB41" i="14"/>
  <c r="J41" i="14"/>
  <c r="V41" i="14"/>
  <c r="P41" i="14"/>
  <c r="AE50" i="14"/>
  <c r="T39" i="14"/>
  <c r="AF39" i="14"/>
  <c r="N39" i="14"/>
  <c r="Z39" i="14"/>
  <c r="AA50" i="14"/>
  <c r="U50" i="14"/>
  <c r="F50" i="14"/>
  <c r="O50" i="14"/>
  <c r="I50" i="14"/>
  <c r="G46" i="13"/>
  <c r="J46" i="13"/>
  <c r="P46" i="13" s="1"/>
  <c r="G39" i="8"/>
  <c r="D39" i="16"/>
  <c r="G39" i="16" s="1"/>
  <c r="J39" i="8"/>
  <c r="M39" i="8" s="1"/>
  <c r="I46" i="13"/>
  <c r="O46" i="13" s="1"/>
  <c r="F46" i="13"/>
  <c r="O52" i="14"/>
  <c r="AA52" i="14"/>
  <c r="I52" i="14"/>
  <c r="F52" i="14"/>
  <c r="U52" i="14"/>
  <c r="V38" i="14"/>
  <c r="G38" i="14"/>
  <c r="AB38" i="14"/>
  <c r="J38" i="14"/>
  <c r="P38" i="14"/>
  <c r="K52" i="8"/>
  <c r="N52" i="8" s="1"/>
  <c r="E52" i="16"/>
  <c r="H52" i="16" s="1"/>
  <c r="H52" i="8"/>
  <c r="F41" i="13"/>
  <c r="L41" i="13" s="1"/>
  <c r="R41" i="13" s="1"/>
  <c r="I41" i="13"/>
  <c r="O41" i="13" s="1"/>
  <c r="H38" i="13"/>
  <c r="N38" i="13" s="1"/>
  <c r="T38" i="13" s="1"/>
  <c r="K38" i="13"/>
  <c r="Q38" i="13" s="1"/>
  <c r="G51" i="8"/>
  <c r="D51" i="16"/>
  <c r="G51" i="16" s="1"/>
  <c r="J51" i="8"/>
  <c r="M51" i="8" s="1"/>
  <c r="C42" i="16"/>
  <c r="F42" i="16" s="1"/>
  <c r="I42" i="8"/>
  <c r="L42" i="8" s="1"/>
  <c r="F42" i="8"/>
  <c r="O51" i="14"/>
  <c r="F51" i="14"/>
  <c r="I51" i="14"/>
  <c r="U51" i="14"/>
  <c r="AA51" i="14"/>
  <c r="J49" i="13"/>
  <c r="P49" i="13" s="1"/>
  <c r="G49" i="13"/>
  <c r="J48" i="14"/>
  <c r="V48" i="14"/>
  <c r="P48" i="14"/>
  <c r="AB48" i="14"/>
  <c r="G48" i="14"/>
  <c r="AC53" i="14"/>
  <c r="H53" i="14"/>
  <c r="Q53" i="14"/>
  <c r="K53" i="14"/>
  <c r="W53" i="14"/>
  <c r="G45" i="14"/>
  <c r="J45" i="14"/>
  <c r="V45" i="14"/>
  <c r="AB45" i="14"/>
  <c r="P45" i="14"/>
  <c r="H50" i="14"/>
  <c r="Q50" i="14"/>
  <c r="W50" i="14"/>
  <c r="AC50" i="14"/>
  <c r="K50" i="14"/>
  <c r="H51" i="13"/>
  <c r="K51" i="13"/>
  <c r="Q51" i="13" s="1"/>
  <c r="Q46" i="14"/>
  <c r="AC46" i="14"/>
  <c r="K46" i="14"/>
  <c r="H46" i="14"/>
  <c r="W46" i="14"/>
  <c r="AA48" i="14"/>
  <c r="U48" i="14"/>
  <c r="I48" i="14"/>
  <c r="F48" i="14"/>
  <c r="O48" i="14"/>
  <c r="G53" i="8"/>
  <c r="D53" i="16"/>
  <c r="G53" i="16" s="1"/>
  <c r="J53" i="8"/>
  <c r="M53" i="8" s="1"/>
  <c r="G52" i="8"/>
  <c r="J52" i="8"/>
  <c r="M52" i="8" s="1"/>
  <c r="D52" i="16"/>
  <c r="G52" i="16" s="1"/>
  <c r="K44" i="14"/>
  <c r="W44" i="14"/>
  <c r="AC44" i="14"/>
  <c r="Q44" i="14"/>
  <c r="H44" i="14"/>
  <c r="T42" i="14"/>
  <c r="N42" i="14"/>
  <c r="AF42" i="14"/>
  <c r="Z42" i="14"/>
  <c r="C50" i="16"/>
  <c r="F50" i="16" s="1"/>
  <c r="F50" i="8"/>
  <c r="I50" i="8"/>
  <c r="L50" i="8" s="1"/>
  <c r="G47" i="8"/>
  <c r="J47" i="8"/>
  <c r="M47" i="8" s="1"/>
  <c r="D47" i="16"/>
  <c r="G47" i="16" s="1"/>
  <c r="J39" i="13"/>
  <c r="P39" i="13" s="1"/>
  <c r="G39" i="13"/>
  <c r="F46" i="14"/>
  <c r="O46" i="14"/>
  <c r="AA46" i="14"/>
  <c r="I46" i="14"/>
  <c r="U46" i="14"/>
  <c r="C43" i="16"/>
  <c r="F43" i="16" s="1"/>
  <c r="F43" i="8"/>
  <c r="I43" i="8"/>
  <c r="L43" i="8" s="1"/>
  <c r="N47" i="13"/>
  <c r="T47" i="13" s="1"/>
  <c r="H49" i="13"/>
  <c r="K49" i="13"/>
  <c r="Q49" i="13" s="1"/>
  <c r="H52" i="14"/>
  <c r="Q52" i="14"/>
  <c r="W52" i="14"/>
  <c r="K52" i="14"/>
  <c r="AC52" i="14"/>
  <c r="I41" i="14"/>
  <c r="AA41" i="14"/>
  <c r="O41" i="14"/>
  <c r="U41" i="14"/>
  <c r="F41" i="14"/>
  <c r="Q45" i="14"/>
  <c r="H45" i="14"/>
  <c r="AC45" i="14"/>
  <c r="K45" i="14"/>
  <c r="W45" i="14"/>
  <c r="G51" i="13"/>
  <c r="J51" i="13"/>
  <c r="P51" i="13" s="1"/>
  <c r="AA42" i="14"/>
  <c r="I42" i="14"/>
  <c r="O42" i="14"/>
  <c r="U42" i="14"/>
  <c r="F42" i="14"/>
  <c r="L53" i="13"/>
  <c r="R53" i="13"/>
  <c r="X39" i="14"/>
  <c r="L39" i="14"/>
  <c r="R39" i="14"/>
  <c r="AD39" i="14"/>
  <c r="C51" i="16"/>
  <c r="F51" i="16" s="1"/>
  <c r="I51" i="8"/>
  <c r="L51" i="8" s="1"/>
  <c r="F51" i="8"/>
  <c r="G49" i="14"/>
  <c r="AB49" i="14"/>
  <c r="J49" i="14"/>
  <c r="V49" i="14"/>
  <c r="P49" i="14"/>
  <c r="G40" i="14"/>
  <c r="V40" i="14"/>
  <c r="AB40" i="14"/>
  <c r="J40" i="14"/>
  <c r="P40" i="14"/>
  <c r="K53" i="8"/>
  <c r="N53" i="8" s="1"/>
  <c r="E53" i="16"/>
  <c r="H53" i="16" s="1"/>
  <c r="H53" i="8"/>
  <c r="G45" i="13"/>
  <c r="J45" i="13"/>
  <c r="P45" i="13" s="1"/>
  <c r="K41" i="8"/>
  <c r="N41" i="8" s="1"/>
  <c r="E41" i="16"/>
  <c r="H41" i="16" s="1"/>
  <c r="H41" i="8"/>
  <c r="M44" i="13"/>
  <c r="S44" i="13" s="1"/>
  <c r="K51" i="8"/>
  <c r="N51" i="8" s="1"/>
  <c r="E51" i="16"/>
  <c r="H51" i="16" s="1"/>
  <c r="H51" i="8"/>
  <c r="K46" i="8"/>
  <c r="N46" i="8" s="1"/>
  <c r="E46" i="16"/>
  <c r="H46" i="16" s="1"/>
  <c r="H46" i="8"/>
  <c r="F40" i="13"/>
  <c r="I40" i="13"/>
  <c r="O40" i="13" s="1"/>
  <c r="G53" i="13"/>
  <c r="J53" i="13"/>
  <c r="P53" i="13" s="1"/>
  <c r="G52" i="13"/>
  <c r="M52" i="13" s="1"/>
  <c r="S52" i="13" s="1"/>
  <c r="J52" i="13"/>
  <c r="P52" i="13" s="1"/>
  <c r="G41" i="8"/>
  <c r="D41" i="16"/>
  <c r="G41" i="16" s="1"/>
  <c r="J41" i="8"/>
  <c r="M41" i="8" s="1"/>
  <c r="Z47" i="14" l="1"/>
  <c r="AF47" i="14"/>
  <c r="R47" i="13"/>
  <c r="X49" i="14"/>
  <c r="L49" i="14"/>
  <c r="R49" i="14"/>
  <c r="Y43" i="14"/>
  <c r="M43" i="14"/>
  <c r="AE43" i="14"/>
  <c r="M42" i="14"/>
  <c r="S42" i="14"/>
  <c r="AE42" i="14"/>
  <c r="Y42" i="14"/>
  <c r="T48" i="14"/>
  <c r="AF48" i="14"/>
  <c r="N48" i="14"/>
  <c r="Z48" i="14"/>
  <c r="M53" i="13"/>
  <c r="S53" i="13" s="1"/>
  <c r="M45" i="13"/>
  <c r="S45" i="13" s="1"/>
  <c r="AE40" i="14"/>
  <c r="S40" i="14"/>
  <c r="M40" i="14"/>
  <c r="Y40" i="14"/>
  <c r="R41" i="14"/>
  <c r="L41" i="14"/>
  <c r="AD41" i="14"/>
  <c r="X41" i="14"/>
  <c r="N46" i="14"/>
  <c r="T46" i="14"/>
  <c r="Z46" i="14"/>
  <c r="AF46" i="14"/>
  <c r="L51" i="14"/>
  <c r="AD51" i="14"/>
  <c r="R51" i="14"/>
  <c r="X51" i="14"/>
  <c r="AD50" i="14"/>
  <c r="L50" i="14"/>
  <c r="R50" i="14"/>
  <c r="X50" i="14"/>
  <c r="R40" i="14"/>
  <c r="X40" i="14"/>
  <c r="AD40" i="14"/>
  <c r="L40" i="14"/>
  <c r="L50" i="13"/>
  <c r="R50" i="13" s="1"/>
  <c r="M41" i="13"/>
  <c r="S41" i="13" s="1"/>
  <c r="L52" i="13"/>
  <c r="R52" i="13" s="1"/>
  <c r="Y49" i="14"/>
  <c r="M49" i="14"/>
  <c r="S49" i="14"/>
  <c r="AE49" i="14"/>
  <c r="M51" i="13"/>
  <c r="S51" i="13" s="1"/>
  <c r="T52" i="14"/>
  <c r="AF52" i="14"/>
  <c r="N52" i="14"/>
  <c r="Z52" i="14"/>
  <c r="L46" i="14"/>
  <c r="AD46" i="14"/>
  <c r="X46" i="14"/>
  <c r="R46" i="14"/>
  <c r="N51" i="13"/>
  <c r="T51" i="13" s="1"/>
  <c r="AE48" i="14"/>
  <c r="M48" i="14"/>
  <c r="Y48" i="14"/>
  <c r="S48" i="14"/>
  <c r="M46" i="13"/>
  <c r="S46" i="13" s="1"/>
  <c r="Y41" i="14"/>
  <c r="S41" i="14"/>
  <c r="M41" i="14"/>
  <c r="AE41" i="14"/>
  <c r="L42" i="13"/>
  <c r="R42" i="13" s="1"/>
  <c r="N38" i="14"/>
  <c r="AF38" i="14"/>
  <c r="Z38" i="14"/>
  <c r="T38" i="14"/>
  <c r="M53" i="14"/>
  <c r="Y53" i="14"/>
  <c r="S53" i="14"/>
  <c r="AE53" i="14"/>
  <c r="S39" i="14"/>
  <c r="AE39" i="14"/>
  <c r="M39" i="14"/>
  <c r="Y39" i="14"/>
  <c r="L40" i="13"/>
  <c r="R40" i="13" s="1"/>
  <c r="N45" i="14"/>
  <c r="AF45" i="14"/>
  <c r="Z45" i="14"/>
  <c r="T45" i="14"/>
  <c r="M39" i="13"/>
  <c r="S39" i="13" s="1"/>
  <c r="T50" i="14"/>
  <c r="Z50" i="14"/>
  <c r="N50" i="14"/>
  <c r="AF50" i="14"/>
  <c r="M49" i="13"/>
  <c r="S49" i="13" s="1"/>
  <c r="L52" i="14"/>
  <c r="R52" i="14"/>
  <c r="X52" i="14"/>
  <c r="AD52" i="14"/>
  <c r="L46" i="13"/>
  <c r="R46" i="13" s="1"/>
  <c r="S52" i="14"/>
  <c r="M52" i="14"/>
  <c r="Y52" i="14"/>
  <c r="AE52" i="14"/>
  <c r="N46" i="13"/>
  <c r="T46" i="13" s="1"/>
  <c r="M48" i="13"/>
  <c r="S48" i="13" s="1"/>
  <c r="AF49" i="14"/>
  <c r="N49" i="14"/>
  <c r="T49" i="14"/>
  <c r="Z49" i="14"/>
  <c r="M38" i="13"/>
  <c r="S38" i="13" s="1"/>
  <c r="M47" i="13"/>
  <c r="S47" i="13" s="1"/>
  <c r="N51" i="14"/>
  <c r="T51" i="14"/>
  <c r="Z51" i="14"/>
  <c r="AF51" i="14"/>
  <c r="N41" i="13"/>
  <c r="T41" i="13" s="1"/>
  <c r="N53" i="13"/>
  <c r="T53" i="13" s="1"/>
  <c r="N52" i="13"/>
  <c r="T52" i="13" s="1"/>
  <c r="Y47" i="14"/>
  <c r="S47" i="14"/>
  <c r="M47" i="14"/>
  <c r="AE47" i="14"/>
  <c r="X42" i="14"/>
  <c r="AD42" i="14"/>
  <c r="L42" i="14"/>
  <c r="R42" i="14"/>
  <c r="N49" i="13"/>
  <c r="T49" i="13" s="1"/>
  <c r="T44" i="14"/>
  <c r="AF44" i="14"/>
  <c r="N44" i="14"/>
  <c r="Z44" i="14"/>
  <c r="L48" i="14"/>
  <c r="R48" i="14"/>
  <c r="X48" i="14"/>
  <c r="AD48" i="14"/>
  <c r="Y45" i="14"/>
  <c r="M45" i="14"/>
  <c r="S45" i="14"/>
  <c r="AE45" i="14"/>
  <c r="T53" i="14"/>
  <c r="Z53" i="14"/>
  <c r="N53" i="14"/>
  <c r="AF53" i="14"/>
  <c r="AE38" i="14"/>
  <c r="M38" i="14"/>
  <c r="Y38" i="14"/>
  <c r="S38" i="14"/>
  <c r="L48" i="13"/>
  <c r="R48" i="13" s="1"/>
  <c r="Z41" i="14"/>
  <c r="AF41" i="14"/>
  <c r="N41" i="14"/>
  <c r="T41" i="14"/>
  <c r="M40" i="13"/>
  <c r="S40" i="13" s="1"/>
  <c r="N45" i="13"/>
  <c r="T45" i="13" s="1"/>
  <c r="R43" i="14"/>
  <c r="L43" i="14"/>
  <c r="AD43" i="14"/>
  <c r="X43" i="14"/>
  <c r="N50" i="13"/>
  <c r="T50" i="13" s="1"/>
  <c r="L51" i="13"/>
  <c r="R51" i="13" s="1"/>
  <c r="Y51" i="14"/>
  <c r="AE51" i="14"/>
  <c r="M51" i="14"/>
  <c r="S51" i="14"/>
  <c r="Y46" i="14"/>
  <c r="AE46" i="14"/>
  <c r="S46" i="14"/>
  <c r="M46" i="14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L3" i="7"/>
  <c r="AB3" i="7" s="1"/>
  <c r="L4" i="7"/>
  <c r="L5" i="7"/>
  <c r="L6" i="7"/>
  <c r="L7" i="7"/>
  <c r="L8" i="7"/>
  <c r="L9" i="7"/>
  <c r="L10" i="7"/>
  <c r="L11" i="7"/>
  <c r="AB11" i="7" s="1"/>
  <c r="L12" i="7"/>
  <c r="L13" i="7"/>
  <c r="L14" i="7"/>
  <c r="L15" i="7"/>
  <c r="L16" i="7"/>
  <c r="L17" i="7"/>
  <c r="L18" i="7"/>
  <c r="L19" i="7"/>
  <c r="AB19" i="7" s="1"/>
  <c r="L20" i="7"/>
  <c r="L21" i="7"/>
  <c r="L22" i="7"/>
  <c r="L23" i="7"/>
  <c r="L24" i="7"/>
  <c r="L25" i="7"/>
  <c r="L26" i="7"/>
  <c r="L27" i="7"/>
  <c r="AB27" i="7" s="1"/>
  <c r="L28" i="7"/>
  <c r="L29" i="7"/>
  <c r="L30" i="7"/>
  <c r="L31" i="7"/>
  <c r="L32" i="7"/>
  <c r="L33" i="7"/>
  <c r="L34" i="7"/>
  <c r="L35" i="7"/>
  <c r="AB35" i="7" s="1"/>
  <c r="L36" i="7"/>
  <c r="L37" i="7"/>
  <c r="L2" i="7"/>
  <c r="K3" i="7"/>
  <c r="K4" i="7"/>
  <c r="K5" i="7"/>
  <c r="K6" i="7"/>
  <c r="K7" i="7"/>
  <c r="AA7" i="7" s="1"/>
  <c r="K8" i="7"/>
  <c r="K9" i="7"/>
  <c r="K10" i="7"/>
  <c r="K11" i="7"/>
  <c r="K12" i="7"/>
  <c r="K13" i="7"/>
  <c r="K14" i="7"/>
  <c r="K15" i="7"/>
  <c r="AA15" i="7" s="1"/>
  <c r="K16" i="7"/>
  <c r="K17" i="7"/>
  <c r="K18" i="7"/>
  <c r="K19" i="7"/>
  <c r="K20" i="7"/>
  <c r="K21" i="7"/>
  <c r="K22" i="7"/>
  <c r="K23" i="7"/>
  <c r="AA23" i="7" s="1"/>
  <c r="K24" i="7"/>
  <c r="K25" i="7"/>
  <c r="K26" i="7"/>
  <c r="K27" i="7"/>
  <c r="K28" i="7"/>
  <c r="K29" i="7"/>
  <c r="K30" i="7"/>
  <c r="K31" i="7"/>
  <c r="AA31" i="7" s="1"/>
  <c r="K32" i="7"/>
  <c r="K33" i="7"/>
  <c r="K34" i="7"/>
  <c r="K35" i="7"/>
  <c r="K36" i="7"/>
  <c r="K37" i="7"/>
  <c r="K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AA35" i="7" l="1"/>
  <c r="D35" i="8" s="1"/>
  <c r="G35" i="8" s="1"/>
  <c r="AA27" i="7"/>
  <c r="AA19" i="7"/>
  <c r="AA11" i="7"/>
  <c r="AA3" i="7"/>
  <c r="D3" i="13" s="1"/>
  <c r="AB31" i="7"/>
  <c r="AB23" i="7"/>
  <c r="AB15" i="7"/>
  <c r="E15" i="13" s="1"/>
  <c r="AB7" i="7"/>
  <c r="E7" i="13" s="1"/>
  <c r="AA32" i="7"/>
  <c r="AA24" i="7"/>
  <c r="AA16" i="7"/>
  <c r="AA8" i="7"/>
  <c r="D8" i="8" s="1"/>
  <c r="AB36" i="7"/>
  <c r="E36" i="13" s="1"/>
  <c r="AB28" i="7"/>
  <c r="E28" i="8" s="1"/>
  <c r="AB20" i="7"/>
  <c r="E20" i="8" s="1"/>
  <c r="K20" i="8" s="1"/>
  <c r="N20" i="8" s="1"/>
  <c r="AB12" i="7"/>
  <c r="E12" i="8" s="1"/>
  <c r="AB4" i="7"/>
  <c r="AA22" i="7"/>
  <c r="AA6" i="7"/>
  <c r="AB26" i="7"/>
  <c r="E26" i="13" s="1"/>
  <c r="AB10" i="7"/>
  <c r="E10" i="13" s="1"/>
  <c r="AA34" i="7"/>
  <c r="D34" i="8" s="1"/>
  <c r="J34" i="8" s="1"/>
  <c r="M34" i="8" s="1"/>
  <c r="AA18" i="7"/>
  <c r="D18" i="8" s="1"/>
  <c r="G18" i="8" s="1"/>
  <c r="AB22" i="7"/>
  <c r="E22" i="13" s="1"/>
  <c r="AB6" i="7"/>
  <c r="E6" i="8" s="1"/>
  <c r="K6" i="8" s="1"/>
  <c r="N6" i="8" s="1"/>
  <c r="AA37" i="7"/>
  <c r="AA21" i="7"/>
  <c r="AA5" i="7"/>
  <c r="D5" i="13" s="1"/>
  <c r="AA36" i="7"/>
  <c r="D36" i="8" s="1"/>
  <c r="J36" i="8" s="1"/>
  <c r="M36" i="8" s="1"/>
  <c r="AA28" i="7"/>
  <c r="D28" i="8" s="1"/>
  <c r="J28" i="8" s="1"/>
  <c r="M28" i="8" s="1"/>
  <c r="AA20" i="7"/>
  <c r="D20" i="13" s="1"/>
  <c r="AA12" i="7"/>
  <c r="D12" i="8" s="1"/>
  <c r="J12" i="8" s="1"/>
  <c r="M12" i="8" s="1"/>
  <c r="AA4" i="7"/>
  <c r="D4" i="8" s="1"/>
  <c r="J4" i="8" s="1"/>
  <c r="M4" i="8" s="1"/>
  <c r="AB32" i="7"/>
  <c r="AB24" i="7"/>
  <c r="AB16" i="7"/>
  <c r="E16" i="8" s="1"/>
  <c r="K16" i="8" s="1"/>
  <c r="N16" i="8" s="1"/>
  <c r="AB8" i="7"/>
  <c r="E8" i="8" s="1"/>
  <c r="H8" i="8" s="1"/>
  <c r="S38" i="15"/>
  <c r="S39" i="15"/>
  <c r="AA2" i="7"/>
  <c r="D2" i="13" s="1"/>
  <c r="T38" i="15"/>
  <c r="T39" i="15"/>
  <c r="U39" i="15"/>
  <c r="S40" i="15"/>
  <c r="T40" i="15"/>
  <c r="S41" i="15"/>
  <c r="T41" i="15"/>
  <c r="U41" i="15"/>
  <c r="Z33" i="7"/>
  <c r="C33" i="8" s="1"/>
  <c r="Z29" i="7"/>
  <c r="C29" i="8" s="1"/>
  <c r="Z25" i="7"/>
  <c r="C25" i="13" s="1"/>
  <c r="Z17" i="7"/>
  <c r="C17" i="8" s="1"/>
  <c r="F17" i="8" s="1"/>
  <c r="Z13" i="7"/>
  <c r="C13" i="8" s="1"/>
  <c r="Z9" i="7"/>
  <c r="C9" i="8" s="1"/>
  <c r="E19" i="8"/>
  <c r="K19" i="8" s="1"/>
  <c r="N19" i="8" s="1"/>
  <c r="E19" i="13"/>
  <c r="E3" i="8"/>
  <c r="K3" i="8" s="1"/>
  <c r="N3" i="8" s="1"/>
  <c r="E3" i="13"/>
  <c r="D31" i="8"/>
  <c r="G31" i="8" s="1"/>
  <c r="D31" i="13"/>
  <c r="D23" i="8"/>
  <c r="D23" i="13"/>
  <c r="D15" i="8"/>
  <c r="J15" i="8" s="1"/>
  <c r="M15" i="8" s="1"/>
  <c r="D15" i="13"/>
  <c r="D7" i="8"/>
  <c r="J7" i="8" s="1"/>
  <c r="M7" i="8" s="1"/>
  <c r="D7" i="13"/>
  <c r="E35" i="8"/>
  <c r="K35" i="8" s="1"/>
  <c r="N35" i="8" s="1"/>
  <c r="E35" i="13"/>
  <c r="E27" i="8"/>
  <c r="E27" i="13"/>
  <c r="E15" i="8"/>
  <c r="H15" i="8" s="1"/>
  <c r="E7" i="8"/>
  <c r="K7" i="8" s="1"/>
  <c r="N7" i="8" s="1"/>
  <c r="D22" i="8"/>
  <c r="D22" i="13"/>
  <c r="D6" i="8"/>
  <c r="G6" i="8" s="1"/>
  <c r="D6" i="13"/>
  <c r="E26" i="8"/>
  <c r="K26" i="8" s="1"/>
  <c r="N26" i="8" s="1"/>
  <c r="E10" i="8"/>
  <c r="K10" i="8" s="1"/>
  <c r="N10" i="8" s="1"/>
  <c r="Z22" i="7"/>
  <c r="Z6" i="7"/>
  <c r="D21" i="8"/>
  <c r="J21" i="8" s="1"/>
  <c r="M21" i="8" s="1"/>
  <c r="D21" i="13"/>
  <c r="Z35" i="7"/>
  <c r="Z31" i="7"/>
  <c r="Z27" i="7"/>
  <c r="Z23" i="7"/>
  <c r="Z19" i="7"/>
  <c r="Z15" i="7"/>
  <c r="Z11" i="7"/>
  <c r="Z7" i="7"/>
  <c r="Z3" i="7"/>
  <c r="D32" i="8"/>
  <c r="J32" i="8" s="1"/>
  <c r="M32" i="8" s="1"/>
  <c r="D32" i="13"/>
  <c r="D24" i="8"/>
  <c r="D24" i="13"/>
  <c r="D16" i="8"/>
  <c r="J16" i="8" s="1"/>
  <c r="M16" i="8" s="1"/>
  <c r="D16" i="13"/>
  <c r="E36" i="8"/>
  <c r="K36" i="8" s="1"/>
  <c r="N36" i="8" s="1"/>
  <c r="E32" i="8"/>
  <c r="K32" i="8" s="1"/>
  <c r="N32" i="8" s="1"/>
  <c r="E32" i="13"/>
  <c r="E24" i="8"/>
  <c r="K24" i="8" s="1"/>
  <c r="N24" i="8" s="1"/>
  <c r="E24" i="13"/>
  <c r="E4" i="8"/>
  <c r="K4" i="8" s="1"/>
  <c r="N4" i="8" s="1"/>
  <c r="E4" i="13"/>
  <c r="D27" i="8"/>
  <c r="D27" i="13"/>
  <c r="D19" i="8"/>
  <c r="J19" i="8" s="1"/>
  <c r="M19" i="8" s="1"/>
  <c r="D19" i="13"/>
  <c r="D11" i="8"/>
  <c r="J11" i="8" s="1"/>
  <c r="M11" i="8" s="1"/>
  <c r="D11" i="13"/>
  <c r="D3" i="8"/>
  <c r="J3" i="8" s="1"/>
  <c r="M3" i="8" s="1"/>
  <c r="E31" i="8"/>
  <c r="E31" i="13"/>
  <c r="E23" i="8"/>
  <c r="H23" i="8" s="1"/>
  <c r="E23" i="13"/>
  <c r="E11" i="8"/>
  <c r="K11" i="8" s="1"/>
  <c r="N11" i="8" s="1"/>
  <c r="E11" i="13"/>
  <c r="Z36" i="7"/>
  <c r="Z32" i="7"/>
  <c r="Z28" i="7"/>
  <c r="Z24" i="7"/>
  <c r="Z20" i="7"/>
  <c r="Z16" i="7"/>
  <c r="Z12" i="7"/>
  <c r="Z8" i="7"/>
  <c r="Z4" i="7"/>
  <c r="D37" i="8"/>
  <c r="J37" i="8" s="1"/>
  <c r="M37" i="8" s="1"/>
  <c r="D37" i="13"/>
  <c r="D5" i="8"/>
  <c r="J5" i="8" s="1"/>
  <c r="M5" i="8" s="1"/>
  <c r="AA30" i="7"/>
  <c r="AA14" i="7"/>
  <c r="AB30" i="7"/>
  <c r="AB33" i="7"/>
  <c r="AB25" i="7"/>
  <c r="AB17" i="7"/>
  <c r="AB9" i="7"/>
  <c r="Z37" i="7"/>
  <c r="AA33" i="7"/>
  <c r="AA25" i="7"/>
  <c r="AA13" i="7"/>
  <c r="AA26" i="7"/>
  <c r="AA10" i="7"/>
  <c r="AB34" i="7"/>
  <c r="AB18" i="7"/>
  <c r="AB14" i="7"/>
  <c r="AB37" i="7"/>
  <c r="AB29" i="7"/>
  <c r="AB21" i="7"/>
  <c r="AB13" i="7"/>
  <c r="AB5" i="7"/>
  <c r="Z21" i="7"/>
  <c r="Z5" i="7"/>
  <c r="AA29" i="7"/>
  <c r="AA17" i="7"/>
  <c r="AA9" i="7"/>
  <c r="Z34" i="7"/>
  <c r="Z30" i="7"/>
  <c r="Z26" i="7"/>
  <c r="Z18" i="7"/>
  <c r="Z14" i="7"/>
  <c r="Z10" i="7"/>
  <c r="H19" i="8"/>
  <c r="Z2" i="7"/>
  <c r="U38" i="15"/>
  <c r="AB2" i="7"/>
  <c r="U40" i="15"/>
  <c r="D35" i="13" l="1"/>
  <c r="D8" i="13"/>
  <c r="D2" i="8"/>
  <c r="E12" i="13"/>
  <c r="E28" i="13"/>
  <c r="H28" i="13" s="1"/>
  <c r="N28" i="13" s="1"/>
  <c r="T28" i="13" s="1"/>
  <c r="D20" i="8"/>
  <c r="G20" i="8" s="1"/>
  <c r="D34" i="13"/>
  <c r="J34" i="13" s="1"/>
  <c r="P34" i="13" s="1"/>
  <c r="D28" i="13"/>
  <c r="J28" i="13" s="1"/>
  <c r="P28" i="13" s="1"/>
  <c r="E20" i="13"/>
  <c r="H20" i="13" s="1"/>
  <c r="E22" i="8"/>
  <c r="D12" i="13"/>
  <c r="D18" i="13"/>
  <c r="G18" i="13" s="1"/>
  <c r="E6" i="13"/>
  <c r="K6" i="13" s="1"/>
  <c r="Q6" i="13" s="1"/>
  <c r="C9" i="13"/>
  <c r="F9" i="13" s="1"/>
  <c r="L9" i="13" s="1"/>
  <c r="R9" i="13" s="1"/>
  <c r="D4" i="13"/>
  <c r="G4" i="13" s="1"/>
  <c r="M4" i="13" s="1"/>
  <c r="S4" i="13" s="1"/>
  <c r="E16" i="13"/>
  <c r="H16" i="13" s="1"/>
  <c r="N16" i="13" s="1"/>
  <c r="T16" i="13" s="1"/>
  <c r="C25" i="8"/>
  <c r="I25" i="8" s="1"/>
  <c r="L25" i="8" s="1"/>
  <c r="E8" i="13"/>
  <c r="D36" i="13"/>
  <c r="C13" i="13"/>
  <c r="F13" i="13" s="1"/>
  <c r="L13" i="13" s="1"/>
  <c r="R13" i="13" s="1"/>
  <c r="K15" i="8"/>
  <c r="N15" i="8" s="1"/>
  <c r="U42" i="15"/>
  <c r="X39" i="15" s="1"/>
  <c r="J20" i="8"/>
  <c r="M20" i="8" s="1"/>
  <c r="G28" i="8"/>
  <c r="G15" i="8"/>
  <c r="J31" i="8"/>
  <c r="M31" i="8" s="1"/>
  <c r="H35" i="8"/>
  <c r="H24" i="8"/>
  <c r="K8" i="8"/>
  <c r="N8" i="8" s="1"/>
  <c r="G4" i="8"/>
  <c r="I13" i="8"/>
  <c r="L13" i="8" s="1"/>
  <c r="F13" i="8"/>
  <c r="F33" i="8"/>
  <c r="I33" i="8"/>
  <c r="L33" i="8" s="1"/>
  <c r="C29" i="13"/>
  <c r="F29" i="13" s="1"/>
  <c r="J35" i="8"/>
  <c r="M35" i="8" s="1"/>
  <c r="H16" i="8"/>
  <c r="H32" i="8"/>
  <c r="G12" i="8"/>
  <c r="C33" i="13"/>
  <c r="F33" i="13" s="1"/>
  <c r="L33" i="13" s="1"/>
  <c r="R33" i="13" s="1"/>
  <c r="K23" i="8"/>
  <c r="N23" i="8" s="1"/>
  <c r="G36" i="8"/>
  <c r="H26" i="8"/>
  <c r="G3" i="8"/>
  <c r="G5" i="8"/>
  <c r="G34" i="8"/>
  <c r="G19" i="8"/>
  <c r="C17" i="13"/>
  <c r="F17" i="13" s="1"/>
  <c r="L17" i="13" s="1"/>
  <c r="R17" i="13" s="1"/>
  <c r="H10" i="8"/>
  <c r="J18" i="8"/>
  <c r="M18" i="8" s="1"/>
  <c r="J8" i="8"/>
  <c r="M8" i="8" s="1"/>
  <c r="H31" i="8"/>
  <c r="J27" i="8"/>
  <c r="M27" i="8" s="1"/>
  <c r="K12" i="8"/>
  <c r="N12" i="8" s="1"/>
  <c r="K28" i="8"/>
  <c r="N28" i="8" s="1"/>
  <c r="K27" i="8"/>
  <c r="N27" i="8" s="1"/>
  <c r="J23" i="8"/>
  <c r="M23" i="8" s="1"/>
  <c r="J24" i="8"/>
  <c r="M24" i="8" s="1"/>
  <c r="G22" i="8"/>
  <c r="F9" i="8"/>
  <c r="G21" i="8"/>
  <c r="F29" i="8"/>
  <c r="K22" i="8"/>
  <c r="N22" i="8" s="1"/>
  <c r="C10" i="8"/>
  <c r="F10" i="8" s="1"/>
  <c r="C10" i="13"/>
  <c r="E13" i="8"/>
  <c r="H13" i="8" s="1"/>
  <c r="E13" i="13"/>
  <c r="C30" i="8"/>
  <c r="F30" i="8" s="1"/>
  <c r="C30" i="13"/>
  <c r="D29" i="8"/>
  <c r="G29" i="8" s="1"/>
  <c r="D29" i="13"/>
  <c r="E14" i="8"/>
  <c r="K14" i="8" s="1"/>
  <c r="N14" i="8" s="1"/>
  <c r="E14" i="13"/>
  <c r="D26" i="8"/>
  <c r="G26" i="8" s="1"/>
  <c r="D26" i="13"/>
  <c r="C37" i="8"/>
  <c r="F37" i="8" s="1"/>
  <c r="C37" i="13"/>
  <c r="E33" i="8"/>
  <c r="E33" i="13"/>
  <c r="E2" i="13"/>
  <c r="C2" i="13"/>
  <c r="C18" i="8"/>
  <c r="C18" i="13"/>
  <c r="D9" i="8"/>
  <c r="D9" i="13"/>
  <c r="C21" i="8"/>
  <c r="C21" i="13"/>
  <c r="E29" i="8"/>
  <c r="E29" i="13"/>
  <c r="E34" i="8"/>
  <c r="H34" i="8" s="1"/>
  <c r="E34" i="13"/>
  <c r="D25" i="8"/>
  <c r="D25" i="13"/>
  <c r="E17" i="8"/>
  <c r="E17" i="13"/>
  <c r="D14" i="8"/>
  <c r="D14" i="13"/>
  <c r="G5" i="13"/>
  <c r="J5" i="13"/>
  <c r="P5" i="13" s="1"/>
  <c r="C16" i="8"/>
  <c r="C16" i="13"/>
  <c r="C32" i="8"/>
  <c r="C32" i="13"/>
  <c r="K31" i="13"/>
  <c r="Q31" i="13" s="1"/>
  <c r="H31" i="13"/>
  <c r="J3" i="13"/>
  <c r="P3" i="13" s="1"/>
  <c r="G3" i="13"/>
  <c r="M3" i="13" s="1"/>
  <c r="S3" i="13" s="1"/>
  <c r="J35" i="13"/>
  <c r="P35" i="13" s="1"/>
  <c r="G35" i="13"/>
  <c r="M35" i="13" s="1"/>
  <c r="S35" i="13" s="1"/>
  <c r="G8" i="13"/>
  <c r="J8" i="13"/>
  <c r="P8" i="13" s="1"/>
  <c r="J24" i="13"/>
  <c r="P24" i="13" s="1"/>
  <c r="G24" i="13"/>
  <c r="C3" i="8"/>
  <c r="C3" i="13"/>
  <c r="C19" i="8"/>
  <c r="C19" i="13"/>
  <c r="C35" i="8"/>
  <c r="C35" i="13"/>
  <c r="C22" i="8"/>
  <c r="C22" i="13"/>
  <c r="H26" i="13"/>
  <c r="N26" i="13" s="1"/>
  <c r="T26" i="13" s="1"/>
  <c r="K26" i="13"/>
  <c r="Q26" i="13" s="1"/>
  <c r="G22" i="13"/>
  <c r="J22" i="13"/>
  <c r="P22" i="13" s="1"/>
  <c r="K27" i="13"/>
  <c r="Q27" i="13" s="1"/>
  <c r="H27" i="13"/>
  <c r="N27" i="13" s="1"/>
  <c r="T27" i="13" s="1"/>
  <c r="K35" i="13"/>
  <c r="Q35" i="13" s="1"/>
  <c r="H35" i="13"/>
  <c r="J31" i="13"/>
  <c r="P31" i="13" s="1"/>
  <c r="G31" i="13"/>
  <c r="H7" i="8"/>
  <c r="H27" i="8"/>
  <c r="G11" i="8"/>
  <c r="G23" i="8"/>
  <c r="H4" i="8"/>
  <c r="H12" i="8"/>
  <c r="H20" i="8"/>
  <c r="H28" i="8"/>
  <c r="H36" i="8"/>
  <c r="G8" i="8"/>
  <c r="G16" i="8"/>
  <c r="G24" i="8"/>
  <c r="G32" i="8"/>
  <c r="H6" i="8"/>
  <c r="H22" i="8"/>
  <c r="J6" i="8"/>
  <c r="M6" i="8" s="1"/>
  <c r="J22" i="8"/>
  <c r="M22" i="8" s="1"/>
  <c r="I29" i="8"/>
  <c r="L29" i="8" s="1"/>
  <c r="C26" i="8"/>
  <c r="C26" i="13"/>
  <c r="D17" i="8"/>
  <c r="D17" i="13"/>
  <c r="E5" i="8"/>
  <c r="H5" i="8" s="1"/>
  <c r="E5" i="13"/>
  <c r="E37" i="8"/>
  <c r="H37" i="8" s="1"/>
  <c r="E37" i="13"/>
  <c r="D10" i="8"/>
  <c r="G10" i="8" s="1"/>
  <c r="D10" i="13"/>
  <c r="D33" i="8"/>
  <c r="D33" i="13"/>
  <c r="E25" i="8"/>
  <c r="E25" i="13"/>
  <c r="D30" i="8"/>
  <c r="D30" i="13"/>
  <c r="C8" i="8"/>
  <c r="C8" i="13"/>
  <c r="C24" i="8"/>
  <c r="C24" i="13"/>
  <c r="K11" i="13"/>
  <c r="Q11" i="13" s="1"/>
  <c r="H11" i="13"/>
  <c r="J19" i="13"/>
  <c r="P19" i="13" s="1"/>
  <c r="G19" i="13"/>
  <c r="M19" i="13" s="1"/>
  <c r="S19" i="13" s="1"/>
  <c r="H4" i="13"/>
  <c r="K4" i="13"/>
  <c r="Q4" i="13" s="1"/>
  <c r="H8" i="13"/>
  <c r="K8" i="13"/>
  <c r="Q8" i="13" s="1"/>
  <c r="K24" i="13"/>
  <c r="Q24" i="13" s="1"/>
  <c r="H24" i="13"/>
  <c r="N24" i="13" s="1"/>
  <c r="T24" i="13" s="1"/>
  <c r="H36" i="13"/>
  <c r="N36" i="13" s="1"/>
  <c r="T36" i="13" s="1"/>
  <c r="K36" i="13"/>
  <c r="Q36" i="13" s="1"/>
  <c r="J16" i="13"/>
  <c r="P16" i="13" s="1"/>
  <c r="G16" i="13"/>
  <c r="J32" i="13"/>
  <c r="P32" i="13" s="1"/>
  <c r="G32" i="13"/>
  <c r="C11" i="8"/>
  <c r="C11" i="13"/>
  <c r="C27" i="8"/>
  <c r="C27" i="13"/>
  <c r="G21" i="13"/>
  <c r="J21" i="13"/>
  <c r="P21" i="13" s="1"/>
  <c r="H10" i="13"/>
  <c r="N10" i="13" s="1"/>
  <c r="T10" i="13" s="1"/>
  <c r="K10" i="13"/>
  <c r="Q10" i="13" s="1"/>
  <c r="G6" i="13"/>
  <c r="M6" i="13" s="1"/>
  <c r="S6" i="13" s="1"/>
  <c r="J6" i="13"/>
  <c r="P6" i="13" s="1"/>
  <c r="F25" i="13"/>
  <c r="L25" i="13" s="1"/>
  <c r="R25" i="13" s="1"/>
  <c r="I25" i="13"/>
  <c r="O25" i="13" s="1"/>
  <c r="K7" i="13"/>
  <c r="Q7" i="13" s="1"/>
  <c r="H7" i="13"/>
  <c r="N7" i="13" s="1"/>
  <c r="T7" i="13" s="1"/>
  <c r="J15" i="13"/>
  <c r="P15" i="13" s="1"/>
  <c r="G15" i="13"/>
  <c r="K19" i="13"/>
  <c r="Q19" i="13" s="1"/>
  <c r="H19" i="13"/>
  <c r="I17" i="8"/>
  <c r="L17" i="8" s="1"/>
  <c r="H11" i="8"/>
  <c r="K31" i="8"/>
  <c r="N31" i="8" s="1"/>
  <c r="G7" i="8"/>
  <c r="G27" i="8"/>
  <c r="G37" i="8"/>
  <c r="H3" i="8"/>
  <c r="I9" i="8"/>
  <c r="L9" i="8" s="1"/>
  <c r="C14" i="8"/>
  <c r="I14" i="8" s="1"/>
  <c r="L14" i="8" s="1"/>
  <c r="C14" i="13"/>
  <c r="C34" i="8"/>
  <c r="F34" i="8" s="1"/>
  <c r="C34" i="13"/>
  <c r="C5" i="8"/>
  <c r="C5" i="13"/>
  <c r="E21" i="8"/>
  <c r="K21" i="8" s="1"/>
  <c r="N21" i="8" s="1"/>
  <c r="E21" i="13"/>
  <c r="E18" i="8"/>
  <c r="H18" i="8" s="1"/>
  <c r="E18" i="13"/>
  <c r="D13" i="8"/>
  <c r="G13" i="8" s="1"/>
  <c r="D13" i="13"/>
  <c r="E9" i="8"/>
  <c r="H9" i="8" s="1"/>
  <c r="E9" i="13"/>
  <c r="E30" i="8"/>
  <c r="K30" i="8" s="1"/>
  <c r="N30" i="8" s="1"/>
  <c r="E30" i="13"/>
  <c r="C4" i="13"/>
  <c r="C4" i="8"/>
  <c r="C20" i="8"/>
  <c r="C20" i="13"/>
  <c r="C36" i="8"/>
  <c r="C36" i="13"/>
  <c r="K23" i="13"/>
  <c r="Q23" i="13" s="1"/>
  <c r="H23" i="13"/>
  <c r="N23" i="13" s="1"/>
  <c r="T23" i="13" s="1"/>
  <c r="J27" i="13"/>
  <c r="P27" i="13" s="1"/>
  <c r="G27" i="13"/>
  <c r="K12" i="13"/>
  <c r="Q12" i="13" s="1"/>
  <c r="H12" i="13"/>
  <c r="N12" i="13" s="1"/>
  <c r="T12" i="13" s="1"/>
  <c r="K28" i="13"/>
  <c r="Q28" i="13" s="1"/>
  <c r="J20" i="13"/>
  <c r="P20" i="13" s="1"/>
  <c r="G20" i="13"/>
  <c r="M20" i="13" s="1"/>
  <c r="S20" i="13" s="1"/>
  <c r="J36" i="13"/>
  <c r="P36" i="13" s="1"/>
  <c r="G36" i="13"/>
  <c r="M36" i="13" s="1"/>
  <c r="S36" i="13" s="1"/>
  <c r="C7" i="8"/>
  <c r="C7" i="13"/>
  <c r="C23" i="8"/>
  <c r="C23" i="13"/>
  <c r="K22" i="13"/>
  <c r="Q22" i="13" s="1"/>
  <c r="H22" i="13"/>
  <c r="N22" i="13" s="1"/>
  <c r="T22" i="13" s="1"/>
  <c r="J18" i="13"/>
  <c r="P18" i="13" s="1"/>
  <c r="K15" i="13"/>
  <c r="Q15" i="13" s="1"/>
  <c r="H15" i="13"/>
  <c r="N15" i="13" s="1"/>
  <c r="T15" i="13" s="1"/>
  <c r="J23" i="13"/>
  <c r="P23" i="13" s="1"/>
  <c r="G23" i="13"/>
  <c r="M23" i="13" s="1"/>
  <c r="S23" i="13" s="1"/>
  <c r="G37" i="13"/>
  <c r="M37" i="13" s="1"/>
  <c r="S37" i="13" s="1"/>
  <c r="J37" i="13"/>
  <c r="P37" i="13" s="1"/>
  <c r="C12" i="8"/>
  <c r="C12" i="13"/>
  <c r="C28" i="13"/>
  <c r="C28" i="8"/>
  <c r="J11" i="13"/>
  <c r="P11" i="13" s="1"/>
  <c r="G11" i="13"/>
  <c r="K32" i="13"/>
  <c r="Q32" i="13" s="1"/>
  <c r="H32" i="13"/>
  <c r="N32" i="13" s="1"/>
  <c r="T32" i="13" s="1"/>
  <c r="J12" i="13"/>
  <c r="P12" i="13" s="1"/>
  <c r="G12" i="13"/>
  <c r="M12" i="13" s="1"/>
  <c r="S12" i="13" s="1"/>
  <c r="G28" i="13"/>
  <c r="M28" i="13" s="1"/>
  <c r="S28" i="13" s="1"/>
  <c r="C15" i="8"/>
  <c r="C15" i="13"/>
  <c r="C31" i="8"/>
  <c r="C31" i="13"/>
  <c r="C6" i="8"/>
  <c r="C6" i="13"/>
  <c r="H6" i="13"/>
  <c r="N6" i="13" s="1"/>
  <c r="T6" i="13" s="1"/>
  <c r="G34" i="13"/>
  <c r="J2" i="13"/>
  <c r="G2" i="13"/>
  <c r="J7" i="13"/>
  <c r="P7" i="13" s="1"/>
  <c r="G7" i="13"/>
  <c r="K3" i="13"/>
  <c r="Q3" i="13" s="1"/>
  <c r="H3" i="13"/>
  <c r="E2" i="8"/>
  <c r="C2" i="8"/>
  <c r="J2" i="8"/>
  <c r="G2" i="8"/>
  <c r="J4" i="13" l="1"/>
  <c r="P4" i="13" s="1"/>
  <c r="K20" i="13"/>
  <c r="Q20" i="13" s="1"/>
  <c r="K16" i="13"/>
  <c r="Q16" i="13" s="1"/>
  <c r="I9" i="13"/>
  <c r="O9" i="13" s="1"/>
  <c r="I13" i="13"/>
  <c r="O13" i="13" s="1"/>
  <c r="F25" i="8"/>
  <c r="H30" i="8"/>
  <c r="D55" i="13"/>
  <c r="P2" i="13"/>
  <c r="E55" i="8"/>
  <c r="D55" i="8"/>
  <c r="C55" i="13"/>
  <c r="C55" i="8"/>
  <c r="I34" i="8"/>
  <c r="L34" i="8" s="1"/>
  <c r="E55" i="13"/>
  <c r="I17" i="13"/>
  <c r="O17" i="13" s="1"/>
  <c r="I30" i="8"/>
  <c r="L30" i="8" s="1"/>
  <c r="I29" i="13"/>
  <c r="O29" i="13" s="1"/>
  <c r="K37" i="8"/>
  <c r="N37" i="8" s="1"/>
  <c r="I37" i="8"/>
  <c r="L37" i="8" s="1"/>
  <c r="H21" i="8"/>
  <c r="H14" i="8"/>
  <c r="I33" i="13"/>
  <c r="O33" i="13" s="1"/>
  <c r="J13" i="8"/>
  <c r="M13" i="8" s="1"/>
  <c r="S42" i="15"/>
  <c r="X41" i="15"/>
  <c r="X40" i="15"/>
  <c r="T42" i="15"/>
  <c r="X38" i="15"/>
  <c r="K9" i="8"/>
  <c r="N9" i="8" s="1"/>
  <c r="I10" i="8"/>
  <c r="L10" i="8" s="1"/>
  <c r="J29" i="8"/>
  <c r="M29" i="8" s="1"/>
  <c r="G17" i="8"/>
  <c r="J17" i="8"/>
  <c r="M17" i="8" s="1"/>
  <c r="K33" i="8"/>
  <c r="N33" i="8" s="1"/>
  <c r="I6" i="13"/>
  <c r="O6" i="13" s="1"/>
  <c r="F6" i="13"/>
  <c r="F15" i="8"/>
  <c r="I15" i="8"/>
  <c r="L15" i="8" s="1"/>
  <c r="I28" i="13"/>
  <c r="O28" i="13" s="1"/>
  <c r="F28" i="13"/>
  <c r="L28" i="13" s="1"/>
  <c r="R28" i="13" s="1"/>
  <c r="F12" i="8"/>
  <c r="I12" i="8"/>
  <c r="L12" i="8" s="1"/>
  <c r="F23" i="8"/>
  <c r="I23" i="8"/>
  <c r="L23" i="8" s="1"/>
  <c r="M27" i="13"/>
  <c r="S27" i="13" s="1"/>
  <c r="I36" i="13"/>
  <c r="O36" i="13" s="1"/>
  <c r="F36" i="13"/>
  <c r="K30" i="13"/>
  <c r="Q30" i="13" s="1"/>
  <c r="H30" i="13"/>
  <c r="I5" i="8"/>
  <c r="L5" i="8" s="1"/>
  <c r="N19" i="13"/>
  <c r="T19" i="13" s="1"/>
  <c r="F27" i="8"/>
  <c r="I27" i="8"/>
  <c r="L27" i="8" s="1"/>
  <c r="N8" i="13"/>
  <c r="T8" i="13" s="1"/>
  <c r="I24" i="13"/>
  <c r="O24" i="13" s="1"/>
  <c r="F24" i="13"/>
  <c r="G30" i="13"/>
  <c r="J30" i="13"/>
  <c r="P30" i="13" s="1"/>
  <c r="H25" i="8"/>
  <c r="K25" i="8"/>
  <c r="N25" i="8" s="1"/>
  <c r="M31" i="13"/>
  <c r="S31" i="13" s="1"/>
  <c r="N35" i="13"/>
  <c r="T35" i="13" s="1"/>
  <c r="F35" i="13"/>
  <c r="I35" i="13"/>
  <c r="O35" i="13" s="1"/>
  <c r="F3" i="8"/>
  <c r="I3" i="8"/>
  <c r="L3" i="8" s="1"/>
  <c r="M24" i="13"/>
  <c r="S24" i="13" s="1"/>
  <c r="F32" i="8"/>
  <c r="I32" i="8"/>
  <c r="L32" i="8" s="1"/>
  <c r="G14" i="13"/>
  <c r="M14" i="13" s="1"/>
  <c r="S14" i="13" s="1"/>
  <c r="J14" i="13"/>
  <c r="P14" i="13" s="1"/>
  <c r="H17" i="8"/>
  <c r="K17" i="8"/>
  <c r="N17" i="8" s="1"/>
  <c r="I21" i="8"/>
  <c r="L21" i="8" s="1"/>
  <c r="F21" i="8"/>
  <c r="I2" i="13"/>
  <c r="F2" i="13"/>
  <c r="K33" i="13"/>
  <c r="Q33" i="13" s="1"/>
  <c r="H33" i="13"/>
  <c r="G29" i="13"/>
  <c r="M29" i="13" s="1"/>
  <c r="S29" i="13" s="1"/>
  <c r="J29" i="13"/>
  <c r="P29" i="13" s="1"/>
  <c r="I30" i="13"/>
  <c r="O30" i="13" s="1"/>
  <c r="F30" i="13"/>
  <c r="L30" i="13" s="1"/>
  <c r="R30" i="13" s="1"/>
  <c r="K34" i="8"/>
  <c r="N34" i="8" s="1"/>
  <c r="J26" i="8"/>
  <c r="M26" i="8" s="1"/>
  <c r="K13" i="8"/>
  <c r="N13" i="8" s="1"/>
  <c r="J10" i="8"/>
  <c r="M10" i="8" s="1"/>
  <c r="K5" i="8"/>
  <c r="N5" i="8" s="1"/>
  <c r="H33" i="8"/>
  <c r="N3" i="13"/>
  <c r="T3" i="13" s="1"/>
  <c r="M7" i="13"/>
  <c r="S7" i="13" s="1"/>
  <c r="I6" i="8"/>
  <c r="L6" i="8" s="1"/>
  <c r="F6" i="8"/>
  <c r="F31" i="8"/>
  <c r="I31" i="8"/>
  <c r="L31" i="8" s="1"/>
  <c r="F7" i="13"/>
  <c r="I7" i="13"/>
  <c r="O7" i="13" s="1"/>
  <c r="I20" i="8"/>
  <c r="L20" i="8" s="1"/>
  <c r="F20" i="8"/>
  <c r="J13" i="13"/>
  <c r="P13" i="13" s="1"/>
  <c r="G13" i="13"/>
  <c r="M13" i="13" s="1"/>
  <c r="S13" i="13" s="1"/>
  <c r="H18" i="13"/>
  <c r="N18" i="13" s="1"/>
  <c r="T18" i="13" s="1"/>
  <c r="K18" i="13"/>
  <c r="Q18" i="13" s="1"/>
  <c r="I34" i="13"/>
  <c r="O34" i="13" s="1"/>
  <c r="F34" i="13"/>
  <c r="I14" i="13"/>
  <c r="O14" i="13" s="1"/>
  <c r="F14" i="13"/>
  <c r="L14" i="13" s="1"/>
  <c r="R14" i="13" s="1"/>
  <c r="M21" i="13"/>
  <c r="S21" i="13" s="1"/>
  <c r="F11" i="13"/>
  <c r="L11" i="13" s="1"/>
  <c r="R11" i="13" s="1"/>
  <c r="I11" i="13"/>
  <c r="O11" i="13" s="1"/>
  <c r="N20" i="13"/>
  <c r="T20" i="13" s="1"/>
  <c r="N11" i="13"/>
  <c r="T11" i="13" s="1"/>
  <c r="I8" i="8"/>
  <c r="L8" i="8" s="1"/>
  <c r="F8" i="8"/>
  <c r="J30" i="8"/>
  <c r="M30" i="8" s="1"/>
  <c r="G30" i="8"/>
  <c r="G33" i="13"/>
  <c r="J33" i="13"/>
  <c r="P33" i="13" s="1"/>
  <c r="G10" i="13"/>
  <c r="J10" i="13"/>
  <c r="P10" i="13" s="1"/>
  <c r="G17" i="13"/>
  <c r="J17" i="13"/>
  <c r="P17" i="13" s="1"/>
  <c r="I26" i="13"/>
  <c r="O26" i="13" s="1"/>
  <c r="F26" i="13"/>
  <c r="L26" i="13" s="1"/>
  <c r="R26" i="13" s="1"/>
  <c r="F19" i="8"/>
  <c r="I19" i="8"/>
  <c r="L19" i="8" s="1"/>
  <c r="J14" i="8"/>
  <c r="M14" i="8" s="1"/>
  <c r="G14" i="8"/>
  <c r="G25" i="13"/>
  <c r="M25" i="13" s="1"/>
  <c r="S25" i="13" s="1"/>
  <c r="J25" i="13"/>
  <c r="P25" i="13" s="1"/>
  <c r="H34" i="13"/>
  <c r="N34" i="13" s="1"/>
  <c r="T34" i="13" s="1"/>
  <c r="K34" i="13"/>
  <c r="Q34" i="13" s="1"/>
  <c r="H29" i="8"/>
  <c r="K29" i="8"/>
  <c r="N29" i="8" s="1"/>
  <c r="G9" i="13"/>
  <c r="M9" i="13" s="1"/>
  <c r="S9" i="13" s="1"/>
  <c r="J9" i="13"/>
  <c r="I18" i="13"/>
  <c r="O18" i="13" s="1"/>
  <c r="F18" i="13"/>
  <c r="F15" i="13"/>
  <c r="L15" i="13" s="1"/>
  <c r="R15" i="13" s="1"/>
  <c r="I15" i="13"/>
  <c r="O15" i="13" s="1"/>
  <c r="M11" i="13"/>
  <c r="S11" i="13" s="1"/>
  <c r="F12" i="13"/>
  <c r="I12" i="13"/>
  <c r="O12" i="13" s="1"/>
  <c r="F23" i="13"/>
  <c r="I23" i="13"/>
  <c r="O23" i="13" s="1"/>
  <c r="F36" i="8"/>
  <c r="I36" i="8"/>
  <c r="L36" i="8" s="1"/>
  <c r="I4" i="8"/>
  <c r="L4" i="8" s="1"/>
  <c r="F4" i="8"/>
  <c r="H9" i="13"/>
  <c r="N9" i="13" s="1"/>
  <c r="T9" i="13" s="1"/>
  <c r="K9" i="13"/>
  <c r="Q9" i="13" s="1"/>
  <c r="K18" i="8"/>
  <c r="N18" i="8" s="1"/>
  <c r="M15" i="13"/>
  <c r="S15" i="13" s="1"/>
  <c r="F27" i="13"/>
  <c r="I27" i="13"/>
  <c r="O27" i="13" s="1"/>
  <c r="M32" i="13"/>
  <c r="S32" i="13" s="1"/>
  <c r="M16" i="13"/>
  <c r="S16" i="13" s="1"/>
  <c r="F24" i="8"/>
  <c r="I24" i="8"/>
  <c r="L24" i="8" s="1"/>
  <c r="H25" i="13"/>
  <c r="K25" i="13"/>
  <c r="Q25" i="13" s="1"/>
  <c r="H5" i="13"/>
  <c r="N5" i="13" s="1"/>
  <c r="T5" i="13" s="1"/>
  <c r="K5" i="13"/>
  <c r="Q5" i="13" s="1"/>
  <c r="F26" i="8"/>
  <c r="I26" i="8"/>
  <c r="L26" i="8" s="1"/>
  <c r="L29" i="13"/>
  <c r="R29" i="13" s="1"/>
  <c r="I22" i="13"/>
  <c r="O22" i="13" s="1"/>
  <c r="F22" i="13"/>
  <c r="F35" i="8"/>
  <c r="I35" i="8"/>
  <c r="L35" i="8" s="1"/>
  <c r="F3" i="13"/>
  <c r="I3" i="13"/>
  <c r="O3" i="13" s="1"/>
  <c r="M8" i="13"/>
  <c r="S8" i="13" s="1"/>
  <c r="N31" i="13"/>
  <c r="T31" i="13" s="1"/>
  <c r="I16" i="13"/>
  <c r="O16" i="13" s="1"/>
  <c r="F16" i="13"/>
  <c r="L16" i="13" s="1"/>
  <c r="R16" i="13" s="1"/>
  <c r="M5" i="13"/>
  <c r="S5" i="13" s="1"/>
  <c r="K17" i="13"/>
  <c r="Q17" i="13" s="1"/>
  <c r="H17" i="13"/>
  <c r="N17" i="13" s="1"/>
  <c r="T17" i="13" s="1"/>
  <c r="F18" i="8"/>
  <c r="I18" i="8"/>
  <c r="L18" i="8" s="1"/>
  <c r="H2" i="13"/>
  <c r="K2" i="13"/>
  <c r="K14" i="13"/>
  <c r="Q14" i="13" s="1"/>
  <c r="H14" i="13"/>
  <c r="N14" i="13" s="1"/>
  <c r="T14" i="13" s="1"/>
  <c r="K13" i="13"/>
  <c r="Q13" i="13" s="1"/>
  <c r="H13" i="13"/>
  <c r="I10" i="13"/>
  <c r="O10" i="13" s="1"/>
  <c r="F10" i="13"/>
  <c r="L10" i="13" s="1"/>
  <c r="R10" i="13" s="1"/>
  <c r="F5" i="8"/>
  <c r="F14" i="8"/>
  <c r="M2" i="13"/>
  <c r="M34" i="13"/>
  <c r="S34" i="13" s="1"/>
  <c r="F31" i="13"/>
  <c r="I31" i="13"/>
  <c r="O31" i="13" s="1"/>
  <c r="F28" i="8"/>
  <c r="I28" i="8"/>
  <c r="L28" i="8" s="1"/>
  <c r="M18" i="13"/>
  <c r="S18" i="13" s="1"/>
  <c r="F7" i="8"/>
  <c r="I7" i="8"/>
  <c r="L7" i="8" s="1"/>
  <c r="I20" i="13"/>
  <c r="O20" i="13" s="1"/>
  <c r="F20" i="13"/>
  <c r="F4" i="13"/>
  <c r="I4" i="13"/>
  <c r="O4" i="13" s="1"/>
  <c r="H21" i="13"/>
  <c r="K21" i="13"/>
  <c r="Q21" i="13" s="1"/>
  <c r="F5" i="13"/>
  <c r="I5" i="13"/>
  <c r="O5" i="13" s="1"/>
  <c r="F11" i="8"/>
  <c r="I11" i="8"/>
  <c r="L11" i="8" s="1"/>
  <c r="N4" i="13"/>
  <c r="T4" i="13" s="1"/>
  <c r="I8" i="13"/>
  <c r="O8" i="13" s="1"/>
  <c r="F8" i="13"/>
  <c r="G33" i="8"/>
  <c r="J33" i="8"/>
  <c r="M33" i="8" s="1"/>
  <c r="H37" i="13"/>
  <c r="N37" i="13" s="1"/>
  <c r="T37" i="13" s="1"/>
  <c r="K37" i="13"/>
  <c r="Q37" i="13" s="1"/>
  <c r="M22" i="13"/>
  <c r="S22" i="13" s="1"/>
  <c r="I22" i="8"/>
  <c r="L22" i="8" s="1"/>
  <c r="F22" i="8"/>
  <c r="F19" i="13"/>
  <c r="I19" i="13"/>
  <c r="O19" i="13" s="1"/>
  <c r="F32" i="13"/>
  <c r="L32" i="13" s="1"/>
  <c r="R32" i="13" s="1"/>
  <c r="I32" i="13"/>
  <c r="O32" i="13" s="1"/>
  <c r="I16" i="8"/>
  <c r="L16" i="8" s="1"/>
  <c r="F16" i="8"/>
  <c r="J25" i="8"/>
  <c r="M25" i="8" s="1"/>
  <c r="G25" i="8"/>
  <c r="H29" i="13"/>
  <c r="N29" i="13" s="1"/>
  <c r="T29" i="13" s="1"/>
  <c r="K29" i="13"/>
  <c r="Q29" i="13" s="1"/>
  <c r="F21" i="13"/>
  <c r="I21" i="13"/>
  <c r="O21" i="13" s="1"/>
  <c r="G9" i="8"/>
  <c r="J9" i="8"/>
  <c r="M9" i="8" s="1"/>
  <c r="F37" i="13"/>
  <c r="I37" i="13"/>
  <c r="O37" i="13" s="1"/>
  <c r="G26" i="13"/>
  <c r="J26" i="13"/>
  <c r="P26" i="13" s="1"/>
  <c r="H2" i="8"/>
  <c r="K2" i="8"/>
  <c r="F2" i="8"/>
  <c r="I2" i="8"/>
  <c r="M2" i="8"/>
  <c r="F55" i="8" l="1"/>
  <c r="G55" i="8"/>
  <c r="J55" i="13"/>
  <c r="J57" i="13" s="1"/>
  <c r="F55" i="13"/>
  <c r="G55" i="13"/>
  <c r="K55" i="8"/>
  <c r="K57" i="8" s="1"/>
  <c r="O2" i="13"/>
  <c r="O55" i="13" s="1"/>
  <c r="O57" i="13" s="1"/>
  <c r="I55" i="13"/>
  <c r="I57" i="13" s="1"/>
  <c r="M55" i="8"/>
  <c r="H55" i="8"/>
  <c r="K55" i="13"/>
  <c r="J55" i="8"/>
  <c r="J57" i="8" s="1"/>
  <c r="I55" i="8"/>
  <c r="I57" i="8" s="1"/>
  <c r="H55" i="13"/>
  <c r="W39" i="15"/>
  <c r="W38" i="15"/>
  <c r="W40" i="15"/>
  <c r="W41" i="15"/>
  <c r="V41" i="15"/>
  <c r="V38" i="15"/>
  <c r="V39" i="15"/>
  <c r="V40" i="15"/>
  <c r="N21" i="13"/>
  <c r="T21" i="13" s="1"/>
  <c r="L22" i="13"/>
  <c r="R22" i="13" s="1"/>
  <c r="L18" i="13"/>
  <c r="R18" i="13" s="1"/>
  <c r="L2" i="13"/>
  <c r="L37" i="13"/>
  <c r="R37" i="13" s="1"/>
  <c r="L8" i="13"/>
  <c r="R8" i="13" s="1"/>
  <c r="L4" i="13"/>
  <c r="R4" i="13" s="1"/>
  <c r="N25" i="13"/>
  <c r="T25" i="13" s="1"/>
  <c r="L23" i="13"/>
  <c r="R23" i="13" s="1"/>
  <c r="M17" i="13"/>
  <c r="S17" i="13" s="1"/>
  <c r="M33" i="13"/>
  <c r="S33" i="13" s="1"/>
  <c r="L34" i="13"/>
  <c r="R34" i="13" s="1"/>
  <c r="N33" i="13"/>
  <c r="T33" i="13" s="1"/>
  <c r="L35" i="13"/>
  <c r="R35" i="13" s="1"/>
  <c r="M30" i="13"/>
  <c r="S30" i="13" s="1"/>
  <c r="L6" i="13"/>
  <c r="R6" i="13" s="1"/>
  <c r="M26" i="13"/>
  <c r="S26" i="13" s="1"/>
  <c r="L21" i="13"/>
  <c r="R21" i="13" s="1"/>
  <c r="L5" i="13"/>
  <c r="R5" i="13" s="1"/>
  <c r="L20" i="13"/>
  <c r="R20" i="13" s="1"/>
  <c r="L31" i="13"/>
  <c r="R31" i="13" s="1"/>
  <c r="S2" i="13"/>
  <c r="Q2" i="13"/>
  <c r="K57" i="13"/>
  <c r="L7" i="13"/>
  <c r="R7" i="13" s="1"/>
  <c r="N30" i="13"/>
  <c r="T30" i="13" s="1"/>
  <c r="L36" i="13"/>
  <c r="R36" i="13" s="1"/>
  <c r="L19" i="13"/>
  <c r="R19" i="13" s="1"/>
  <c r="N13" i="13"/>
  <c r="T13" i="13" s="1"/>
  <c r="N2" i="13"/>
  <c r="L3" i="13"/>
  <c r="R3" i="13" s="1"/>
  <c r="L27" i="13"/>
  <c r="R27" i="13" s="1"/>
  <c r="L12" i="13"/>
  <c r="R12" i="13" s="1"/>
  <c r="P9" i="13"/>
  <c r="M10" i="13"/>
  <c r="S10" i="13" s="1"/>
  <c r="L24" i="13"/>
  <c r="R24" i="13" s="1"/>
  <c r="L2" i="8"/>
  <c r="L55" i="8" s="1"/>
  <c r="N2" i="8"/>
  <c r="N55" i="8" s="1"/>
  <c r="N55" i="13" l="1"/>
  <c r="L55" i="13"/>
  <c r="L57" i="13" s="1"/>
  <c r="Q55" i="13"/>
  <c r="Q57" i="13" s="1"/>
  <c r="M55" i="13"/>
  <c r="M57" i="13" s="1"/>
  <c r="S55" i="13"/>
  <c r="S57" i="13" s="1"/>
  <c r="P55" i="13"/>
  <c r="P57" i="13" s="1"/>
  <c r="L57" i="8"/>
  <c r="M57" i="8"/>
  <c r="N57" i="8"/>
  <c r="N57" i="13"/>
  <c r="T2" i="13"/>
  <c r="R2" i="13"/>
  <c r="P28" i="15"/>
  <c r="P31" i="15" s="1"/>
  <c r="O28" i="15"/>
  <c r="O31" i="15" s="1"/>
  <c r="E17" i="15"/>
  <c r="F17" i="15"/>
  <c r="D17" i="15"/>
  <c r="F21" i="15"/>
  <c r="E21" i="15"/>
  <c r="T55" i="13" l="1"/>
  <c r="T57" i="13" s="1"/>
  <c r="R55" i="13"/>
  <c r="R57" i="13" s="1"/>
  <c r="D15" i="14"/>
  <c r="D22" i="14"/>
  <c r="D21" i="14"/>
  <c r="D24" i="14"/>
  <c r="D8" i="14"/>
  <c r="D19" i="14"/>
  <c r="D23" i="14"/>
  <c r="D34" i="14"/>
  <c r="D28" i="14"/>
  <c r="D12" i="14"/>
  <c r="D27" i="14"/>
  <c r="D31" i="14"/>
  <c r="D6" i="14"/>
  <c r="D32" i="14"/>
  <c r="D16" i="14"/>
  <c r="D35" i="14"/>
  <c r="D3" i="14"/>
  <c r="D5" i="14"/>
  <c r="D7" i="14"/>
  <c r="D2" i="14"/>
  <c r="D18" i="14"/>
  <c r="D36" i="14"/>
  <c r="D20" i="14"/>
  <c r="D4" i="14"/>
  <c r="D11" i="14"/>
  <c r="D37" i="14"/>
  <c r="D29" i="14"/>
  <c r="D14" i="14"/>
  <c r="D10" i="14"/>
  <c r="D13" i="14"/>
  <c r="D9" i="14"/>
  <c r="D30" i="14"/>
  <c r="D26" i="14"/>
  <c r="D33" i="14"/>
  <c r="D25" i="14"/>
  <c r="D17" i="14"/>
  <c r="E19" i="14"/>
  <c r="E27" i="14"/>
  <c r="E10" i="14"/>
  <c r="E24" i="14"/>
  <c r="E8" i="14"/>
  <c r="E31" i="14"/>
  <c r="E22" i="14"/>
  <c r="E32" i="14"/>
  <c r="E28" i="14"/>
  <c r="E16" i="14"/>
  <c r="E12" i="14"/>
  <c r="E35" i="14"/>
  <c r="E7" i="14"/>
  <c r="E26" i="14"/>
  <c r="E36" i="14"/>
  <c r="E20" i="14"/>
  <c r="E4" i="14"/>
  <c r="E11" i="14"/>
  <c r="E3" i="14"/>
  <c r="E15" i="14"/>
  <c r="E6" i="14"/>
  <c r="E23" i="14"/>
  <c r="E14" i="14"/>
  <c r="E33" i="14"/>
  <c r="E29" i="14"/>
  <c r="E34" i="14"/>
  <c r="E9" i="14"/>
  <c r="E30" i="14"/>
  <c r="E17" i="14"/>
  <c r="E37" i="14"/>
  <c r="E25" i="14"/>
  <c r="E21" i="14"/>
  <c r="E18" i="14"/>
  <c r="E13" i="14"/>
  <c r="E2" i="14"/>
  <c r="E5" i="14"/>
  <c r="D55" i="14" l="1"/>
  <c r="E55" i="14"/>
  <c r="E13" i="16"/>
  <c r="H13" i="16" s="1"/>
  <c r="Q13" i="14"/>
  <c r="W13" i="14"/>
  <c r="K13" i="14"/>
  <c r="AC13" i="14"/>
  <c r="H13" i="14"/>
  <c r="W34" i="14"/>
  <c r="Q34" i="14"/>
  <c r="AC34" i="14"/>
  <c r="E34" i="16"/>
  <c r="H34" i="16" s="1"/>
  <c r="K34" i="14"/>
  <c r="H34" i="14"/>
  <c r="Q11" i="14"/>
  <c r="E11" i="16"/>
  <c r="H11" i="16" s="1"/>
  <c r="AC11" i="14"/>
  <c r="W11" i="14"/>
  <c r="K11" i="14"/>
  <c r="H11" i="14"/>
  <c r="AC16" i="14"/>
  <c r="Q16" i="14"/>
  <c r="W16" i="14"/>
  <c r="E16" i="16"/>
  <c r="H16" i="16" s="1"/>
  <c r="K16" i="14"/>
  <c r="H16" i="14"/>
  <c r="W31" i="14"/>
  <c r="Q31" i="14"/>
  <c r="H31" i="14"/>
  <c r="E31" i="16"/>
  <c r="H31" i="16" s="1"/>
  <c r="K31" i="14"/>
  <c r="AC31" i="14"/>
  <c r="J33" i="14"/>
  <c r="D33" i="16"/>
  <c r="G33" i="16" s="1"/>
  <c r="P33" i="14"/>
  <c r="G33" i="14"/>
  <c r="AB33" i="14"/>
  <c r="V33" i="14"/>
  <c r="G13" i="14"/>
  <c r="P13" i="14"/>
  <c r="J13" i="14"/>
  <c r="D13" i="16"/>
  <c r="G13" i="16" s="1"/>
  <c r="AB13" i="14"/>
  <c r="V13" i="14"/>
  <c r="G36" i="14"/>
  <c r="D36" i="16"/>
  <c r="G36" i="16" s="1"/>
  <c r="P36" i="14"/>
  <c r="AB36" i="14"/>
  <c r="V36" i="14"/>
  <c r="J36" i="14"/>
  <c r="P5" i="14"/>
  <c r="AB5" i="14"/>
  <c r="J5" i="14"/>
  <c r="G5" i="14"/>
  <c r="D5" i="16"/>
  <c r="G5" i="16" s="1"/>
  <c r="V5" i="14"/>
  <c r="V32" i="14"/>
  <c r="J32" i="14"/>
  <c r="G32" i="14"/>
  <c r="D32" i="16"/>
  <c r="G32" i="16" s="1"/>
  <c r="P32" i="14"/>
  <c r="AB32" i="14"/>
  <c r="J12" i="14"/>
  <c r="G12" i="14"/>
  <c r="P12" i="14"/>
  <c r="D12" i="16"/>
  <c r="G12" i="16" s="1"/>
  <c r="AB12" i="14"/>
  <c r="V12" i="14"/>
  <c r="G22" i="14"/>
  <c r="D22" i="16"/>
  <c r="G22" i="16" s="1"/>
  <c r="V22" i="14"/>
  <c r="J22" i="14"/>
  <c r="P22" i="14"/>
  <c r="AB22" i="14"/>
  <c r="W18" i="14"/>
  <c r="K18" i="14"/>
  <c r="AC18" i="14"/>
  <c r="H18" i="14"/>
  <c r="Q18" i="14"/>
  <c r="E18" i="16"/>
  <c r="H18" i="16" s="1"/>
  <c r="E17" i="16"/>
  <c r="H17" i="16" s="1"/>
  <c r="K17" i="14"/>
  <c r="AC17" i="14"/>
  <c r="Q17" i="14"/>
  <c r="W17" i="14"/>
  <c r="H17" i="14"/>
  <c r="H6" i="14"/>
  <c r="AC6" i="14"/>
  <c r="Q6" i="14"/>
  <c r="E6" i="16"/>
  <c r="H6" i="16" s="1"/>
  <c r="K6" i="14"/>
  <c r="W6" i="14"/>
  <c r="E7" i="16"/>
  <c r="H7" i="16" s="1"/>
  <c r="H7" i="14"/>
  <c r="AC7" i="14"/>
  <c r="W7" i="14"/>
  <c r="Q7" i="14"/>
  <c r="K7" i="14"/>
  <c r="Q28" i="14"/>
  <c r="E28" i="16"/>
  <c r="H28" i="16" s="1"/>
  <c r="H28" i="14"/>
  <c r="AC28" i="14"/>
  <c r="K28" i="14"/>
  <c r="W28" i="14"/>
  <c r="AC19" i="14"/>
  <c r="Q19" i="14"/>
  <c r="K19" i="14"/>
  <c r="H19" i="14"/>
  <c r="E19" i="16"/>
  <c r="H19" i="16" s="1"/>
  <c r="W19" i="14"/>
  <c r="V26" i="14"/>
  <c r="G26" i="14"/>
  <c r="D26" i="16"/>
  <c r="G26" i="16" s="1"/>
  <c r="P26" i="14"/>
  <c r="AB26" i="14"/>
  <c r="J26" i="14"/>
  <c r="V11" i="14"/>
  <c r="D11" i="16"/>
  <c r="G11" i="16" s="1"/>
  <c r="P11" i="14"/>
  <c r="G11" i="14"/>
  <c r="AB11" i="14"/>
  <c r="J11" i="14"/>
  <c r="AB3" i="14"/>
  <c r="J3" i="14"/>
  <c r="G3" i="14"/>
  <c r="P3" i="14"/>
  <c r="D3" i="16"/>
  <c r="G3" i="16" s="1"/>
  <c r="V3" i="14"/>
  <c r="E5" i="16"/>
  <c r="H5" i="16" s="1"/>
  <c r="Q5" i="14"/>
  <c r="AC5" i="14"/>
  <c r="K5" i="14"/>
  <c r="W5" i="14"/>
  <c r="H5" i="14"/>
  <c r="Q21" i="14"/>
  <c r="AC21" i="14"/>
  <c r="K21" i="14"/>
  <c r="E21" i="16"/>
  <c r="H21" i="16" s="1"/>
  <c r="W21" i="14"/>
  <c r="H21" i="14"/>
  <c r="E30" i="16"/>
  <c r="H30" i="16" s="1"/>
  <c r="K30" i="14"/>
  <c r="H30" i="14"/>
  <c r="Q30" i="14"/>
  <c r="AC30" i="14"/>
  <c r="W30" i="14"/>
  <c r="Q33" i="14"/>
  <c r="E33" i="16"/>
  <c r="H33" i="16" s="1"/>
  <c r="W33" i="14"/>
  <c r="K33" i="14"/>
  <c r="AC33" i="14"/>
  <c r="H33" i="14"/>
  <c r="W15" i="14"/>
  <c r="AC15" i="14"/>
  <c r="Q15" i="14"/>
  <c r="H15" i="14"/>
  <c r="K15" i="14"/>
  <c r="E15" i="16"/>
  <c r="H15" i="16" s="1"/>
  <c r="Q20" i="14"/>
  <c r="E20" i="16"/>
  <c r="H20" i="16" s="1"/>
  <c r="AC20" i="14"/>
  <c r="W20" i="14"/>
  <c r="K20" i="14"/>
  <c r="H20" i="14"/>
  <c r="K35" i="14"/>
  <c r="Q35" i="14"/>
  <c r="E35" i="16"/>
  <c r="H35" i="16" s="1"/>
  <c r="AC35" i="14"/>
  <c r="W35" i="14"/>
  <c r="H35" i="14"/>
  <c r="Q32" i="14"/>
  <c r="K32" i="14"/>
  <c r="E32" i="16"/>
  <c r="H32" i="16" s="1"/>
  <c r="H32" i="14"/>
  <c r="W32" i="14"/>
  <c r="AC32" i="14"/>
  <c r="K24" i="14"/>
  <c r="Q24" i="14"/>
  <c r="W24" i="14"/>
  <c r="E24" i="16"/>
  <c r="H24" i="16" s="1"/>
  <c r="H24" i="14"/>
  <c r="AC24" i="14"/>
  <c r="D17" i="16"/>
  <c r="G17" i="16" s="1"/>
  <c r="G17" i="14"/>
  <c r="J17" i="14"/>
  <c r="AB17" i="14"/>
  <c r="V17" i="14"/>
  <c r="P17" i="14"/>
  <c r="D30" i="16"/>
  <c r="G30" i="16" s="1"/>
  <c r="V30" i="14"/>
  <c r="G30" i="14"/>
  <c r="AB30" i="14"/>
  <c r="P30" i="14"/>
  <c r="J30" i="14"/>
  <c r="D14" i="16"/>
  <c r="G14" i="16" s="1"/>
  <c r="P14" i="14"/>
  <c r="V14" i="14"/>
  <c r="J14" i="14"/>
  <c r="G14" i="14"/>
  <c r="AB14" i="14"/>
  <c r="AB4" i="14"/>
  <c r="G4" i="14"/>
  <c r="V4" i="14"/>
  <c r="P4" i="14"/>
  <c r="J4" i="14"/>
  <c r="D4" i="16"/>
  <c r="G4" i="16" s="1"/>
  <c r="G2" i="14"/>
  <c r="D2" i="16"/>
  <c r="P2" i="14"/>
  <c r="J2" i="14"/>
  <c r="AB2" i="14"/>
  <c r="V2" i="14"/>
  <c r="D35" i="16"/>
  <c r="G35" i="16" s="1"/>
  <c r="V35" i="14"/>
  <c r="J35" i="14"/>
  <c r="AB35" i="14"/>
  <c r="P35" i="14"/>
  <c r="G35" i="14"/>
  <c r="D31" i="16"/>
  <c r="G31" i="16" s="1"/>
  <c r="P31" i="14"/>
  <c r="G31" i="14"/>
  <c r="V31" i="14"/>
  <c r="J31" i="14"/>
  <c r="AB31" i="14"/>
  <c r="AB34" i="14"/>
  <c r="P34" i="14"/>
  <c r="V34" i="14"/>
  <c r="G34" i="14"/>
  <c r="J34" i="14"/>
  <c r="D34" i="16"/>
  <c r="G34" i="16" s="1"/>
  <c r="P24" i="14"/>
  <c r="G24" i="14"/>
  <c r="AB24" i="14"/>
  <c r="D24" i="16"/>
  <c r="G24" i="16" s="1"/>
  <c r="J24" i="14"/>
  <c r="V24" i="14"/>
  <c r="E2" i="16"/>
  <c r="Q2" i="14"/>
  <c r="H2" i="14"/>
  <c r="AC2" i="14"/>
  <c r="W2" i="14"/>
  <c r="K2" i="14"/>
  <c r="E25" i="16"/>
  <c r="H25" i="16" s="1"/>
  <c r="K25" i="14"/>
  <c r="Q25" i="14"/>
  <c r="AC25" i="14"/>
  <c r="H25" i="14"/>
  <c r="W25" i="14"/>
  <c r="E9" i="16"/>
  <c r="H9" i="16" s="1"/>
  <c r="AC9" i="14"/>
  <c r="Q9" i="14"/>
  <c r="W9" i="14"/>
  <c r="H9" i="14"/>
  <c r="K9" i="14"/>
  <c r="AC14" i="14"/>
  <c r="H14" i="14"/>
  <c r="W14" i="14"/>
  <c r="K14" i="14"/>
  <c r="Q14" i="14"/>
  <c r="E14" i="16"/>
  <c r="H14" i="16" s="1"/>
  <c r="Q3" i="14"/>
  <c r="AC3" i="14"/>
  <c r="E3" i="16"/>
  <c r="H3" i="16" s="1"/>
  <c r="H3" i="14"/>
  <c r="W3" i="14"/>
  <c r="K3" i="14"/>
  <c r="E36" i="16"/>
  <c r="H36" i="16" s="1"/>
  <c r="H36" i="14"/>
  <c r="K36" i="14"/>
  <c r="AC36" i="14"/>
  <c r="W36" i="14"/>
  <c r="Q36" i="14"/>
  <c r="W12" i="14"/>
  <c r="K12" i="14"/>
  <c r="H12" i="14"/>
  <c r="E12" i="16"/>
  <c r="H12" i="16" s="1"/>
  <c r="AC12" i="14"/>
  <c r="Q12" i="14"/>
  <c r="E22" i="16"/>
  <c r="H22" i="16" s="1"/>
  <c r="W22" i="14"/>
  <c r="Q22" i="14"/>
  <c r="K22" i="14"/>
  <c r="H22" i="14"/>
  <c r="AC22" i="14"/>
  <c r="H10" i="14"/>
  <c r="K10" i="14"/>
  <c r="Q10" i="14"/>
  <c r="W10" i="14"/>
  <c r="AC10" i="14"/>
  <c r="E10" i="16"/>
  <c r="H10" i="16" s="1"/>
  <c r="P25" i="14"/>
  <c r="G25" i="14"/>
  <c r="V25" i="14"/>
  <c r="AB25" i="14"/>
  <c r="D25" i="16"/>
  <c r="G25" i="16" s="1"/>
  <c r="J25" i="14"/>
  <c r="P9" i="14"/>
  <c r="G9" i="14"/>
  <c r="J9" i="14"/>
  <c r="D9" i="16"/>
  <c r="G9" i="16" s="1"/>
  <c r="AB9" i="14"/>
  <c r="V9" i="14"/>
  <c r="D29" i="16"/>
  <c r="G29" i="16" s="1"/>
  <c r="AB29" i="14"/>
  <c r="P29" i="14"/>
  <c r="V29" i="14"/>
  <c r="J29" i="14"/>
  <c r="G29" i="14"/>
  <c r="J20" i="14"/>
  <c r="V20" i="14"/>
  <c r="D20" i="16"/>
  <c r="G20" i="16" s="1"/>
  <c r="P20" i="14"/>
  <c r="G20" i="14"/>
  <c r="AB20" i="14"/>
  <c r="AB7" i="14"/>
  <c r="G7" i="14"/>
  <c r="D7" i="16"/>
  <c r="G7" i="16" s="1"/>
  <c r="V7" i="14"/>
  <c r="P7" i="14"/>
  <c r="J7" i="14"/>
  <c r="J16" i="14"/>
  <c r="D16" i="16"/>
  <c r="G16" i="16" s="1"/>
  <c r="V16" i="14"/>
  <c r="G16" i="14"/>
  <c r="P16" i="14"/>
  <c r="AB16" i="14"/>
  <c r="J27" i="14"/>
  <c r="D27" i="16"/>
  <c r="G27" i="16" s="1"/>
  <c r="G27" i="14"/>
  <c r="P27" i="14"/>
  <c r="AB27" i="14"/>
  <c r="V27" i="14"/>
  <c r="V23" i="14"/>
  <c r="D23" i="16"/>
  <c r="G23" i="16" s="1"/>
  <c r="P23" i="14"/>
  <c r="J23" i="14"/>
  <c r="AB23" i="14"/>
  <c r="G23" i="14"/>
  <c r="J21" i="14"/>
  <c r="AB21" i="14"/>
  <c r="G21" i="14"/>
  <c r="P21" i="14"/>
  <c r="D21" i="16"/>
  <c r="G21" i="16" s="1"/>
  <c r="V21" i="14"/>
  <c r="H37" i="14"/>
  <c r="Q37" i="14"/>
  <c r="E37" i="16"/>
  <c r="H37" i="16" s="1"/>
  <c r="AC37" i="14"/>
  <c r="K37" i="14"/>
  <c r="W37" i="14"/>
  <c r="AC23" i="14"/>
  <c r="H23" i="14"/>
  <c r="W23" i="14"/>
  <c r="Q23" i="14"/>
  <c r="E23" i="16"/>
  <c r="H23" i="16" s="1"/>
  <c r="K23" i="14"/>
  <c r="AC26" i="14"/>
  <c r="Q26" i="14"/>
  <c r="W26" i="14"/>
  <c r="H26" i="14"/>
  <c r="K26" i="14"/>
  <c r="E26" i="16"/>
  <c r="H26" i="16" s="1"/>
  <c r="E27" i="16"/>
  <c r="H27" i="16" s="1"/>
  <c r="H27" i="14"/>
  <c r="Q27" i="14"/>
  <c r="K27" i="14"/>
  <c r="W27" i="14"/>
  <c r="AC27" i="14"/>
  <c r="D37" i="16"/>
  <c r="G37" i="16" s="1"/>
  <c r="J37" i="14"/>
  <c r="P37" i="14"/>
  <c r="AB37" i="14"/>
  <c r="V37" i="14"/>
  <c r="G37" i="14"/>
  <c r="J19" i="14"/>
  <c r="P19" i="14"/>
  <c r="AB19" i="14"/>
  <c r="G19" i="14"/>
  <c r="D19" i="16"/>
  <c r="G19" i="16" s="1"/>
  <c r="V19" i="14"/>
  <c r="W29" i="14"/>
  <c r="Q29" i="14"/>
  <c r="K29" i="14"/>
  <c r="E29" i="16"/>
  <c r="H29" i="16" s="1"/>
  <c r="AC29" i="14"/>
  <c r="H29" i="14"/>
  <c r="K4" i="14"/>
  <c r="H4" i="14"/>
  <c r="E4" i="16"/>
  <c r="H4" i="16" s="1"/>
  <c r="W4" i="14"/>
  <c r="AC4" i="14"/>
  <c r="Q4" i="14"/>
  <c r="W8" i="14"/>
  <c r="AC8" i="14"/>
  <c r="K8" i="14"/>
  <c r="H8" i="14"/>
  <c r="Q8" i="14"/>
  <c r="E8" i="16"/>
  <c r="H8" i="16" s="1"/>
  <c r="D10" i="16"/>
  <c r="G10" i="16" s="1"/>
  <c r="V10" i="14"/>
  <c r="AB10" i="14"/>
  <c r="P10" i="14"/>
  <c r="G10" i="14"/>
  <c r="J10" i="14"/>
  <c r="J18" i="14"/>
  <c r="G18" i="14"/>
  <c r="D18" i="16"/>
  <c r="G18" i="16" s="1"/>
  <c r="V18" i="14"/>
  <c r="P18" i="14"/>
  <c r="AB18" i="14"/>
  <c r="P6" i="14"/>
  <c r="D6" i="16"/>
  <c r="G6" i="16" s="1"/>
  <c r="G6" i="14"/>
  <c r="J6" i="14"/>
  <c r="V6" i="14"/>
  <c r="AB6" i="14"/>
  <c r="G28" i="14"/>
  <c r="P28" i="14"/>
  <c r="J28" i="14"/>
  <c r="D28" i="16"/>
  <c r="G28" i="16" s="1"/>
  <c r="AB28" i="14"/>
  <c r="V28" i="14"/>
  <c r="AB8" i="14"/>
  <c r="G8" i="14"/>
  <c r="V8" i="14"/>
  <c r="D8" i="16"/>
  <c r="G8" i="16" s="1"/>
  <c r="J8" i="14"/>
  <c r="P8" i="14"/>
  <c r="V15" i="14"/>
  <c r="G15" i="14"/>
  <c r="D15" i="16"/>
  <c r="G15" i="16" s="1"/>
  <c r="P15" i="14"/>
  <c r="AB15" i="14"/>
  <c r="J15" i="14"/>
  <c r="E18" i="15" l="1"/>
  <c r="F18" i="15"/>
  <c r="K55" i="14"/>
  <c r="K57" i="14" s="1"/>
  <c r="Q55" i="14"/>
  <c r="Q57" i="14" s="1"/>
  <c r="J55" i="14"/>
  <c r="J57" i="14" s="1"/>
  <c r="W55" i="14"/>
  <c r="W57" i="14" s="1"/>
  <c r="E55" i="16"/>
  <c r="P55" i="14"/>
  <c r="P57" i="14" s="1"/>
  <c r="AC55" i="14"/>
  <c r="AC57" i="14" s="1"/>
  <c r="V55" i="14"/>
  <c r="V57" i="14" s="1"/>
  <c r="D55" i="16"/>
  <c r="H55" i="14"/>
  <c r="AB55" i="14"/>
  <c r="AB57" i="14" s="1"/>
  <c r="G55" i="14"/>
  <c r="M15" i="14"/>
  <c r="AE15" i="14"/>
  <c r="S15" i="14"/>
  <c r="Y15" i="14"/>
  <c r="AE8" i="14"/>
  <c r="S8" i="14"/>
  <c r="M8" i="14"/>
  <c r="Y8" i="14"/>
  <c r="T8" i="14"/>
  <c r="N8" i="14"/>
  <c r="Z8" i="14"/>
  <c r="AF8" i="14"/>
  <c r="Z4" i="14"/>
  <c r="T4" i="14"/>
  <c r="AF4" i="14"/>
  <c r="N4" i="14"/>
  <c r="Z27" i="14"/>
  <c r="AF27" i="14"/>
  <c r="T27" i="14"/>
  <c r="N27" i="14"/>
  <c r="N26" i="14"/>
  <c r="T26" i="14"/>
  <c r="Z26" i="14"/>
  <c r="AF26" i="14"/>
  <c r="T23" i="14"/>
  <c r="AF23" i="14"/>
  <c r="Z23" i="14"/>
  <c r="N23" i="14"/>
  <c r="S16" i="14"/>
  <c r="Y16" i="14"/>
  <c r="AE16" i="14"/>
  <c r="M16" i="14"/>
  <c r="M7" i="14"/>
  <c r="AE7" i="14"/>
  <c r="S7" i="14"/>
  <c r="Y7" i="14"/>
  <c r="AE29" i="14"/>
  <c r="S29" i="14"/>
  <c r="Y29" i="14"/>
  <c r="M29" i="14"/>
  <c r="AE25" i="14"/>
  <c r="Y25" i="14"/>
  <c r="S25" i="14"/>
  <c r="M25" i="14"/>
  <c r="AF36" i="14"/>
  <c r="Z36" i="14"/>
  <c r="N36" i="14"/>
  <c r="T36" i="14"/>
  <c r="T3" i="14"/>
  <c r="N3" i="14"/>
  <c r="AF3" i="14"/>
  <c r="Z3" i="14"/>
  <c r="AF14" i="14"/>
  <c r="T14" i="14"/>
  <c r="N14" i="14"/>
  <c r="Z14" i="14"/>
  <c r="H2" i="16"/>
  <c r="H55" i="16" s="1"/>
  <c r="M31" i="14"/>
  <c r="AE31" i="14"/>
  <c r="S31" i="14"/>
  <c r="Y31" i="14"/>
  <c r="Z24" i="14"/>
  <c r="T24" i="14"/>
  <c r="N24" i="14"/>
  <c r="AF24" i="14"/>
  <c r="S3" i="14"/>
  <c r="Y3" i="14"/>
  <c r="M3" i="14"/>
  <c r="AE3" i="14"/>
  <c r="T28" i="14"/>
  <c r="Z28" i="14"/>
  <c r="N28" i="14"/>
  <c r="AF28" i="14"/>
  <c r="M22" i="14"/>
  <c r="S22" i="14"/>
  <c r="AE22" i="14"/>
  <c r="Y22" i="14"/>
  <c r="M36" i="14"/>
  <c r="AE36" i="14"/>
  <c r="S36" i="14"/>
  <c r="Y36" i="14"/>
  <c r="T16" i="14"/>
  <c r="AF16" i="14"/>
  <c r="N16" i="14"/>
  <c r="Z16" i="14"/>
  <c r="Z34" i="14"/>
  <c r="N34" i="14"/>
  <c r="T34" i="14"/>
  <c r="AF34" i="14"/>
  <c r="M10" i="14"/>
  <c r="S10" i="14"/>
  <c r="AE10" i="14"/>
  <c r="Y10" i="14"/>
  <c r="AF22" i="14"/>
  <c r="N22" i="14"/>
  <c r="Z22" i="14"/>
  <c r="T22" i="14"/>
  <c r="T12" i="14"/>
  <c r="Z12" i="14"/>
  <c r="AF12" i="14"/>
  <c r="N12" i="14"/>
  <c r="T25" i="14"/>
  <c r="AF25" i="14"/>
  <c r="Z25" i="14"/>
  <c r="N25" i="14"/>
  <c r="AE24" i="14"/>
  <c r="S24" i="14"/>
  <c r="Y24" i="14"/>
  <c r="M24" i="14"/>
  <c r="Y34" i="14"/>
  <c r="AE34" i="14"/>
  <c r="M34" i="14"/>
  <c r="S34" i="14"/>
  <c r="G2" i="16"/>
  <c r="G55" i="16" s="1"/>
  <c r="S17" i="14"/>
  <c r="Y17" i="14"/>
  <c r="M17" i="14"/>
  <c r="AE17" i="14"/>
  <c r="N20" i="14"/>
  <c r="Z20" i="14"/>
  <c r="T20" i="14"/>
  <c r="AF20" i="14"/>
  <c r="Z15" i="14"/>
  <c r="N15" i="14"/>
  <c r="T15" i="14"/>
  <c r="AF15" i="14"/>
  <c r="N33" i="14"/>
  <c r="T33" i="14"/>
  <c r="AF33" i="14"/>
  <c r="Z33" i="14"/>
  <c r="N21" i="14"/>
  <c r="T21" i="14"/>
  <c r="AF21" i="14"/>
  <c r="Z21" i="14"/>
  <c r="AE11" i="14"/>
  <c r="M11" i="14"/>
  <c r="Y11" i="14"/>
  <c r="S11" i="14"/>
  <c r="Y26" i="14"/>
  <c r="S26" i="14"/>
  <c r="AE26" i="14"/>
  <c r="M26" i="14"/>
  <c r="N19" i="14"/>
  <c r="T19" i="14"/>
  <c r="Z19" i="14"/>
  <c r="AF19" i="14"/>
  <c r="Y12" i="14"/>
  <c r="S12" i="14"/>
  <c r="AE12" i="14"/>
  <c r="M12" i="14"/>
  <c r="N31" i="14"/>
  <c r="T31" i="14"/>
  <c r="AF31" i="14"/>
  <c r="Z31" i="14"/>
  <c r="AE18" i="14"/>
  <c r="S18" i="14"/>
  <c r="Y18" i="14"/>
  <c r="M18" i="14"/>
  <c r="N29" i="14"/>
  <c r="T29" i="14"/>
  <c r="AF29" i="14"/>
  <c r="Z29" i="14"/>
  <c r="S19" i="14"/>
  <c r="M19" i="14"/>
  <c r="AE19" i="14"/>
  <c r="Y19" i="14"/>
  <c r="S37" i="14"/>
  <c r="Y37" i="14"/>
  <c r="AE37" i="14"/>
  <c r="M37" i="14"/>
  <c r="M23" i="14"/>
  <c r="S23" i="14"/>
  <c r="Y23" i="14"/>
  <c r="AE23" i="14"/>
  <c r="S9" i="14"/>
  <c r="AE9" i="14"/>
  <c r="M9" i="14"/>
  <c r="Y9" i="14"/>
  <c r="N2" i="14"/>
  <c r="T2" i="14"/>
  <c r="Z2" i="14"/>
  <c r="AF2" i="14"/>
  <c r="S2" i="14"/>
  <c r="Y2" i="14"/>
  <c r="AE2" i="14"/>
  <c r="M2" i="14"/>
  <c r="M14" i="14"/>
  <c r="Y14" i="14"/>
  <c r="S14" i="14"/>
  <c r="AE14" i="14"/>
  <c r="M30" i="14"/>
  <c r="Y30" i="14"/>
  <c r="S30" i="14"/>
  <c r="AE30" i="14"/>
  <c r="N30" i="14"/>
  <c r="AF30" i="14"/>
  <c r="T30" i="14"/>
  <c r="Z30" i="14"/>
  <c r="T6" i="14"/>
  <c r="AF6" i="14"/>
  <c r="N6" i="14"/>
  <c r="Z6" i="14"/>
  <c r="AE32" i="14"/>
  <c r="M32" i="14"/>
  <c r="S32" i="14"/>
  <c r="Y32" i="14"/>
  <c r="M13" i="14"/>
  <c r="Y13" i="14"/>
  <c r="AE13" i="14"/>
  <c r="S13" i="14"/>
  <c r="M33" i="14"/>
  <c r="Y33" i="14"/>
  <c r="AE33" i="14"/>
  <c r="S33" i="14"/>
  <c r="Z11" i="14"/>
  <c r="N11" i="14"/>
  <c r="T11" i="14"/>
  <c r="AF11" i="14"/>
  <c r="Z13" i="14"/>
  <c r="T13" i="14"/>
  <c r="AF13" i="14"/>
  <c r="N13" i="14"/>
  <c r="M28" i="14"/>
  <c r="AE28" i="14"/>
  <c r="S28" i="14"/>
  <c r="Y28" i="14"/>
  <c r="AE6" i="14"/>
  <c r="Y6" i="14"/>
  <c r="M6" i="14"/>
  <c r="S6" i="14"/>
  <c r="N37" i="14"/>
  <c r="Z37" i="14"/>
  <c r="T37" i="14"/>
  <c r="AF37" i="14"/>
  <c r="AE21" i="14"/>
  <c r="S21" i="14"/>
  <c r="M21" i="14"/>
  <c r="Y21" i="14"/>
  <c r="Y27" i="14"/>
  <c r="M27" i="14"/>
  <c r="S27" i="14"/>
  <c r="AE27" i="14"/>
  <c r="Y20" i="14"/>
  <c r="AE20" i="14"/>
  <c r="M20" i="14"/>
  <c r="S20" i="14"/>
  <c r="AF10" i="14"/>
  <c r="Z10" i="14"/>
  <c r="T10" i="14"/>
  <c r="N10" i="14"/>
  <c r="N9" i="14"/>
  <c r="Z9" i="14"/>
  <c r="T9" i="14"/>
  <c r="AF9" i="14"/>
  <c r="Y35" i="14"/>
  <c r="AE35" i="14"/>
  <c r="M35" i="14"/>
  <c r="S35" i="14"/>
  <c r="Y4" i="14"/>
  <c r="AE4" i="14"/>
  <c r="S4" i="14"/>
  <c r="M4" i="14"/>
  <c r="N32" i="14"/>
  <c r="T32" i="14"/>
  <c r="AF32" i="14"/>
  <c r="Z32" i="14"/>
  <c r="AF35" i="14"/>
  <c r="N35" i="14"/>
  <c r="Z35" i="14"/>
  <c r="T35" i="14"/>
  <c r="T5" i="14"/>
  <c r="AF5" i="14"/>
  <c r="Z5" i="14"/>
  <c r="N5" i="14"/>
  <c r="Z7" i="14"/>
  <c r="AF7" i="14"/>
  <c r="N7" i="14"/>
  <c r="T7" i="14"/>
  <c r="N17" i="14"/>
  <c r="T17" i="14"/>
  <c r="AF17" i="14"/>
  <c r="Z17" i="14"/>
  <c r="Z18" i="14"/>
  <c r="T18" i="14"/>
  <c r="AF18" i="14"/>
  <c r="N18" i="14"/>
  <c r="Y5" i="14"/>
  <c r="S5" i="14"/>
  <c r="AE5" i="14"/>
  <c r="M5" i="14"/>
  <c r="D21" i="15"/>
  <c r="Y55" i="14" l="1"/>
  <c r="Y57" i="14" s="1"/>
  <c r="T55" i="14"/>
  <c r="T57" i="14" s="1"/>
  <c r="S55" i="14"/>
  <c r="S57" i="14" s="1"/>
  <c r="N55" i="14"/>
  <c r="N57" i="14" s="1"/>
  <c r="M55" i="14"/>
  <c r="M57" i="14" s="1"/>
  <c r="AF55" i="14"/>
  <c r="AF57" i="14" s="1"/>
  <c r="AE55" i="14"/>
  <c r="AE57" i="14" s="1"/>
  <c r="Z55" i="14"/>
  <c r="Z57" i="14" s="1"/>
  <c r="C29" i="14"/>
  <c r="C25" i="14"/>
  <c r="C33" i="14"/>
  <c r="C13" i="14"/>
  <c r="C9" i="14"/>
  <c r="C17" i="14"/>
  <c r="C10" i="14"/>
  <c r="C2" i="14"/>
  <c r="C18" i="14"/>
  <c r="C3" i="14"/>
  <c r="C24" i="14"/>
  <c r="C11" i="14"/>
  <c r="C23" i="14"/>
  <c r="C37" i="14"/>
  <c r="C26" i="14"/>
  <c r="C8" i="14"/>
  <c r="C34" i="14"/>
  <c r="C5" i="14"/>
  <c r="C7" i="14"/>
  <c r="C21" i="14"/>
  <c r="C16" i="14"/>
  <c r="C27" i="14"/>
  <c r="C20" i="14"/>
  <c r="C30" i="14"/>
  <c r="C35" i="14"/>
  <c r="C22" i="14"/>
  <c r="C32" i="14"/>
  <c r="C19" i="14"/>
  <c r="C14" i="14"/>
  <c r="C12" i="14"/>
  <c r="C36" i="14"/>
  <c r="C31" i="14"/>
  <c r="C4" i="14"/>
  <c r="C28" i="14"/>
  <c r="C15" i="14"/>
  <c r="C6" i="14"/>
  <c r="O25" i="15"/>
  <c r="O26" i="15" s="1"/>
  <c r="E25" i="15"/>
  <c r="J25" i="15"/>
  <c r="J26" i="15" s="1"/>
  <c r="P25" i="15"/>
  <c r="P26" i="15" s="1"/>
  <c r="K25" i="15"/>
  <c r="K26" i="15" s="1"/>
  <c r="F25" i="15"/>
  <c r="N28" i="15"/>
  <c r="N31" i="15" s="1"/>
  <c r="C55" i="14" l="1"/>
  <c r="W25" i="15"/>
  <c r="X25" i="15"/>
  <c r="F4" i="14"/>
  <c r="U4" i="14"/>
  <c r="O4" i="14"/>
  <c r="C4" i="16"/>
  <c r="F4" i="16" s="1"/>
  <c r="I4" i="14"/>
  <c r="AA4" i="14"/>
  <c r="O14" i="14"/>
  <c r="F14" i="14"/>
  <c r="AA14" i="14"/>
  <c r="U14" i="14"/>
  <c r="C14" i="16"/>
  <c r="F14" i="16" s="1"/>
  <c r="I14" i="14"/>
  <c r="I35" i="14"/>
  <c r="AA35" i="14"/>
  <c r="O35" i="14"/>
  <c r="C35" i="16"/>
  <c r="F35" i="16" s="1"/>
  <c r="U35" i="14"/>
  <c r="F35" i="14"/>
  <c r="AA16" i="14"/>
  <c r="I16" i="14"/>
  <c r="U16" i="14"/>
  <c r="C16" i="16"/>
  <c r="F16" i="16" s="1"/>
  <c r="O16" i="14"/>
  <c r="F16" i="14"/>
  <c r="U34" i="14"/>
  <c r="C34" i="16"/>
  <c r="F34" i="16" s="1"/>
  <c r="O34" i="14"/>
  <c r="I34" i="14"/>
  <c r="AA34" i="14"/>
  <c r="F34" i="14"/>
  <c r="C23" i="16"/>
  <c r="F23" i="16" s="1"/>
  <c r="F23" i="14"/>
  <c r="AA23" i="14"/>
  <c r="I23" i="14"/>
  <c r="U23" i="14"/>
  <c r="O23" i="14"/>
  <c r="O18" i="14"/>
  <c r="AA18" i="14"/>
  <c r="F18" i="14"/>
  <c r="U18" i="14"/>
  <c r="I18" i="14"/>
  <c r="C18" i="16"/>
  <c r="F18" i="16" s="1"/>
  <c r="I9" i="14"/>
  <c r="U9" i="14"/>
  <c r="AA9" i="14"/>
  <c r="F9" i="14"/>
  <c r="O9" i="14"/>
  <c r="C9" i="16"/>
  <c r="F9" i="16" s="1"/>
  <c r="AA29" i="14"/>
  <c r="C29" i="16"/>
  <c r="F29" i="16" s="1"/>
  <c r="I29" i="14"/>
  <c r="F29" i="14"/>
  <c r="U29" i="14"/>
  <c r="O29" i="14"/>
  <c r="C6" i="16"/>
  <c r="F6" i="16" s="1"/>
  <c r="O6" i="14"/>
  <c r="I6" i="14"/>
  <c r="F6" i="14"/>
  <c r="AA6" i="14"/>
  <c r="U6" i="14"/>
  <c r="U31" i="14"/>
  <c r="I31" i="14"/>
  <c r="O31" i="14"/>
  <c r="C31" i="16"/>
  <c r="F31" i="16" s="1"/>
  <c r="F31" i="14"/>
  <c r="AA31" i="14"/>
  <c r="O19" i="14"/>
  <c r="F19" i="14"/>
  <c r="C19" i="16"/>
  <c r="F19" i="16" s="1"/>
  <c r="I19" i="14"/>
  <c r="AA19" i="14"/>
  <c r="U19" i="14"/>
  <c r="C30" i="16"/>
  <c r="F30" i="16" s="1"/>
  <c r="U30" i="14"/>
  <c r="I30" i="14"/>
  <c r="O30" i="14"/>
  <c r="AA30" i="14"/>
  <c r="F30" i="14"/>
  <c r="U21" i="14"/>
  <c r="AA21" i="14"/>
  <c r="O21" i="14"/>
  <c r="C21" i="16"/>
  <c r="F21" i="16" s="1"/>
  <c r="F21" i="14"/>
  <c r="I21" i="14"/>
  <c r="O8" i="14"/>
  <c r="I8" i="14"/>
  <c r="AA8" i="14"/>
  <c r="C8" i="16"/>
  <c r="F8" i="16" s="1"/>
  <c r="U8" i="14"/>
  <c r="F8" i="14"/>
  <c r="U11" i="14"/>
  <c r="I11" i="14"/>
  <c r="F11" i="14"/>
  <c r="AA11" i="14"/>
  <c r="O11" i="14"/>
  <c r="C11" i="16"/>
  <c r="F11" i="16" s="1"/>
  <c r="C2" i="16"/>
  <c r="AA2" i="14"/>
  <c r="F2" i="14"/>
  <c r="I2" i="14"/>
  <c r="O2" i="14"/>
  <c r="U2" i="14"/>
  <c r="U13" i="14"/>
  <c r="AA13" i="14"/>
  <c r="O13" i="14"/>
  <c r="I13" i="14"/>
  <c r="C13" i="16"/>
  <c r="F13" i="16" s="1"/>
  <c r="F13" i="14"/>
  <c r="F26" i="15"/>
  <c r="U25" i="15"/>
  <c r="E26" i="15"/>
  <c r="T25" i="15"/>
  <c r="C15" i="16"/>
  <c r="F15" i="16" s="1"/>
  <c r="AA15" i="14"/>
  <c r="O15" i="14"/>
  <c r="U15" i="14"/>
  <c r="F15" i="14"/>
  <c r="I15" i="14"/>
  <c r="F36" i="14"/>
  <c r="U36" i="14"/>
  <c r="AA36" i="14"/>
  <c r="C36" i="16"/>
  <c r="F36" i="16" s="1"/>
  <c r="O36" i="14"/>
  <c r="I36" i="14"/>
  <c r="AA32" i="14"/>
  <c r="F32" i="14"/>
  <c r="O32" i="14"/>
  <c r="C32" i="16"/>
  <c r="F32" i="16" s="1"/>
  <c r="U32" i="14"/>
  <c r="I32" i="14"/>
  <c r="I20" i="14"/>
  <c r="C20" i="16"/>
  <c r="F20" i="16" s="1"/>
  <c r="U20" i="14"/>
  <c r="F20" i="14"/>
  <c r="AA20" i="14"/>
  <c r="O20" i="14"/>
  <c r="O7" i="14"/>
  <c r="U7" i="14"/>
  <c r="F7" i="14"/>
  <c r="AA7" i="14"/>
  <c r="I7" i="14"/>
  <c r="C7" i="16"/>
  <c r="F7" i="16" s="1"/>
  <c r="I26" i="14"/>
  <c r="AA26" i="14"/>
  <c r="O26" i="14"/>
  <c r="U26" i="14"/>
  <c r="C26" i="16"/>
  <c r="F26" i="16" s="1"/>
  <c r="F26" i="14"/>
  <c r="U24" i="14"/>
  <c r="AA24" i="14"/>
  <c r="I24" i="14"/>
  <c r="O24" i="14"/>
  <c r="F24" i="14"/>
  <c r="C24" i="16"/>
  <c r="F24" i="16" s="1"/>
  <c r="AA10" i="14"/>
  <c r="O10" i="14"/>
  <c r="C10" i="16"/>
  <c r="F10" i="16" s="1"/>
  <c r="I10" i="14"/>
  <c r="F10" i="14"/>
  <c r="U10" i="14"/>
  <c r="U33" i="14"/>
  <c r="I33" i="14"/>
  <c r="C33" i="16"/>
  <c r="F33" i="16" s="1"/>
  <c r="O33" i="14"/>
  <c r="F33" i="14"/>
  <c r="AA33" i="14"/>
  <c r="F28" i="14"/>
  <c r="O28" i="14"/>
  <c r="AA28" i="14"/>
  <c r="I28" i="14"/>
  <c r="C28" i="16"/>
  <c r="F28" i="16" s="1"/>
  <c r="U28" i="14"/>
  <c r="U12" i="14"/>
  <c r="O12" i="14"/>
  <c r="C12" i="16"/>
  <c r="F12" i="16" s="1"/>
  <c r="I12" i="14"/>
  <c r="AA12" i="14"/>
  <c r="F12" i="14"/>
  <c r="AA22" i="14"/>
  <c r="F22" i="14"/>
  <c r="O22" i="14"/>
  <c r="U22" i="14"/>
  <c r="C22" i="16"/>
  <c r="F22" i="16" s="1"/>
  <c r="I22" i="14"/>
  <c r="O27" i="14"/>
  <c r="C27" i="16"/>
  <c r="F27" i="16" s="1"/>
  <c r="AA27" i="14"/>
  <c r="F27" i="14"/>
  <c r="U27" i="14"/>
  <c r="I27" i="14"/>
  <c r="C5" i="16"/>
  <c r="F5" i="16" s="1"/>
  <c r="F5" i="14"/>
  <c r="U5" i="14"/>
  <c r="O5" i="14"/>
  <c r="I5" i="14"/>
  <c r="AA5" i="14"/>
  <c r="C37" i="16"/>
  <c r="F37" i="16" s="1"/>
  <c r="F37" i="14"/>
  <c r="I37" i="14"/>
  <c r="O37" i="14"/>
  <c r="AA37" i="14"/>
  <c r="U37" i="14"/>
  <c r="C3" i="16"/>
  <c r="F3" i="16" s="1"/>
  <c r="O3" i="14"/>
  <c r="U3" i="14"/>
  <c r="I3" i="14"/>
  <c r="AA3" i="14"/>
  <c r="F3" i="14"/>
  <c r="C17" i="16"/>
  <c r="F17" i="16" s="1"/>
  <c r="O17" i="14"/>
  <c r="U17" i="14"/>
  <c r="F17" i="14"/>
  <c r="AA17" i="14"/>
  <c r="I17" i="14"/>
  <c r="AA25" i="14"/>
  <c r="C25" i="16"/>
  <c r="F25" i="16" s="1"/>
  <c r="I25" i="14"/>
  <c r="U25" i="14"/>
  <c r="F25" i="14"/>
  <c r="O25" i="14"/>
  <c r="X28" i="15" l="1"/>
  <c r="W28" i="15"/>
  <c r="D18" i="15"/>
  <c r="F55" i="14"/>
  <c r="U55" i="14"/>
  <c r="U57" i="14" s="1"/>
  <c r="AA55" i="14"/>
  <c r="AA57" i="14" s="1"/>
  <c r="O55" i="14"/>
  <c r="O57" i="14" s="1"/>
  <c r="C55" i="16"/>
  <c r="I55" i="14"/>
  <c r="I57" i="14" s="1"/>
  <c r="U26" i="15"/>
  <c r="X26" i="15"/>
  <c r="T26" i="15"/>
  <c r="W26" i="15"/>
  <c r="L28" i="14"/>
  <c r="X28" i="14"/>
  <c r="AD28" i="14"/>
  <c r="R28" i="14"/>
  <c r="AD10" i="14"/>
  <c r="X10" i="14"/>
  <c r="L10" i="14"/>
  <c r="R10" i="14"/>
  <c r="AD7" i="14"/>
  <c r="X7" i="14"/>
  <c r="R7" i="14"/>
  <c r="L7" i="14"/>
  <c r="R36" i="14"/>
  <c r="AD36" i="14"/>
  <c r="X36" i="14"/>
  <c r="L36" i="14"/>
  <c r="AD2" i="14"/>
  <c r="L2" i="14"/>
  <c r="X2" i="14"/>
  <c r="R2" i="14"/>
  <c r="R19" i="14"/>
  <c r="X19" i="14"/>
  <c r="L19" i="14"/>
  <c r="AD19" i="14"/>
  <c r="AD29" i="14"/>
  <c r="R29" i="14"/>
  <c r="X29" i="14"/>
  <c r="L29" i="14"/>
  <c r="R23" i="14"/>
  <c r="X23" i="14"/>
  <c r="L23" i="14"/>
  <c r="AD23" i="14"/>
  <c r="L16" i="14"/>
  <c r="X16" i="14"/>
  <c r="R16" i="14"/>
  <c r="AD16" i="14"/>
  <c r="AD14" i="14"/>
  <c r="X14" i="14"/>
  <c r="L14" i="14"/>
  <c r="R14" i="14"/>
  <c r="AD37" i="14"/>
  <c r="L37" i="14"/>
  <c r="X37" i="14"/>
  <c r="R37" i="14"/>
  <c r="AD12" i="14"/>
  <c r="R12" i="14"/>
  <c r="L12" i="14"/>
  <c r="X12" i="14"/>
  <c r="X20" i="14"/>
  <c r="AD20" i="14"/>
  <c r="R20" i="14"/>
  <c r="L20" i="14"/>
  <c r="AD32" i="14"/>
  <c r="X32" i="14"/>
  <c r="L32" i="14"/>
  <c r="R32" i="14"/>
  <c r="R21" i="14"/>
  <c r="X21" i="14"/>
  <c r="AD21" i="14"/>
  <c r="L21" i="14"/>
  <c r="X18" i="14"/>
  <c r="L18" i="14"/>
  <c r="AD18" i="14"/>
  <c r="R18" i="14"/>
  <c r="L25" i="14"/>
  <c r="AD25" i="14"/>
  <c r="R25" i="14"/>
  <c r="X25" i="14"/>
  <c r="R33" i="14"/>
  <c r="X33" i="14"/>
  <c r="AD33" i="14"/>
  <c r="L33" i="14"/>
  <c r="AD24" i="14"/>
  <c r="R24" i="14"/>
  <c r="X24" i="14"/>
  <c r="L24" i="14"/>
  <c r="R15" i="14"/>
  <c r="X15" i="14"/>
  <c r="AD15" i="14"/>
  <c r="L15" i="14"/>
  <c r="AD8" i="14"/>
  <c r="R8" i="14"/>
  <c r="L8" i="14"/>
  <c r="X8" i="14"/>
  <c r="AD30" i="14"/>
  <c r="R30" i="14"/>
  <c r="X30" i="14"/>
  <c r="L30" i="14"/>
  <c r="L6" i="14"/>
  <c r="R6" i="14"/>
  <c r="AD6" i="14"/>
  <c r="X6" i="14"/>
  <c r="X9" i="14"/>
  <c r="R9" i="14"/>
  <c r="AD9" i="14"/>
  <c r="L9" i="14"/>
  <c r="X34" i="14"/>
  <c r="R34" i="14"/>
  <c r="AD34" i="14"/>
  <c r="L34" i="14"/>
  <c r="X35" i="14"/>
  <c r="R35" i="14"/>
  <c r="AD35" i="14"/>
  <c r="L35" i="14"/>
  <c r="X17" i="14"/>
  <c r="R17" i="14"/>
  <c r="L17" i="14"/>
  <c r="AD17" i="14"/>
  <c r="AD3" i="14"/>
  <c r="R3" i="14"/>
  <c r="L3" i="14"/>
  <c r="X3" i="14"/>
  <c r="X5" i="14"/>
  <c r="R5" i="14"/>
  <c r="L5" i="14"/>
  <c r="AD5" i="14"/>
  <c r="L27" i="14"/>
  <c r="AD27" i="14"/>
  <c r="X27" i="14"/>
  <c r="R27" i="14"/>
  <c r="L22" i="14"/>
  <c r="R22" i="14"/>
  <c r="X22" i="14"/>
  <c r="AD22" i="14"/>
  <c r="L26" i="14"/>
  <c r="X26" i="14"/>
  <c r="AD26" i="14"/>
  <c r="R26" i="14"/>
  <c r="AD13" i="14"/>
  <c r="L13" i="14"/>
  <c r="R13" i="14"/>
  <c r="X13" i="14"/>
  <c r="F2" i="16"/>
  <c r="F55" i="16" s="1"/>
  <c r="L11" i="14"/>
  <c r="AD11" i="14"/>
  <c r="X11" i="14"/>
  <c r="R11" i="14"/>
  <c r="R31" i="14"/>
  <c r="L31" i="14"/>
  <c r="AD31" i="14"/>
  <c r="X31" i="14"/>
  <c r="AD4" i="14"/>
  <c r="X4" i="14"/>
  <c r="L4" i="14"/>
  <c r="R4" i="14"/>
  <c r="R55" i="14" l="1"/>
  <c r="R57" i="14" s="1"/>
  <c r="X55" i="14"/>
  <c r="X57" i="14" s="1"/>
  <c r="L55" i="14"/>
  <c r="L57" i="14" s="1"/>
  <c r="AD55" i="14"/>
  <c r="AD57" i="14" s="1"/>
  <c r="D25" i="15"/>
  <c r="N25" i="15"/>
  <c r="N26" i="15" s="1"/>
  <c r="I25" i="15"/>
  <c r="I26" i="15" s="1"/>
  <c r="V25" i="15" l="1"/>
  <c r="D26" i="15"/>
  <c r="S25" i="15"/>
  <c r="V28" i="15" l="1"/>
  <c r="S26" i="15"/>
  <c r="V26" i="15"/>
</calcChain>
</file>

<file path=xl/sharedStrings.xml><?xml version="1.0" encoding="utf-8"?>
<sst xmlns="http://schemas.openxmlformats.org/spreadsheetml/2006/main" count="948" uniqueCount="226">
  <si>
    <t>Node Type</t>
  </si>
  <si>
    <t>M-H name</t>
  </si>
  <si>
    <t>Type</t>
  </si>
  <si>
    <t xml:space="preserve">Percentage of traffc inside metro </t>
  </si>
  <si>
    <t>of which, on nearest BB Metro Core</t>
  </si>
  <si>
    <t>On nearest Metro Core</t>
  </si>
  <si>
    <t>On Metro Agrregation</t>
  </si>
  <si>
    <t>M-H node name</t>
  </si>
  <si>
    <t>Percentage of traffic downloaded outside metro</t>
  </si>
  <si>
    <t>Percentage of traffic exchanged outside metro</t>
  </si>
  <si>
    <t>Percentage of upstream traffic</t>
  </si>
  <si>
    <t>Number of nodes</t>
  </si>
  <si>
    <t>Percentage of A1 traffic (Peer to peer)</t>
  </si>
  <si>
    <t>Percentage of A3 traffic (Video content)</t>
  </si>
  <si>
    <t>Percentage of A2 traffic (Heterogeneous web)</t>
  </si>
  <si>
    <t>M-H code</t>
  </si>
  <si>
    <t>Metro Core</t>
  </si>
  <si>
    <t>Metro Aggregation</t>
  </si>
  <si>
    <t>Metro Core Backbone</t>
  </si>
  <si>
    <t>Year</t>
  </si>
  <si>
    <t>Residential fixed line per household</t>
  </si>
  <si>
    <t>Average DL traffic per residential line [Mb/s]</t>
  </si>
  <si>
    <t>Average DL traffic per business line [Mb/s]</t>
  </si>
  <si>
    <t>mid term</t>
  </si>
  <si>
    <t>short term</t>
  </si>
  <si>
    <t>Busy period peak factor (for fixed access)</t>
  </si>
  <si>
    <t>DL Traffic per 4G site at busy period [Mb/s]</t>
  </si>
  <si>
    <t>Business Fixed line per household</t>
  </si>
  <si>
    <t>start 5G-NR deployment</t>
  </si>
  <si>
    <t xml:space="preserve">I2. Traffic volume and market penetration parameters </t>
  </si>
  <si>
    <t>I3.2 / A1 - Peer-to-peer traffic (downstream)</t>
  </si>
  <si>
    <t>I3.3 / A2 - Heterogeneous web traffic (downstream)</t>
  </si>
  <si>
    <t>I3.4 / A3 - Video traffic (downstream)</t>
  </si>
  <si>
    <t>Traffic in [Gb/s]</t>
  </si>
  <si>
    <t>I3.1 / Baseline macro traffic subtypes parameters</t>
  </si>
  <si>
    <t>Households</t>
  </si>
  <si>
    <t>5G sites 2019</t>
  </si>
  <si>
    <t>5G sites 2022</t>
  </si>
  <si>
    <t>5G sites 2025</t>
  </si>
  <si>
    <t>4G sites (assumed stable in time)</t>
  </si>
  <si>
    <t>Total traffic [Gb/s]</t>
  </si>
  <si>
    <t>Upstream</t>
  </si>
  <si>
    <t>Downstream</t>
  </si>
  <si>
    <t>Total web traffic [Gb/s]</t>
  </si>
  <si>
    <t xml:space="preserve">Web traffic from sources outside the Metro domain [Gb/s] </t>
  </si>
  <si>
    <t>DL Traffic per 5G RRU at busy period [Mb/s]</t>
  </si>
  <si>
    <t>Total video traffic [Gb/s]</t>
  </si>
  <si>
    <t xml:space="preserve">Video traffic from sources outside the Metro domain [Gb/s] </t>
  </si>
  <si>
    <t xml:space="preserve">Video traffic from sources on nearest Metro Core [Gb/s] </t>
  </si>
  <si>
    <t xml:space="preserve">Video traffic from sources stored locally on Metro Aggegation node [Gb/s] </t>
  </si>
  <si>
    <t xml:space="preserve">Video traffic from sources on nearest Metro Core BB [Gb/s] </t>
  </si>
  <si>
    <t xml:space="preserve">Web traffic from sources located on the nearest Metro Core BB [Gb/s] </t>
  </si>
  <si>
    <t xml:space="preserve">Peer-to-peer traffic exchanged outside metro network through nearest Metro Core BB [Gb/s] </t>
  </si>
  <si>
    <t>Total peer-to-peer traffic directed to nearest UPF (e.g., nearest Metro Core BB) [Gb/s]</t>
  </si>
  <si>
    <t>Total Traffic (downstream, [Gb/s] )</t>
  </si>
  <si>
    <t>Total peer-to-peer traffic per node (average, [Gb/s] )</t>
  </si>
  <si>
    <t>Total video traffic Network [Gb/s]</t>
  </si>
  <si>
    <t>Total het. Web traffic per node (average, [Gb/s] )</t>
  </si>
  <si>
    <t xml:space="preserve">Total peer-to-peer traffic  [Gb/s] </t>
  </si>
  <si>
    <t xml:space="preserve">Total heterogeneous web traffic  [Gb/s] </t>
  </si>
  <si>
    <t>Total video traffic per node (average, [Gb/s] )</t>
  </si>
  <si>
    <t xml:space="preserve">on whole Metro Network  </t>
  </si>
  <si>
    <t xml:space="preserve">on Node (on average)  </t>
  </si>
  <si>
    <t>Partitioning of Traffic between access type (Downstream)</t>
  </si>
  <si>
    <t xml:space="preserve">Fixed Residential  </t>
  </si>
  <si>
    <t xml:space="preserve">Fixed Businness  </t>
  </si>
  <si>
    <t>Downstream Traffic [Gb/s]</t>
  </si>
  <si>
    <t>Relative Percentage</t>
  </si>
  <si>
    <t>Type of access</t>
  </si>
  <si>
    <t xml:space="preserve">NR-5G  </t>
  </si>
  <si>
    <t xml:space="preserve">Radio 4G  </t>
  </si>
  <si>
    <t xml:space="preserve">Total  </t>
  </si>
  <si>
    <t>Important: grey cells require the primary model parameters assignment</t>
  </si>
  <si>
    <t>S_Node_AG_001</t>
  </si>
  <si>
    <t>S_Node_BB_001</t>
  </si>
  <si>
    <t>S_Node_AG_002</t>
  </si>
  <si>
    <t>S_Node_AG_003</t>
  </si>
  <si>
    <t>S_Node_AG_004</t>
  </si>
  <si>
    <t>S_Node_AG_005</t>
  </si>
  <si>
    <t>S_Node_AG_006</t>
  </si>
  <si>
    <t>S_Node_AG_007</t>
  </si>
  <si>
    <t>S_Node_AG_008</t>
  </si>
  <si>
    <t>S_Node_CR_001</t>
  </si>
  <si>
    <t>S_Node_CR_002</t>
  </si>
  <si>
    <t>S_Node_AG_009</t>
  </si>
  <si>
    <t>S_Node_AG_010</t>
  </si>
  <si>
    <t>S_Node_AG_011</t>
  </si>
  <si>
    <t>S_Node_CR_003</t>
  </si>
  <si>
    <t>S_Node_AG_012</t>
  </si>
  <si>
    <t>S_Node_CR_004</t>
  </si>
  <si>
    <t>S_Node_CR_005</t>
  </si>
  <si>
    <t>S_Node_AG_013</t>
  </si>
  <si>
    <t>S_Node_AG_014</t>
  </si>
  <si>
    <t>S_Node_AG_015</t>
  </si>
  <si>
    <t>S_Node_AG_016</t>
  </si>
  <si>
    <t>S_Node_AG_017</t>
  </si>
  <si>
    <t>S_Node_AG_018</t>
  </si>
  <si>
    <t>S_Node_AG_019</t>
  </si>
  <si>
    <t>S_Node_AG_020</t>
  </si>
  <si>
    <t>S_Node_BB_002</t>
  </si>
  <si>
    <t>S_Node_AG_021</t>
  </si>
  <si>
    <t>S_Node_AG_022</t>
  </si>
  <si>
    <t>S_Node_AG_023</t>
  </si>
  <si>
    <t>S_Node_AG_024</t>
  </si>
  <si>
    <t>S_Node_AG_025</t>
  </si>
  <si>
    <t>S_Node_AG_026</t>
  </si>
  <si>
    <t>S_Node_CR_006</t>
  </si>
  <si>
    <t>S_Node_AG_027</t>
  </si>
  <si>
    <t>S_Node_AG_028</t>
  </si>
  <si>
    <t>S_Node_AG_029</t>
  </si>
  <si>
    <t>S_Node_AG_030</t>
  </si>
  <si>
    <t>S_Node_AG_031</t>
  </si>
  <si>
    <t>S_Node_AG_032</t>
  </si>
  <si>
    <t>S_Node_AG_033</t>
  </si>
  <si>
    <t>S_Node_AG_034</t>
  </si>
  <si>
    <t>S_Node_AG_035</t>
  </si>
  <si>
    <t>S_Node_AG_036</t>
  </si>
  <si>
    <t>S_Node_AG_037</t>
  </si>
  <si>
    <t>S_Node_AG_038</t>
  </si>
  <si>
    <t>S_Node_AG_039</t>
  </si>
  <si>
    <t>S_Node_AG_040</t>
  </si>
  <si>
    <t>S_Node_AG_041</t>
  </si>
  <si>
    <t>S_Node_AG_042</t>
  </si>
  <si>
    <t>S_Node_AG_043</t>
  </si>
  <si>
    <t>S_Node_AG_044</t>
  </si>
  <si>
    <t>Abs ID Link</t>
  </si>
  <si>
    <t>Link M-H Code</t>
  </si>
  <si>
    <t>Node M-H Code (A)</t>
  </si>
  <si>
    <t>Node M-H Code (B)</t>
  </si>
  <si>
    <t>Type Link</t>
  </si>
  <si>
    <t>Distance [km]</t>
  </si>
  <si>
    <t>S_Link_CR_001</t>
  </si>
  <si>
    <t>Core link</t>
  </si>
  <si>
    <t>S_Link_CR_002</t>
  </si>
  <si>
    <t>S_Link_CR_003</t>
  </si>
  <si>
    <t>S_Link_CR_004</t>
  </si>
  <si>
    <t>S_Link_CR_005</t>
  </si>
  <si>
    <t>S_Link_CR_006</t>
  </si>
  <si>
    <t>S_Link_CR_007</t>
  </si>
  <si>
    <t>S_Link_CR_008</t>
  </si>
  <si>
    <t>S_Link_CR_009</t>
  </si>
  <si>
    <t>S_Link_CR_010</t>
  </si>
  <si>
    <t>S_Link_AG_001</t>
  </si>
  <si>
    <t>Extension link</t>
  </si>
  <si>
    <t>S_Link_AG_002</t>
  </si>
  <si>
    <t>S_Link_AG_003</t>
  </si>
  <si>
    <t>S_Link_AG_004</t>
  </si>
  <si>
    <t>S_Link_AG_005</t>
  </si>
  <si>
    <t>S_Link_AG_006</t>
  </si>
  <si>
    <t>S_Link_AG_007</t>
  </si>
  <si>
    <t>S_Link_AG_008</t>
  </si>
  <si>
    <t>S_Link_AG_009</t>
  </si>
  <si>
    <t>S_Link_AG_010</t>
  </si>
  <si>
    <t>S_Link_AG_011</t>
  </si>
  <si>
    <t>S_Link_AG_012</t>
  </si>
  <si>
    <t>S_Link_AG_013</t>
  </si>
  <si>
    <t>S_Link_AG_014</t>
  </si>
  <si>
    <t>S_Link_AG_015</t>
  </si>
  <si>
    <t>S_Link_AG_016</t>
  </si>
  <si>
    <t>S_Link_AG_017</t>
  </si>
  <si>
    <t>S_Link_AG_018</t>
  </si>
  <si>
    <t>S_Link_AG_019</t>
  </si>
  <si>
    <t>S_Link_AG_020</t>
  </si>
  <si>
    <t>S_Link_AG_021</t>
  </si>
  <si>
    <t>S_Link_AG_022</t>
  </si>
  <si>
    <t>S_Link_AG_023</t>
  </si>
  <si>
    <t>S_Link_AG_024</t>
  </si>
  <si>
    <t>S_Link_AG_025</t>
  </si>
  <si>
    <t>S_Link_AG_026</t>
  </si>
  <si>
    <t>S_Link_AG_027</t>
  </si>
  <si>
    <t>S_Link_AG_028</t>
  </si>
  <si>
    <t>S_Link_AG_029</t>
  </si>
  <si>
    <t>S_Link_AG_030</t>
  </si>
  <si>
    <t>S_Link_AG_031</t>
  </si>
  <si>
    <t>S_Link_AG_032</t>
  </si>
  <si>
    <t>S_Link_AG_033</t>
  </si>
  <si>
    <t>S_Link_AG_034</t>
  </si>
  <si>
    <t>S_Link_AG_035</t>
  </si>
  <si>
    <t>S_Link_AG_036</t>
  </si>
  <si>
    <t>S_Link_AG_037</t>
  </si>
  <si>
    <t>S_Link_AG_038</t>
  </si>
  <si>
    <t>S_Link_AG_039</t>
  </si>
  <si>
    <t>S_Link_AG_040</t>
  </si>
  <si>
    <t>S_Link_AG_041</t>
  </si>
  <si>
    <t>S_Link_AG_042</t>
  </si>
  <si>
    <t>S_Link_AG_043</t>
  </si>
  <si>
    <t>S_Link_AG_044</t>
  </si>
  <si>
    <t>S_Link_AG_045</t>
  </si>
  <si>
    <t>S_Link_AG_046</t>
  </si>
  <si>
    <t>S_Link_AG_047</t>
  </si>
  <si>
    <t>S_Link_AG_048</t>
  </si>
  <si>
    <t>S_Link_AG_049</t>
  </si>
  <si>
    <t>S_Link_AG_050</t>
  </si>
  <si>
    <t>S_Link_AG_051</t>
  </si>
  <si>
    <t>S_Link_AG_052</t>
  </si>
  <si>
    <t>S_Link_AG_053</t>
  </si>
  <si>
    <t>S_Link_AG_054</t>
  </si>
  <si>
    <t>S_Link_AG_055</t>
  </si>
  <si>
    <t>S_Link_AG_056</t>
  </si>
  <si>
    <t>S_Link_AG_057</t>
  </si>
  <si>
    <t>S_Link_AG_058</t>
  </si>
  <si>
    <t>S_Link_AG_059</t>
  </si>
  <si>
    <t>S_Link_AG_060</t>
  </si>
  <si>
    <t>S_Link_AG_061</t>
  </si>
  <si>
    <t>S_Link_AG_062</t>
  </si>
  <si>
    <t>2019 Res</t>
  </si>
  <si>
    <t>2022 Res</t>
  </si>
  <si>
    <t>2025 Res</t>
  </si>
  <si>
    <t>2019 Bus</t>
  </si>
  <si>
    <t>2022 Bus</t>
  </si>
  <si>
    <t>2025 Bus</t>
  </si>
  <si>
    <t>2019 4G</t>
  </si>
  <si>
    <t>2022 4G</t>
  </si>
  <si>
    <t>2025 4G</t>
  </si>
  <si>
    <t>2019 5G</t>
  </si>
  <si>
    <t>2022 5G</t>
  </si>
  <si>
    <t>2025 5G</t>
  </si>
  <si>
    <t>2019 Down</t>
  </si>
  <si>
    <t>2022 Down</t>
  </si>
  <si>
    <t>2025 Down</t>
  </si>
  <si>
    <t>2019 Up</t>
  </si>
  <si>
    <t>2022 Up</t>
  </si>
  <si>
    <t>2025 Up</t>
  </si>
  <si>
    <t>2019 Total</t>
  </si>
  <si>
    <t>2022 Total</t>
  </si>
  <si>
    <t>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</si>
</sst>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Alignment="0"/>
    <xf numFmtId="9" fontId="7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5" fillId="2" borderId="0" xfId="0" applyFont="1" applyFill="1"/>
    <xf numFmtId="0" fontId="5" fillId="0" borderId="0" xfId="0" applyFont="1" applyFill="1" applyBorder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/>
    <xf numFmtId="0" fontId="0" fillId="3" borderId="1" xfId="0" applyFill="1" applyBorder="1"/>
    <xf numFmtId="9" fontId="0" fillId="3" borderId="1" xfId="2" applyFont="1" applyFill="1" applyBorder="1"/>
    <xf numFmtId="9" fontId="1" fillId="3" borderId="1" xfId="2" applyFont="1" applyFill="1" applyBorder="1"/>
    <xf numFmtId="0" fontId="0" fillId="0" borderId="1" xfId="0" applyBorder="1"/>
    <xf numFmtId="9" fontId="0" fillId="0" borderId="1" xfId="2" applyFont="1" applyBorder="1"/>
    <xf numFmtId="9" fontId="0" fillId="3" borderId="1" xfId="0" applyNumberFormat="1" applyFill="1" applyBorder="1"/>
    <xf numFmtId="9" fontId="0" fillId="0" borderId="1" xfId="2" applyFont="1" applyFill="1" applyBorder="1"/>
    <xf numFmtId="9" fontId="1" fillId="0" borderId="1" xfId="2" applyFont="1" applyFill="1" applyBorder="1"/>
    <xf numFmtId="11" fontId="0" fillId="0" borderId="1" xfId="0" applyNumberFormat="1" applyFill="1" applyBorder="1"/>
    <xf numFmtId="0" fontId="0" fillId="0" borderId="0" xfId="0" applyBorder="1"/>
    <xf numFmtId="0" fontId="1" fillId="0" borderId="0" xfId="0" applyFont="1" applyBorder="1"/>
    <xf numFmtId="9" fontId="1" fillId="0" borderId="0" xfId="2" applyFont="1" applyFill="1" applyBorder="1"/>
    <xf numFmtId="0" fontId="0" fillId="0" borderId="1" xfId="0" applyFill="1" applyBorder="1"/>
    <xf numFmtId="0" fontId="6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Fill="1" applyBorder="1"/>
    <xf numFmtId="9" fontId="0" fillId="0" borderId="0" xfId="2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Fill="1"/>
    <xf numFmtId="0" fontId="6" fillId="0" borderId="0" xfId="0" applyFont="1" applyFill="1" applyBorder="1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0" fontId="0" fillId="6" borderId="8" xfId="0" applyFill="1" applyBorder="1"/>
    <xf numFmtId="0" fontId="3" fillId="0" borderId="0" xfId="0" applyFont="1" applyAlignment="1">
      <alignment horizontal="center" vertical="center"/>
    </xf>
    <xf numFmtId="2" fontId="0" fillId="0" borderId="1" xfId="0" applyNumberFormat="1" applyBorder="1"/>
    <xf numFmtId="0" fontId="3" fillId="4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9" fontId="0" fillId="6" borderId="10" xfId="2" applyFont="1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4" borderId="25" xfId="0" applyFill="1" applyBorder="1"/>
    <xf numFmtId="0" fontId="0" fillId="5" borderId="25" xfId="0" applyFill="1" applyBorder="1"/>
    <xf numFmtId="0" fontId="1" fillId="0" borderId="16" xfId="0" applyFont="1" applyBorder="1" applyAlignment="1">
      <alignment horizontal="right"/>
    </xf>
    <xf numFmtId="164" fontId="0" fillId="4" borderId="26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right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5" borderId="25" xfId="0" applyNumberFormat="1" applyFont="1" applyFill="1" applyBorder="1" applyAlignment="1">
      <alignment horizontal="center" vertical="center"/>
    </xf>
    <xf numFmtId="164" fontId="3" fillId="6" borderId="25" xfId="0" applyNumberFormat="1" applyFont="1" applyFill="1" applyBorder="1" applyAlignment="1">
      <alignment horizontal="right" vertical="center"/>
    </xf>
    <xf numFmtId="0" fontId="10" fillId="0" borderId="0" xfId="0" applyFont="1"/>
    <xf numFmtId="0" fontId="3" fillId="3" borderId="1" xfId="0" applyFont="1" applyFill="1" applyBorder="1"/>
    <xf numFmtId="1" fontId="0" fillId="3" borderId="1" xfId="0" applyNumberFormat="1" applyFill="1" applyBorder="1"/>
    <xf numFmtId="2" fontId="1" fillId="0" borderId="0" xfId="0" applyNumberFormat="1" applyFont="1"/>
    <xf numFmtId="165" fontId="0" fillId="0" borderId="0" xfId="2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0" fillId="0" borderId="0" xfId="0" applyNumberFormat="1"/>
    <xf numFmtId="0" fontId="14" fillId="0" borderId="0" xfId="0" applyFont="1"/>
    <xf numFmtId="0" fontId="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e_MATRICE TRAFFICO_2008-2011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2"/>
  <sheetViews>
    <sheetView topLeftCell="L11" workbookViewId="0">
      <selection activeCell="V28" sqref="V28:X28"/>
    </sheetView>
  </sheetViews>
  <sheetFormatPr baseColWidth="10" defaultColWidth="9.140625" defaultRowHeight="12.75" x14ac:dyDescent="0.2"/>
  <cols>
    <col min="2" max="2" width="3.5703125" customWidth="1"/>
    <col min="3" max="3" width="54.28515625" customWidth="1"/>
    <col min="4" max="4" width="23" customWidth="1"/>
    <col min="5" max="5" width="16.85546875" customWidth="1"/>
    <col min="6" max="6" width="17.7109375" customWidth="1"/>
    <col min="7" max="7" width="4.42578125" customWidth="1"/>
    <col min="8" max="8" width="49.7109375" customWidth="1"/>
    <col min="12" max="12" width="3.28515625" customWidth="1"/>
    <col min="13" max="13" width="39.5703125" bestFit="1" customWidth="1"/>
    <col min="14" max="14" width="9.5703125" bestFit="1" customWidth="1"/>
    <col min="15" max="16" width="9.5703125" customWidth="1"/>
    <col min="17" max="17" width="9.5703125" style="33" customWidth="1"/>
    <col min="18" max="18" width="24.5703125" customWidth="1"/>
    <col min="19" max="24" width="12.7109375" customWidth="1"/>
  </cols>
  <sheetData>
    <row r="1" spans="3:11" ht="18" x14ac:dyDescent="0.25">
      <c r="C1" s="85" t="s">
        <v>72</v>
      </c>
    </row>
    <row r="3" spans="3:11" x14ac:dyDescent="0.2">
      <c r="C3" s="22"/>
      <c r="D3" s="22"/>
      <c r="E3" s="22"/>
      <c r="F3" s="22"/>
      <c r="H3" s="23"/>
      <c r="I3" s="24"/>
      <c r="J3" s="24"/>
      <c r="K3" s="24"/>
    </row>
    <row r="4" spans="3:11" x14ac:dyDescent="0.2">
      <c r="C4" s="31" t="s">
        <v>29</v>
      </c>
      <c r="D4" s="27" t="s">
        <v>28</v>
      </c>
      <c r="E4" s="27" t="s">
        <v>24</v>
      </c>
      <c r="F4" s="27" t="s">
        <v>23</v>
      </c>
    </row>
    <row r="5" spans="3:11" x14ac:dyDescent="0.2">
      <c r="C5" s="28" t="s">
        <v>19</v>
      </c>
      <c r="D5" s="26">
        <v>2019</v>
      </c>
      <c r="E5" s="26">
        <v>2022</v>
      </c>
      <c r="F5" s="26">
        <v>2025</v>
      </c>
    </row>
    <row r="6" spans="3:11" x14ac:dyDescent="0.2">
      <c r="C6" s="16" t="s">
        <v>20</v>
      </c>
      <c r="D6" s="13">
        <v>0.5</v>
      </c>
      <c r="E6" s="13">
        <v>0.52</v>
      </c>
      <c r="F6" s="13">
        <v>0.55000000000000004</v>
      </c>
    </row>
    <row r="7" spans="3:11" x14ac:dyDescent="0.2">
      <c r="C7" s="16" t="s">
        <v>27</v>
      </c>
      <c r="D7" s="13">
        <v>0.05</v>
      </c>
      <c r="E7" s="13">
        <v>5.5E-2</v>
      </c>
      <c r="F7" s="13">
        <v>0.06</v>
      </c>
    </row>
    <row r="8" spans="3:11" x14ac:dyDescent="0.2">
      <c r="C8" s="16" t="s">
        <v>21</v>
      </c>
      <c r="D8" s="13">
        <v>1.8</v>
      </c>
      <c r="E8" s="13">
        <v>3.7</v>
      </c>
      <c r="F8" s="13">
        <v>7.6</v>
      </c>
    </row>
    <row r="9" spans="3:11" x14ac:dyDescent="0.2">
      <c r="C9" s="16" t="s">
        <v>22</v>
      </c>
      <c r="D9" s="13">
        <v>3.6</v>
      </c>
      <c r="E9" s="13">
        <v>7.4</v>
      </c>
      <c r="F9" s="13">
        <v>15.1</v>
      </c>
    </row>
    <row r="10" spans="3:11" x14ac:dyDescent="0.2">
      <c r="C10" s="16" t="s">
        <v>25</v>
      </c>
      <c r="D10" s="13">
        <v>1</v>
      </c>
      <c r="E10" s="13">
        <v>1</v>
      </c>
      <c r="F10" s="13">
        <v>1</v>
      </c>
      <c r="H10" s="23"/>
      <c r="I10" s="24"/>
      <c r="J10" s="24"/>
      <c r="K10" s="24"/>
    </row>
    <row r="11" spans="3:11" x14ac:dyDescent="0.2">
      <c r="C11" s="16" t="s">
        <v>26</v>
      </c>
      <c r="D11" s="13">
        <v>100</v>
      </c>
      <c r="E11" s="13">
        <v>140</v>
      </c>
      <c r="F11" s="13">
        <v>200</v>
      </c>
      <c r="H11" s="23"/>
      <c r="I11" s="24"/>
      <c r="J11" s="24"/>
      <c r="K11" s="24"/>
    </row>
    <row r="12" spans="3:11" x14ac:dyDescent="0.2">
      <c r="C12" s="12" t="s">
        <v>45</v>
      </c>
      <c r="D12" s="13">
        <v>500</v>
      </c>
      <c r="E12" s="13">
        <v>800</v>
      </c>
      <c r="F12" s="13">
        <v>1000</v>
      </c>
      <c r="H12" s="23"/>
      <c r="I12" s="24"/>
      <c r="J12" s="24"/>
      <c r="K12" s="24"/>
    </row>
    <row r="13" spans="3:11" x14ac:dyDescent="0.2">
      <c r="C13" s="22"/>
      <c r="D13" s="22"/>
      <c r="E13" s="22"/>
      <c r="F13" s="22"/>
      <c r="H13" s="23"/>
      <c r="I13" s="24"/>
      <c r="J13" s="24"/>
      <c r="K13" s="24"/>
    </row>
    <row r="14" spans="3:11" x14ac:dyDescent="0.2">
      <c r="C14" s="22"/>
      <c r="D14" s="22"/>
      <c r="E14" s="22"/>
      <c r="F14" s="22"/>
      <c r="H14" s="23"/>
      <c r="I14" s="24"/>
      <c r="J14" s="24"/>
      <c r="K14" s="24"/>
    </row>
    <row r="15" spans="3:11" x14ac:dyDescent="0.2">
      <c r="C15" s="22"/>
      <c r="D15" s="22"/>
      <c r="E15" s="22"/>
      <c r="F15" s="22"/>
      <c r="H15" s="23"/>
      <c r="I15" s="24"/>
      <c r="J15" s="24"/>
      <c r="K15" s="24"/>
    </row>
    <row r="16" spans="3:11" x14ac:dyDescent="0.2">
      <c r="C16" s="32" t="s">
        <v>34</v>
      </c>
      <c r="D16" s="26">
        <v>2019</v>
      </c>
      <c r="E16" s="26">
        <v>2022</v>
      </c>
      <c r="F16" s="26">
        <v>2025</v>
      </c>
      <c r="H16" s="23"/>
      <c r="I16" s="24"/>
      <c r="J16" s="24"/>
      <c r="K16" s="24"/>
    </row>
    <row r="17" spans="3:24" x14ac:dyDescent="0.2">
      <c r="C17" s="12" t="s">
        <v>11</v>
      </c>
      <c r="D17" s="25">
        <f>COUNTIF(Node_List!$A:$A,"&gt;=1")</f>
        <v>52</v>
      </c>
      <c r="E17" s="25">
        <f>COUNTIF(Node_List!$A:$A,"&gt;=1")</f>
        <v>52</v>
      </c>
      <c r="F17" s="25">
        <f>COUNTIF(Node_List!$A:$A,"&gt;=1")</f>
        <v>52</v>
      </c>
      <c r="H17" s="23"/>
      <c r="I17" s="24"/>
      <c r="J17" s="24"/>
      <c r="K17" s="24"/>
    </row>
    <row r="18" spans="3:24" x14ac:dyDescent="0.2">
      <c r="C18" s="12" t="s">
        <v>54</v>
      </c>
      <c r="D18" s="21">
        <f>SUM(Total!C2:C53)</f>
        <v>1052.1837200000002</v>
      </c>
      <c r="E18" s="21">
        <f>SUM(Total!D2:D53)</f>
        <v>2554.3365290000015</v>
      </c>
      <c r="F18" s="21">
        <f>SUM(Total!E2:E53)</f>
        <v>5837.3140739999999</v>
      </c>
      <c r="H18" s="23"/>
      <c r="I18" s="24"/>
      <c r="J18" s="24"/>
      <c r="K18" s="24"/>
    </row>
    <row r="19" spans="3:24" x14ac:dyDescent="0.2">
      <c r="C19" s="12" t="s">
        <v>12</v>
      </c>
      <c r="D19" s="14">
        <v>0.1</v>
      </c>
      <c r="E19" s="14">
        <v>0.1</v>
      </c>
      <c r="F19" s="14">
        <v>0.1</v>
      </c>
      <c r="H19" s="23"/>
      <c r="I19" s="24"/>
      <c r="J19" s="24"/>
      <c r="K19" s="24"/>
    </row>
    <row r="20" spans="3:24" x14ac:dyDescent="0.2">
      <c r="C20" s="12" t="s">
        <v>14</v>
      </c>
      <c r="D20" s="15">
        <v>0.3</v>
      </c>
      <c r="E20" s="15">
        <v>0.3</v>
      </c>
      <c r="F20" s="15">
        <v>0.3</v>
      </c>
      <c r="H20" s="23"/>
      <c r="I20" s="24"/>
      <c r="J20" s="24"/>
      <c r="K20" s="24"/>
    </row>
    <row r="21" spans="3:24" ht="13.5" thickBot="1" x14ac:dyDescent="0.25">
      <c r="C21" s="12" t="s">
        <v>13</v>
      </c>
      <c r="D21" s="20">
        <f>1-D19-D20</f>
        <v>0.60000000000000009</v>
      </c>
      <c r="E21" s="20">
        <f>1-E19-E20</f>
        <v>0.60000000000000009</v>
      </c>
      <c r="F21" s="20">
        <f>1-F19-F20</f>
        <v>0.60000000000000009</v>
      </c>
      <c r="H21" s="23"/>
      <c r="I21" s="24"/>
      <c r="J21" s="24"/>
      <c r="K21" s="24"/>
    </row>
    <row r="22" spans="3:24" ht="13.5" thickBot="1" x14ac:dyDescent="0.25">
      <c r="C22" s="4"/>
      <c r="S22" s="102" t="s">
        <v>33</v>
      </c>
      <c r="T22" s="103"/>
      <c r="U22" s="104"/>
      <c r="V22" s="104"/>
      <c r="W22" s="104"/>
      <c r="X22" s="105"/>
    </row>
    <row r="23" spans="3:24" x14ac:dyDescent="0.2">
      <c r="C23" s="32" t="s">
        <v>30</v>
      </c>
      <c r="D23" s="26">
        <v>2019</v>
      </c>
      <c r="E23" s="26">
        <v>2022</v>
      </c>
      <c r="F23" s="26">
        <v>2025</v>
      </c>
      <c r="H23" s="32" t="s">
        <v>31</v>
      </c>
      <c r="I23" s="26">
        <v>2019</v>
      </c>
      <c r="J23" s="26">
        <v>2022</v>
      </c>
      <c r="K23" s="26">
        <v>2025</v>
      </c>
      <c r="M23" s="32" t="s">
        <v>32</v>
      </c>
      <c r="N23" s="26">
        <v>2019</v>
      </c>
      <c r="O23" s="26">
        <v>2022</v>
      </c>
      <c r="P23" s="26">
        <v>2025</v>
      </c>
      <c r="Q23" s="34"/>
      <c r="S23" s="99" t="s">
        <v>42</v>
      </c>
      <c r="T23" s="100"/>
      <c r="U23" s="101"/>
      <c r="V23" s="106" t="s">
        <v>41</v>
      </c>
      <c r="W23" s="107"/>
      <c r="X23" s="108"/>
    </row>
    <row r="24" spans="3:24" ht="13.5" thickBot="1" x14ac:dyDescent="0.25">
      <c r="C24" s="12" t="s">
        <v>10</v>
      </c>
      <c r="D24" s="18">
        <v>1</v>
      </c>
      <c r="E24" s="18">
        <v>1</v>
      </c>
      <c r="F24" s="18">
        <v>1</v>
      </c>
      <c r="H24" s="12" t="s">
        <v>10</v>
      </c>
      <c r="I24" s="14">
        <v>0.3</v>
      </c>
      <c r="J24" s="14">
        <v>0.3</v>
      </c>
      <c r="K24" s="14">
        <v>0.3</v>
      </c>
      <c r="M24" s="12" t="s">
        <v>10</v>
      </c>
      <c r="N24" s="14">
        <v>0.1</v>
      </c>
      <c r="O24" s="14">
        <v>0.1</v>
      </c>
      <c r="P24" s="14">
        <v>0.1</v>
      </c>
      <c r="Q24" s="30"/>
      <c r="S24" s="61">
        <v>2019</v>
      </c>
      <c r="T24" s="62">
        <v>2022</v>
      </c>
      <c r="U24" s="63">
        <v>2025</v>
      </c>
      <c r="V24" s="61">
        <v>2019</v>
      </c>
      <c r="W24" s="62">
        <v>2022</v>
      </c>
      <c r="X24" s="63">
        <v>2025</v>
      </c>
    </row>
    <row r="25" spans="3:24" ht="13.5" thickBot="1" x14ac:dyDescent="0.25">
      <c r="C25" s="12" t="s">
        <v>58</v>
      </c>
      <c r="D25" s="60">
        <f>D18*D19</f>
        <v>105.21837200000003</v>
      </c>
      <c r="E25" s="60">
        <f>E18*E19</f>
        <v>255.43365290000017</v>
      </c>
      <c r="F25" s="60">
        <f>F18*F19</f>
        <v>583.73140739999997</v>
      </c>
      <c r="H25" s="12" t="s">
        <v>59</v>
      </c>
      <c r="I25" s="60">
        <f>D18*D20</f>
        <v>315.65511600000008</v>
      </c>
      <c r="J25" s="60">
        <f>E18*E20</f>
        <v>766.30095870000048</v>
      </c>
      <c r="K25" s="60">
        <f>F18*F20</f>
        <v>1751.1942222</v>
      </c>
      <c r="M25" s="16" t="s">
        <v>56</v>
      </c>
      <c r="N25" s="60">
        <f>D18*D21</f>
        <v>631.31023200000027</v>
      </c>
      <c r="O25" s="60">
        <f t="shared" ref="O25:P25" si="0">E18*E21</f>
        <v>1532.6019174000012</v>
      </c>
      <c r="P25" s="60">
        <f t="shared" si="0"/>
        <v>3502.3884444000005</v>
      </c>
      <c r="Q25" s="5"/>
      <c r="R25" s="75" t="s">
        <v>61</v>
      </c>
      <c r="S25" s="76">
        <f t="shared" ref="S25:U26" si="1">D25+I25+N25</f>
        <v>1052.1837200000004</v>
      </c>
      <c r="T25" s="77">
        <f t="shared" si="1"/>
        <v>2554.336529000002</v>
      </c>
      <c r="U25" s="78">
        <f t="shared" si="1"/>
        <v>5837.3140739999999</v>
      </c>
      <c r="V25" s="76">
        <f>D25*D24+I25*I24+N25*N24</f>
        <v>263.04593000000006</v>
      </c>
      <c r="W25" s="77">
        <f>E25*E24+J25*J24+O25*O24</f>
        <v>638.58413225000038</v>
      </c>
      <c r="X25" s="78">
        <f>F25*F24+K25*K24+P25*P24</f>
        <v>1459.3285185000002</v>
      </c>
    </row>
    <row r="26" spans="3:24" ht="13.5" thickBot="1" x14ac:dyDescent="0.25">
      <c r="C26" s="12" t="s">
        <v>55</v>
      </c>
      <c r="D26" s="60">
        <f>Parameters!D25/$D$17</f>
        <v>2.0234302307692316</v>
      </c>
      <c r="E26" s="60">
        <f>Parameters!E25/$D$17</f>
        <v>4.912185632692311</v>
      </c>
      <c r="F26" s="60">
        <f>Parameters!F25/$D$17</f>
        <v>11.225603988461538</v>
      </c>
      <c r="H26" s="12" t="s">
        <v>57</v>
      </c>
      <c r="I26" s="60">
        <f>Parameters!I25/$D$17</f>
        <v>6.0702906923076938</v>
      </c>
      <c r="J26" s="60">
        <f>Parameters!J25/$D$17</f>
        <v>14.736556898076932</v>
      </c>
      <c r="K26" s="60">
        <f>Parameters!K25/$D$17</f>
        <v>33.676811965384616</v>
      </c>
      <c r="M26" s="16" t="s">
        <v>60</v>
      </c>
      <c r="N26" s="60">
        <f>N25/$D$17</f>
        <v>12.140581384615389</v>
      </c>
      <c r="O26" s="60">
        <f t="shared" ref="O26:P26" si="2">O25/$D$17</f>
        <v>29.473113796153868</v>
      </c>
      <c r="P26" s="60">
        <f t="shared" si="2"/>
        <v>67.353623930769245</v>
      </c>
      <c r="Q26" s="29"/>
      <c r="R26" s="75" t="s">
        <v>62</v>
      </c>
      <c r="S26" s="76">
        <f t="shared" si="1"/>
        <v>20.234302307692317</v>
      </c>
      <c r="T26" s="77">
        <f t="shared" si="1"/>
        <v>49.121856326923108</v>
      </c>
      <c r="U26" s="78">
        <f t="shared" si="1"/>
        <v>112.2560398846154</v>
      </c>
      <c r="V26" s="76">
        <f>D26*D24+I26*I24+N26*N24</f>
        <v>5.0585755769230785</v>
      </c>
      <c r="W26" s="77">
        <f>E26*E24+J26*J24+O26*O24</f>
        <v>12.280464081730779</v>
      </c>
      <c r="X26" s="78">
        <f>F26*F24+K26*K24+P26*P24</f>
        <v>28.064009971153848</v>
      </c>
    </row>
    <row r="27" spans="3:24" x14ac:dyDescent="0.2">
      <c r="C27" s="12" t="s">
        <v>9</v>
      </c>
      <c r="D27" s="14">
        <v>0.33</v>
      </c>
      <c r="E27" s="14">
        <v>0.33</v>
      </c>
      <c r="F27" s="14">
        <v>0.33</v>
      </c>
      <c r="H27" s="12" t="s">
        <v>8</v>
      </c>
      <c r="I27" s="14">
        <v>0.8</v>
      </c>
      <c r="J27" s="14">
        <v>0.8</v>
      </c>
      <c r="K27" s="14">
        <v>0.8</v>
      </c>
      <c r="M27" s="12" t="s">
        <v>8</v>
      </c>
      <c r="N27" s="14">
        <v>0.25</v>
      </c>
      <c r="O27" s="14">
        <v>0.25</v>
      </c>
      <c r="P27" s="14">
        <v>0.25</v>
      </c>
      <c r="Q27" s="30"/>
      <c r="R27" s="35"/>
    </row>
    <row r="28" spans="3:24" x14ac:dyDescent="0.2">
      <c r="M28" s="12" t="s">
        <v>3</v>
      </c>
      <c r="N28" s="17">
        <f>1-N27</f>
        <v>0.75</v>
      </c>
      <c r="O28" s="17">
        <f>1-O27</f>
        <v>0.75</v>
      </c>
      <c r="P28" s="17">
        <f>1-P27</f>
        <v>0.75</v>
      </c>
      <c r="Q28" s="30"/>
      <c r="V28" s="89">
        <f>V25/S25</f>
        <v>0.24999999999999994</v>
      </c>
      <c r="W28" s="89">
        <f t="shared" ref="W28:X28" si="3">W25/T25</f>
        <v>0.24999999999999994</v>
      </c>
      <c r="X28" s="89">
        <f t="shared" si="3"/>
        <v>0.25000000000000006</v>
      </c>
    </row>
    <row r="29" spans="3:24" x14ac:dyDescent="0.2">
      <c r="M29" s="12" t="s">
        <v>4</v>
      </c>
      <c r="N29" s="14">
        <v>0.25</v>
      </c>
      <c r="O29" s="14">
        <v>0.25</v>
      </c>
      <c r="P29" s="14">
        <v>0.25</v>
      </c>
      <c r="Q29" s="30"/>
    </row>
    <row r="30" spans="3:24" x14ac:dyDescent="0.2">
      <c r="M30" s="12" t="s">
        <v>5</v>
      </c>
      <c r="N30" s="14">
        <v>0.25</v>
      </c>
      <c r="O30" s="14">
        <v>0.25</v>
      </c>
      <c r="P30" s="14">
        <v>0.25</v>
      </c>
      <c r="Q30" s="30"/>
    </row>
    <row r="31" spans="3:24" x14ac:dyDescent="0.2">
      <c r="M31" s="12" t="s">
        <v>6</v>
      </c>
      <c r="N31" s="19">
        <f>N28-N29-N30</f>
        <v>0.25</v>
      </c>
      <c r="O31" s="19">
        <f>O28-O29-O30</f>
        <v>0.25</v>
      </c>
      <c r="P31" s="19">
        <f>P28-P29-P30</f>
        <v>0.25</v>
      </c>
      <c r="Q31" s="30"/>
    </row>
    <row r="34" spans="8:24" ht="13.5" thickBot="1" x14ac:dyDescent="0.25"/>
    <row r="35" spans="8:24" ht="18.75" customHeight="1" x14ac:dyDescent="0.2">
      <c r="H35" s="4"/>
      <c r="R35" s="97" t="s">
        <v>68</v>
      </c>
      <c r="S35" s="109" t="s">
        <v>63</v>
      </c>
      <c r="T35" s="109"/>
      <c r="U35" s="110"/>
      <c r="V35" s="110"/>
      <c r="W35" s="110"/>
      <c r="X35" s="111"/>
    </row>
    <row r="36" spans="8:24" ht="19.5" customHeight="1" x14ac:dyDescent="0.2">
      <c r="R36" s="98"/>
      <c r="S36" s="112" t="s">
        <v>66</v>
      </c>
      <c r="T36" s="112"/>
      <c r="U36" s="112"/>
      <c r="V36" s="112" t="s">
        <v>67</v>
      </c>
      <c r="W36" s="112"/>
      <c r="X36" s="113"/>
    </row>
    <row r="37" spans="8:24" s="64" customFormat="1" ht="19.5" customHeight="1" x14ac:dyDescent="0.2">
      <c r="Q37" s="65"/>
      <c r="R37" s="98"/>
      <c r="S37" s="52">
        <v>2019</v>
      </c>
      <c r="T37" s="53">
        <v>2022</v>
      </c>
      <c r="U37" s="54">
        <v>2025</v>
      </c>
      <c r="V37" s="52">
        <v>2019</v>
      </c>
      <c r="W37" s="53">
        <v>2022</v>
      </c>
      <c r="X37" s="68">
        <v>2025</v>
      </c>
    </row>
    <row r="38" spans="8:24" x14ac:dyDescent="0.2">
      <c r="R38" s="69" t="s">
        <v>64</v>
      </c>
      <c r="S38" s="79" t="e">
        <f>SUM(Node_List!#REF!)</f>
        <v>#REF!</v>
      </c>
      <c r="T38" s="80" t="e">
        <f>SUM(Node_List!#REF!)</f>
        <v>#REF!</v>
      </c>
      <c r="U38" s="81" t="e">
        <f>SUM(Node_List!#REF!)</f>
        <v>#REF!</v>
      </c>
      <c r="V38" s="66" t="e">
        <f>S38/S$42</f>
        <v>#REF!</v>
      </c>
      <c r="W38" s="67" t="e">
        <f t="shared" ref="W38:X41" si="4">T38/T$42</f>
        <v>#REF!</v>
      </c>
      <c r="X38" s="70" t="e">
        <f t="shared" si="4"/>
        <v>#REF!</v>
      </c>
    </row>
    <row r="39" spans="8:24" x14ac:dyDescent="0.2">
      <c r="R39" s="69" t="s">
        <v>65</v>
      </c>
      <c r="S39" s="79" t="e">
        <f>Node_List!#REF!</f>
        <v>#REF!</v>
      </c>
      <c r="T39" s="80" t="e">
        <f>Node_List!#REF!</f>
        <v>#REF!</v>
      </c>
      <c r="U39" s="81" t="e">
        <f>Node_List!#REF!</f>
        <v>#REF!</v>
      </c>
      <c r="V39" s="66" t="e">
        <f t="shared" ref="V39:V41" si="5">S39/S$42</f>
        <v>#REF!</v>
      </c>
      <c r="W39" s="67" t="e">
        <f t="shared" si="4"/>
        <v>#REF!</v>
      </c>
      <c r="X39" s="70" t="e">
        <f t="shared" si="4"/>
        <v>#REF!</v>
      </c>
    </row>
    <row r="40" spans="8:24" x14ac:dyDescent="0.2">
      <c r="R40" s="71" t="s">
        <v>70</v>
      </c>
      <c r="S40" s="79" t="e">
        <f>Node_List!#REF!</f>
        <v>#REF!</v>
      </c>
      <c r="T40" s="80" t="e">
        <f>Node_List!#REF!</f>
        <v>#REF!</v>
      </c>
      <c r="U40" s="81" t="e">
        <f>Node_List!#REF!</f>
        <v>#REF!</v>
      </c>
      <c r="V40" s="66" t="e">
        <f t="shared" si="5"/>
        <v>#REF!</v>
      </c>
      <c r="W40" s="67" t="e">
        <f t="shared" si="4"/>
        <v>#REF!</v>
      </c>
      <c r="X40" s="70" t="e">
        <f t="shared" si="4"/>
        <v>#REF!</v>
      </c>
    </row>
    <row r="41" spans="8:24" x14ac:dyDescent="0.2">
      <c r="R41" s="71" t="s">
        <v>69</v>
      </c>
      <c r="S41" s="79" t="e">
        <f>Node_List!#REF!</f>
        <v>#REF!</v>
      </c>
      <c r="T41" s="80" t="e">
        <f>Node_List!#REF!</f>
        <v>#REF!</v>
      </c>
      <c r="U41" s="81" t="e">
        <f>Node_List!#REF!</f>
        <v>#REF!</v>
      </c>
      <c r="V41" s="66" t="e">
        <f t="shared" si="5"/>
        <v>#REF!</v>
      </c>
      <c r="W41" s="67" t="e">
        <f t="shared" si="4"/>
        <v>#REF!</v>
      </c>
      <c r="X41" s="70" t="e">
        <f t="shared" si="4"/>
        <v>#REF!</v>
      </c>
    </row>
    <row r="42" spans="8:24" ht="13.5" thickBot="1" x14ac:dyDescent="0.25">
      <c r="R42" s="72" t="s">
        <v>71</v>
      </c>
      <c r="S42" s="82" t="e">
        <f>Node_List!#REF!</f>
        <v>#REF!</v>
      </c>
      <c r="T42" s="83" t="e">
        <f>Node_List!#REF!</f>
        <v>#REF!</v>
      </c>
      <c r="U42" s="84" t="e">
        <f>Node_List!#REF!</f>
        <v>#REF!</v>
      </c>
      <c r="V42" s="73"/>
      <c r="W42" s="74"/>
      <c r="X42" s="58"/>
    </row>
  </sheetData>
  <mergeCells count="7">
    <mergeCell ref="R35:R37"/>
    <mergeCell ref="S23:U23"/>
    <mergeCell ref="S22:X22"/>
    <mergeCell ref="V23:X23"/>
    <mergeCell ref="S35:X35"/>
    <mergeCell ref="S36:U36"/>
    <mergeCell ref="V36:X3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53"/>
  <sheetViews>
    <sheetView tabSelected="1" topLeftCell="G1" workbookViewId="0">
      <selection activeCell="AE11" sqref="AE11"/>
    </sheetView>
  </sheetViews>
  <sheetFormatPr baseColWidth="10" defaultColWidth="9.140625" defaultRowHeight="12.75" x14ac:dyDescent="0.2"/>
  <cols>
    <col min="1" max="1" width="13.42578125" customWidth="1"/>
    <col min="2" max="2" width="15.42578125" bestFit="1" customWidth="1"/>
    <col min="3" max="3" width="19.28515625" customWidth="1"/>
    <col min="4" max="4" width="16.85546875" style="5" customWidth="1"/>
    <col min="5" max="5" width="30.85546875" style="5" customWidth="1"/>
    <col min="6" max="8" width="12.5703125" style="5" bestFit="1" customWidth="1"/>
    <col min="9" max="9" width="2.42578125" style="5" customWidth="1"/>
    <col min="10" max="10" width="10.7109375" style="6" customWidth="1"/>
    <col min="11" max="11" width="10.5703125" style="6" customWidth="1"/>
    <col min="12" max="12" width="11.42578125" style="6" customWidth="1"/>
    <col min="13" max="13" width="2.140625" style="6" customWidth="1"/>
    <col min="14" max="16" width="10.7109375" style="6" customWidth="1"/>
    <col min="17" max="17" width="2" style="6" customWidth="1"/>
    <col min="18" max="20" width="10.7109375" style="6" customWidth="1"/>
    <col min="21" max="21" width="2.28515625" style="6" customWidth="1"/>
    <col min="22" max="24" width="10.7109375" style="6" customWidth="1"/>
    <col min="25" max="25" width="2.5703125" style="6" customWidth="1"/>
    <col min="26" max="28" width="10.7109375" style="6" customWidth="1"/>
    <col min="37" max="54" width="10.140625" style="5" customWidth="1"/>
  </cols>
  <sheetData>
    <row r="1" spans="1:54" s="10" customFormat="1" x14ac:dyDescent="0.2">
      <c r="A1" s="8" t="s">
        <v>15</v>
      </c>
      <c r="B1" s="8" t="s">
        <v>1</v>
      </c>
      <c r="C1" s="8" t="s">
        <v>0</v>
      </c>
      <c r="D1" s="86" t="s">
        <v>35</v>
      </c>
      <c r="E1" s="86" t="s">
        <v>39</v>
      </c>
      <c r="F1" s="86" t="s">
        <v>36</v>
      </c>
      <c r="G1" s="86" t="s">
        <v>37</v>
      </c>
      <c r="H1" s="86" t="s">
        <v>38</v>
      </c>
      <c r="I1" s="43"/>
      <c r="J1" s="40" t="s">
        <v>205</v>
      </c>
      <c r="K1" s="41" t="s">
        <v>206</v>
      </c>
      <c r="L1" s="42" t="s">
        <v>207</v>
      </c>
      <c r="M1" s="44"/>
      <c r="N1" s="40" t="s">
        <v>208</v>
      </c>
      <c r="O1" s="41" t="s">
        <v>209</v>
      </c>
      <c r="P1" s="42" t="s">
        <v>210</v>
      </c>
      <c r="Q1" s="44"/>
      <c r="R1" s="40" t="s">
        <v>211</v>
      </c>
      <c r="S1" s="41" t="s">
        <v>212</v>
      </c>
      <c r="T1" s="42" t="s">
        <v>213</v>
      </c>
      <c r="U1" s="44"/>
      <c r="V1" s="40" t="s">
        <v>214</v>
      </c>
      <c r="W1" s="41" t="s">
        <v>215</v>
      </c>
      <c r="X1" s="42" t="s">
        <v>216</v>
      </c>
      <c r="Y1" s="44"/>
      <c r="Z1" s="40" t="s">
        <v>223</v>
      </c>
      <c r="AA1" s="41" t="s">
        <v>224</v>
      </c>
      <c r="AB1" s="42" t="s">
        <v>225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x14ac:dyDescent="0.2">
      <c r="A2">
        <v>9</v>
      </c>
      <c r="B2" t="s">
        <v>73</v>
      </c>
      <c r="C2" t="s">
        <v>17</v>
      </c>
      <c r="D2" s="13">
        <v>33000</v>
      </c>
      <c r="E2" s="13">
        <v>7</v>
      </c>
      <c r="F2" s="13">
        <v>0</v>
      </c>
      <c r="G2" s="13">
        <v>12</v>
      </c>
      <c r="H2" s="13">
        <v>30</v>
      </c>
      <c r="J2" s="46">
        <f>$D2*Parameters!D$6*Parameters!D$8*Parameters!D$10/1000</f>
        <v>29.7</v>
      </c>
      <c r="K2" s="47">
        <f>$D2*Parameters!E$6*Parameters!E$8*Parameters!E$10/1000</f>
        <v>63.491999999999997</v>
      </c>
      <c r="L2" s="48">
        <f>$D2*Parameters!F$6*Parameters!F$8*Parameters!F$10/1000</f>
        <v>137.94</v>
      </c>
      <c r="M2" s="36"/>
      <c r="N2" s="46">
        <f>$D2*Parameters!D$7*Parameters!D$9*Parameters!D$10/1000</f>
        <v>5.94</v>
      </c>
      <c r="O2" s="47">
        <f>$D2*Parameters!E$7*Parameters!E$9*Parameters!E$10/1000</f>
        <v>13.430999999999999</v>
      </c>
      <c r="P2" s="48">
        <f>$D2*Parameters!F$7*Parameters!F$9*Parameters!F$10/1000</f>
        <v>29.898</v>
      </c>
      <c r="Q2" s="36"/>
      <c r="R2" s="37">
        <f>$E2*Parameters!D$11/1000</f>
        <v>0.7</v>
      </c>
      <c r="S2" s="38">
        <f>$E2*Parameters!E$11/1000</f>
        <v>0.98</v>
      </c>
      <c r="T2" s="39">
        <f>$E2*Parameters!F$11/1000</f>
        <v>1.4</v>
      </c>
      <c r="U2" s="36"/>
      <c r="V2" s="37">
        <f>F2*Parameters!D$12/1000</f>
        <v>0</v>
      </c>
      <c r="W2" s="38">
        <f>G2*Parameters!E$12/1000</f>
        <v>9.6</v>
      </c>
      <c r="X2" s="39">
        <f>H2*Parameters!F$12/1000</f>
        <v>30</v>
      </c>
      <c r="Y2" s="36"/>
      <c r="Z2" s="49">
        <f>J2+N2+R2+V2</f>
        <v>36.340000000000003</v>
      </c>
      <c r="AA2" s="50">
        <f>K2+O2+S2+W2</f>
        <v>87.503</v>
      </c>
      <c r="AB2" s="51">
        <f>L2+P2+T2+X2</f>
        <v>199.238</v>
      </c>
    </row>
    <row r="3" spans="1:54" x14ac:dyDescent="0.2">
      <c r="A3">
        <v>1</v>
      </c>
      <c r="B3" t="s">
        <v>74</v>
      </c>
      <c r="C3" t="s">
        <v>18</v>
      </c>
      <c r="D3" s="13">
        <v>26610</v>
      </c>
      <c r="E3" s="13">
        <v>9</v>
      </c>
      <c r="F3" s="13">
        <v>0</v>
      </c>
      <c r="G3" s="13">
        <v>12</v>
      </c>
      <c r="H3" s="13">
        <v>30</v>
      </c>
      <c r="J3" s="46">
        <f>$D3*Parameters!D$6*Parameters!D$8*Parameters!D$10/1000</f>
        <v>23.949000000000002</v>
      </c>
      <c r="K3" s="47">
        <f>$D3*Parameters!E$6*Parameters!E$8*Parameters!E$10/1000</f>
        <v>51.197640000000007</v>
      </c>
      <c r="L3" s="48">
        <f>$D3*Parameters!F$6*Parameters!F$8*Parameters!F$10/1000</f>
        <v>111.2298</v>
      </c>
      <c r="M3" s="36"/>
      <c r="N3" s="46">
        <f>$D3*Parameters!D$7*Parameters!D$9*Parameters!D$10/1000</f>
        <v>4.7898000000000005</v>
      </c>
      <c r="O3" s="47">
        <f>$D3*Parameters!E$7*Parameters!E$9*Parameters!E$10/1000</f>
        <v>10.830270000000001</v>
      </c>
      <c r="P3" s="48">
        <f>$D3*Parameters!F$7*Parameters!F$9*Parameters!F$10/1000</f>
        <v>24.10866</v>
      </c>
      <c r="Q3" s="36"/>
      <c r="R3" s="37">
        <f>$E3*Parameters!D$11/1000</f>
        <v>0.9</v>
      </c>
      <c r="S3" s="38">
        <f>$E3*Parameters!E$11/1000</f>
        <v>1.26</v>
      </c>
      <c r="T3" s="39">
        <f>$E3*Parameters!F$11/1000</f>
        <v>1.8</v>
      </c>
      <c r="U3" s="36"/>
      <c r="V3" s="37">
        <f>F3*Parameters!D$12/1000</f>
        <v>0</v>
      </c>
      <c r="W3" s="38">
        <f>G3*Parameters!E$12/1000</f>
        <v>9.6</v>
      </c>
      <c r="X3" s="39">
        <f>H3*Parameters!F$12/1000</f>
        <v>30</v>
      </c>
      <c r="Y3" s="36"/>
      <c r="Z3" s="49">
        <f t="shared" ref="Z3:Z37" si="0">J3+N3+R3+V3</f>
        <v>29.6388</v>
      </c>
      <c r="AA3" s="50">
        <f t="shared" ref="AA3:AA37" si="1">K3+O3+S3+W3</f>
        <v>72.887910000000005</v>
      </c>
      <c r="AB3" s="51">
        <f t="shared" ref="AB3:AB37" si="2">L3+P3+T3+X3</f>
        <v>167.13846000000001</v>
      </c>
    </row>
    <row r="4" spans="1:54" x14ac:dyDescent="0.2">
      <c r="A4">
        <v>10</v>
      </c>
      <c r="B4" t="s">
        <v>75</v>
      </c>
      <c r="C4" t="s">
        <v>17</v>
      </c>
      <c r="D4" s="13">
        <v>19250</v>
      </c>
      <c r="E4" s="13">
        <v>3</v>
      </c>
      <c r="F4" s="13">
        <v>0</v>
      </c>
      <c r="G4" s="13">
        <v>3</v>
      </c>
      <c r="H4" s="13">
        <v>8</v>
      </c>
      <c r="J4" s="46">
        <f>$D4*Parameters!D$6*Parameters!D$8*Parameters!D$10/1000</f>
        <v>17.324999999999999</v>
      </c>
      <c r="K4" s="47">
        <f>$D4*Parameters!E$6*Parameters!E$8*Parameters!E$10/1000</f>
        <v>37.036999999999999</v>
      </c>
      <c r="L4" s="48">
        <f>$D4*Parameters!F$6*Parameters!F$8*Parameters!F$10/1000</f>
        <v>80.465000000000003</v>
      </c>
      <c r="M4" s="36"/>
      <c r="N4" s="46">
        <f>$D4*Parameters!D$7*Parameters!D$9*Parameters!D$10/1000</f>
        <v>3.4649999999999999</v>
      </c>
      <c r="O4" s="47">
        <f>$D4*Parameters!E$7*Parameters!E$9*Parameters!E$10/1000</f>
        <v>7.8347499999999997</v>
      </c>
      <c r="P4" s="48">
        <f>$D4*Parameters!F$7*Parameters!F$9*Parameters!F$10/1000</f>
        <v>17.4405</v>
      </c>
      <c r="Q4" s="36"/>
      <c r="R4" s="37">
        <f>$E4*Parameters!D$11/1000</f>
        <v>0.3</v>
      </c>
      <c r="S4" s="38">
        <f>$E4*Parameters!E$11/1000</f>
        <v>0.42</v>
      </c>
      <c r="T4" s="39">
        <f>$E4*Parameters!F$11/1000</f>
        <v>0.6</v>
      </c>
      <c r="U4" s="36"/>
      <c r="V4" s="37">
        <f>F4*Parameters!D$12/1000</f>
        <v>0</v>
      </c>
      <c r="W4" s="38">
        <f>G4*Parameters!E$12/1000</f>
        <v>2.4</v>
      </c>
      <c r="X4" s="39">
        <f>H4*Parameters!F$12/1000</f>
        <v>8</v>
      </c>
      <c r="Y4" s="36"/>
      <c r="Z4" s="49">
        <f t="shared" si="0"/>
        <v>21.09</v>
      </c>
      <c r="AA4" s="50">
        <f t="shared" si="1"/>
        <v>47.691749999999999</v>
      </c>
      <c r="AB4" s="51">
        <f t="shared" si="2"/>
        <v>106.5055</v>
      </c>
    </row>
    <row r="5" spans="1:54" x14ac:dyDescent="0.2">
      <c r="A5">
        <v>11</v>
      </c>
      <c r="B5" t="s">
        <v>76</v>
      </c>
      <c r="C5" t="s">
        <v>17</v>
      </c>
      <c r="D5" s="13">
        <v>18440</v>
      </c>
      <c r="E5" s="13">
        <v>6</v>
      </c>
      <c r="F5" s="13">
        <v>0</v>
      </c>
      <c r="G5" s="13">
        <v>6</v>
      </c>
      <c r="H5" s="13">
        <v>16</v>
      </c>
      <c r="J5" s="46">
        <f>$D5*Parameters!D$6*Parameters!D$8*Parameters!D$10/1000</f>
        <v>16.596</v>
      </c>
      <c r="K5" s="47">
        <f>$D5*Parameters!E$6*Parameters!E$8*Parameters!E$10/1000</f>
        <v>35.478560000000002</v>
      </c>
      <c r="L5" s="48">
        <f>$D5*Parameters!F$6*Parameters!F$8*Parameters!F$10/1000</f>
        <v>77.0792</v>
      </c>
      <c r="M5" s="36"/>
      <c r="N5" s="46">
        <f>$D5*Parameters!D$7*Parameters!D$9*Parameters!D$10/1000</f>
        <v>3.3192000000000004</v>
      </c>
      <c r="O5" s="47">
        <f>$D5*Parameters!E$7*Parameters!E$9*Parameters!E$10/1000</f>
        <v>7.5050800000000004</v>
      </c>
      <c r="P5" s="48">
        <f>$D5*Parameters!F$7*Parameters!F$9*Parameters!F$10/1000</f>
        <v>16.706639999999997</v>
      </c>
      <c r="Q5" s="36"/>
      <c r="R5" s="37">
        <f>$E5*Parameters!D$11/1000</f>
        <v>0.6</v>
      </c>
      <c r="S5" s="38">
        <f>$E5*Parameters!E$11/1000</f>
        <v>0.84</v>
      </c>
      <c r="T5" s="39">
        <f>$E5*Parameters!F$11/1000</f>
        <v>1.2</v>
      </c>
      <c r="U5" s="36"/>
      <c r="V5" s="37">
        <f>F5*Parameters!D$12/1000</f>
        <v>0</v>
      </c>
      <c r="W5" s="38">
        <f>G5*Parameters!E$12/1000</f>
        <v>4.8</v>
      </c>
      <c r="X5" s="39">
        <f>H5*Parameters!F$12/1000</f>
        <v>16</v>
      </c>
      <c r="Y5" s="36"/>
      <c r="Z5" s="49">
        <f t="shared" si="0"/>
        <v>20.5152</v>
      </c>
      <c r="AA5" s="50">
        <f t="shared" si="1"/>
        <v>48.623640000000002</v>
      </c>
      <c r="AB5" s="51">
        <f t="shared" si="2"/>
        <v>110.98584</v>
      </c>
    </row>
    <row r="6" spans="1:54" x14ac:dyDescent="0.2">
      <c r="A6">
        <v>12</v>
      </c>
      <c r="B6" t="s">
        <v>77</v>
      </c>
      <c r="C6" t="s">
        <v>17</v>
      </c>
      <c r="D6" s="13">
        <v>15380</v>
      </c>
      <c r="E6" s="13">
        <v>3</v>
      </c>
      <c r="F6" s="13">
        <v>0</v>
      </c>
      <c r="G6" s="13">
        <v>4</v>
      </c>
      <c r="H6" s="13">
        <v>10</v>
      </c>
      <c r="J6" s="46">
        <f>$D6*Parameters!D$6*Parameters!D$8*Parameters!D$10/1000</f>
        <v>13.842000000000001</v>
      </c>
      <c r="K6" s="47">
        <f>$D6*Parameters!E$6*Parameters!E$8*Parameters!E$10/1000</f>
        <v>29.591120000000004</v>
      </c>
      <c r="L6" s="48">
        <f>$D6*Parameters!F$6*Parameters!F$8*Parameters!F$10/1000</f>
        <v>64.288399999999996</v>
      </c>
      <c r="M6" s="36"/>
      <c r="N6" s="46">
        <f>$D6*Parameters!D$7*Parameters!D$9*Parameters!D$10/1000</f>
        <v>2.7684000000000002</v>
      </c>
      <c r="O6" s="47">
        <f>$D6*Parameters!E$7*Parameters!E$9*Parameters!E$10/1000</f>
        <v>6.2596600000000002</v>
      </c>
      <c r="P6" s="48">
        <f>$D6*Parameters!F$7*Parameters!F$9*Parameters!F$10/1000</f>
        <v>13.934279999999999</v>
      </c>
      <c r="Q6" s="36"/>
      <c r="R6" s="37">
        <f>$E6*Parameters!D$11/1000</f>
        <v>0.3</v>
      </c>
      <c r="S6" s="38">
        <f>$E6*Parameters!E$11/1000</f>
        <v>0.42</v>
      </c>
      <c r="T6" s="39">
        <f>$E6*Parameters!F$11/1000</f>
        <v>0.6</v>
      </c>
      <c r="U6" s="36"/>
      <c r="V6" s="37">
        <f>F6*Parameters!D$12/1000</f>
        <v>0</v>
      </c>
      <c r="W6" s="38">
        <f>G6*Parameters!E$12/1000</f>
        <v>3.2</v>
      </c>
      <c r="X6" s="39">
        <f>H6*Parameters!F$12/1000</f>
        <v>10</v>
      </c>
      <c r="Y6" s="36"/>
      <c r="Z6" s="49">
        <f t="shared" si="0"/>
        <v>16.910400000000003</v>
      </c>
      <c r="AA6" s="50">
        <f t="shared" si="1"/>
        <v>39.470780000000005</v>
      </c>
      <c r="AB6" s="51">
        <f t="shared" si="2"/>
        <v>88.822679999999991</v>
      </c>
    </row>
    <row r="7" spans="1:54" x14ac:dyDescent="0.2">
      <c r="A7">
        <v>13</v>
      </c>
      <c r="B7" t="s">
        <v>78</v>
      </c>
      <c r="C7" t="s">
        <v>17</v>
      </c>
      <c r="D7" s="13">
        <v>8610</v>
      </c>
      <c r="E7" s="13">
        <v>2</v>
      </c>
      <c r="F7" s="13">
        <v>0</v>
      </c>
      <c r="G7" s="13">
        <v>2</v>
      </c>
      <c r="H7" s="13">
        <v>4</v>
      </c>
      <c r="J7" s="46">
        <f>$D7*Parameters!D$6*Parameters!D$8*Parameters!D$10/1000</f>
        <v>7.7489999999999997</v>
      </c>
      <c r="K7" s="47">
        <f>$D7*Parameters!E$6*Parameters!E$8*Parameters!E$10/1000</f>
        <v>16.565639999999998</v>
      </c>
      <c r="L7" s="48">
        <f>$D7*Parameters!F$6*Parameters!F$8*Parameters!F$10/1000</f>
        <v>35.989799999999995</v>
      </c>
      <c r="M7" s="36"/>
      <c r="N7" s="46">
        <f>$D7*Parameters!D$7*Parameters!D$9*Parameters!D$10/1000</f>
        <v>1.5497999999999998</v>
      </c>
      <c r="O7" s="47">
        <f>$D7*Parameters!E$7*Parameters!E$9*Parameters!E$10/1000</f>
        <v>3.5042700000000004</v>
      </c>
      <c r="P7" s="48">
        <f>$D7*Parameters!F$7*Parameters!F$9*Parameters!F$10/1000</f>
        <v>7.8006599999999997</v>
      </c>
      <c r="Q7" s="36"/>
      <c r="R7" s="37">
        <f>$E7*Parameters!D$11/1000</f>
        <v>0.2</v>
      </c>
      <c r="S7" s="38">
        <f>$E7*Parameters!E$11/1000</f>
        <v>0.28000000000000003</v>
      </c>
      <c r="T7" s="39">
        <f>$E7*Parameters!F$11/1000</f>
        <v>0.4</v>
      </c>
      <c r="U7" s="36"/>
      <c r="V7" s="37">
        <f>F7*Parameters!D$12/1000</f>
        <v>0</v>
      </c>
      <c r="W7" s="38">
        <f>G7*Parameters!E$12/1000</f>
        <v>1.6</v>
      </c>
      <c r="X7" s="39">
        <f>H7*Parameters!F$12/1000</f>
        <v>4</v>
      </c>
      <c r="Y7" s="36"/>
      <c r="Z7" s="49">
        <f t="shared" si="0"/>
        <v>9.4987999999999992</v>
      </c>
      <c r="AA7" s="50">
        <f t="shared" si="1"/>
        <v>21.949910000000003</v>
      </c>
      <c r="AB7" s="51">
        <f t="shared" si="2"/>
        <v>48.190459999999995</v>
      </c>
    </row>
    <row r="8" spans="1:54" x14ac:dyDescent="0.2">
      <c r="A8">
        <v>14</v>
      </c>
      <c r="B8" t="s">
        <v>79</v>
      </c>
      <c r="C8" t="s">
        <v>17</v>
      </c>
      <c r="D8" s="13">
        <v>11780</v>
      </c>
      <c r="E8" s="13">
        <v>1</v>
      </c>
      <c r="F8" s="13">
        <v>0</v>
      </c>
      <c r="G8" s="13">
        <v>2</v>
      </c>
      <c r="H8" s="13">
        <v>4</v>
      </c>
      <c r="J8" s="46">
        <f>$D8*Parameters!D$6*Parameters!D$8*Parameters!D$10/1000</f>
        <v>10.602</v>
      </c>
      <c r="K8" s="47">
        <f>$D8*Parameters!E$6*Parameters!E$8*Parameters!E$10/1000</f>
        <v>22.664720000000003</v>
      </c>
      <c r="L8" s="48">
        <f>$D8*Parameters!F$6*Parameters!F$8*Parameters!F$10/1000</f>
        <v>49.240400000000001</v>
      </c>
      <c r="M8" s="36"/>
      <c r="N8" s="46">
        <f>$D8*Parameters!D$7*Parameters!D$9*Parameters!D$10/1000</f>
        <v>2.1204000000000001</v>
      </c>
      <c r="O8" s="47">
        <f>$D8*Parameters!E$7*Parameters!E$9*Parameters!E$10/1000</f>
        <v>4.7944599999999999</v>
      </c>
      <c r="P8" s="48">
        <f>$D8*Parameters!F$7*Parameters!F$9*Parameters!F$10/1000</f>
        <v>10.672679999999998</v>
      </c>
      <c r="Q8" s="36"/>
      <c r="R8" s="37">
        <f>$E8*Parameters!D$11/1000</f>
        <v>0.1</v>
      </c>
      <c r="S8" s="38">
        <f>$E8*Parameters!E$11/1000</f>
        <v>0.14000000000000001</v>
      </c>
      <c r="T8" s="39">
        <f>$E8*Parameters!F$11/1000</f>
        <v>0.2</v>
      </c>
      <c r="U8" s="36"/>
      <c r="V8" s="37">
        <f>F8*Parameters!D$12/1000</f>
        <v>0</v>
      </c>
      <c r="W8" s="38">
        <f>G8*Parameters!E$12/1000</f>
        <v>1.6</v>
      </c>
      <c r="X8" s="39">
        <f>H8*Parameters!F$12/1000</f>
        <v>4</v>
      </c>
      <c r="Y8" s="36"/>
      <c r="Z8" s="49">
        <f t="shared" si="0"/>
        <v>12.8224</v>
      </c>
      <c r="AA8" s="50">
        <f t="shared" si="1"/>
        <v>29.199180000000005</v>
      </c>
      <c r="AB8" s="51">
        <f t="shared" si="2"/>
        <v>64.113079999999997</v>
      </c>
    </row>
    <row r="9" spans="1:54" x14ac:dyDescent="0.2">
      <c r="A9">
        <v>15</v>
      </c>
      <c r="B9" t="s">
        <v>80</v>
      </c>
      <c r="C9" t="s">
        <v>17</v>
      </c>
      <c r="D9" s="13">
        <v>30480</v>
      </c>
      <c r="E9" s="13">
        <v>2</v>
      </c>
      <c r="F9" s="13">
        <v>0</v>
      </c>
      <c r="G9" s="13">
        <v>3</v>
      </c>
      <c r="H9" s="13">
        <v>6</v>
      </c>
      <c r="J9" s="46">
        <f>$D9*Parameters!D$6*Parameters!D$8*Parameters!D$10/1000</f>
        <v>27.431999999999999</v>
      </c>
      <c r="K9" s="47">
        <f>$D9*Parameters!E$6*Parameters!E$8*Parameters!E$10/1000</f>
        <v>58.643520000000002</v>
      </c>
      <c r="L9" s="48">
        <f>$D9*Parameters!F$6*Parameters!F$8*Parameters!F$10/1000</f>
        <v>127.40639999999999</v>
      </c>
      <c r="M9" s="36"/>
      <c r="N9" s="46">
        <f>$D9*Parameters!D$7*Parameters!D$9*Parameters!D$10/1000</f>
        <v>5.4864000000000006</v>
      </c>
      <c r="O9" s="47">
        <f>$D9*Parameters!E$7*Parameters!E$9*Parameters!E$10/1000</f>
        <v>12.40536</v>
      </c>
      <c r="P9" s="48">
        <f>$D9*Parameters!F$7*Parameters!F$9*Parameters!F$10/1000</f>
        <v>27.614879999999996</v>
      </c>
      <c r="Q9" s="36"/>
      <c r="R9" s="37">
        <f>$E9*Parameters!D$11/1000</f>
        <v>0.2</v>
      </c>
      <c r="S9" s="38">
        <f>$E9*Parameters!E$11/1000</f>
        <v>0.28000000000000003</v>
      </c>
      <c r="T9" s="39">
        <f>$E9*Parameters!F$11/1000</f>
        <v>0.4</v>
      </c>
      <c r="U9" s="36"/>
      <c r="V9" s="37">
        <f>F9*Parameters!D$12/1000</f>
        <v>0</v>
      </c>
      <c r="W9" s="38">
        <f>G9*Parameters!E$12/1000</f>
        <v>2.4</v>
      </c>
      <c r="X9" s="39">
        <f>H9*Parameters!F$12/1000</f>
        <v>6</v>
      </c>
      <c r="Y9" s="36"/>
      <c r="Z9" s="49">
        <f t="shared" si="0"/>
        <v>33.118400000000001</v>
      </c>
      <c r="AA9" s="50">
        <f t="shared" si="1"/>
        <v>73.728880000000004</v>
      </c>
      <c r="AB9" s="51">
        <f t="shared" si="2"/>
        <v>161.42128</v>
      </c>
    </row>
    <row r="10" spans="1:54" x14ac:dyDescent="0.2">
      <c r="A10">
        <v>16</v>
      </c>
      <c r="B10" t="s">
        <v>81</v>
      </c>
      <c r="C10" t="s">
        <v>17</v>
      </c>
      <c r="D10" s="13">
        <v>19510</v>
      </c>
      <c r="E10" s="13">
        <v>4</v>
      </c>
      <c r="F10" s="13">
        <v>0</v>
      </c>
      <c r="G10" s="13">
        <v>6</v>
      </c>
      <c r="H10" s="13">
        <v>14</v>
      </c>
      <c r="J10" s="46">
        <f>$D10*Parameters!D$6*Parameters!D$8*Parameters!D$10/1000</f>
        <v>17.559000000000001</v>
      </c>
      <c r="K10" s="47">
        <f>$D10*Parameters!E$6*Parameters!E$8*Parameters!E$10/1000</f>
        <v>37.537240000000004</v>
      </c>
      <c r="L10" s="48">
        <f>$D10*Parameters!F$6*Parameters!F$8*Parameters!F$10/1000</f>
        <v>81.5518</v>
      </c>
      <c r="M10" s="36"/>
      <c r="N10" s="46">
        <f>$D10*Parameters!D$7*Parameters!D$9*Parameters!D$10/1000</f>
        <v>3.5118</v>
      </c>
      <c r="O10" s="47">
        <f>$D10*Parameters!E$7*Parameters!E$9*Parameters!E$10/1000</f>
        <v>7.9405700000000001</v>
      </c>
      <c r="P10" s="48">
        <f>$D10*Parameters!F$7*Parameters!F$9*Parameters!F$10/1000</f>
        <v>17.676059999999996</v>
      </c>
      <c r="Q10" s="36"/>
      <c r="R10" s="37">
        <f>$E10*Parameters!D$11/1000</f>
        <v>0.4</v>
      </c>
      <c r="S10" s="38">
        <f>$E10*Parameters!E$11/1000</f>
        <v>0.56000000000000005</v>
      </c>
      <c r="T10" s="39">
        <f>$E10*Parameters!F$11/1000</f>
        <v>0.8</v>
      </c>
      <c r="U10" s="36"/>
      <c r="V10" s="37">
        <f>F10*Parameters!D$12/1000</f>
        <v>0</v>
      </c>
      <c r="W10" s="38">
        <f>G10*Parameters!E$12/1000</f>
        <v>4.8</v>
      </c>
      <c r="X10" s="39">
        <f>H10*Parameters!F$12/1000</f>
        <v>14</v>
      </c>
      <c r="Y10" s="36"/>
      <c r="Z10" s="49">
        <f t="shared" si="0"/>
        <v>21.470800000000001</v>
      </c>
      <c r="AA10" s="50">
        <f t="shared" si="1"/>
        <v>50.837810000000005</v>
      </c>
      <c r="AB10" s="51">
        <f t="shared" si="2"/>
        <v>114.02785999999999</v>
      </c>
    </row>
    <row r="11" spans="1:54" x14ac:dyDescent="0.2">
      <c r="A11">
        <v>3</v>
      </c>
      <c r="B11" t="s">
        <v>82</v>
      </c>
      <c r="C11" t="s">
        <v>16</v>
      </c>
      <c r="D11" s="13">
        <v>20800</v>
      </c>
      <c r="E11" s="13">
        <v>8</v>
      </c>
      <c r="F11" s="13">
        <v>0</v>
      </c>
      <c r="G11" s="13">
        <v>12</v>
      </c>
      <c r="H11" s="13">
        <v>32</v>
      </c>
      <c r="J11" s="46">
        <f>$D11*Parameters!D$6*Parameters!D$8*Parameters!D$10/1000</f>
        <v>18.72</v>
      </c>
      <c r="K11" s="47">
        <f>$D11*Parameters!E$6*Parameters!E$8*Parameters!E$10/1000</f>
        <v>40.019200000000005</v>
      </c>
      <c r="L11" s="48">
        <f>$D11*Parameters!F$6*Parameters!F$8*Parameters!F$10/1000</f>
        <v>86.944000000000017</v>
      </c>
      <c r="M11" s="45"/>
      <c r="N11" s="46">
        <f>$D11*Parameters!D$7*Parameters!D$9*Parameters!D$10/1000</f>
        <v>3.7440000000000002</v>
      </c>
      <c r="O11" s="47">
        <f>$D11*Parameters!E$7*Parameters!E$9*Parameters!E$10/1000</f>
        <v>8.4656000000000002</v>
      </c>
      <c r="P11" s="48">
        <f>$D11*Parameters!F$7*Parameters!F$9*Parameters!F$10/1000</f>
        <v>18.844799999999999</v>
      </c>
      <c r="Q11" s="36"/>
      <c r="R11" s="37">
        <f>$E11*Parameters!D$11/1000</f>
        <v>0.8</v>
      </c>
      <c r="S11" s="38">
        <f>$E11*Parameters!E$11/1000</f>
        <v>1.1200000000000001</v>
      </c>
      <c r="T11" s="39">
        <f>$E11*Parameters!F$11/1000</f>
        <v>1.6</v>
      </c>
      <c r="U11" s="36"/>
      <c r="V11" s="37">
        <f>F11*Parameters!D$12/1000</f>
        <v>0</v>
      </c>
      <c r="W11" s="38">
        <f>G11*Parameters!E$12/1000</f>
        <v>9.6</v>
      </c>
      <c r="X11" s="39">
        <f>H11*Parameters!F$12/1000</f>
        <v>32</v>
      </c>
      <c r="Y11" s="36"/>
      <c r="Z11" s="49">
        <f t="shared" si="0"/>
        <v>23.263999999999999</v>
      </c>
      <c r="AA11" s="50">
        <f t="shared" si="1"/>
        <v>59.204800000000006</v>
      </c>
      <c r="AB11" s="51">
        <f t="shared" si="2"/>
        <v>139.3888</v>
      </c>
      <c r="AK11" s="7"/>
      <c r="AL11" s="6"/>
      <c r="AO11" s="7"/>
      <c r="AP11" s="6"/>
      <c r="AS11" s="7"/>
      <c r="AT11" s="6"/>
    </row>
    <row r="12" spans="1:54" x14ac:dyDescent="0.2">
      <c r="A12">
        <v>4</v>
      </c>
      <c r="B12" t="s">
        <v>83</v>
      </c>
      <c r="C12" t="s">
        <v>16</v>
      </c>
      <c r="D12" s="13">
        <v>22310</v>
      </c>
      <c r="E12" s="13">
        <v>7</v>
      </c>
      <c r="F12" s="13">
        <v>0</v>
      </c>
      <c r="G12" s="13">
        <v>9</v>
      </c>
      <c r="H12" s="13">
        <v>22</v>
      </c>
      <c r="J12" s="46">
        <f>$D12*Parameters!D$6*Parameters!D$8*Parameters!D$10/1000</f>
        <v>20.079000000000001</v>
      </c>
      <c r="K12" s="47">
        <f>$D12*Parameters!E$6*Parameters!E$8*Parameters!E$10/1000</f>
        <v>42.924440000000004</v>
      </c>
      <c r="L12" s="48">
        <f>$D12*Parameters!F$6*Parameters!F$8*Parameters!F$10/1000</f>
        <v>93.255800000000008</v>
      </c>
      <c r="M12" s="45"/>
      <c r="N12" s="46">
        <f>$D12*Parameters!D$7*Parameters!D$9*Parameters!D$10/1000</f>
        <v>4.0158000000000005</v>
      </c>
      <c r="O12" s="47">
        <f>$D12*Parameters!E$7*Parameters!E$9*Parameters!E$10/1000</f>
        <v>9.0801700000000007</v>
      </c>
      <c r="P12" s="48">
        <f>$D12*Parameters!F$7*Parameters!F$9*Parameters!F$10/1000</f>
        <v>20.212859999999996</v>
      </c>
      <c r="Q12" s="36"/>
      <c r="R12" s="37">
        <f>$E12*Parameters!D$11/1000</f>
        <v>0.7</v>
      </c>
      <c r="S12" s="38">
        <f>$E12*Parameters!E$11/1000</f>
        <v>0.98</v>
      </c>
      <c r="T12" s="39">
        <f>$E12*Parameters!F$11/1000</f>
        <v>1.4</v>
      </c>
      <c r="U12" s="36"/>
      <c r="V12" s="37">
        <f>F12*Parameters!D$12/1000</f>
        <v>0</v>
      </c>
      <c r="W12" s="38">
        <f>G12*Parameters!E$12/1000</f>
        <v>7.2</v>
      </c>
      <c r="X12" s="39">
        <f>H12*Parameters!F$12/1000</f>
        <v>22</v>
      </c>
      <c r="Y12" s="36"/>
      <c r="Z12" s="49">
        <f t="shared" si="0"/>
        <v>24.794799999999999</v>
      </c>
      <c r="AA12" s="50">
        <f t="shared" si="1"/>
        <v>60.184610000000006</v>
      </c>
      <c r="AB12" s="51">
        <f t="shared" si="2"/>
        <v>136.86866000000001</v>
      </c>
      <c r="AK12" s="7"/>
      <c r="AL12" s="6"/>
      <c r="AO12" s="7"/>
      <c r="AP12" s="6"/>
      <c r="AS12" s="7"/>
      <c r="AT12" s="6"/>
    </row>
    <row r="13" spans="1:54" x14ac:dyDescent="0.2">
      <c r="A13">
        <v>17</v>
      </c>
      <c r="B13" t="s">
        <v>84</v>
      </c>
      <c r="C13" t="s">
        <v>17</v>
      </c>
      <c r="D13" s="13">
        <v>24200</v>
      </c>
      <c r="E13" s="13">
        <v>5</v>
      </c>
      <c r="F13" s="13">
        <v>0</v>
      </c>
      <c r="G13" s="13">
        <v>6</v>
      </c>
      <c r="H13" s="13">
        <v>16</v>
      </c>
      <c r="J13" s="46">
        <f>$D13*Parameters!D$6*Parameters!D$8*Parameters!D$10/1000</f>
        <v>21.78</v>
      </c>
      <c r="K13" s="47">
        <f>$D13*Parameters!E$6*Parameters!E$8*Parameters!E$10/1000</f>
        <v>46.5608</v>
      </c>
      <c r="L13" s="48">
        <f>$D13*Parameters!F$6*Parameters!F$8*Parameters!F$10/1000</f>
        <v>101.15600000000002</v>
      </c>
      <c r="M13" s="45"/>
      <c r="N13" s="46">
        <f>$D13*Parameters!D$7*Parameters!D$9*Parameters!D$10/1000</f>
        <v>4.3559999999999999</v>
      </c>
      <c r="O13" s="47">
        <f>$D13*Parameters!E$7*Parameters!E$9*Parameters!E$10/1000</f>
        <v>9.8493999999999993</v>
      </c>
      <c r="P13" s="48">
        <f>$D13*Parameters!F$7*Parameters!F$9*Parameters!F$10/1000</f>
        <v>21.9252</v>
      </c>
      <c r="Q13" s="36"/>
      <c r="R13" s="37">
        <f>$E13*Parameters!D$11/1000</f>
        <v>0.5</v>
      </c>
      <c r="S13" s="38">
        <f>$E13*Parameters!E$11/1000</f>
        <v>0.7</v>
      </c>
      <c r="T13" s="39">
        <f>$E13*Parameters!F$11/1000</f>
        <v>1</v>
      </c>
      <c r="U13" s="36"/>
      <c r="V13" s="37">
        <f>F13*Parameters!D$12/1000</f>
        <v>0</v>
      </c>
      <c r="W13" s="38">
        <f>G13*Parameters!E$12/1000</f>
        <v>4.8</v>
      </c>
      <c r="X13" s="39">
        <f>H13*Parameters!F$12/1000</f>
        <v>16</v>
      </c>
      <c r="Y13" s="36"/>
      <c r="Z13" s="49">
        <f t="shared" si="0"/>
        <v>26.636000000000003</v>
      </c>
      <c r="AA13" s="50">
        <f t="shared" si="1"/>
        <v>61.910200000000003</v>
      </c>
      <c r="AB13" s="51">
        <f t="shared" si="2"/>
        <v>140.08120000000002</v>
      </c>
      <c r="AK13" s="7"/>
      <c r="AL13" s="6"/>
      <c r="AO13" s="7"/>
      <c r="AP13" s="6"/>
      <c r="AS13" s="7"/>
      <c r="AT13" s="6"/>
    </row>
    <row r="14" spans="1:54" x14ac:dyDescent="0.2">
      <c r="A14">
        <v>18</v>
      </c>
      <c r="B14" t="s">
        <v>85</v>
      </c>
      <c r="C14" t="s">
        <v>17</v>
      </c>
      <c r="D14" s="13">
        <v>29450</v>
      </c>
      <c r="E14" s="13">
        <v>13</v>
      </c>
      <c r="F14" s="13">
        <v>0</v>
      </c>
      <c r="G14" s="13">
        <v>22</v>
      </c>
      <c r="H14" s="13">
        <v>58</v>
      </c>
      <c r="J14" s="46">
        <f>$D14*Parameters!D$6*Parameters!D$8*Parameters!D$10/1000</f>
        <v>26.504999999999999</v>
      </c>
      <c r="K14" s="47">
        <f>$D14*Parameters!E$6*Parameters!E$8*Parameters!E$10/1000</f>
        <v>56.661799999999999</v>
      </c>
      <c r="L14" s="48">
        <f>$D14*Parameters!F$6*Parameters!F$8*Parameters!F$10/1000</f>
        <v>123.10100000000001</v>
      </c>
      <c r="M14" s="45"/>
      <c r="N14" s="46">
        <f>$D14*Parameters!D$7*Parameters!D$9*Parameters!D$10/1000</f>
        <v>5.3010000000000002</v>
      </c>
      <c r="O14" s="47">
        <f>$D14*Parameters!E$7*Parameters!E$9*Parameters!E$10/1000</f>
        <v>11.986150000000002</v>
      </c>
      <c r="P14" s="48">
        <f>$D14*Parameters!F$7*Parameters!F$9*Parameters!F$10/1000</f>
        <v>26.681699999999999</v>
      </c>
      <c r="Q14" s="36"/>
      <c r="R14" s="37">
        <f>$E14*Parameters!D$11/1000</f>
        <v>1.3</v>
      </c>
      <c r="S14" s="38">
        <f>$E14*Parameters!E$11/1000</f>
        <v>1.82</v>
      </c>
      <c r="T14" s="39">
        <f>$E14*Parameters!F$11/1000</f>
        <v>2.6</v>
      </c>
      <c r="U14" s="36"/>
      <c r="V14" s="37">
        <f>F14*Parameters!D$12/1000</f>
        <v>0</v>
      </c>
      <c r="W14" s="38">
        <f>G14*Parameters!E$12/1000</f>
        <v>17.600000000000001</v>
      </c>
      <c r="X14" s="39">
        <f>H14*Parameters!F$12/1000</f>
        <v>58</v>
      </c>
      <c r="Y14" s="36"/>
      <c r="Z14" s="49">
        <f t="shared" si="0"/>
        <v>33.105999999999995</v>
      </c>
      <c r="AA14" s="50">
        <f t="shared" si="1"/>
        <v>88.067949999999996</v>
      </c>
      <c r="AB14" s="51">
        <f t="shared" si="2"/>
        <v>210.3827</v>
      </c>
      <c r="AK14" s="7"/>
      <c r="AL14" s="6"/>
      <c r="AO14" s="7"/>
      <c r="AP14" s="6"/>
      <c r="AS14" s="7"/>
      <c r="AT14" s="6"/>
    </row>
    <row r="15" spans="1:54" x14ac:dyDescent="0.2">
      <c r="A15">
        <v>19</v>
      </c>
      <c r="B15" t="s">
        <v>86</v>
      </c>
      <c r="C15" t="s">
        <v>17</v>
      </c>
      <c r="D15" s="13">
        <v>12280</v>
      </c>
      <c r="E15" s="13">
        <v>3</v>
      </c>
      <c r="F15" s="13">
        <v>0</v>
      </c>
      <c r="G15" s="13">
        <v>5</v>
      </c>
      <c r="H15" s="13">
        <v>12</v>
      </c>
      <c r="J15" s="46">
        <f>$D15*Parameters!D$6*Parameters!D$8*Parameters!D$10/1000</f>
        <v>11.052</v>
      </c>
      <c r="K15" s="47">
        <f>$D15*Parameters!E$6*Parameters!E$8*Parameters!E$10/1000</f>
        <v>23.626720000000002</v>
      </c>
      <c r="L15" s="48">
        <f>$D15*Parameters!F$6*Parameters!F$8*Parameters!F$10/1000</f>
        <v>51.330400000000004</v>
      </c>
      <c r="M15" s="45"/>
      <c r="N15" s="46">
        <f>$D15*Parameters!D$7*Parameters!D$9*Parameters!D$10/1000</f>
        <v>2.2103999999999999</v>
      </c>
      <c r="O15" s="47">
        <f>$D15*Parameters!E$7*Parameters!E$9*Parameters!E$10/1000</f>
        <v>4.99796</v>
      </c>
      <c r="P15" s="48">
        <f>$D15*Parameters!F$7*Parameters!F$9*Parameters!F$10/1000</f>
        <v>11.125679999999999</v>
      </c>
      <c r="Q15" s="36"/>
      <c r="R15" s="37">
        <f>$E15*Parameters!D$11/1000</f>
        <v>0.3</v>
      </c>
      <c r="S15" s="38">
        <f>$E15*Parameters!E$11/1000</f>
        <v>0.42</v>
      </c>
      <c r="T15" s="39">
        <f>$E15*Parameters!F$11/1000</f>
        <v>0.6</v>
      </c>
      <c r="U15" s="36"/>
      <c r="V15" s="37">
        <f>F15*Parameters!D$12/1000</f>
        <v>0</v>
      </c>
      <c r="W15" s="38">
        <f>G15*Parameters!E$12/1000</f>
        <v>4</v>
      </c>
      <c r="X15" s="39">
        <f>H15*Parameters!F$12/1000</f>
        <v>12</v>
      </c>
      <c r="Y15" s="36"/>
      <c r="Z15" s="49">
        <f t="shared" si="0"/>
        <v>13.5624</v>
      </c>
      <c r="AA15" s="50">
        <f t="shared" si="1"/>
        <v>33.04468</v>
      </c>
      <c r="AB15" s="51">
        <f t="shared" si="2"/>
        <v>75.056080000000009</v>
      </c>
      <c r="AK15" s="7"/>
      <c r="AL15" s="6"/>
      <c r="AO15" s="7"/>
      <c r="AP15" s="6"/>
      <c r="AS15" s="7"/>
      <c r="AT15" s="6"/>
    </row>
    <row r="16" spans="1:54" x14ac:dyDescent="0.2">
      <c r="A16">
        <v>5</v>
      </c>
      <c r="B16" t="s">
        <v>87</v>
      </c>
      <c r="C16" t="s">
        <v>16</v>
      </c>
      <c r="D16" s="13">
        <v>6760</v>
      </c>
      <c r="E16" s="13">
        <v>1</v>
      </c>
      <c r="F16" s="13">
        <v>0</v>
      </c>
      <c r="G16" s="13">
        <v>2</v>
      </c>
      <c r="H16" s="13">
        <v>4</v>
      </c>
      <c r="J16" s="46">
        <f>$D16*Parameters!D$6*Parameters!D$8*Parameters!D$10/1000</f>
        <v>6.0839999999999996</v>
      </c>
      <c r="K16" s="47">
        <f>$D16*Parameters!E$6*Parameters!E$8*Parameters!E$10/1000</f>
        <v>13.006240000000002</v>
      </c>
      <c r="L16" s="48">
        <f>$D16*Parameters!F$6*Parameters!F$8*Parameters!F$10/1000</f>
        <v>28.256800000000002</v>
      </c>
      <c r="M16" s="45"/>
      <c r="N16" s="46">
        <f>$D16*Parameters!D$7*Parameters!D$9*Parameters!D$10/1000</f>
        <v>1.2167999999999999</v>
      </c>
      <c r="O16" s="47">
        <f>$D16*Parameters!E$7*Parameters!E$9*Parameters!E$10/1000</f>
        <v>2.7513200000000002</v>
      </c>
      <c r="P16" s="48">
        <f>$D16*Parameters!F$7*Parameters!F$9*Parameters!F$10/1000</f>
        <v>6.1245599999999998</v>
      </c>
      <c r="Q16" s="36"/>
      <c r="R16" s="37">
        <f>$E16*Parameters!D$11/1000</f>
        <v>0.1</v>
      </c>
      <c r="S16" s="38">
        <f>$E16*Parameters!E$11/1000</f>
        <v>0.14000000000000001</v>
      </c>
      <c r="T16" s="39">
        <f>$E16*Parameters!F$11/1000</f>
        <v>0.2</v>
      </c>
      <c r="U16" s="36"/>
      <c r="V16" s="37">
        <f>F16*Parameters!D$12/1000</f>
        <v>0</v>
      </c>
      <c r="W16" s="38">
        <f>G16*Parameters!E$12/1000</f>
        <v>1.6</v>
      </c>
      <c r="X16" s="39">
        <f>H16*Parameters!F$12/1000</f>
        <v>4</v>
      </c>
      <c r="Y16" s="36"/>
      <c r="Z16" s="49">
        <f t="shared" si="0"/>
        <v>7.4007999999999994</v>
      </c>
      <c r="AA16" s="50">
        <f t="shared" si="1"/>
        <v>17.497560000000004</v>
      </c>
      <c r="AB16" s="51">
        <f t="shared" si="2"/>
        <v>38.581360000000004</v>
      </c>
      <c r="AK16" s="7"/>
      <c r="AL16" s="6"/>
      <c r="AO16" s="7"/>
      <c r="AP16" s="6"/>
      <c r="AS16" s="7"/>
      <c r="AT16" s="6"/>
    </row>
    <row r="17" spans="1:46" x14ac:dyDescent="0.2">
      <c r="A17">
        <v>20</v>
      </c>
      <c r="B17" t="s">
        <v>88</v>
      </c>
      <c r="C17" t="s">
        <v>17</v>
      </c>
      <c r="D17" s="13">
        <v>24309</v>
      </c>
      <c r="E17" s="13">
        <v>4</v>
      </c>
      <c r="F17" s="13">
        <v>0</v>
      </c>
      <c r="G17" s="13">
        <v>6</v>
      </c>
      <c r="H17" s="13">
        <v>16</v>
      </c>
      <c r="J17" s="46">
        <f>$D17*Parameters!D$6*Parameters!D$8*Parameters!D$10/1000</f>
        <v>21.878100000000003</v>
      </c>
      <c r="K17" s="47">
        <f>$D17*Parameters!E$6*Parameters!E$8*Parameters!E$10/1000</f>
        <v>46.770516000000001</v>
      </c>
      <c r="L17" s="48">
        <f>$D17*Parameters!F$6*Parameters!F$8*Parameters!F$10/1000</f>
        <v>101.61162</v>
      </c>
      <c r="M17" s="45"/>
      <c r="N17" s="46">
        <f>$D17*Parameters!D$7*Parameters!D$9*Parameters!D$10/1000</f>
        <v>4.3756199999999996</v>
      </c>
      <c r="O17" s="47">
        <f>$D17*Parameters!E$7*Parameters!E$9*Parameters!E$10/1000</f>
        <v>9.8937630000000016</v>
      </c>
      <c r="P17" s="48">
        <f>$D17*Parameters!F$7*Parameters!F$9*Parameters!F$10/1000</f>
        <v>22.023953999999996</v>
      </c>
      <c r="Q17" s="36"/>
      <c r="R17" s="37">
        <f>$E17*Parameters!D$11/1000</f>
        <v>0.4</v>
      </c>
      <c r="S17" s="38">
        <f>$E17*Parameters!E$11/1000</f>
        <v>0.56000000000000005</v>
      </c>
      <c r="T17" s="39">
        <f>$E17*Parameters!F$11/1000</f>
        <v>0.8</v>
      </c>
      <c r="U17" s="36"/>
      <c r="V17" s="37">
        <f>F17*Parameters!D$12/1000</f>
        <v>0</v>
      </c>
      <c r="W17" s="38">
        <f>G17*Parameters!E$12/1000</f>
        <v>4.8</v>
      </c>
      <c r="X17" s="39">
        <f>H17*Parameters!F$12/1000</f>
        <v>16</v>
      </c>
      <c r="Y17" s="36"/>
      <c r="Z17" s="49">
        <f t="shared" si="0"/>
        <v>26.65372</v>
      </c>
      <c r="AA17" s="50">
        <f t="shared" si="1"/>
        <v>62.024279</v>
      </c>
      <c r="AB17" s="51">
        <f t="shared" si="2"/>
        <v>140.43557399999997</v>
      </c>
      <c r="AK17" s="7"/>
      <c r="AL17" s="6"/>
      <c r="AO17" s="7"/>
      <c r="AP17" s="6"/>
      <c r="AS17" s="7"/>
      <c r="AT17" s="6"/>
    </row>
    <row r="18" spans="1:46" x14ac:dyDescent="0.2">
      <c r="A18">
        <v>6</v>
      </c>
      <c r="B18" t="s">
        <v>89</v>
      </c>
      <c r="C18" t="s">
        <v>16</v>
      </c>
      <c r="D18" s="13">
        <v>13190</v>
      </c>
      <c r="E18" s="13">
        <v>4</v>
      </c>
      <c r="F18" s="13">
        <v>0</v>
      </c>
      <c r="G18" s="13">
        <v>5</v>
      </c>
      <c r="H18" s="13">
        <v>12</v>
      </c>
      <c r="J18" s="46">
        <f>$D18*Parameters!D$6*Parameters!D$8*Parameters!D$10/1000</f>
        <v>11.871</v>
      </c>
      <c r="K18" s="47">
        <f>$D18*Parameters!E$6*Parameters!E$8*Parameters!E$10/1000</f>
        <v>25.377560000000003</v>
      </c>
      <c r="L18" s="48">
        <f>$D18*Parameters!F$6*Parameters!F$8*Parameters!F$10/1000</f>
        <v>55.134200000000007</v>
      </c>
      <c r="M18" s="36"/>
      <c r="N18" s="46">
        <f>$D18*Parameters!D$7*Parameters!D$9*Parameters!D$10/1000</f>
        <v>2.3742000000000001</v>
      </c>
      <c r="O18" s="47">
        <f>$D18*Parameters!E$7*Parameters!E$9*Parameters!E$10/1000</f>
        <v>5.3683300000000012</v>
      </c>
      <c r="P18" s="48">
        <f>$D18*Parameters!F$7*Parameters!F$9*Parameters!F$10/1000</f>
        <v>11.950139999999999</v>
      </c>
      <c r="Q18" s="36"/>
      <c r="R18" s="37">
        <f>$E18*Parameters!D$11/1000</f>
        <v>0.4</v>
      </c>
      <c r="S18" s="38">
        <f>$E18*Parameters!E$11/1000</f>
        <v>0.56000000000000005</v>
      </c>
      <c r="T18" s="39">
        <f>$E18*Parameters!F$11/1000</f>
        <v>0.8</v>
      </c>
      <c r="U18" s="36"/>
      <c r="V18" s="37">
        <f>F18*Parameters!D$12/1000</f>
        <v>0</v>
      </c>
      <c r="W18" s="38">
        <f>G18*Parameters!E$12/1000</f>
        <v>4</v>
      </c>
      <c r="X18" s="39">
        <f>H18*Parameters!F$12/1000</f>
        <v>12</v>
      </c>
      <c r="Y18" s="36"/>
      <c r="Z18" s="49">
        <f t="shared" si="0"/>
        <v>14.645200000000001</v>
      </c>
      <c r="AA18" s="50">
        <f t="shared" si="1"/>
        <v>35.305890000000005</v>
      </c>
      <c r="AB18" s="51">
        <f t="shared" si="2"/>
        <v>79.884340000000009</v>
      </c>
      <c r="AK18" s="7"/>
      <c r="AL18" s="6"/>
      <c r="AO18" s="7"/>
      <c r="AP18" s="6"/>
      <c r="AS18" s="7"/>
      <c r="AT18" s="6"/>
    </row>
    <row r="19" spans="1:46" x14ac:dyDescent="0.2">
      <c r="A19">
        <v>7</v>
      </c>
      <c r="B19" t="s">
        <v>90</v>
      </c>
      <c r="C19" t="s">
        <v>16</v>
      </c>
      <c r="D19" s="13">
        <v>12250</v>
      </c>
      <c r="E19" s="13">
        <v>4</v>
      </c>
      <c r="F19" s="13">
        <v>0</v>
      </c>
      <c r="G19" s="13">
        <v>3</v>
      </c>
      <c r="H19" s="13">
        <v>8</v>
      </c>
      <c r="J19" s="46">
        <f>$D19*Parameters!D$6*Parameters!D$8*Parameters!D$10/1000</f>
        <v>11.025</v>
      </c>
      <c r="K19" s="47">
        <f>$D19*Parameters!E$6*Parameters!E$8*Parameters!E$10/1000</f>
        <v>23.568999999999999</v>
      </c>
      <c r="L19" s="48">
        <f>$D19*Parameters!F$6*Parameters!F$8*Parameters!F$10/1000</f>
        <v>51.205000000000005</v>
      </c>
      <c r="M19" s="36"/>
      <c r="N19" s="46">
        <f>$D19*Parameters!D$7*Parameters!D$9*Parameters!D$10/1000</f>
        <v>2.2050000000000001</v>
      </c>
      <c r="O19" s="47">
        <f>$D19*Parameters!E$7*Parameters!E$9*Parameters!E$10/1000</f>
        <v>4.9857500000000003</v>
      </c>
      <c r="P19" s="48">
        <f>$D19*Parameters!F$7*Parameters!F$9*Parameters!F$10/1000</f>
        <v>11.0985</v>
      </c>
      <c r="Q19" s="36"/>
      <c r="R19" s="37">
        <f>$E19*Parameters!D$11/1000</f>
        <v>0.4</v>
      </c>
      <c r="S19" s="38">
        <f>$E19*Parameters!E$11/1000</f>
        <v>0.56000000000000005</v>
      </c>
      <c r="T19" s="39">
        <f>$E19*Parameters!F$11/1000</f>
        <v>0.8</v>
      </c>
      <c r="U19" s="36"/>
      <c r="V19" s="37">
        <f>F19*Parameters!D$12/1000</f>
        <v>0</v>
      </c>
      <c r="W19" s="38">
        <f>G19*Parameters!E$12/1000</f>
        <v>2.4</v>
      </c>
      <c r="X19" s="39">
        <f>H19*Parameters!F$12/1000</f>
        <v>8</v>
      </c>
      <c r="Y19" s="36"/>
      <c r="Z19" s="49">
        <f t="shared" si="0"/>
        <v>13.63</v>
      </c>
      <c r="AA19" s="50">
        <f t="shared" si="1"/>
        <v>31.514749999999996</v>
      </c>
      <c r="AB19" s="51">
        <f t="shared" si="2"/>
        <v>71.103499999999997</v>
      </c>
      <c r="AK19" s="7"/>
      <c r="AL19" s="6"/>
      <c r="AO19" s="7"/>
      <c r="AP19" s="6"/>
      <c r="AS19" s="7"/>
      <c r="AT19" s="6"/>
    </row>
    <row r="20" spans="1:46" x14ac:dyDescent="0.2">
      <c r="A20">
        <v>21</v>
      </c>
      <c r="B20" t="s">
        <v>91</v>
      </c>
      <c r="C20" t="s">
        <v>17</v>
      </c>
      <c r="D20" s="13">
        <v>17200</v>
      </c>
      <c r="E20" s="13">
        <v>4</v>
      </c>
      <c r="F20" s="13">
        <v>0</v>
      </c>
      <c r="G20" s="13">
        <v>6</v>
      </c>
      <c r="H20" s="13">
        <v>14</v>
      </c>
      <c r="J20" s="46">
        <f>$D20*Parameters!D$6*Parameters!D$8*Parameters!D$10/1000</f>
        <v>15.48</v>
      </c>
      <c r="K20" s="47">
        <f>$D20*Parameters!E$6*Parameters!E$8*Parameters!E$10/1000</f>
        <v>33.092800000000004</v>
      </c>
      <c r="L20" s="48">
        <f>$D20*Parameters!F$6*Parameters!F$8*Parameters!F$10/1000</f>
        <v>71.896000000000001</v>
      </c>
      <c r="M20" s="36"/>
      <c r="N20" s="46">
        <f>$D20*Parameters!D$7*Parameters!D$9*Parameters!D$10/1000</f>
        <v>3.0960000000000001</v>
      </c>
      <c r="O20" s="47">
        <f>$D20*Parameters!E$7*Parameters!E$9*Parameters!E$10/1000</f>
        <v>7.0004000000000008</v>
      </c>
      <c r="P20" s="48">
        <f>$D20*Parameters!F$7*Parameters!F$9*Parameters!F$10/1000</f>
        <v>15.5832</v>
      </c>
      <c r="Q20" s="36"/>
      <c r="R20" s="37">
        <f>$E20*Parameters!D$11/1000</f>
        <v>0.4</v>
      </c>
      <c r="S20" s="38">
        <f>$E20*Parameters!E$11/1000</f>
        <v>0.56000000000000005</v>
      </c>
      <c r="T20" s="39">
        <f>$E20*Parameters!F$11/1000</f>
        <v>0.8</v>
      </c>
      <c r="U20" s="36"/>
      <c r="V20" s="37">
        <f>F20*Parameters!D$12/1000</f>
        <v>0</v>
      </c>
      <c r="W20" s="38">
        <f>G20*Parameters!E$12/1000</f>
        <v>4.8</v>
      </c>
      <c r="X20" s="39">
        <f>H20*Parameters!F$12/1000</f>
        <v>14</v>
      </c>
      <c r="Y20" s="36"/>
      <c r="Z20" s="49">
        <f t="shared" si="0"/>
        <v>18.975999999999999</v>
      </c>
      <c r="AA20" s="50">
        <f t="shared" si="1"/>
        <v>45.453200000000002</v>
      </c>
      <c r="AB20" s="51">
        <f t="shared" si="2"/>
        <v>102.2792</v>
      </c>
      <c r="AK20" s="7"/>
      <c r="AL20" s="6"/>
      <c r="AO20" s="7"/>
      <c r="AP20" s="6"/>
      <c r="AS20" s="7"/>
      <c r="AT20" s="6"/>
    </row>
    <row r="21" spans="1:46" x14ac:dyDescent="0.2">
      <c r="A21">
        <v>22</v>
      </c>
      <c r="B21" t="s">
        <v>92</v>
      </c>
      <c r="C21" t="s">
        <v>17</v>
      </c>
      <c r="D21" s="13">
        <v>29270</v>
      </c>
      <c r="E21" s="13">
        <v>6</v>
      </c>
      <c r="F21" s="13">
        <v>0</v>
      </c>
      <c r="G21" s="13">
        <v>8</v>
      </c>
      <c r="H21" s="13">
        <v>20</v>
      </c>
      <c r="J21" s="46">
        <f>$D21*Parameters!D$6*Parameters!D$8*Parameters!D$10/1000</f>
        <v>26.343</v>
      </c>
      <c r="K21" s="47">
        <f>$D21*Parameters!E$6*Parameters!E$8*Parameters!E$10/1000</f>
        <v>56.315480000000001</v>
      </c>
      <c r="L21" s="48">
        <f>$D21*Parameters!F$6*Parameters!F$8*Parameters!F$10/1000</f>
        <v>122.3486</v>
      </c>
      <c r="M21" s="36"/>
      <c r="N21" s="46">
        <f>$D21*Parameters!D$7*Parameters!D$9*Parameters!D$10/1000</f>
        <v>5.2686000000000002</v>
      </c>
      <c r="O21" s="47">
        <f>$D21*Parameters!E$7*Parameters!E$9*Parameters!E$10/1000</f>
        <v>11.912889999999999</v>
      </c>
      <c r="P21" s="48">
        <f>$D21*Parameters!F$7*Parameters!F$9*Parameters!F$10/1000</f>
        <v>26.518619999999999</v>
      </c>
      <c r="Q21" s="36"/>
      <c r="R21" s="37">
        <f>$E21*Parameters!D$11/1000</f>
        <v>0.6</v>
      </c>
      <c r="S21" s="38">
        <f>$E21*Parameters!E$11/1000</f>
        <v>0.84</v>
      </c>
      <c r="T21" s="39">
        <f>$E21*Parameters!F$11/1000</f>
        <v>1.2</v>
      </c>
      <c r="U21" s="36"/>
      <c r="V21" s="37">
        <f>F21*Parameters!D$12/1000</f>
        <v>0</v>
      </c>
      <c r="W21" s="38">
        <f>G21*Parameters!E$12/1000</f>
        <v>6.4</v>
      </c>
      <c r="X21" s="39">
        <f>H21*Parameters!F$12/1000</f>
        <v>20</v>
      </c>
      <c r="Y21" s="36"/>
      <c r="Z21" s="49">
        <f t="shared" si="0"/>
        <v>32.211599999999997</v>
      </c>
      <c r="AA21" s="50">
        <f t="shared" si="1"/>
        <v>75.468370000000007</v>
      </c>
      <c r="AB21" s="51">
        <f t="shared" si="2"/>
        <v>170.06721999999999</v>
      </c>
      <c r="AK21" s="7"/>
      <c r="AL21" s="6"/>
      <c r="AO21" s="7"/>
      <c r="AP21" s="6"/>
      <c r="AS21" s="7"/>
      <c r="AT21" s="6"/>
    </row>
    <row r="22" spans="1:46" x14ac:dyDescent="0.2">
      <c r="A22">
        <v>23</v>
      </c>
      <c r="B22" t="s">
        <v>93</v>
      </c>
      <c r="C22" t="s">
        <v>17</v>
      </c>
      <c r="D22" s="13">
        <v>11330</v>
      </c>
      <c r="E22" s="13">
        <v>2</v>
      </c>
      <c r="F22" s="13">
        <v>0</v>
      </c>
      <c r="G22" s="13">
        <v>3</v>
      </c>
      <c r="H22" s="13">
        <v>6</v>
      </c>
      <c r="J22" s="46">
        <f>$D22*Parameters!D$6*Parameters!D$8*Parameters!D$10/1000</f>
        <v>10.196999999999999</v>
      </c>
      <c r="K22" s="47">
        <f>$D22*Parameters!E$6*Parameters!E$8*Parameters!E$10/1000</f>
        <v>21.798920000000003</v>
      </c>
      <c r="L22" s="48">
        <f>$D22*Parameters!F$6*Parameters!F$8*Parameters!F$10/1000</f>
        <v>47.359400000000001</v>
      </c>
      <c r="M22" s="36"/>
      <c r="N22" s="46">
        <f>$D22*Parameters!D$7*Parameters!D$9*Parameters!D$10/1000</f>
        <v>2.0394000000000001</v>
      </c>
      <c r="O22" s="47">
        <f>$D22*Parameters!E$7*Parameters!E$9*Parameters!E$10/1000</f>
        <v>4.6113100000000005</v>
      </c>
      <c r="P22" s="48">
        <f>$D22*Parameters!F$7*Parameters!F$9*Parameters!F$10/1000</f>
        <v>10.26498</v>
      </c>
      <c r="Q22" s="36"/>
      <c r="R22" s="37">
        <f>$E22*Parameters!D$11/1000</f>
        <v>0.2</v>
      </c>
      <c r="S22" s="38">
        <f>$E22*Parameters!E$11/1000</f>
        <v>0.28000000000000003</v>
      </c>
      <c r="T22" s="39">
        <f>$E22*Parameters!F$11/1000</f>
        <v>0.4</v>
      </c>
      <c r="U22" s="36"/>
      <c r="V22" s="37">
        <f>F22*Parameters!D$12/1000</f>
        <v>0</v>
      </c>
      <c r="W22" s="38">
        <f>G22*Parameters!E$12/1000</f>
        <v>2.4</v>
      </c>
      <c r="X22" s="39">
        <f>H22*Parameters!F$12/1000</f>
        <v>6</v>
      </c>
      <c r="Y22" s="36"/>
      <c r="Z22" s="49">
        <f t="shared" si="0"/>
        <v>12.436399999999999</v>
      </c>
      <c r="AA22" s="50">
        <f t="shared" si="1"/>
        <v>29.090230000000002</v>
      </c>
      <c r="AB22" s="51">
        <f t="shared" si="2"/>
        <v>64.024380000000008</v>
      </c>
      <c r="AK22" s="7"/>
      <c r="AL22" s="6"/>
      <c r="AO22" s="7"/>
      <c r="AP22" s="6"/>
      <c r="AS22" s="7"/>
      <c r="AT22" s="6"/>
    </row>
    <row r="23" spans="1:46" x14ac:dyDescent="0.2">
      <c r="A23">
        <v>24</v>
      </c>
      <c r="B23" t="s">
        <v>94</v>
      </c>
      <c r="C23" t="s">
        <v>17</v>
      </c>
      <c r="D23" s="13">
        <v>10070</v>
      </c>
      <c r="E23" s="13">
        <v>3</v>
      </c>
      <c r="F23" s="13">
        <v>0</v>
      </c>
      <c r="G23" s="13">
        <v>4</v>
      </c>
      <c r="H23" s="13">
        <v>10</v>
      </c>
      <c r="J23" s="46">
        <f>$D23*Parameters!D$6*Parameters!D$8*Parameters!D$10/1000</f>
        <v>9.0630000000000006</v>
      </c>
      <c r="K23" s="47">
        <f>$D23*Parameters!E$6*Parameters!E$8*Parameters!E$10/1000</f>
        <v>19.374680000000005</v>
      </c>
      <c r="L23" s="48">
        <f>$D23*Parameters!F$6*Parameters!F$8*Parameters!F$10/1000</f>
        <v>42.092599999999997</v>
      </c>
      <c r="M23" s="36"/>
      <c r="N23" s="46">
        <f>$D23*Parameters!D$7*Parameters!D$9*Parameters!D$10/1000</f>
        <v>1.8126000000000002</v>
      </c>
      <c r="O23" s="47">
        <f>$D23*Parameters!E$7*Parameters!E$9*Parameters!E$10/1000</f>
        <v>4.0984900000000009</v>
      </c>
      <c r="P23" s="48">
        <f>$D23*Parameters!F$7*Parameters!F$9*Parameters!F$10/1000</f>
        <v>9.1234199999999976</v>
      </c>
      <c r="Q23" s="36"/>
      <c r="R23" s="37">
        <f>$E23*Parameters!D$11/1000</f>
        <v>0.3</v>
      </c>
      <c r="S23" s="38">
        <f>$E23*Parameters!E$11/1000</f>
        <v>0.42</v>
      </c>
      <c r="T23" s="39">
        <f>$E23*Parameters!F$11/1000</f>
        <v>0.6</v>
      </c>
      <c r="U23" s="36"/>
      <c r="V23" s="37">
        <f>F23*Parameters!D$12/1000</f>
        <v>0</v>
      </c>
      <c r="W23" s="38">
        <f>G23*Parameters!E$12/1000</f>
        <v>3.2</v>
      </c>
      <c r="X23" s="39">
        <f>H23*Parameters!F$12/1000</f>
        <v>10</v>
      </c>
      <c r="Y23" s="36"/>
      <c r="Z23" s="49">
        <f t="shared" si="0"/>
        <v>11.175600000000001</v>
      </c>
      <c r="AA23" s="50">
        <f t="shared" si="1"/>
        <v>27.093170000000008</v>
      </c>
      <c r="AB23" s="51">
        <f t="shared" si="2"/>
        <v>61.816019999999995</v>
      </c>
      <c r="AK23" s="7"/>
      <c r="AL23" s="6"/>
      <c r="AO23" s="7"/>
      <c r="AP23" s="6"/>
      <c r="AS23" s="7"/>
      <c r="AT23" s="6"/>
    </row>
    <row r="24" spans="1:46" x14ac:dyDescent="0.2">
      <c r="A24">
        <v>25</v>
      </c>
      <c r="B24" t="s">
        <v>95</v>
      </c>
      <c r="C24" t="s">
        <v>17</v>
      </c>
      <c r="D24" s="13">
        <v>21360</v>
      </c>
      <c r="E24" s="13">
        <v>9</v>
      </c>
      <c r="F24" s="13">
        <v>0</v>
      </c>
      <c r="G24" s="13">
        <v>9</v>
      </c>
      <c r="H24" s="13">
        <v>24</v>
      </c>
      <c r="J24" s="46">
        <f>$D24*Parameters!D$6*Parameters!D$8*Parameters!D$10/1000</f>
        <v>19.224</v>
      </c>
      <c r="K24" s="47">
        <f>$D24*Parameters!E$6*Parameters!E$8*Parameters!E$10/1000</f>
        <v>41.096640000000008</v>
      </c>
      <c r="L24" s="48">
        <f>$D24*Parameters!F$6*Parameters!F$8*Parameters!F$10/1000</f>
        <v>89.284800000000004</v>
      </c>
      <c r="M24" s="36"/>
      <c r="N24" s="46">
        <f>$D24*Parameters!D$7*Parameters!D$9*Parameters!D$10/1000</f>
        <v>3.8448000000000002</v>
      </c>
      <c r="O24" s="47">
        <f>$D24*Parameters!E$7*Parameters!E$9*Parameters!E$10/1000</f>
        <v>8.6935200000000012</v>
      </c>
      <c r="P24" s="48">
        <f>$D24*Parameters!F$7*Parameters!F$9*Parameters!F$10/1000</f>
        <v>19.352160000000001</v>
      </c>
      <c r="Q24" s="36"/>
      <c r="R24" s="37">
        <f>$E24*Parameters!D$11/1000</f>
        <v>0.9</v>
      </c>
      <c r="S24" s="38">
        <f>$E24*Parameters!E$11/1000</f>
        <v>1.26</v>
      </c>
      <c r="T24" s="39">
        <f>$E24*Parameters!F$11/1000</f>
        <v>1.8</v>
      </c>
      <c r="U24" s="36"/>
      <c r="V24" s="37">
        <f>F24*Parameters!D$12/1000</f>
        <v>0</v>
      </c>
      <c r="W24" s="38">
        <f>G24*Parameters!E$12/1000</f>
        <v>7.2</v>
      </c>
      <c r="X24" s="39">
        <f>H24*Parameters!F$12/1000</f>
        <v>24</v>
      </c>
      <c r="Y24" s="36"/>
      <c r="Z24" s="49">
        <f t="shared" si="0"/>
        <v>23.968799999999998</v>
      </c>
      <c r="AA24" s="50">
        <f t="shared" si="1"/>
        <v>58.250160000000008</v>
      </c>
      <c r="AB24" s="51">
        <f t="shared" si="2"/>
        <v>134.43696</v>
      </c>
      <c r="AK24" s="7"/>
      <c r="AL24" s="6"/>
      <c r="AO24" s="7"/>
      <c r="AP24" s="6"/>
      <c r="AS24" s="7"/>
      <c r="AT24" s="6"/>
    </row>
    <row r="25" spans="1:46" x14ac:dyDescent="0.2">
      <c r="A25">
        <v>26</v>
      </c>
      <c r="B25" t="s">
        <v>96</v>
      </c>
      <c r="C25" t="s">
        <v>17</v>
      </c>
      <c r="D25" s="13">
        <v>20850</v>
      </c>
      <c r="E25" s="13">
        <v>3</v>
      </c>
      <c r="F25" s="13">
        <v>0</v>
      </c>
      <c r="G25" s="13">
        <v>3</v>
      </c>
      <c r="H25" s="13">
        <v>8</v>
      </c>
      <c r="J25" s="46">
        <f>$D25*Parameters!D$6*Parameters!D$8*Parameters!D$10/1000</f>
        <v>18.765000000000001</v>
      </c>
      <c r="K25" s="47">
        <f>$D25*Parameters!E$6*Parameters!E$8*Parameters!E$10/1000</f>
        <v>40.115400000000001</v>
      </c>
      <c r="L25" s="48">
        <f>$D25*Parameters!F$6*Parameters!F$8*Parameters!F$10/1000</f>
        <v>87.15300000000002</v>
      </c>
      <c r="M25" s="45"/>
      <c r="N25" s="46">
        <f>$D25*Parameters!D$7*Parameters!D$9*Parameters!D$10/1000</f>
        <v>3.7530000000000001</v>
      </c>
      <c r="O25" s="47">
        <f>$D25*Parameters!E$7*Parameters!E$9*Parameters!E$10/1000</f>
        <v>8.4859500000000008</v>
      </c>
      <c r="P25" s="48">
        <f>$D25*Parameters!F$7*Parameters!F$9*Parameters!F$10/1000</f>
        <v>18.890099999999997</v>
      </c>
      <c r="Q25" s="36"/>
      <c r="R25" s="37">
        <f>$E25*Parameters!D$11/1000</f>
        <v>0.3</v>
      </c>
      <c r="S25" s="38">
        <f>$E25*Parameters!E$11/1000</f>
        <v>0.42</v>
      </c>
      <c r="T25" s="39">
        <f>$E25*Parameters!F$11/1000</f>
        <v>0.6</v>
      </c>
      <c r="U25" s="36"/>
      <c r="V25" s="37">
        <f>F25*Parameters!D$12/1000</f>
        <v>0</v>
      </c>
      <c r="W25" s="38">
        <f>G25*Parameters!E$12/1000</f>
        <v>2.4</v>
      </c>
      <c r="X25" s="39">
        <f>H25*Parameters!F$12/1000</f>
        <v>8</v>
      </c>
      <c r="Y25" s="36"/>
      <c r="Z25" s="49">
        <f t="shared" si="0"/>
        <v>22.818000000000001</v>
      </c>
      <c r="AA25" s="50">
        <f t="shared" si="1"/>
        <v>51.421350000000004</v>
      </c>
      <c r="AB25" s="51">
        <f t="shared" si="2"/>
        <v>114.6431</v>
      </c>
      <c r="AK25" s="7"/>
      <c r="AL25" s="6"/>
      <c r="AO25" s="7"/>
      <c r="AP25" s="6"/>
      <c r="AS25" s="7"/>
      <c r="AT25" s="6"/>
    </row>
    <row r="26" spans="1:46" x14ac:dyDescent="0.2">
      <c r="A26">
        <v>27</v>
      </c>
      <c r="B26" t="s">
        <v>97</v>
      </c>
      <c r="C26" t="s">
        <v>17</v>
      </c>
      <c r="D26" s="13">
        <v>6390</v>
      </c>
      <c r="E26" s="13">
        <v>2</v>
      </c>
      <c r="F26" s="13">
        <v>0</v>
      </c>
      <c r="G26" s="13">
        <v>2</v>
      </c>
      <c r="H26" s="13">
        <v>4</v>
      </c>
      <c r="J26" s="46">
        <f>$D26*Parameters!D$6*Parameters!D$8*Parameters!D$10/1000</f>
        <v>5.7510000000000003</v>
      </c>
      <c r="K26" s="47">
        <f>$D26*Parameters!E$6*Parameters!E$8*Parameters!E$10/1000</f>
        <v>12.294360000000001</v>
      </c>
      <c r="L26" s="48">
        <f>$D26*Parameters!F$6*Parameters!F$8*Parameters!F$10/1000</f>
        <v>26.7102</v>
      </c>
      <c r="M26" s="45"/>
      <c r="N26" s="46">
        <f>$D26*Parameters!D$7*Parameters!D$9*Parameters!D$10/1000</f>
        <v>1.1502000000000001</v>
      </c>
      <c r="O26" s="47">
        <f>$D26*Parameters!E$7*Parameters!E$9*Parameters!E$10/1000</f>
        <v>2.60073</v>
      </c>
      <c r="P26" s="48">
        <f>$D26*Parameters!F$7*Parameters!F$9*Parameters!F$10/1000</f>
        <v>5.7893399999999993</v>
      </c>
      <c r="Q26" s="36"/>
      <c r="R26" s="37">
        <f>$E26*Parameters!D$11/1000</f>
        <v>0.2</v>
      </c>
      <c r="S26" s="38">
        <f>$E26*Parameters!E$11/1000</f>
        <v>0.28000000000000003</v>
      </c>
      <c r="T26" s="39">
        <f>$E26*Parameters!F$11/1000</f>
        <v>0.4</v>
      </c>
      <c r="U26" s="36"/>
      <c r="V26" s="37">
        <f>F26*Parameters!D$12/1000</f>
        <v>0</v>
      </c>
      <c r="W26" s="38">
        <f>G26*Parameters!E$12/1000</f>
        <v>1.6</v>
      </c>
      <c r="X26" s="39">
        <f>H26*Parameters!F$12/1000</f>
        <v>4</v>
      </c>
      <c r="Y26" s="36"/>
      <c r="Z26" s="49">
        <f t="shared" si="0"/>
        <v>7.1012000000000004</v>
      </c>
      <c r="AA26" s="50">
        <f t="shared" si="1"/>
        <v>16.775090000000002</v>
      </c>
      <c r="AB26" s="51">
        <f t="shared" si="2"/>
        <v>36.899539999999995</v>
      </c>
      <c r="AL26" s="6"/>
      <c r="AO26" s="7"/>
      <c r="AP26" s="6"/>
      <c r="AS26" s="7"/>
      <c r="AT26" s="6"/>
    </row>
    <row r="27" spans="1:46" x14ac:dyDescent="0.2">
      <c r="A27">
        <v>28</v>
      </c>
      <c r="B27" t="s">
        <v>98</v>
      </c>
      <c r="C27" t="s">
        <v>17</v>
      </c>
      <c r="D27" s="13">
        <v>14040</v>
      </c>
      <c r="E27" s="13">
        <v>3</v>
      </c>
      <c r="F27" s="13">
        <v>0</v>
      </c>
      <c r="G27" s="13">
        <v>6</v>
      </c>
      <c r="H27" s="13">
        <v>14</v>
      </c>
      <c r="J27" s="46">
        <f>$D27*Parameters!D$6*Parameters!D$8*Parameters!D$10/1000</f>
        <v>12.635999999999999</v>
      </c>
      <c r="K27" s="47">
        <f>$D27*Parameters!E$6*Parameters!E$8*Parameters!E$10/1000</f>
        <v>27.012960000000003</v>
      </c>
      <c r="L27" s="48">
        <f>$D27*Parameters!F$6*Parameters!F$8*Parameters!F$10/1000</f>
        <v>58.687200000000004</v>
      </c>
      <c r="M27" s="45"/>
      <c r="N27" s="46">
        <f>$D27*Parameters!D$7*Parameters!D$9*Parameters!D$10/1000</f>
        <v>2.5272000000000001</v>
      </c>
      <c r="O27" s="47">
        <f>$D27*Parameters!E$7*Parameters!E$9*Parameters!E$10/1000</f>
        <v>5.7142800000000005</v>
      </c>
      <c r="P27" s="48">
        <f>$D27*Parameters!F$7*Parameters!F$9*Parameters!F$10/1000</f>
        <v>12.72024</v>
      </c>
      <c r="Q27" s="36"/>
      <c r="R27" s="37">
        <f>$E27*Parameters!D$11/1000</f>
        <v>0.3</v>
      </c>
      <c r="S27" s="38">
        <f>$E27*Parameters!E$11/1000</f>
        <v>0.42</v>
      </c>
      <c r="T27" s="39">
        <f>$E27*Parameters!F$11/1000</f>
        <v>0.6</v>
      </c>
      <c r="U27" s="36"/>
      <c r="V27" s="37">
        <f>F27*Parameters!D$12/1000</f>
        <v>0</v>
      </c>
      <c r="W27" s="38">
        <f>G27*Parameters!E$12/1000</f>
        <v>4.8</v>
      </c>
      <c r="X27" s="39">
        <f>H27*Parameters!F$12/1000</f>
        <v>14</v>
      </c>
      <c r="Y27" s="36"/>
      <c r="Z27" s="49">
        <f t="shared" si="0"/>
        <v>15.463200000000001</v>
      </c>
      <c r="AA27" s="50">
        <f t="shared" si="1"/>
        <v>37.947240000000001</v>
      </c>
      <c r="AB27" s="51">
        <f t="shared" si="2"/>
        <v>86.007440000000003</v>
      </c>
      <c r="AL27" s="6"/>
      <c r="AO27" s="7"/>
      <c r="AP27" s="6"/>
      <c r="AS27" s="7"/>
      <c r="AT27" s="6"/>
    </row>
    <row r="28" spans="1:46" x14ac:dyDescent="0.2">
      <c r="A28">
        <v>2</v>
      </c>
      <c r="B28" t="s">
        <v>99</v>
      </c>
      <c r="C28" t="s">
        <v>18</v>
      </c>
      <c r="D28" s="13">
        <v>2300</v>
      </c>
      <c r="E28" s="13">
        <v>2</v>
      </c>
      <c r="F28" s="13">
        <v>0</v>
      </c>
      <c r="G28" s="13">
        <v>3</v>
      </c>
      <c r="H28" s="13">
        <v>8</v>
      </c>
      <c r="J28" s="46">
        <f>$D28*Parameters!D$6*Parameters!D$8*Parameters!D$10/1000</f>
        <v>2.0699999999999998</v>
      </c>
      <c r="K28" s="47">
        <f>$D28*Parameters!E$6*Parameters!E$8*Parameters!E$10/1000</f>
        <v>4.4252000000000002</v>
      </c>
      <c r="L28" s="48">
        <f>$D28*Parameters!F$6*Parameters!F$8*Parameters!F$10/1000</f>
        <v>9.6140000000000008</v>
      </c>
      <c r="M28" s="45"/>
      <c r="N28" s="46">
        <f>$D28*Parameters!D$7*Parameters!D$9*Parameters!D$10/1000</f>
        <v>0.41399999999999998</v>
      </c>
      <c r="O28" s="47">
        <f>$D28*Parameters!E$7*Parameters!E$9*Parameters!E$10/1000</f>
        <v>0.93610000000000004</v>
      </c>
      <c r="P28" s="48">
        <f>$D28*Parameters!F$7*Parameters!F$9*Parameters!F$10/1000</f>
        <v>2.0837999999999997</v>
      </c>
      <c r="Q28" s="36"/>
      <c r="R28" s="37">
        <f>$E28*Parameters!D$11/1000</f>
        <v>0.2</v>
      </c>
      <c r="S28" s="38">
        <f>$E28*Parameters!E$11/1000</f>
        <v>0.28000000000000003</v>
      </c>
      <c r="T28" s="39">
        <f>$E28*Parameters!F$11/1000</f>
        <v>0.4</v>
      </c>
      <c r="U28" s="36"/>
      <c r="V28" s="37">
        <f>F28*Parameters!D$12/1000</f>
        <v>0</v>
      </c>
      <c r="W28" s="38">
        <f>G28*Parameters!E$12/1000</f>
        <v>2.4</v>
      </c>
      <c r="X28" s="39">
        <f>H28*Parameters!F$12/1000</f>
        <v>8</v>
      </c>
      <c r="Y28" s="36"/>
      <c r="Z28" s="49">
        <f t="shared" si="0"/>
        <v>2.6840000000000002</v>
      </c>
      <c r="AA28" s="50">
        <f t="shared" si="1"/>
        <v>8.0412999999999997</v>
      </c>
      <c r="AB28" s="51">
        <f t="shared" si="2"/>
        <v>20.097799999999999</v>
      </c>
      <c r="AL28" s="6"/>
      <c r="AO28" s="7"/>
      <c r="AP28" s="6"/>
      <c r="AS28" s="7"/>
      <c r="AT28" s="6"/>
    </row>
    <row r="29" spans="1:46" x14ac:dyDescent="0.2">
      <c r="A29">
        <v>29</v>
      </c>
      <c r="B29" t="s">
        <v>100</v>
      </c>
      <c r="C29" t="s">
        <v>17</v>
      </c>
      <c r="D29" s="13">
        <v>29330</v>
      </c>
      <c r="E29" s="13">
        <v>12</v>
      </c>
      <c r="F29" s="13">
        <v>0</v>
      </c>
      <c r="G29" s="13">
        <v>15</v>
      </c>
      <c r="H29" s="13">
        <v>38</v>
      </c>
      <c r="J29" s="46">
        <f>$D29*Parameters!D$6*Parameters!D$8*Parameters!D$10/1000</f>
        <v>26.396999999999998</v>
      </c>
      <c r="K29" s="47">
        <f>$D29*Parameters!E$6*Parameters!E$8*Parameters!E$10/1000</f>
        <v>56.430920000000008</v>
      </c>
      <c r="L29" s="48">
        <f>$D29*Parameters!F$6*Parameters!F$8*Parameters!F$10/1000</f>
        <v>122.5994</v>
      </c>
      <c r="M29" s="45"/>
      <c r="N29" s="46">
        <f>$D29*Parameters!D$7*Parameters!D$9*Parameters!D$10/1000</f>
        <v>5.2794000000000008</v>
      </c>
      <c r="O29" s="47">
        <f>$D29*Parameters!E$7*Parameters!E$9*Parameters!E$10/1000</f>
        <v>11.937310000000002</v>
      </c>
      <c r="P29" s="48">
        <f>$D29*Parameters!F$7*Parameters!F$9*Parameters!F$10/1000</f>
        <v>26.572980000000001</v>
      </c>
      <c r="Q29" s="36"/>
      <c r="R29" s="37">
        <f>$E29*Parameters!D$11/1000</f>
        <v>1.2</v>
      </c>
      <c r="S29" s="38">
        <f>$E29*Parameters!E$11/1000</f>
        <v>1.68</v>
      </c>
      <c r="T29" s="39">
        <f>$E29*Parameters!F$11/1000</f>
        <v>2.4</v>
      </c>
      <c r="U29" s="36"/>
      <c r="V29" s="37">
        <f>F29*Parameters!D$12/1000</f>
        <v>0</v>
      </c>
      <c r="W29" s="38">
        <f>G29*Parameters!E$12/1000</f>
        <v>12</v>
      </c>
      <c r="X29" s="39">
        <f>H29*Parameters!F$12/1000</f>
        <v>38</v>
      </c>
      <c r="Y29" s="36"/>
      <c r="Z29" s="49">
        <f t="shared" si="0"/>
        <v>32.876400000000004</v>
      </c>
      <c r="AA29" s="50">
        <f t="shared" si="1"/>
        <v>82.048230000000018</v>
      </c>
      <c r="AB29" s="51">
        <f t="shared" si="2"/>
        <v>189.57238000000001</v>
      </c>
      <c r="AL29" s="6"/>
      <c r="AO29" s="7"/>
      <c r="AP29" s="6"/>
      <c r="AS29" s="7"/>
      <c r="AT29" s="6"/>
    </row>
    <row r="30" spans="1:46" x14ac:dyDescent="0.2">
      <c r="A30">
        <v>30</v>
      </c>
      <c r="B30" t="s">
        <v>101</v>
      </c>
      <c r="C30" t="s">
        <v>17</v>
      </c>
      <c r="D30" s="13">
        <v>33360</v>
      </c>
      <c r="E30" s="13">
        <v>9</v>
      </c>
      <c r="F30" s="13">
        <v>0</v>
      </c>
      <c r="G30" s="13">
        <v>11</v>
      </c>
      <c r="H30" s="13">
        <v>28</v>
      </c>
      <c r="J30" s="46">
        <f>$D30*Parameters!D$6*Parameters!D$8*Parameters!D$10/1000</f>
        <v>30.024000000000001</v>
      </c>
      <c r="K30" s="47">
        <f>$D30*Parameters!E$6*Parameters!E$8*Parameters!E$10/1000</f>
        <v>64.184640000000002</v>
      </c>
      <c r="L30" s="48">
        <f>$D30*Parameters!F$6*Parameters!F$8*Parameters!F$10/1000</f>
        <v>139.44479999999999</v>
      </c>
      <c r="M30" s="45"/>
      <c r="N30" s="46">
        <f>$D30*Parameters!D$7*Parameters!D$9*Parameters!D$10/1000</f>
        <v>6.0048000000000004</v>
      </c>
      <c r="O30" s="47">
        <f>$D30*Parameters!E$7*Parameters!E$9*Parameters!E$10/1000</f>
        <v>13.57752</v>
      </c>
      <c r="P30" s="48">
        <f>$D30*Parameters!F$7*Parameters!F$9*Parameters!F$10/1000</f>
        <v>30.224159999999998</v>
      </c>
      <c r="Q30" s="36"/>
      <c r="R30" s="37">
        <f>$E30*Parameters!D$11/1000</f>
        <v>0.9</v>
      </c>
      <c r="S30" s="38">
        <f>$E30*Parameters!E$11/1000</f>
        <v>1.26</v>
      </c>
      <c r="T30" s="39">
        <f>$E30*Parameters!F$11/1000</f>
        <v>1.8</v>
      </c>
      <c r="U30" s="36"/>
      <c r="V30" s="37">
        <f>F30*Parameters!D$12/1000</f>
        <v>0</v>
      </c>
      <c r="W30" s="38">
        <f>G30*Parameters!E$12/1000</f>
        <v>8.8000000000000007</v>
      </c>
      <c r="X30" s="39">
        <f>H30*Parameters!F$12/1000</f>
        <v>28</v>
      </c>
      <c r="Y30" s="36"/>
      <c r="Z30" s="49">
        <f t="shared" si="0"/>
        <v>36.928800000000003</v>
      </c>
      <c r="AA30" s="50">
        <f t="shared" si="1"/>
        <v>87.822159999999997</v>
      </c>
      <c r="AB30" s="51">
        <f t="shared" si="2"/>
        <v>199.46895999999998</v>
      </c>
      <c r="AL30" s="6"/>
      <c r="AO30" s="7"/>
      <c r="AP30" s="6"/>
      <c r="AS30" s="7"/>
      <c r="AT30" s="6"/>
    </row>
    <row r="31" spans="1:46" x14ac:dyDescent="0.2">
      <c r="A31">
        <v>31</v>
      </c>
      <c r="B31" t="s">
        <v>102</v>
      </c>
      <c r="C31" t="s">
        <v>17</v>
      </c>
      <c r="D31" s="13">
        <v>12550</v>
      </c>
      <c r="E31" s="13">
        <v>4</v>
      </c>
      <c r="F31" s="13">
        <v>0</v>
      </c>
      <c r="G31" s="13">
        <v>8</v>
      </c>
      <c r="H31" s="13">
        <v>20</v>
      </c>
      <c r="J31" s="46">
        <f>$D31*Parameters!D$6*Parameters!D$8*Parameters!D$10/1000</f>
        <v>11.295</v>
      </c>
      <c r="K31" s="47">
        <f>$D31*Parameters!E$6*Parameters!E$8*Parameters!E$10/1000</f>
        <v>24.1462</v>
      </c>
      <c r="L31" s="48">
        <f>$D31*Parameters!F$6*Parameters!F$8*Parameters!F$10/1000</f>
        <v>52.45900000000001</v>
      </c>
      <c r="M31" s="45"/>
      <c r="N31" s="46">
        <f>$D31*Parameters!D$7*Parameters!D$9*Parameters!D$10/1000</f>
        <v>2.2589999999999999</v>
      </c>
      <c r="O31" s="47">
        <f>$D31*Parameters!E$7*Parameters!E$9*Parameters!E$10/1000</f>
        <v>5.10785</v>
      </c>
      <c r="P31" s="48">
        <f>$D31*Parameters!F$7*Parameters!F$9*Parameters!F$10/1000</f>
        <v>11.370299999999999</v>
      </c>
      <c r="Q31" s="36"/>
      <c r="R31" s="37">
        <f>$E31*Parameters!D$11/1000</f>
        <v>0.4</v>
      </c>
      <c r="S31" s="38">
        <f>$E31*Parameters!E$11/1000</f>
        <v>0.56000000000000005</v>
      </c>
      <c r="T31" s="39">
        <f>$E31*Parameters!F$11/1000</f>
        <v>0.8</v>
      </c>
      <c r="U31" s="36"/>
      <c r="V31" s="37">
        <f>F31*Parameters!D$12/1000</f>
        <v>0</v>
      </c>
      <c r="W31" s="38">
        <f>G31*Parameters!E$12/1000</f>
        <v>6.4</v>
      </c>
      <c r="X31" s="39">
        <f>H31*Parameters!F$12/1000</f>
        <v>20</v>
      </c>
      <c r="Y31" s="36"/>
      <c r="Z31" s="49">
        <f t="shared" si="0"/>
        <v>13.954000000000001</v>
      </c>
      <c r="AA31" s="50">
        <f t="shared" si="1"/>
        <v>36.21405</v>
      </c>
      <c r="AB31" s="51">
        <f t="shared" si="2"/>
        <v>84.629300000000015</v>
      </c>
      <c r="AL31" s="6"/>
      <c r="AO31" s="7"/>
      <c r="AP31" s="6"/>
      <c r="AS31" s="7"/>
      <c r="AT31" s="6"/>
    </row>
    <row r="32" spans="1:46" x14ac:dyDescent="0.2">
      <c r="A32">
        <v>32</v>
      </c>
      <c r="B32" t="s">
        <v>103</v>
      </c>
      <c r="C32" t="s">
        <v>17</v>
      </c>
      <c r="D32" s="13">
        <v>13020</v>
      </c>
      <c r="E32" s="13">
        <v>4</v>
      </c>
      <c r="F32" s="13">
        <v>0</v>
      </c>
      <c r="G32" s="13">
        <v>8</v>
      </c>
      <c r="H32" s="13">
        <v>20</v>
      </c>
      <c r="J32" s="46">
        <f>$D32*Parameters!D$6*Parameters!D$8*Parameters!D$10/1000</f>
        <v>11.718</v>
      </c>
      <c r="K32" s="47">
        <f>$D32*Parameters!E$6*Parameters!E$8*Parameters!E$10/1000</f>
        <v>25.050480000000004</v>
      </c>
      <c r="L32" s="48">
        <f>$D32*Parameters!F$6*Parameters!F$8*Parameters!F$10/1000</f>
        <v>54.423600000000008</v>
      </c>
      <c r="M32" s="45"/>
      <c r="N32" s="46">
        <f>$D32*Parameters!D$7*Parameters!D$9*Parameters!D$10/1000</f>
        <v>2.3435999999999999</v>
      </c>
      <c r="O32" s="47">
        <f>$D32*Parameters!E$7*Parameters!E$9*Parameters!E$10/1000</f>
        <v>5.2991400000000004</v>
      </c>
      <c r="P32" s="48">
        <f>$D32*Parameters!F$7*Parameters!F$9*Parameters!F$10/1000</f>
        <v>11.796119999999998</v>
      </c>
      <c r="Q32" s="36"/>
      <c r="R32" s="37">
        <f>$E32*Parameters!D$11/1000</f>
        <v>0.4</v>
      </c>
      <c r="S32" s="38">
        <f>$E32*Parameters!E$11/1000</f>
        <v>0.56000000000000005</v>
      </c>
      <c r="T32" s="39">
        <f>$E32*Parameters!F$11/1000</f>
        <v>0.8</v>
      </c>
      <c r="U32" s="36"/>
      <c r="V32" s="37">
        <f>F32*Parameters!D$12/1000</f>
        <v>0</v>
      </c>
      <c r="W32" s="38">
        <f>G32*Parameters!E$12/1000</f>
        <v>6.4</v>
      </c>
      <c r="X32" s="39">
        <f>H32*Parameters!F$12/1000</f>
        <v>20</v>
      </c>
      <c r="Y32" s="36"/>
      <c r="Z32" s="49">
        <f t="shared" si="0"/>
        <v>14.461600000000001</v>
      </c>
      <c r="AA32" s="50">
        <f t="shared" si="1"/>
        <v>37.309620000000002</v>
      </c>
      <c r="AB32" s="51">
        <f t="shared" si="2"/>
        <v>87.019720000000007</v>
      </c>
      <c r="AL32" s="6"/>
      <c r="AO32" s="7"/>
      <c r="AP32" s="6"/>
      <c r="AS32" s="7"/>
      <c r="AT32" s="6"/>
    </row>
    <row r="33" spans="1:46" x14ac:dyDescent="0.2">
      <c r="A33">
        <v>33</v>
      </c>
      <c r="B33" t="s">
        <v>104</v>
      </c>
      <c r="C33" t="s">
        <v>17</v>
      </c>
      <c r="D33" s="13">
        <v>25740</v>
      </c>
      <c r="E33" s="13">
        <v>5</v>
      </c>
      <c r="F33" s="13">
        <v>0</v>
      </c>
      <c r="G33" s="13">
        <v>8</v>
      </c>
      <c r="H33" s="13">
        <v>20</v>
      </c>
      <c r="J33" s="46">
        <f>$D33*Parameters!D$6*Parameters!D$8*Parameters!D$10/1000</f>
        <v>23.166</v>
      </c>
      <c r="K33" s="47">
        <f>$D33*Parameters!E$6*Parameters!E$8*Parameters!E$10/1000</f>
        <v>49.52376000000001</v>
      </c>
      <c r="L33" s="48">
        <f>$D33*Parameters!F$6*Parameters!F$8*Parameters!F$10/1000</f>
        <v>107.59320000000001</v>
      </c>
      <c r="M33" s="45"/>
      <c r="N33" s="46">
        <f>$D33*Parameters!D$7*Parameters!D$9*Parameters!D$10/1000</f>
        <v>4.6331999999999995</v>
      </c>
      <c r="O33" s="47">
        <f>$D33*Parameters!E$7*Parameters!E$9*Parameters!E$10/1000</f>
        <v>10.476180000000001</v>
      </c>
      <c r="P33" s="48">
        <f>$D33*Parameters!F$7*Parameters!F$9*Parameters!F$10/1000</f>
        <v>23.320439999999998</v>
      </c>
      <c r="Q33" s="36"/>
      <c r="R33" s="37">
        <f>$E33*Parameters!D$11/1000</f>
        <v>0.5</v>
      </c>
      <c r="S33" s="38">
        <f>$E33*Parameters!E$11/1000</f>
        <v>0.7</v>
      </c>
      <c r="T33" s="39">
        <f>$E33*Parameters!F$11/1000</f>
        <v>1</v>
      </c>
      <c r="U33" s="36"/>
      <c r="V33" s="37">
        <f>F33*Parameters!D$12/1000</f>
        <v>0</v>
      </c>
      <c r="W33" s="38">
        <f>G33*Parameters!E$12/1000</f>
        <v>6.4</v>
      </c>
      <c r="X33" s="39">
        <f>H33*Parameters!F$12/1000</f>
        <v>20</v>
      </c>
      <c r="Y33" s="36"/>
      <c r="Z33" s="49">
        <f t="shared" si="0"/>
        <v>28.299199999999999</v>
      </c>
      <c r="AA33" s="50">
        <f t="shared" si="1"/>
        <v>67.099940000000018</v>
      </c>
      <c r="AB33" s="51">
        <f t="shared" si="2"/>
        <v>151.91364000000002</v>
      </c>
      <c r="AK33" s="7"/>
      <c r="AL33" s="6"/>
      <c r="AO33" s="7"/>
      <c r="AP33" s="6"/>
      <c r="AS33" s="7"/>
      <c r="AT33" s="6"/>
    </row>
    <row r="34" spans="1:46" x14ac:dyDescent="0.2">
      <c r="A34">
        <v>34</v>
      </c>
      <c r="B34" t="s">
        <v>105</v>
      </c>
      <c r="C34" t="s">
        <v>17</v>
      </c>
      <c r="D34" s="13">
        <v>18980</v>
      </c>
      <c r="E34" s="13">
        <v>6</v>
      </c>
      <c r="F34" s="13">
        <v>0</v>
      </c>
      <c r="G34" s="13">
        <v>9</v>
      </c>
      <c r="H34" s="13">
        <v>22</v>
      </c>
      <c r="J34" s="46">
        <f>$D34*Parameters!D$6*Parameters!D$8*Parameters!D$10/1000</f>
        <v>17.082000000000001</v>
      </c>
      <c r="K34" s="47">
        <f>$D34*Parameters!E$6*Parameters!E$8*Parameters!E$10/1000</f>
        <v>36.517520000000005</v>
      </c>
      <c r="L34" s="48">
        <f>$D34*Parameters!F$6*Parameters!F$8*Parameters!F$10/1000</f>
        <v>79.336399999999998</v>
      </c>
      <c r="M34" s="45"/>
      <c r="N34" s="46">
        <f>$D34*Parameters!D$7*Parameters!D$9*Parameters!D$10/1000</f>
        <v>3.4163999999999999</v>
      </c>
      <c r="O34" s="47">
        <f>$D34*Parameters!E$7*Parameters!E$9*Parameters!E$10/1000</f>
        <v>7.7248600000000014</v>
      </c>
      <c r="P34" s="48">
        <f>$D34*Parameters!F$7*Parameters!F$9*Parameters!F$10/1000</f>
        <v>17.195879999999999</v>
      </c>
      <c r="Q34" s="36"/>
      <c r="R34" s="37">
        <f>$E34*Parameters!D$11/1000</f>
        <v>0.6</v>
      </c>
      <c r="S34" s="38">
        <f>$E34*Parameters!E$11/1000</f>
        <v>0.84</v>
      </c>
      <c r="T34" s="39">
        <f>$E34*Parameters!F$11/1000</f>
        <v>1.2</v>
      </c>
      <c r="U34" s="36"/>
      <c r="V34" s="37">
        <f>F34*Parameters!D$12/1000</f>
        <v>0</v>
      </c>
      <c r="W34" s="38">
        <f>G34*Parameters!E$12/1000</f>
        <v>7.2</v>
      </c>
      <c r="X34" s="39">
        <f>H34*Parameters!F$12/1000</f>
        <v>22</v>
      </c>
      <c r="Y34" s="36"/>
      <c r="Z34" s="49">
        <f t="shared" si="0"/>
        <v>21.098400000000002</v>
      </c>
      <c r="AA34" s="50">
        <f t="shared" si="1"/>
        <v>52.282380000000011</v>
      </c>
      <c r="AB34" s="51">
        <f t="shared" si="2"/>
        <v>119.73228</v>
      </c>
      <c r="AK34" s="7"/>
      <c r="AL34" s="6"/>
      <c r="AO34" s="7"/>
      <c r="AP34" s="6"/>
      <c r="AS34" s="7"/>
      <c r="AT34" s="6"/>
    </row>
    <row r="35" spans="1:46" x14ac:dyDescent="0.2">
      <c r="A35">
        <v>8</v>
      </c>
      <c r="B35" t="s">
        <v>106</v>
      </c>
      <c r="C35" t="s">
        <v>16</v>
      </c>
      <c r="D35" s="13">
        <v>16720</v>
      </c>
      <c r="E35" s="13">
        <v>7</v>
      </c>
      <c r="F35" s="13">
        <v>0</v>
      </c>
      <c r="G35" s="13">
        <v>12</v>
      </c>
      <c r="H35" s="13">
        <v>32</v>
      </c>
      <c r="J35" s="46">
        <f>$D35*Parameters!D$6*Parameters!D$8*Parameters!D$10/1000</f>
        <v>15.048</v>
      </c>
      <c r="K35" s="47">
        <f>$D35*Parameters!E$6*Parameters!E$8*Parameters!E$10/1000</f>
        <v>32.169280000000001</v>
      </c>
      <c r="L35" s="48">
        <f>$D35*Parameters!F$6*Parameters!F$8*Parameters!F$10/1000</f>
        <v>69.889599999999987</v>
      </c>
      <c r="M35" s="45"/>
      <c r="N35" s="46">
        <f>$D35*Parameters!D$7*Parameters!D$9*Parameters!D$10/1000</f>
        <v>3.0095999999999998</v>
      </c>
      <c r="O35" s="47">
        <f>$D35*Parameters!E$7*Parameters!E$9*Parameters!E$10/1000</f>
        <v>6.8050400000000009</v>
      </c>
      <c r="P35" s="48">
        <f>$D35*Parameters!F$7*Parameters!F$9*Parameters!F$10/1000</f>
        <v>15.148319999999998</v>
      </c>
      <c r="Q35" s="36"/>
      <c r="R35" s="37">
        <f>$E35*Parameters!D$11/1000</f>
        <v>0.7</v>
      </c>
      <c r="S35" s="38">
        <f>$E35*Parameters!E$11/1000</f>
        <v>0.98</v>
      </c>
      <c r="T35" s="39">
        <f>$E35*Parameters!F$11/1000</f>
        <v>1.4</v>
      </c>
      <c r="U35" s="36"/>
      <c r="V35" s="37">
        <f>F35*Parameters!D$12/1000</f>
        <v>0</v>
      </c>
      <c r="W35" s="38">
        <f>G35*Parameters!E$12/1000</f>
        <v>9.6</v>
      </c>
      <c r="X35" s="39">
        <f>H35*Parameters!F$12/1000</f>
        <v>32</v>
      </c>
      <c r="Y35" s="36"/>
      <c r="Z35" s="49">
        <f t="shared" si="0"/>
        <v>18.7576</v>
      </c>
      <c r="AA35" s="50">
        <f t="shared" si="1"/>
        <v>49.554319999999997</v>
      </c>
      <c r="AB35" s="51">
        <f t="shared" si="2"/>
        <v>118.43791999999999</v>
      </c>
      <c r="AK35" s="7"/>
      <c r="AL35" s="6"/>
      <c r="AO35" s="7"/>
      <c r="AP35" s="6"/>
      <c r="AS35" s="7"/>
      <c r="AT35" s="6"/>
    </row>
    <row r="36" spans="1:46" x14ac:dyDescent="0.2">
      <c r="A36">
        <v>35</v>
      </c>
      <c r="B36" t="s">
        <v>107</v>
      </c>
      <c r="C36" t="s">
        <v>17</v>
      </c>
      <c r="D36" s="13">
        <v>13490</v>
      </c>
      <c r="E36" s="13">
        <v>5</v>
      </c>
      <c r="F36" s="13">
        <v>0</v>
      </c>
      <c r="G36" s="13">
        <v>8</v>
      </c>
      <c r="H36" s="13">
        <v>20</v>
      </c>
      <c r="J36" s="46">
        <f>$D36*Parameters!D$6*Parameters!D$8*Parameters!D$10/1000</f>
        <v>12.141</v>
      </c>
      <c r="K36" s="47">
        <f>$D36*Parameters!E$6*Parameters!E$8*Parameters!E$10/1000</f>
        <v>25.95476</v>
      </c>
      <c r="L36" s="48">
        <f>$D36*Parameters!F$6*Parameters!F$8*Parameters!F$10/1000</f>
        <v>56.388200000000005</v>
      </c>
      <c r="M36" s="45"/>
      <c r="N36" s="46">
        <f>$D36*Parameters!D$7*Parameters!D$9*Parameters!D$10/1000</f>
        <v>2.4282000000000004</v>
      </c>
      <c r="O36" s="47">
        <f>$D36*Parameters!E$7*Parameters!E$9*Parameters!E$10/1000</f>
        <v>5.4904299999999999</v>
      </c>
      <c r="P36" s="48">
        <f>$D36*Parameters!F$7*Parameters!F$9*Parameters!F$10/1000</f>
        <v>12.221939999999998</v>
      </c>
      <c r="Q36" s="36"/>
      <c r="R36" s="37">
        <f>$E36*Parameters!D$11/1000</f>
        <v>0.5</v>
      </c>
      <c r="S36" s="38">
        <f>$E36*Parameters!E$11/1000</f>
        <v>0.7</v>
      </c>
      <c r="T36" s="39">
        <f>$E36*Parameters!F$11/1000</f>
        <v>1</v>
      </c>
      <c r="U36" s="36"/>
      <c r="V36" s="37">
        <f>F36*Parameters!D$12/1000</f>
        <v>0</v>
      </c>
      <c r="W36" s="38">
        <f>G36*Parameters!E$12/1000</f>
        <v>6.4</v>
      </c>
      <c r="X36" s="39">
        <f>H36*Parameters!F$12/1000</f>
        <v>20</v>
      </c>
      <c r="Y36" s="36"/>
      <c r="Z36" s="49">
        <f t="shared" si="0"/>
        <v>15.0692</v>
      </c>
      <c r="AA36" s="50">
        <f t="shared" si="1"/>
        <v>38.545189999999998</v>
      </c>
      <c r="AB36" s="51">
        <f t="shared" si="2"/>
        <v>89.610140000000001</v>
      </c>
      <c r="AK36" s="7"/>
      <c r="AL36" s="6"/>
      <c r="AO36" s="7"/>
      <c r="AP36" s="6"/>
      <c r="AS36" s="7"/>
      <c r="AT36" s="6"/>
    </row>
    <row r="37" spans="1:46" x14ac:dyDescent="0.2">
      <c r="A37">
        <v>36</v>
      </c>
      <c r="B37" t="s">
        <v>108</v>
      </c>
      <c r="C37" t="s">
        <v>17</v>
      </c>
      <c r="D37" s="13">
        <v>16850</v>
      </c>
      <c r="E37" s="13">
        <v>7</v>
      </c>
      <c r="F37" s="13">
        <v>0</v>
      </c>
      <c r="G37" s="13">
        <v>9</v>
      </c>
      <c r="H37" s="13">
        <v>22</v>
      </c>
      <c r="J37" s="46">
        <f>$D37*Parameters!D$6*Parameters!D$8*Parameters!D$10/1000</f>
        <v>15.164999999999999</v>
      </c>
      <c r="K37" s="47">
        <f>$D37*Parameters!E$6*Parameters!E$8*Parameters!E$10/1000</f>
        <v>32.419400000000003</v>
      </c>
      <c r="L37" s="48">
        <f>$D37*Parameters!F$6*Parameters!F$8*Parameters!F$10/1000</f>
        <v>70.433000000000007</v>
      </c>
      <c r="M37" s="45"/>
      <c r="N37" s="46">
        <f>$D37*Parameters!D$7*Parameters!D$9*Parameters!D$10/1000</f>
        <v>3.0329999999999999</v>
      </c>
      <c r="O37" s="47">
        <f>$D37*Parameters!E$7*Parameters!E$9*Parameters!E$10/1000</f>
        <v>6.8579500000000007</v>
      </c>
      <c r="P37" s="48">
        <f>$D37*Parameters!F$7*Parameters!F$9*Parameters!F$10/1000</f>
        <v>15.2661</v>
      </c>
      <c r="Q37" s="36"/>
      <c r="R37" s="37">
        <f>$E37*Parameters!D$11/1000</f>
        <v>0.7</v>
      </c>
      <c r="S37" s="38">
        <f>$E37*Parameters!E$11/1000</f>
        <v>0.98</v>
      </c>
      <c r="T37" s="39">
        <f>$E37*Parameters!F$11/1000</f>
        <v>1.4</v>
      </c>
      <c r="U37" s="36"/>
      <c r="V37" s="37">
        <f>F37*Parameters!D$12/1000</f>
        <v>0</v>
      </c>
      <c r="W37" s="38">
        <f>G37*Parameters!E$12/1000</f>
        <v>7.2</v>
      </c>
      <c r="X37" s="39">
        <f>H37*Parameters!F$12/1000</f>
        <v>22</v>
      </c>
      <c r="Y37" s="36"/>
      <c r="Z37" s="49">
        <f t="shared" si="0"/>
        <v>18.898</v>
      </c>
      <c r="AA37" s="50">
        <f t="shared" si="1"/>
        <v>47.457350000000005</v>
      </c>
      <c r="AB37" s="51">
        <f t="shared" si="2"/>
        <v>109.09910000000001</v>
      </c>
      <c r="AK37" s="7"/>
      <c r="AL37" s="6"/>
      <c r="AO37" s="7"/>
      <c r="AP37" s="6"/>
      <c r="AS37" s="7"/>
      <c r="AT37" s="6"/>
    </row>
    <row r="38" spans="1:46" x14ac:dyDescent="0.2">
      <c r="A38">
        <v>37</v>
      </c>
      <c r="B38" t="s">
        <v>109</v>
      </c>
      <c r="C38" t="s">
        <v>17</v>
      </c>
      <c r="D38" s="13">
        <v>16480</v>
      </c>
      <c r="E38" s="13">
        <v>7</v>
      </c>
      <c r="F38" s="13">
        <v>0</v>
      </c>
      <c r="G38" s="13">
        <v>8</v>
      </c>
      <c r="H38" s="13">
        <v>20</v>
      </c>
      <c r="J38" s="46">
        <f>$D38*Parameters!D$6*Parameters!D$8*Parameters!D$10/1000</f>
        <v>14.832000000000001</v>
      </c>
      <c r="K38" s="47">
        <f>$D38*Parameters!E$6*Parameters!E$8*Parameters!E$10/1000</f>
        <v>31.707520000000002</v>
      </c>
      <c r="L38" s="48">
        <f>$D38*Parameters!F$6*Parameters!F$8*Parameters!F$10/1000</f>
        <v>68.886399999999995</v>
      </c>
      <c r="M38" s="45"/>
      <c r="N38" s="46">
        <f>$D38*Parameters!D$7*Parameters!D$9*Parameters!D$10/1000</f>
        <v>2.9664000000000001</v>
      </c>
      <c r="O38" s="47">
        <f>$D38*Parameters!E$7*Parameters!E$9*Parameters!E$10/1000</f>
        <v>6.7073600000000004</v>
      </c>
      <c r="P38" s="48">
        <f>$D38*Parameters!F$7*Parameters!F$9*Parameters!F$10/1000</f>
        <v>14.930879999999998</v>
      </c>
      <c r="Q38" s="36"/>
      <c r="R38" s="37">
        <f>$E38*Parameters!D$11/1000</f>
        <v>0.7</v>
      </c>
      <c r="S38" s="38">
        <f>$E38*Parameters!E$11/1000</f>
        <v>0.98</v>
      </c>
      <c r="T38" s="39">
        <f>$E38*Parameters!F$11/1000</f>
        <v>1.4</v>
      </c>
      <c r="U38" s="36"/>
      <c r="V38" s="37">
        <f>F38*Parameters!D$12/1000</f>
        <v>0</v>
      </c>
      <c r="W38" s="38">
        <f>G38*Parameters!E$12/1000</f>
        <v>6.4</v>
      </c>
      <c r="X38" s="39">
        <f>H38*Parameters!F$12/1000</f>
        <v>20</v>
      </c>
      <c r="Y38" s="36"/>
      <c r="Z38" s="49">
        <f t="shared" ref="Z38:Z53" si="3">J38+N38+R38+V38</f>
        <v>18.4984</v>
      </c>
      <c r="AA38" s="50">
        <f t="shared" ref="AA38:AA53" si="4">K38+O38+S38+W38</f>
        <v>45.794879999999999</v>
      </c>
      <c r="AB38" s="51">
        <f t="shared" ref="AB38:AB53" si="5">L38+P38+T38+X38</f>
        <v>105.21728</v>
      </c>
      <c r="AK38" s="7"/>
      <c r="AL38" s="6"/>
      <c r="AO38" s="7"/>
      <c r="AP38" s="6"/>
      <c r="AT38" s="6"/>
    </row>
    <row r="39" spans="1:46" x14ac:dyDescent="0.2">
      <c r="A39">
        <v>38</v>
      </c>
      <c r="B39" t="s">
        <v>110</v>
      </c>
      <c r="C39" t="s">
        <v>17</v>
      </c>
      <c r="D39" s="87">
        <v>29150</v>
      </c>
      <c r="E39" s="13">
        <v>6</v>
      </c>
      <c r="F39" s="13">
        <v>0</v>
      </c>
      <c r="G39" s="13">
        <v>9</v>
      </c>
      <c r="H39" s="13">
        <v>24</v>
      </c>
      <c r="J39" s="46">
        <f>$D39*Parameters!D$6*Parameters!D$8*Parameters!D$10/1000</f>
        <v>26.234999999999999</v>
      </c>
      <c r="K39" s="47">
        <f>$D39*Parameters!E$6*Parameters!E$8*Parameters!E$10/1000</f>
        <v>56.084600000000009</v>
      </c>
      <c r="L39" s="48">
        <f>$D39*Parameters!F$6*Parameters!F$8*Parameters!F$10/1000</f>
        <v>121.84700000000001</v>
      </c>
      <c r="M39" s="45"/>
      <c r="N39" s="46">
        <f>$D39*Parameters!D$7*Parameters!D$9*Parameters!D$10/1000</f>
        <v>5.2469999999999999</v>
      </c>
      <c r="O39" s="47">
        <f>$D39*Parameters!E$7*Parameters!E$9*Parameters!E$10/1000</f>
        <v>11.864050000000001</v>
      </c>
      <c r="P39" s="48">
        <f>$D39*Parameters!F$7*Parameters!F$9*Parameters!F$10/1000</f>
        <v>26.409899999999997</v>
      </c>
      <c r="Q39" s="36"/>
      <c r="R39" s="37">
        <f>$E39*Parameters!D$11/1000</f>
        <v>0.6</v>
      </c>
      <c r="S39" s="38">
        <f>$E39*Parameters!E$11/1000</f>
        <v>0.84</v>
      </c>
      <c r="T39" s="39">
        <f>$E39*Parameters!F$11/1000</f>
        <v>1.2</v>
      </c>
      <c r="U39" s="36"/>
      <c r="V39" s="37">
        <f>F39*Parameters!D$12/1000</f>
        <v>0</v>
      </c>
      <c r="W39" s="38">
        <f>G39*Parameters!E$12/1000</f>
        <v>7.2</v>
      </c>
      <c r="X39" s="39">
        <f>H39*Parameters!F$12/1000</f>
        <v>24</v>
      </c>
      <c r="Y39" s="36"/>
      <c r="Z39" s="49">
        <f t="shared" si="3"/>
        <v>32.082000000000001</v>
      </c>
      <c r="AA39" s="50">
        <f t="shared" si="4"/>
        <v>75.988650000000021</v>
      </c>
      <c r="AB39" s="51">
        <f t="shared" si="5"/>
        <v>173.45689999999999</v>
      </c>
      <c r="AK39" s="7"/>
      <c r="AL39" s="6"/>
      <c r="AO39" s="7"/>
      <c r="AP39" s="6"/>
      <c r="AT39" s="6"/>
    </row>
    <row r="40" spans="1:46" x14ac:dyDescent="0.2">
      <c r="A40">
        <v>39</v>
      </c>
      <c r="B40" t="s">
        <v>111</v>
      </c>
      <c r="C40" t="s">
        <v>17</v>
      </c>
      <c r="D40" s="13">
        <v>12460</v>
      </c>
      <c r="E40" s="13">
        <v>3</v>
      </c>
      <c r="F40" s="13">
        <v>0</v>
      </c>
      <c r="G40" s="13">
        <v>4</v>
      </c>
      <c r="H40" s="13">
        <v>10</v>
      </c>
      <c r="J40" s="46">
        <f>$D40*Parameters!D$6*Parameters!D$8*Parameters!D$10/1000</f>
        <v>11.214</v>
      </c>
      <c r="K40" s="47">
        <f>$D40*Parameters!E$6*Parameters!E$8*Parameters!E$10/1000</f>
        <v>23.973040000000001</v>
      </c>
      <c r="L40" s="48">
        <f>$D40*Parameters!F$6*Parameters!F$8*Parameters!F$10/1000</f>
        <v>52.082800000000006</v>
      </c>
      <c r="M40" s="45"/>
      <c r="N40" s="46">
        <f>$D40*Parameters!D$7*Parameters!D$9*Parameters!D$10/1000</f>
        <v>2.2428000000000003</v>
      </c>
      <c r="O40" s="47">
        <f>$D40*Parameters!E$7*Parameters!E$9*Parameters!E$10/1000</f>
        <v>5.0712200000000003</v>
      </c>
      <c r="P40" s="48">
        <f>$D40*Parameters!F$7*Parameters!F$9*Parameters!F$10/1000</f>
        <v>11.28876</v>
      </c>
      <c r="Q40" s="36"/>
      <c r="R40" s="37">
        <f>$E40*Parameters!D$11/1000</f>
        <v>0.3</v>
      </c>
      <c r="S40" s="38">
        <f>$E40*Parameters!E$11/1000</f>
        <v>0.42</v>
      </c>
      <c r="T40" s="39">
        <f>$E40*Parameters!F$11/1000</f>
        <v>0.6</v>
      </c>
      <c r="U40" s="36"/>
      <c r="V40" s="37">
        <f>F40*Parameters!D$12/1000</f>
        <v>0</v>
      </c>
      <c r="W40" s="38">
        <f>G40*Parameters!E$12/1000</f>
        <v>3.2</v>
      </c>
      <c r="X40" s="39">
        <f>H40*Parameters!F$12/1000</f>
        <v>10</v>
      </c>
      <c r="Y40" s="36"/>
      <c r="Z40" s="49">
        <f t="shared" si="3"/>
        <v>13.756800000000002</v>
      </c>
      <c r="AA40" s="50">
        <f t="shared" si="4"/>
        <v>32.664260000000006</v>
      </c>
      <c r="AB40" s="51">
        <f t="shared" si="5"/>
        <v>73.971560000000011</v>
      </c>
      <c r="AK40" s="7"/>
      <c r="AL40" s="6"/>
      <c r="AO40" s="7"/>
      <c r="AP40" s="6"/>
      <c r="AT40" s="6"/>
    </row>
    <row r="41" spans="1:46" x14ac:dyDescent="0.2">
      <c r="A41">
        <v>40</v>
      </c>
      <c r="B41" t="s">
        <v>112</v>
      </c>
      <c r="C41" t="s">
        <v>17</v>
      </c>
      <c r="D41" s="13">
        <v>22600</v>
      </c>
      <c r="E41" s="13">
        <v>3</v>
      </c>
      <c r="F41" s="13">
        <v>0</v>
      </c>
      <c r="G41" s="13">
        <v>4</v>
      </c>
      <c r="H41" s="13">
        <v>10</v>
      </c>
      <c r="J41" s="46">
        <f>$D41*Parameters!D$6*Parameters!D$8*Parameters!D$10/1000</f>
        <v>20.34</v>
      </c>
      <c r="K41" s="47">
        <f>$D41*Parameters!E$6*Parameters!E$8*Parameters!E$10/1000</f>
        <v>43.482399999999998</v>
      </c>
      <c r="L41" s="48">
        <f>$D41*Parameters!F$6*Parameters!F$8*Parameters!F$10/1000</f>
        <v>94.468000000000018</v>
      </c>
      <c r="M41" s="45"/>
      <c r="N41" s="46">
        <f>$D41*Parameters!D$7*Parameters!D$9*Parameters!D$10/1000</f>
        <v>4.0679999999999996</v>
      </c>
      <c r="O41" s="47">
        <f>$D41*Parameters!E$7*Parameters!E$9*Parameters!E$10/1000</f>
        <v>9.1981999999999999</v>
      </c>
      <c r="P41" s="48">
        <f>$D41*Parameters!F$7*Parameters!F$9*Parameters!F$10/1000</f>
        <v>20.4756</v>
      </c>
      <c r="Q41" s="36"/>
      <c r="R41" s="37">
        <f>$E41*Parameters!D$11/1000</f>
        <v>0.3</v>
      </c>
      <c r="S41" s="38">
        <f>$E41*Parameters!E$11/1000</f>
        <v>0.42</v>
      </c>
      <c r="T41" s="39">
        <f>$E41*Parameters!F$11/1000</f>
        <v>0.6</v>
      </c>
      <c r="U41" s="36"/>
      <c r="V41" s="37">
        <f>F41*Parameters!D$12/1000</f>
        <v>0</v>
      </c>
      <c r="W41" s="38">
        <f>G41*Parameters!E$12/1000</f>
        <v>3.2</v>
      </c>
      <c r="X41" s="39">
        <f>H41*Parameters!F$12/1000</f>
        <v>10</v>
      </c>
      <c r="Y41" s="36"/>
      <c r="Z41" s="49">
        <f t="shared" si="3"/>
        <v>24.708000000000002</v>
      </c>
      <c r="AA41" s="50">
        <f t="shared" si="4"/>
        <v>56.300600000000003</v>
      </c>
      <c r="AB41" s="51">
        <f t="shared" si="5"/>
        <v>125.54360000000001</v>
      </c>
      <c r="AK41" s="7"/>
      <c r="AL41" s="6"/>
      <c r="AO41" s="7"/>
      <c r="AP41" s="6"/>
      <c r="AT41" s="6"/>
    </row>
    <row r="42" spans="1:46" x14ac:dyDescent="0.2">
      <c r="A42">
        <v>41</v>
      </c>
      <c r="B42" t="s">
        <v>113</v>
      </c>
      <c r="C42" t="s">
        <v>17</v>
      </c>
      <c r="D42" s="13">
        <v>13690</v>
      </c>
      <c r="E42" s="13">
        <v>9</v>
      </c>
      <c r="F42" s="13">
        <v>0</v>
      </c>
      <c r="G42" s="13">
        <v>12</v>
      </c>
      <c r="H42" s="13">
        <v>30</v>
      </c>
      <c r="J42" s="46">
        <f>$D42*Parameters!D$6*Parameters!D$8*Parameters!D$10/1000</f>
        <v>12.321</v>
      </c>
      <c r="K42" s="47">
        <f>$D42*Parameters!E$6*Parameters!E$8*Parameters!E$10/1000</f>
        <v>26.339560000000002</v>
      </c>
      <c r="L42" s="48">
        <f>$D42*Parameters!F$6*Parameters!F$8*Parameters!F$10/1000</f>
        <v>57.224200000000003</v>
      </c>
      <c r="M42" s="45"/>
      <c r="N42" s="46">
        <f>$D42*Parameters!D$7*Parameters!D$9*Parameters!D$10/1000</f>
        <v>2.4642000000000004</v>
      </c>
      <c r="O42" s="47">
        <f>$D42*Parameters!E$7*Parameters!E$9*Parameters!E$10/1000</f>
        <v>5.5718300000000012</v>
      </c>
      <c r="P42" s="48">
        <f>$D42*Parameters!F$7*Parameters!F$9*Parameters!F$10/1000</f>
        <v>12.403139999999999</v>
      </c>
      <c r="Q42" s="36"/>
      <c r="R42" s="37">
        <f>$E42*Parameters!D$11/1000</f>
        <v>0.9</v>
      </c>
      <c r="S42" s="38">
        <f>$E42*Parameters!E$11/1000</f>
        <v>1.26</v>
      </c>
      <c r="T42" s="39">
        <f>$E42*Parameters!F$11/1000</f>
        <v>1.8</v>
      </c>
      <c r="U42" s="36"/>
      <c r="V42" s="37">
        <f>F42*Parameters!D$12/1000</f>
        <v>0</v>
      </c>
      <c r="W42" s="38">
        <f>G42*Parameters!E$12/1000</f>
        <v>9.6</v>
      </c>
      <c r="X42" s="39">
        <f>H42*Parameters!F$12/1000</f>
        <v>30</v>
      </c>
      <c r="Y42" s="36"/>
      <c r="Z42" s="49">
        <f t="shared" si="3"/>
        <v>15.6852</v>
      </c>
      <c r="AA42" s="50">
        <f t="shared" si="4"/>
        <v>42.771390000000004</v>
      </c>
      <c r="AB42" s="51">
        <f t="shared" si="5"/>
        <v>101.42734</v>
      </c>
      <c r="AK42" s="7"/>
      <c r="AL42" s="6"/>
      <c r="AO42" s="7"/>
      <c r="AP42" s="6"/>
      <c r="AT42" s="6"/>
    </row>
    <row r="43" spans="1:46" x14ac:dyDescent="0.2">
      <c r="A43">
        <v>42</v>
      </c>
      <c r="B43" t="s">
        <v>114</v>
      </c>
      <c r="C43" t="s">
        <v>17</v>
      </c>
      <c r="D43" s="13">
        <v>12460</v>
      </c>
      <c r="E43" s="13">
        <v>5</v>
      </c>
      <c r="F43" s="13">
        <v>0</v>
      </c>
      <c r="G43" s="13">
        <v>9</v>
      </c>
      <c r="H43" s="13">
        <v>24</v>
      </c>
      <c r="J43" s="46">
        <f>$D43*Parameters!D$6*Parameters!D$8*Parameters!D$10/1000</f>
        <v>11.214</v>
      </c>
      <c r="K43" s="47">
        <f>$D43*Parameters!E$6*Parameters!E$8*Parameters!E$10/1000</f>
        <v>23.973040000000001</v>
      </c>
      <c r="L43" s="48">
        <f>$D43*Parameters!F$6*Parameters!F$8*Parameters!F$10/1000</f>
        <v>52.082800000000006</v>
      </c>
      <c r="M43" s="45"/>
      <c r="N43" s="46">
        <f>$D43*Parameters!D$7*Parameters!D$9*Parameters!D$10/1000</f>
        <v>2.2428000000000003</v>
      </c>
      <c r="O43" s="47">
        <f>$D43*Parameters!E$7*Parameters!E$9*Parameters!E$10/1000</f>
        <v>5.0712200000000003</v>
      </c>
      <c r="P43" s="48">
        <f>$D43*Parameters!F$7*Parameters!F$9*Parameters!F$10/1000</f>
        <v>11.28876</v>
      </c>
      <c r="Q43" s="36"/>
      <c r="R43" s="37">
        <f>$E43*Parameters!D$11/1000</f>
        <v>0.5</v>
      </c>
      <c r="S43" s="38">
        <f>$E43*Parameters!E$11/1000</f>
        <v>0.7</v>
      </c>
      <c r="T43" s="39">
        <f>$E43*Parameters!F$11/1000</f>
        <v>1</v>
      </c>
      <c r="U43" s="36"/>
      <c r="V43" s="37">
        <f>F43*Parameters!D$12/1000</f>
        <v>0</v>
      </c>
      <c r="W43" s="38">
        <f>G43*Parameters!E$12/1000</f>
        <v>7.2</v>
      </c>
      <c r="X43" s="39">
        <f>H43*Parameters!F$12/1000</f>
        <v>24</v>
      </c>
      <c r="Y43" s="36"/>
      <c r="Z43" s="49">
        <f t="shared" si="3"/>
        <v>13.956800000000001</v>
      </c>
      <c r="AA43" s="50">
        <f t="shared" si="4"/>
        <v>36.94426</v>
      </c>
      <c r="AB43" s="51">
        <f t="shared" si="5"/>
        <v>88.371560000000002</v>
      </c>
      <c r="AK43" s="7"/>
      <c r="AL43" s="6"/>
      <c r="AO43" s="7"/>
      <c r="AP43" s="6"/>
      <c r="AT43" s="6"/>
    </row>
    <row r="44" spans="1:46" x14ac:dyDescent="0.2">
      <c r="A44">
        <v>43</v>
      </c>
      <c r="B44" t="s">
        <v>115</v>
      </c>
      <c r="C44" t="s">
        <v>17</v>
      </c>
      <c r="D44" s="13">
        <v>26020</v>
      </c>
      <c r="E44" s="13">
        <v>12</v>
      </c>
      <c r="F44" s="13">
        <v>0</v>
      </c>
      <c r="G44" s="13">
        <v>18</v>
      </c>
      <c r="H44" s="13">
        <v>46</v>
      </c>
      <c r="J44" s="46">
        <f>$D44*Parameters!D$6*Parameters!D$8*Parameters!D$10/1000</f>
        <v>23.417999999999999</v>
      </c>
      <c r="K44" s="47">
        <f>$D44*Parameters!E$6*Parameters!E$8*Parameters!E$10/1000</f>
        <v>50.062480000000001</v>
      </c>
      <c r="L44" s="48">
        <f>$D44*Parameters!F$6*Parameters!F$8*Parameters!F$10/1000</f>
        <v>108.76360000000001</v>
      </c>
      <c r="M44" s="45"/>
      <c r="N44" s="46">
        <f>$D44*Parameters!D$7*Parameters!D$9*Parameters!D$10/1000</f>
        <v>4.6836000000000002</v>
      </c>
      <c r="O44" s="47">
        <f>$D44*Parameters!E$7*Parameters!E$9*Parameters!E$10/1000</f>
        <v>10.59014</v>
      </c>
      <c r="P44" s="48">
        <f>$D44*Parameters!F$7*Parameters!F$9*Parameters!F$10/1000</f>
        <v>23.574120000000001</v>
      </c>
      <c r="Q44" s="36"/>
      <c r="R44" s="37">
        <f>$E44*Parameters!D$11/1000</f>
        <v>1.2</v>
      </c>
      <c r="S44" s="38">
        <f>$E44*Parameters!E$11/1000</f>
        <v>1.68</v>
      </c>
      <c r="T44" s="39">
        <f>$E44*Parameters!F$11/1000</f>
        <v>2.4</v>
      </c>
      <c r="U44" s="36"/>
      <c r="V44" s="37">
        <f>F44*Parameters!D$12/1000</f>
        <v>0</v>
      </c>
      <c r="W44" s="38">
        <f>G44*Parameters!E$12/1000</f>
        <v>14.4</v>
      </c>
      <c r="X44" s="39">
        <f>H44*Parameters!F$12/1000</f>
        <v>46</v>
      </c>
      <c r="Y44" s="36"/>
      <c r="Z44" s="49">
        <f t="shared" si="3"/>
        <v>29.301599999999997</v>
      </c>
      <c r="AA44" s="50">
        <f t="shared" si="4"/>
        <v>76.732619999999997</v>
      </c>
      <c r="AB44" s="51">
        <f t="shared" si="5"/>
        <v>180.73772000000002</v>
      </c>
    </row>
    <row r="45" spans="1:46" x14ac:dyDescent="0.2">
      <c r="A45">
        <v>44</v>
      </c>
      <c r="B45" t="s">
        <v>116</v>
      </c>
      <c r="C45" t="s">
        <v>17</v>
      </c>
      <c r="D45" s="13">
        <v>21740</v>
      </c>
      <c r="E45" s="13">
        <v>5</v>
      </c>
      <c r="F45" s="13">
        <v>0</v>
      </c>
      <c r="G45" s="13">
        <v>6</v>
      </c>
      <c r="H45" s="13">
        <v>16</v>
      </c>
      <c r="J45" s="46">
        <f>$D45*Parameters!D$6*Parameters!D$8*Parameters!D$10/1000</f>
        <v>19.565999999999999</v>
      </c>
      <c r="K45" s="47">
        <f>$D45*Parameters!E$6*Parameters!E$8*Parameters!E$10/1000</f>
        <v>41.827760000000012</v>
      </c>
      <c r="L45" s="48">
        <f>$D45*Parameters!F$6*Parameters!F$8*Parameters!F$10/1000</f>
        <v>90.873200000000011</v>
      </c>
      <c r="M45" s="45"/>
      <c r="N45" s="46">
        <f>$D45*Parameters!D$7*Parameters!D$9*Parameters!D$10/1000</f>
        <v>3.9132000000000002</v>
      </c>
      <c r="O45" s="47">
        <f>$D45*Parameters!E$7*Parameters!E$9*Parameters!E$10/1000</f>
        <v>8.848180000000001</v>
      </c>
      <c r="P45" s="48">
        <f>$D45*Parameters!F$7*Parameters!F$9*Parameters!F$10/1000</f>
        <v>19.696439999999999</v>
      </c>
      <c r="Q45" s="36"/>
      <c r="R45" s="37">
        <f>$E45*Parameters!D$11/1000</f>
        <v>0.5</v>
      </c>
      <c r="S45" s="38">
        <f>$E45*Parameters!E$11/1000</f>
        <v>0.7</v>
      </c>
      <c r="T45" s="39">
        <f>$E45*Parameters!F$11/1000</f>
        <v>1</v>
      </c>
      <c r="U45" s="36"/>
      <c r="V45" s="37">
        <f>F45*Parameters!D$12/1000</f>
        <v>0</v>
      </c>
      <c r="W45" s="38">
        <f>G45*Parameters!E$12/1000</f>
        <v>4.8</v>
      </c>
      <c r="X45" s="39">
        <f>H45*Parameters!F$12/1000</f>
        <v>16</v>
      </c>
      <c r="Y45" s="36"/>
      <c r="Z45" s="49">
        <f t="shared" si="3"/>
        <v>23.979199999999999</v>
      </c>
      <c r="AA45" s="50">
        <f t="shared" si="4"/>
        <v>56.175940000000011</v>
      </c>
      <c r="AB45" s="51">
        <f t="shared" si="5"/>
        <v>127.56964000000001</v>
      </c>
    </row>
    <row r="46" spans="1:46" x14ac:dyDescent="0.2">
      <c r="A46">
        <v>45</v>
      </c>
      <c r="B46" t="s">
        <v>117</v>
      </c>
      <c r="C46" t="s">
        <v>17</v>
      </c>
      <c r="D46" s="13">
        <v>12660</v>
      </c>
      <c r="E46" s="13">
        <v>4</v>
      </c>
      <c r="F46" s="13">
        <v>0</v>
      </c>
      <c r="G46" s="13">
        <v>8</v>
      </c>
      <c r="H46" s="13">
        <v>20</v>
      </c>
      <c r="J46" s="46">
        <f>$D46*Parameters!D$6*Parameters!D$8*Parameters!D$10/1000</f>
        <v>11.394</v>
      </c>
      <c r="K46" s="47">
        <f>$D46*Parameters!E$6*Parameters!E$8*Parameters!E$10/1000</f>
        <v>24.357839999999999</v>
      </c>
      <c r="L46" s="48">
        <f>$D46*Parameters!F$6*Parameters!F$8*Parameters!F$10/1000</f>
        <v>52.918800000000005</v>
      </c>
      <c r="M46" s="45"/>
      <c r="N46" s="46">
        <f>$D46*Parameters!D$7*Parameters!D$9*Parameters!D$10/1000</f>
        <v>2.2788000000000004</v>
      </c>
      <c r="O46" s="47">
        <f>$D46*Parameters!E$7*Parameters!E$9*Parameters!E$10/1000</f>
        <v>5.1526199999999998</v>
      </c>
      <c r="P46" s="48">
        <f>$D46*Parameters!F$7*Parameters!F$9*Parameters!F$10/1000</f>
        <v>11.46996</v>
      </c>
      <c r="Q46" s="36"/>
      <c r="R46" s="37">
        <f>$E46*Parameters!D$11/1000</f>
        <v>0.4</v>
      </c>
      <c r="S46" s="38">
        <f>$E46*Parameters!E$11/1000</f>
        <v>0.56000000000000005</v>
      </c>
      <c r="T46" s="39">
        <f>$E46*Parameters!F$11/1000</f>
        <v>0.8</v>
      </c>
      <c r="U46" s="36"/>
      <c r="V46" s="37">
        <f>F46*Parameters!D$12/1000</f>
        <v>0</v>
      </c>
      <c r="W46" s="38">
        <f>G46*Parameters!E$12/1000</f>
        <v>6.4</v>
      </c>
      <c r="X46" s="39">
        <f>H46*Parameters!F$12/1000</f>
        <v>20</v>
      </c>
      <c r="Y46" s="36"/>
      <c r="Z46" s="49">
        <f t="shared" si="3"/>
        <v>14.072800000000001</v>
      </c>
      <c r="AA46" s="50">
        <f t="shared" si="4"/>
        <v>36.470459999999996</v>
      </c>
      <c r="AB46" s="51">
        <f t="shared" si="5"/>
        <v>85.188760000000002</v>
      </c>
    </row>
    <row r="47" spans="1:46" x14ac:dyDescent="0.2">
      <c r="A47">
        <v>46</v>
      </c>
      <c r="B47" t="s">
        <v>118</v>
      </c>
      <c r="C47" t="s">
        <v>17</v>
      </c>
      <c r="D47" s="13">
        <v>36820</v>
      </c>
      <c r="E47" s="13">
        <v>18</v>
      </c>
      <c r="F47" s="13">
        <v>0</v>
      </c>
      <c r="G47" s="13">
        <v>23</v>
      </c>
      <c r="H47" s="13">
        <v>60</v>
      </c>
      <c r="J47" s="46">
        <f>$D47*Parameters!D$6*Parameters!D$8*Parameters!D$10/1000</f>
        <v>33.137999999999998</v>
      </c>
      <c r="K47" s="47">
        <f>$D47*Parameters!E$6*Parameters!E$8*Parameters!E$10/1000</f>
        <v>70.841680000000011</v>
      </c>
      <c r="L47" s="48">
        <f>$D47*Parameters!F$6*Parameters!F$8*Parameters!F$10/1000</f>
        <v>153.9076</v>
      </c>
      <c r="M47" s="45"/>
      <c r="N47" s="46">
        <f>$D47*Parameters!D$7*Parameters!D$9*Parameters!D$10/1000</f>
        <v>6.6276000000000002</v>
      </c>
      <c r="O47" s="47">
        <f>$D47*Parameters!E$7*Parameters!E$9*Parameters!E$10/1000</f>
        <v>14.98574</v>
      </c>
      <c r="P47" s="48">
        <f>$D47*Parameters!F$7*Parameters!F$9*Parameters!F$10/1000</f>
        <v>33.358919999999998</v>
      </c>
      <c r="Q47" s="36"/>
      <c r="R47" s="37">
        <f>$E47*Parameters!D$11/1000</f>
        <v>1.8</v>
      </c>
      <c r="S47" s="38">
        <f>$E47*Parameters!E$11/1000</f>
        <v>2.52</v>
      </c>
      <c r="T47" s="39">
        <f>$E47*Parameters!F$11/1000</f>
        <v>3.6</v>
      </c>
      <c r="U47" s="36"/>
      <c r="V47" s="37">
        <f>F47*Parameters!D$12/1000</f>
        <v>0</v>
      </c>
      <c r="W47" s="38">
        <f>G47*Parameters!E$12/1000</f>
        <v>18.399999999999999</v>
      </c>
      <c r="X47" s="39">
        <f>H47*Parameters!F$12/1000</f>
        <v>60</v>
      </c>
      <c r="Y47" s="36"/>
      <c r="Z47" s="49">
        <f t="shared" si="3"/>
        <v>41.565599999999996</v>
      </c>
      <c r="AA47" s="50">
        <f t="shared" si="4"/>
        <v>106.74742000000001</v>
      </c>
      <c r="AB47" s="51">
        <f t="shared" si="5"/>
        <v>250.86652000000001</v>
      </c>
    </row>
    <row r="48" spans="1:46" x14ac:dyDescent="0.2">
      <c r="A48">
        <v>47</v>
      </c>
      <c r="B48" t="s">
        <v>119</v>
      </c>
      <c r="C48" t="s">
        <v>17</v>
      </c>
      <c r="D48" s="13">
        <v>12690</v>
      </c>
      <c r="E48" s="13">
        <v>2</v>
      </c>
      <c r="F48" s="13">
        <v>0</v>
      </c>
      <c r="G48" s="13">
        <v>4</v>
      </c>
      <c r="H48" s="13">
        <v>10</v>
      </c>
      <c r="J48" s="46">
        <f>$D48*Parameters!D$6*Parameters!D$8*Parameters!D$10/1000</f>
        <v>11.420999999999999</v>
      </c>
      <c r="K48" s="47">
        <f>$D48*Parameters!E$6*Parameters!E$8*Parameters!E$10/1000</f>
        <v>24.415560000000003</v>
      </c>
      <c r="L48" s="48">
        <f>$D48*Parameters!F$6*Parameters!F$8*Parameters!F$10/1000</f>
        <v>53.044200000000004</v>
      </c>
      <c r="M48" s="45"/>
      <c r="N48" s="46">
        <f>$D48*Parameters!D$7*Parameters!D$9*Parameters!D$10/1000</f>
        <v>2.2842000000000002</v>
      </c>
      <c r="O48" s="47">
        <f>$D48*Parameters!E$7*Parameters!E$9*Parameters!E$10/1000</f>
        <v>5.1648300000000011</v>
      </c>
      <c r="P48" s="48">
        <f>$D48*Parameters!F$7*Parameters!F$9*Parameters!F$10/1000</f>
        <v>11.49714</v>
      </c>
      <c r="Q48" s="36"/>
      <c r="R48" s="37">
        <f>$E48*Parameters!D$11/1000</f>
        <v>0.2</v>
      </c>
      <c r="S48" s="38">
        <f>$E48*Parameters!E$11/1000</f>
        <v>0.28000000000000003</v>
      </c>
      <c r="T48" s="39">
        <f>$E48*Parameters!F$11/1000</f>
        <v>0.4</v>
      </c>
      <c r="U48" s="36"/>
      <c r="V48" s="37">
        <f>F48*Parameters!D$12/1000</f>
        <v>0</v>
      </c>
      <c r="W48" s="38">
        <f>G48*Parameters!E$12/1000</f>
        <v>3.2</v>
      </c>
      <c r="X48" s="39">
        <f>H48*Parameters!F$12/1000</f>
        <v>10</v>
      </c>
      <c r="Y48" s="36"/>
      <c r="Z48" s="49">
        <f t="shared" si="3"/>
        <v>13.905199999999999</v>
      </c>
      <c r="AA48" s="50">
        <f t="shared" si="4"/>
        <v>33.060390000000005</v>
      </c>
      <c r="AB48" s="51">
        <f t="shared" si="5"/>
        <v>74.941340000000011</v>
      </c>
    </row>
    <row r="49" spans="1:37" x14ac:dyDescent="0.2">
      <c r="A49">
        <v>48</v>
      </c>
      <c r="B49" t="s">
        <v>120</v>
      </c>
      <c r="C49" t="s">
        <v>17</v>
      </c>
      <c r="D49" s="13">
        <v>24410</v>
      </c>
      <c r="E49" s="13">
        <v>5</v>
      </c>
      <c r="F49" s="13">
        <v>0</v>
      </c>
      <c r="G49" s="13">
        <v>7</v>
      </c>
      <c r="H49" s="13">
        <v>18</v>
      </c>
      <c r="J49" s="46">
        <f>$D49*Parameters!D$6*Parameters!D$8*Parameters!D$10/1000</f>
        <v>21.969000000000001</v>
      </c>
      <c r="K49" s="47">
        <f>$D49*Parameters!E$6*Parameters!E$8*Parameters!E$10/1000</f>
        <v>46.964840000000002</v>
      </c>
      <c r="L49" s="48">
        <f>$D49*Parameters!F$6*Parameters!F$8*Parameters!F$10/1000</f>
        <v>102.0338</v>
      </c>
      <c r="M49" s="45"/>
      <c r="N49" s="46">
        <f>$D49*Parameters!D$7*Parameters!D$9*Parameters!D$10/1000</f>
        <v>4.3938000000000006</v>
      </c>
      <c r="O49" s="47">
        <f>$D49*Parameters!E$7*Parameters!E$9*Parameters!E$10/1000</f>
        <v>9.9348700000000001</v>
      </c>
      <c r="P49" s="48">
        <f>$D49*Parameters!F$7*Parameters!F$9*Parameters!F$10/1000</f>
        <v>22.115459999999999</v>
      </c>
      <c r="Q49" s="36"/>
      <c r="R49" s="37">
        <f>$E49*Parameters!D$11/1000</f>
        <v>0.5</v>
      </c>
      <c r="S49" s="38">
        <f>$E49*Parameters!E$11/1000</f>
        <v>0.7</v>
      </c>
      <c r="T49" s="39">
        <f>$E49*Parameters!F$11/1000</f>
        <v>1</v>
      </c>
      <c r="U49" s="36"/>
      <c r="V49" s="37">
        <f>F49*Parameters!D$12/1000</f>
        <v>0</v>
      </c>
      <c r="W49" s="38">
        <f>G49*Parameters!E$12/1000</f>
        <v>5.6</v>
      </c>
      <c r="X49" s="39">
        <f>H49*Parameters!F$12/1000</f>
        <v>18</v>
      </c>
      <c r="Y49" s="36"/>
      <c r="Z49" s="49">
        <f t="shared" si="3"/>
        <v>26.8628</v>
      </c>
      <c r="AA49" s="50">
        <f t="shared" si="4"/>
        <v>63.199710000000003</v>
      </c>
      <c r="AB49" s="51">
        <f t="shared" si="5"/>
        <v>143.14926</v>
      </c>
    </row>
    <row r="50" spans="1:37" x14ac:dyDescent="0.2">
      <c r="A50">
        <v>49</v>
      </c>
      <c r="B50" t="s">
        <v>121</v>
      </c>
      <c r="C50" t="s">
        <v>17</v>
      </c>
      <c r="D50" s="13">
        <v>9100</v>
      </c>
      <c r="E50" s="13">
        <v>3</v>
      </c>
      <c r="F50" s="13">
        <v>0</v>
      </c>
      <c r="G50" s="13">
        <v>3</v>
      </c>
      <c r="H50" s="13">
        <v>6</v>
      </c>
      <c r="J50" s="46">
        <f>$D50*Parameters!D$6*Parameters!D$8*Parameters!D$10/1000</f>
        <v>8.19</v>
      </c>
      <c r="K50" s="47">
        <f>$D50*Parameters!E$6*Parameters!E$8*Parameters!E$10/1000</f>
        <v>17.508400000000002</v>
      </c>
      <c r="L50" s="48">
        <f>$D50*Parameters!F$6*Parameters!F$8*Parameters!F$10/1000</f>
        <v>38.037999999999997</v>
      </c>
      <c r="M50" s="45"/>
      <c r="N50" s="46">
        <f>$D50*Parameters!D$7*Parameters!D$9*Parameters!D$10/1000</f>
        <v>1.6379999999999999</v>
      </c>
      <c r="O50" s="47">
        <f>$D50*Parameters!E$7*Parameters!E$9*Parameters!E$10/1000</f>
        <v>3.7037000000000004</v>
      </c>
      <c r="P50" s="48">
        <f>$D50*Parameters!F$7*Parameters!F$9*Parameters!F$10/1000</f>
        <v>8.2446000000000002</v>
      </c>
      <c r="Q50" s="36"/>
      <c r="R50" s="37">
        <f>$E50*Parameters!D$11/1000</f>
        <v>0.3</v>
      </c>
      <c r="S50" s="38">
        <f>$E50*Parameters!E$11/1000</f>
        <v>0.42</v>
      </c>
      <c r="T50" s="39">
        <f>$E50*Parameters!F$11/1000</f>
        <v>0.6</v>
      </c>
      <c r="U50" s="36"/>
      <c r="V50" s="37">
        <f>F50*Parameters!D$12/1000</f>
        <v>0</v>
      </c>
      <c r="W50" s="38">
        <f>G50*Parameters!E$12/1000</f>
        <v>2.4</v>
      </c>
      <c r="X50" s="39">
        <f>H50*Parameters!F$12/1000</f>
        <v>6</v>
      </c>
      <c r="Y50" s="36"/>
      <c r="Z50" s="49">
        <f t="shared" si="3"/>
        <v>10.128</v>
      </c>
      <c r="AA50" s="50">
        <f t="shared" si="4"/>
        <v>24.032100000000003</v>
      </c>
      <c r="AB50" s="51">
        <f t="shared" si="5"/>
        <v>52.882599999999996</v>
      </c>
    </row>
    <row r="51" spans="1:37" x14ac:dyDescent="0.2">
      <c r="A51">
        <v>50</v>
      </c>
      <c r="B51" t="s">
        <v>122</v>
      </c>
      <c r="C51" t="s">
        <v>17</v>
      </c>
      <c r="D51" s="13">
        <v>13070</v>
      </c>
      <c r="E51" s="13">
        <v>2</v>
      </c>
      <c r="F51" s="13">
        <v>0</v>
      </c>
      <c r="G51" s="13">
        <v>3</v>
      </c>
      <c r="H51" s="13">
        <v>6</v>
      </c>
      <c r="J51" s="46">
        <f>$D51*Parameters!D$6*Parameters!D$8*Parameters!D$10/1000</f>
        <v>11.763</v>
      </c>
      <c r="K51" s="47">
        <f>$D51*Parameters!E$6*Parameters!E$8*Parameters!E$10/1000</f>
        <v>25.146680000000003</v>
      </c>
      <c r="L51" s="48">
        <f>$D51*Parameters!F$6*Parameters!F$8*Parameters!F$10/1000</f>
        <v>54.632600000000004</v>
      </c>
      <c r="M51" s="45"/>
      <c r="N51" s="46">
        <f>$D51*Parameters!D$7*Parameters!D$9*Parameters!D$10/1000</f>
        <v>2.3525999999999998</v>
      </c>
      <c r="O51" s="47">
        <f>$D51*Parameters!E$7*Parameters!E$9*Parameters!E$10/1000</f>
        <v>5.3194900000000009</v>
      </c>
      <c r="P51" s="48">
        <f>$D51*Parameters!F$7*Parameters!F$9*Parameters!F$10/1000</f>
        <v>11.841419999999998</v>
      </c>
      <c r="Q51" s="36"/>
      <c r="R51" s="37">
        <f>$E51*Parameters!D$11/1000</f>
        <v>0.2</v>
      </c>
      <c r="S51" s="38">
        <f>$E51*Parameters!E$11/1000</f>
        <v>0.28000000000000003</v>
      </c>
      <c r="T51" s="39">
        <f>$E51*Parameters!F$11/1000</f>
        <v>0.4</v>
      </c>
      <c r="U51" s="36"/>
      <c r="V51" s="37">
        <f>F51*Parameters!D$12/1000</f>
        <v>0</v>
      </c>
      <c r="W51" s="38">
        <f>G51*Parameters!E$12/1000</f>
        <v>2.4</v>
      </c>
      <c r="X51" s="39">
        <f>H51*Parameters!F$12/1000</f>
        <v>6</v>
      </c>
      <c r="Y51" s="36"/>
      <c r="Z51" s="49">
        <f t="shared" si="3"/>
        <v>14.3156</v>
      </c>
      <c r="AA51" s="50">
        <f t="shared" si="4"/>
        <v>33.146170000000005</v>
      </c>
      <c r="AB51" s="51">
        <f t="shared" si="5"/>
        <v>72.874020000000002</v>
      </c>
    </row>
    <row r="52" spans="1:37" x14ac:dyDescent="0.2">
      <c r="A52">
        <v>51</v>
      </c>
      <c r="B52" t="s">
        <v>123</v>
      </c>
      <c r="C52" t="s">
        <v>17</v>
      </c>
      <c r="D52" s="13">
        <v>11780</v>
      </c>
      <c r="E52" s="13">
        <v>3</v>
      </c>
      <c r="F52" s="13">
        <v>0</v>
      </c>
      <c r="G52" s="13">
        <v>4</v>
      </c>
      <c r="H52" s="13">
        <v>10</v>
      </c>
      <c r="J52" s="46">
        <f>$D52*Parameters!D$6*Parameters!D$8*Parameters!D$10/1000</f>
        <v>10.602</v>
      </c>
      <c r="K52" s="47">
        <f>$D52*Parameters!E$6*Parameters!E$8*Parameters!E$10/1000</f>
        <v>22.664720000000003</v>
      </c>
      <c r="L52" s="48">
        <f>$D52*Parameters!F$6*Parameters!F$8*Parameters!F$10/1000</f>
        <v>49.240400000000001</v>
      </c>
      <c r="M52" s="45"/>
      <c r="N52" s="46">
        <f>$D52*Parameters!D$7*Parameters!D$9*Parameters!D$10/1000</f>
        <v>2.1204000000000001</v>
      </c>
      <c r="O52" s="47">
        <f>$D52*Parameters!E$7*Parameters!E$9*Parameters!E$10/1000</f>
        <v>4.7944599999999999</v>
      </c>
      <c r="P52" s="48">
        <f>$D52*Parameters!F$7*Parameters!F$9*Parameters!F$10/1000</f>
        <v>10.672679999999998</v>
      </c>
      <c r="Q52" s="36"/>
      <c r="R52" s="37">
        <f>$E52*Parameters!D$11/1000</f>
        <v>0.3</v>
      </c>
      <c r="S52" s="38">
        <f>$E52*Parameters!E$11/1000</f>
        <v>0.42</v>
      </c>
      <c r="T52" s="39">
        <f>$E52*Parameters!F$11/1000</f>
        <v>0.6</v>
      </c>
      <c r="U52" s="36"/>
      <c r="V52" s="37">
        <f>F52*Parameters!D$12/1000</f>
        <v>0</v>
      </c>
      <c r="W52" s="38">
        <f>G52*Parameters!E$12/1000</f>
        <v>3.2</v>
      </c>
      <c r="X52" s="39">
        <f>H52*Parameters!F$12/1000</f>
        <v>10</v>
      </c>
      <c r="Y52" s="36"/>
      <c r="Z52" s="49">
        <f t="shared" si="3"/>
        <v>13.022400000000001</v>
      </c>
      <c r="AA52" s="50">
        <f t="shared" si="4"/>
        <v>31.079180000000004</v>
      </c>
      <c r="AB52" s="51">
        <f t="shared" si="5"/>
        <v>70.513080000000002</v>
      </c>
      <c r="AK52" s="7"/>
    </row>
    <row r="53" spans="1:37" x14ac:dyDescent="0.2">
      <c r="A53">
        <v>52</v>
      </c>
      <c r="B53" t="s">
        <v>124</v>
      </c>
      <c r="C53" t="s">
        <v>17</v>
      </c>
      <c r="D53" s="13">
        <v>12470</v>
      </c>
      <c r="E53" s="13">
        <v>6</v>
      </c>
      <c r="F53" s="13">
        <v>0</v>
      </c>
      <c r="G53" s="13">
        <v>6</v>
      </c>
      <c r="H53" s="13">
        <v>14</v>
      </c>
      <c r="J53" s="46">
        <f>$D53*Parameters!D$6*Parameters!D$8*Parameters!D$10/1000</f>
        <v>11.223000000000001</v>
      </c>
      <c r="K53" s="47">
        <f>$D53*Parameters!E$6*Parameters!E$8*Parameters!E$10/1000</f>
        <v>23.992280000000001</v>
      </c>
      <c r="L53" s="48">
        <f>$D53*Parameters!F$6*Parameters!F$8*Parameters!F$10/1000</f>
        <v>52.124600000000008</v>
      </c>
      <c r="M53" s="45"/>
      <c r="N53" s="46">
        <f>$D53*Parameters!D$7*Parameters!D$9*Parameters!D$10/1000</f>
        <v>2.2445999999999997</v>
      </c>
      <c r="O53" s="47">
        <f>$D53*Parameters!E$7*Parameters!E$9*Parameters!E$10/1000</f>
        <v>5.0752899999999999</v>
      </c>
      <c r="P53" s="48">
        <f>$D53*Parameters!F$7*Parameters!F$9*Parameters!F$10/1000</f>
        <v>11.297819999999998</v>
      </c>
      <c r="Q53" s="36"/>
      <c r="R53" s="37">
        <f>$E53*Parameters!D$11/1000</f>
        <v>0.6</v>
      </c>
      <c r="S53" s="38">
        <f>$E53*Parameters!E$11/1000</f>
        <v>0.84</v>
      </c>
      <c r="T53" s="39">
        <f>$E53*Parameters!F$11/1000</f>
        <v>1.2</v>
      </c>
      <c r="U53" s="36"/>
      <c r="V53" s="37">
        <f>F53*Parameters!D$12/1000</f>
        <v>0</v>
      </c>
      <c r="W53" s="38">
        <f>G53*Parameters!E$12/1000</f>
        <v>4.8</v>
      </c>
      <c r="X53" s="39">
        <f>H53*Parameters!F$12/1000</f>
        <v>14</v>
      </c>
      <c r="Y53" s="36"/>
      <c r="Z53" s="49">
        <f t="shared" si="3"/>
        <v>14.067600000000001</v>
      </c>
      <c r="AA53" s="50">
        <f t="shared" si="4"/>
        <v>34.707569999999997</v>
      </c>
      <c r="AB53" s="51">
        <f t="shared" si="5"/>
        <v>78.622420000000005</v>
      </c>
      <c r="AK5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0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14" width="10.7109375" customWidth="1"/>
    <col min="20" max="20" width="6" style="1" customWidth="1"/>
    <col min="21" max="21" width="9.140625" style="1"/>
    <col min="22" max="22" width="6.42578125" style="1" customWidth="1"/>
    <col min="27" max="27" width="13.140625" customWidth="1"/>
    <col min="35" max="35" width="10.7109375" customWidth="1"/>
    <col min="36" max="36" width="11" customWidth="1"/>
  </cols>
  <sheetData>
    <row r="1" spans="1:22" ht="20.25" customHeight="1" x14ac:dyDescent="0.2">
      <c r="A1" s="96" t="s">
        <v>7</v>
      </c>
      <c r="B1" s="11" t="s">
        <v>2</v>
      </c>
      <c r="C1" s="52" t="s">
        <v>217</v>
      </c>
      <c r="D1" s="53" t="s">
        <v>218</v>
      </c>
      <c r="E1" s="54" t="s">
        <v>219</v>
      </c>
      <c r="F1" s="52" t="s">
        <v>220</v>
      </c>
      <c r="G1" s="53" t="s">
        <v>221</v>
      </c>
      <c r="H1" s="54" t="s">
        <v>222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S1" s="1"/>
      <c r="V1"/>
    </row>
    <row r="2" spans="1:22" x14ac:dyDescent="0.2">
      <c r="A2" s="4" t="s">
        <v>73</v>
      </c>
      <c r="B2" s="4" t="s">
        <v>17</v>
      </c>
      <c r="C2" s="55">
        <f>Node_List!Z2*Parameters!D$19</f>
        <v>3.6340000000000003</v>
      </c>
      <c r="D2" s="56">
        <f>Node_List!AA2*Parameters!E$19</f>
        <v>8.7503000000000011</v>
      </c>
      <c r="E2" s="57">
        <f>Node_List!AB2*Parameters!F$19</f>
        <v>19.9238</v>
      </c>
      <c r="F2" s="55">
        <f>C2*Parameters!D$24</f>
        <v>3.6340000000000003</v>
      </c>
      <c r="G2" s="56">
        <f>D2*Parameters!E$24</f>
        <v>8.7503000000000011</v>
      </c>
      <c r="H2" s="57">
        <f>E2*Parameters!F$24</f>
        <v>19.9238</v>
      </c>
      <c r="I2" s="55">
        <f>C2*Parameters!D$27</f>
        <v>1.1992200000000002</v>
      </c>
      <c r="J2" s="56">
        <f>D2*Parameters!E$27</f>
        <v>2.8875990000000007</v>
      </c>
      <c r="K2" s="57">
        <f>E2*Parameters!F$27</f>
        <v>6.5748540000000002</v>
      </c>
      <c r="L2" s="55">
        <f>I2*Parameters!D$24</f>
        <v>1.1992200000000002</v>
      </c>
      <c r="M2" s="56">
        <f>J2*Parameters!E$24</f>
        <v>2.8875990000000007</v>
      </c>
      <c r="N2" s="57">
        <f>K2*Parameters!F$24</f>
        <v>6.5748540000000002</v>
      </c>
      <c r="S2" s="1"/>
      <c r="V2"/>
    </row>
    <row r="3" spans="1:22" x14ac:dyDescent="0.2">
      <c r="A3" s="4" t="s">
        <v>74</v>
      </c>
      <c r="B3" s="4" t="s">
        <v>18</v>
      </c>
      <c r="C3" s="55">
        <f>Node_List!Z3*Parameters!D$19</f>
        <v>2.9638800000000001</v>
      </c>
      <c r="D3" s="56">
        <f>Node_List!AA3*Parameters!E$19</f>
        <v>7.2887910000000007</v>
      </c>
      <c r="E3" s="57">
        <f>Node_List!AB3*Parameters!F$19</f>
        <v>16.713846</v>
      </c>
      <c r="F3" s="55">
        <f>C3*Parameters!D$24</f>
        <v>2.9638800000000001</v>
      </c>
      <c r="G3" s="56">
        <f>D3*Parameters!E$24</f>
        <v>7.2887910000000007</v>
      </c>
      <c r="H3" s="57">
        <f>E3*Parameters!F$24</f>
        <v>16.713846</v>
      </c>
      <c r="I3" s="55">
        <f>C3*Parameters!D$27</f>
        <v>0.97808040000000007</v>
      </c>
      <c r="J3" s="56">
        <f>D3*Parameters!E$27</f>
        <v>2.4053010300000004</v>
      </c>
      <c r="K3" s="57">
        <f>E3*Parameters!F$27</f>
        <v>5.51556918</v>
      </c>
      <c r="L3" s="55">
        <f>I3*Parameters!D$24</f>
        <v>0.97808040000000007</v>
      </c>
      <c r="M3" s="56">
        <f>J3*Parameters!E$24</f>
        <v>2.4053010300000004</v>
      </c>
      <c r="N3" s="57">
        <f>K3*Parameters!F$24</f>
        <v>5.51556918</v>
      </c>
      <c r="S3" s="1"/>
      <c r="V3"/>
    </row>
    <row r="4" spans="1:22" x14ac:dyDescent="0.2">
      <c r="A4" s="4" t="s">
        <v>75</v>
      </c>
      <c r="B4" s="4" t="s">
        <v>17</v>
      </c>
      <c r="C4" s="55">
        <f>Node_List!Z4*Parameters!D$19</f>
        <v>2.109</v>
      </c>
      <c r="D4" s="56">
        <f>Node_List!AA4*Parameters!E$19</f>
        <v>4.7691749999999997</v>
      </c>
      <c r="E4" s="57">
        <f>Node_List!AB4*Parameters!F$19</f>
        <v>10.650550000000001</v>
      </c>
      <c r="F4" s="55">
        <f>C4*Parameters!D$24</f>
        <v>2.109</v>
      </c>
      <c r="G4" s="56">
        <f>D4*Parameters!E$24</f>
        <v>4.7691749999999997</v>
      </c>
      <c r="H4" s="57">
        <f>E4*Parameters!F$24</f>
        <v>10.650550000000001</v>
      </c>
      <c r="I4" s="55">
        <f>C4*Parameters!D$27</f>
        <v>0.69596999999999998</v>
      </c>
      <c r="J4" s="56">
        <f>D4*Parameters!E$27</f>
        <v>1.57382775</v>
      </c>
      <c r="K4" s="57">
        <f>E4*Parameters!F$27</f>
        <v>3.5146815000000005</v>
      </c>
      <c r="L4" s="55">
        <f>I4*Parameters!D$24</f>
        <v>0.69596999999999998</v>
      </c>
      <c r="M4" s="56">
        <f>J4*Parameters!E$24</f>
        <v>1.57382775</v>
      </c>
      <c r="N4" s="57">
        <f>K4*Parameters!F$24</f>
        <v>3.5146815000000005</v>
      </c>
      <c r="S4" s="1"/>
      <c r="V4"/>
    </row>
    <row r="5" spans="1:22" x14ac:dyDescent="0.2">
      <c r="A5" s="4" t="s">
        <v>76</v>
      </c>
      <c r="B5" s="4" t="s">
        <v>17</v>
      </c>
      <c r="C5" s="55">
        <f>Node_List!Z5*Parameters!D$19</f>
        <v>2.05152</v>
      </c>
      <c r="D5" s="56">
        <f>Node_List!AA5*Parameters!E$19</f>
        <v>4.8623640000000004</v>
      </c>
      <c r="E5" s="57">
        <f>Node_List!AB5*Parameters!F$19</f>
        <v>11.098584000000001</v>
      </c>
      <c r="F5" s="55">
        <f>C5*Parameters!D$24</f>
        <v>2.05152</v>
      </c>
      <c r="G5" s="56">
        <f>D5*Parameters!E$24</f>
        <v>4.8623640000000004</v>
      </c>
      <c r="H5" s="57">
        <f>E5*Parameters!F$24</f>
        <v>11.098584000000001</v>
      </c>
      <c r="I5" s="55">
        <f>C5*Parameters!D$27</f>
        <v>0.67700159999999998</v>
      </c>
      <c r="J5" s="56">
        <f>D5*Parameters!E$27</f>
        <v>1.6045801200000003</v>
      </c>
      <c r="K5" s="57">
        <f>E5*Parameters!F$27</f>
        <v>3.6625327200000002</v>
      </c>
      <c r="L5" s="55">
        <f>I5*Parameters!D$24</f>
        <v>0.67700159999999998</v>
      </c>
      <c r="M5" s="56">
        <f>J5*Parameters!E$24</f>
        <v>1.6045801200000003</v>
      </c>
      <c r="N5" s="57">
        <f>K5*Parameters!F$24</f>
        <v>3.6625327200000002</v>
      </c>
      <c r="S5" s="1"/>
      <c r="V5"/>
    </row>
    <row r="6" spans="1:22" x14ac:dyDescent="0.2">
      <c r="A6" s="4" t="s">
        <v>77</v>
      </c>
      <c r="B6" s="4" t="s">
        <v>17</v>
      </c>
      <c r="C6" s="55">
        <f>Node_List!Z6*Parameters!D$19</f>
        <v>1.6910400000000003</v>
      </c>
      <c r="D6" s="56">
        <f>Node_List!AA6*Parameters!E$19</f>
        <v>3.9470780000000008</v>
      </c>
      <c r="E6" s="57">
        <f>Node_List!AB6*Parameters!F$19</f>
        <v>8.8822679999999998</v>
      </c>
      <c r="F6" s="55">
        <f>C6*Parameters!D$24</f>
        <v>1.6910400000000003</v>
      </c>
      <c r="G6" s="56">
        <f>D6*Parameters!E$24</f>
        <v>3.9470780000000008</v>
      </c>
      <c r="H6" s="57">
        <f>E6*Parameters!F$24</f>
        <v>8.8822679999999998</v>
      </c>
      <c r="I6" s="55">
        <f>C6*Parameters!D$27</f>
        <v>0.55804320000000018</v>
      </c>
      <c r="J6" s="56">
        <f>D6*Parameters!E$27</f>
        <v>1.3025357400000004</v>
      </c>
      <c r="K6" s="57">
        <f>E6*Parameters!F$27</f>
        <v>2.9311484400000003</v>
      </c>
      <c r="L6" s="55">
        <f>I6*Parameters!D$24</f>
        <v>0.55804320000000018</v>
      </c>
      <c r="M6" s="56">
        <f>J6*Parameters!E$24</f>
        <v>1.3025357400000004</v>
      </c>
      <c r="N6" s="57">
        <f>K6*Parameters!F$24</f>
        <v>2.9311484400000003</v>
      </c>
      <c r="S6" s="1"/>
      <c r="V6"/>
    </row>
    <row r="7" spans="1:22" x14ac:dyDescent="0.2">
      <c r="A7" s="4" t="s">
        <v>78</v>
      </c>
      <c r="B7" s="4" t="s">
        <v>17</v>
      </c>
      <c r="C7" s="55">
        <f>Node_List!Z7*Parameters!D$19</f>
        <v>0.94987999999999995</v>
      </c>
      <c r="D7" s="56">
        <f>Node_List!AA7*Parameters!E$19</f>
        <v>2.1949910000000004</v>
      </c>
      <c r="E7" s="57">
        <f>Node_List!AB7*Parameters!F$19</f>
        <v>4.8190460000000002</v>
      </c>
      <c r="F7" s="55">
        <f>C7*Parameters!D$24</f>
        <v>0.94987999999999995</v>
      </c>
      <c r="G7" s="56">
        <f>D7*Parameters!E$24</f>
        <v>2.1949910000000004</v>
      </c>
      <c r="H7" s="57">
        <f>E7*Parameters!F$24</f>
        <v>4.8190460000000002</v>
      </c>
      <c r="I7" s="55">
        <f>C7*Parameters!D$27</f>
        <v>0.31346039999999997</v>
      </c>
      <c r="J7" s="56">
        <f>D7*Parameters!E$27</f>
        <v>0.72434703000000011</v>
      </c>
      <c r="K7" s="57">
        <f>E7*Parameters!F$27</f>
        <v>1.5902851800000002</v>
      </c>
      <c r="L7" s="55">
        <f>I7*Parameters!D$24</f>
        <v>0.31346039999999997</v>
      </c>
      <c r="M7" s="56">
        <f>J7*Parameters!E$24</f>
        <v>0.72434703000000011</v>
      </c>
      <c r="N7" s="57">
        <f>K7*Parameters!F$24</f>
        <v>1.5902851800000002</v>
      </c>
      <c r="S7" s="1"/>
      <c r="V7"/>
    </row>
    <row r="8" spans="1:22" x14ac:dyDescent="0.2">
      <c r="A8" s="4" t="s">
        <v>79</v>
      </c>
      <c r="B8" s="4" t="s">
        <v>17</v>
      </c>
      <c r="C8" s="55">
        <f>Node_List!Z8*Parameters!D$19</f>
        <v>1.28224</v>
      </c>
      <c r="D8" s="56">
        <f>Node_List!AA8*Parameters!E$19</f>
        <v>2.9199180000000009</v>
      </c>
      <c r="E8" s="57">
        <f>Node_List!AB8*Parameters!F$19</f>
        <v>6.411308</v>
      </c>
      <c r="F8" s="55">
        <f>C8*Parameters!D$24</f>
        <v>1.28224</v>
      </c>
      <c r="G8" s="56">
        <f>D8*Parameters!E$24</f>
        <v>2.9199180000000009</v>
      </c>
      <c r="H8" s="57">
        <f>E8*Parameters!F$24</f>
        <v>6.411308</v>
      </c>
      <c r="I8" s="55">
        <f>C8*Parameters!D$27</f>
        <v>0.42313920000000005</v>
      </c>
      <c r="J8" s="56">
        <f>D8*Parameters!E$27</f>
        <v>0.96357294000000038</v>
      </c>
      <c r="K8" s="57">
        <f>E8*Parameters!F$27</f>
        <v>2.1157316399999999</v>
      </c>
      <c r="L8" s="55">
        <f>I8*Parameters!D$24</f>
        <v>0.42313920000000005</v>
      </c>
      <c r="M8" s="56">
        <f>J8*Parameters!E$24</f>
        <v>0.96357294000000038</v>
      </c>
      <c r="N8" s="57">
        <f>K8*Parameters!F$24</f>
        <v>2.1157316399999999</v>
      </c>
      <c r="S8" s="1"/>
      <c r="V8"/>
    </row>
    <row r="9" spans="1:22" x14ac:dyDescent="0.2">
      <c r="A9" s="4" t="s">
        <v>80</v>
      </c>
      <c r="B9" s="4" t="s">
        <v>17</v>
      </c>
      <c r="C9" s="55">
        <f>Node_List!Z9*Parameters!D$19</f>
        <v>3.3118400000000001</v>
      </c>
      <c r="D9" s="56">
        <f>Node_List!AA9*Parameters!E$19</f>
        <v>7.3728880000000006</v>
      </c>
      <c r="E9" s="57">
        <f>Node_List!AB9*Parameters!F$19</f>
        <v>16.142128</v>
      </c>
      <c r="F9" s="55">
        <f>C9*Parameters!D$24</f>
        <v>3.3118400000000001</v>
      </c>
      <c r="G9" s="56">
        <f>D9*Parameters!E$24</f>
        <v>7.3728880000000006</v>
      </c>
      <c r="H9" s="57">
        <f>E9*Parameters!F$24</f>
        <v>16.142128</v>
      </c>
      <c r="I9" s="55">
        <f>C9*Parameters!D$27</f>
        <v>1.0929072000000002</v>
      </c>
      <c r="J9" s="56">
        <f>D9*Parameters!E$27</f>
        <v>2.4330530400000003</v>
      </c>
      <c r="K9" s="57">
        <f>E9*Parameters!F$27</f>
        <v>5.3269022399999999</v>
      </c>
      <c r="L9" s="55">
        <f>I9*Parameters!D$24</f>
        <v>1.0929072000000002</v>
      </c>
      <c r="M9" s="56">
        <f>J9*Parameters!E$24</f>
        <v>2.4330530400000003</v>
      </c>
      <c r="N9" s="57">
        <f>K9*Parameters!F$24</f>
        <v>5.3269022399999999</v>
      </c>
      <c r="S9" s="1"/>
      <c r="V9"/>
    </row>
    <row r="10" spans="1:22" x14ac:dyDescent="0.2">
      <c r="A10" s="4" t="s">
        <v>81</v>
      </c>
      <c r="B10" s="4" t="s">
        <v>17</v>
      </c>
      <c r="C10" s="55">
        <f>Node_List!Z10*Parameters!D$19</f>
        <v>2.1470800000000003</v>
      </c>
      <c r="D10" s="56">
        <f>Node_List!AA10*Parameters!E$19</f>
        <v>5.083781000000001</v>
      </c>
      <c r="E10" s="57">
        <f>Node_List!AB10*Parameters!F$19</f>
        <v>11.402785999999999</v>
      </c>
      <c r="F10" s="55">
        <f>C10*Parameters!D$24</f>
        <v>2.1470800000000003</v>
      </c>
      <c r="G10" s="56">
        <f>D10*Parameters!E$24</f>
        <v>5.083781000000001</v>
      </c>
      <c r="H10" s="57">
        <f>E10*Parameters!F$24</f>
        <v>11.402785999999999</v>
      </c>
      <c r="I10" s="55">
        <f>C10*Parameters!D$27</f>
        <v>0.70853640000000018</v>
      </c>
      <c r="J10" s="56">
        <f>D10*Parameters!E$27</f>
        <v>1.6776477300000003</v>
      </c>
      <c r="K10" s="57">
        <f>E10*Parameters!F$27</f>
        <v>3.76291938</v>
      </c>
      <c r="L10" s="55">
        <f>I10*Parameters!D$24</f>
        <v>0.70853640000000018</v>
      </c>
      <c r="M10" s="56">
        <f>J10*Parameters!E$24</f>
        <v>1.6776477300000003</v>
      </c>
      <c r="N10" s="57">
        <f>K10*Parameters!F$24</f>
        <v>3.76291938</v>
      </c>
      <c r="S10" s="1"/>
      <c r="V10"/>
    </row>
    <row r="11" spans="1:22" x14ac:dyDescent="0.2">
      <c r="A11" s="4" t="s">
        <v>82</v>
      </c>
      <c r="B11" s="4" t="s">
        <v>16</v>
      </c>
      <c r="C11" s="55">
        <f>Node_List!Z11*Parameters!D$19</f>
        <v>2.3264</v>
      </c>
      <c r="D11" s="56">
        <f>Node_List!AA11*Parameters!E$19</f>
        <v>5.9204800000000013</v>
      </c>
      <c r="E11" s="57">
        <f>Node_List!AB11*Parameters!F$19</f>
        <v>13.938880000000001</v>
      </c>
      <c r="F11" s="55">
        <f>C11*Parameters!D$24</f>
        <v>2.3264</v>
      </c>
      <c r="G11" s="56">
        <f>D11*Parameters!E$24</f>
        <v>5.9204800000000013</v>
      </c>
      <c r="H11" s="57">
        <f>E11*Parameters!F$24</f>
        <v>13.938880000000001</v>
      </c>
      <c r="I11" s="55">
        <f>C11*Parameters!D$27</f>
        <v>0.76771200000000006</v>
      </c>
      <c r="J11" s="56">
        <f>D11*Parameters!E$27</f>
        <v>1.9537584000000006</v>
      </c>
      <c r="K11" s="57">
        <f>E11*Parameters!F$27</f>
        <v>4.599830400000001</v>
      </c>
      <c r="L11" s="55">
        <f>I11*Parameters!D$24</f>
        <v>0.76771200000000006</v>
      </c>
      <c r="M11" s="56">
        <f>J11*Parameters!E$24</f>
        <v>1.9537584000000006</v>
      </c>
      <c r="N11" s="57">
        <f>K11*Parameters!F$24</f>
        <v>4.599830400000001</v>
      </c>
      <c r="S11" s="1"/>
      <c r="V11"/>
    </row>
    <row r="12" spans="1:22" x14ac:dyDescent="0.2">
      <c r="A12" s="4" t="s">
        <v>83</v>
      </c>
      <c r="B12" s="4" t="s">
        <v>16</v>
      </c>
      <c r="C12" s="55">
        <f>Node_List!Z12*Parameters!D$19</f>
        <v>2.4794800000000001</v>
      </c>
      <c r="D12" s="56">
        <f>Node_List!AA12*Parameters!E$19</f>
        <v>6.0184610000000012</v>
      </c>
      <c r="E12" s="57">
        <f>Node_List!AB12*Parameters!F$19</f>
        <v>13.686866000000002</v>
      </c>
      <c r="F12" s="55">
        <f>C12*Parameters!D$24</f>
        <v>2.4794800000000001</v>
      </c>
      <c r="G12" s="56">
        <f>D12*Parameters!E$24</f>
        <v>6.0184610000000012</v>
      </c>
      <c r="H12" s="57">
        <f>E12*Parameters!F$24</f>
        <v>13.686866000000002</v>
      </c>
      <c r="I12" s="55">
        <f>C12*Parameters!D$27</f>
        <v>0.81822840000000008</v>
      </c>
      <c r="J12" s="56">
        <f>D12*Parameters!E$27</f>
        <v>1.9860921300000005</v>
      </c>
      <c r="K12" s="57">
        <f>E12*Parameters!F$27</f>
        <v>4.5166657800000012</v>
      </c>
      <c r="L12" s="55">
        <f>I12*Parameters!D$24</f>
        <v>0.81822840000000008</v>
      </c>
      <c r="M12" s="56">
        <f>J12*Parameters!E$24</f>
        <v>1.9860921300000005</v>
      </c>
      <c r="N12" s="57">
        <f>K12*Parameters!F$24</f>
        <v>4.5166657800000012</v>
      </c>
      <c r="S12" s="1"/>
      <c r="V12"/>
    </row>
    <row r="13" spans="1:22" x14ac:dyDescent="0.2">
      <c r="A13" s="4" t="s">
        <v>84</v>
      </c>
      <c r="B13" s="4" t="s">
        <v>17</v>
      </c>
      <c r="C13" s="55">
        <f>Node_List!Z13*Parameters!D$19</f>
        <v>2.6636000000000006</v>
      </c>
      <c r="D13" s="56">
        <f>Node_List!AA13*Parameters!E$19</f>
        <v>6.1910200000000009</v>
      </c>
      <c r="E13" s="57">
        <f>Node_List!AB13*Parameters!F$19</f>
        <v>14.008120000000003</v>
      </c>
      <c r="F13" s="55">
        <f>C13*Parameters!D$24</f>
        <v>2.6636000000000006</v>
      </c>
      <c r="G13" s="56">
        <f>D13*Parameters!E$24</f>
        <v>6.1910200000000009</v>
      </c>
      <c r="H13" s="57">
        <f>E13*Parameters!F$24</f>
        <v>14.008120000000003</v>
      </c>
      <c r="I13" s="55">
        <f>C13*Parameters!D$27</f>
        <v>0.87898800000000021</v>
      </c>
      <c r="J13" s="56">
        <f>D13*Parameters!E$27</f>
        <v>2.0430366000000002</v>
      </c>
      <c r="K13" s="57">
        <f>E13*Parameters!F$27</f>
        <v>4.6226796000000014</v>
      </c>
      <c r="L13" s="55">
        <f>I13*Parameters!D$24</f>
        <v>0.87898800000000021</v>
      </c>
      <c r="M13" s="56">
        <f>J13*Parameters!E$24</f>
        <v>2.0430366000000002</v>
      </c>
      <c r="N13" s="57">
        <f>K13*Parameters!F$24</f>
        <v>4.6226796000000014</v>
      </c>
      <c r="S13" s="1"/>
      <c r="V13"/>
    </row>
    <row r="14" spans="1:22" x14ac:dyDescent="0.2">
      <c r="A14" s="4" t="s">
        <v>85</v>
      </c>
      <c r="B14" s="4" t="s">
        <v>17</v>
      </c>
      <c r="C14" s="55">
        <f>Node_List!Z14*Parameters!D$19</f>
        <v>3.3105999999999995</v>
      </c>
      <c r="D14" s="56">
        <f>Node_List!AA14*Parameters!E$19</f>
        <v>8.8067949999999993</v>
      </c>
      <c r="E14" s="57">
        <f>Node_List!AB14*Parameters!F$19</f>
        <v>21.038270000000001</v>
      </c>
      <c r="F14" s="55">
        <f>C14*Parameters!D$24</f>
        <v>3.3105999999999995</v>
      </c>
      <c r="G14" s="56">
        <f>D14*Parameters!E$24</f>
        <v>8.8067949999999993</v>
      </c>
      <c r="H14" s="57">
        <f>E14*Parameters!F$24</f>
        <v>21.038270000000001</v>
      </c>
      <c r="I14" s="55">
        <f>C14*Parameters!D$27</f>
        <v>1.092498</v>
      </c>
      <c r="J14" s="56">
        <f>D14*Parameters!E$27</f>
        <v>2.9062423499999999</v>
      </c>
      <c r="K14" s="57">
        <f>E14*Parameters!F$27</f>
        <v>6.9426291000000004</v>
      </c>
      <c r="L14" s="55">
        <f>I14*Parameters!D$24</f>
        <v>1.092498</v>
      </c>
      <c r="M14" s="56">
        <f>J14*Parameters!E$24</f>
        <v>2.9062423499999999</v>
      </c>
      <c r="N14" s="57">
        <f>K14*Parameters!F$24</f>
        <v>6.9426291000000004</v>
      </c>
      <c r="S14" s="1"/>
      <c r="V14"/>
    </row>
    <row r="15" spans="1:22" x14ac:dyDescent="0.2">
      <c r="A15" s="4" t="s">
        <v>86</v>
      </c>
      <c r="B15" s="4" t="s">
        <v>17</v>
      </c>
      <c r="C15" s="55">
        <f>Node_List!Z15*Parameters!D$19</f>
        <v>1.3562400000000001</v>
      </c>
      <c r="D15" s="56">
        <f>Node_List!AA15*Parameters!E$19</f>
        <v>3.304468</v>
      </c>
      <c r="E15" s="57">
        <f>Node_List!AB15*Parameters!F$19</f>
        <v>7.5056080000000014</v>
      </c>
      <c r="F15" s="55">
        <f>C15*Parameters!D$24</f>
        <v>1.3562400000000001</v>
      </c>
      <c r="G15" s="56">
        <f>D15*Parameters!E$24</f>
        <v>3.304468</v>
      </c>
      <c r="H15" s="57">
        <f>E15*Parameters!F$24</f>
        <v>7.5056080000000014</v>
      </c>
      <c r="I15" s="55">
        <f>C15*Parameters!D$27</f>
        <v>0.44755920000000005</v>
      </c>
      <c r="J15" s="56">
        <f>D15*Parameters!E$27</f>
        <v>1.0904744399999999</v>
      </c>
      <c r="K15" s="57">
        <f>E15*Parameters!F$27</f>
        <v>2.4768506400000008</v>
      </c>
      <c r="L15" s="55">
        <f>I15*Parameters!D$24</f>
        <v>0.44755920000000005</v>
      </c>
      <c r="M15" s="56">
        <f>J15*Parameters!E$24</f>
        <v>1.0904744399999999</v>
      </c>
      <c r="N15" s="57">
        <f>K15*Parameters!F$24</f>
        <v>2.4768506400000008</v>
      </c>
      <c r="S15" s="1"/>
      <c r="V15"/>
    </row>
    <row r="16" spans="1:22" x14ac:dyDescent="0.2">
      <c r="A16" s="4" t="s">
        <v>87</v>
      </c>
      <c r="B16" s="4" t="s">
        <v>16</v>
      </c>
      <c r="C16" s="55">
        <f>Node_List!Z16*Parameters!D$19</f>
        <v>0.74007999999999996</v>
      </c>
      <c r="D16" s="56">
        <f>Node_List!AA16*Parameters!E$19</f>
        <v>1.7497560000000005</v>
      </c>
      <c r="E16" s="57">
        <f>Node_List!AB16*Parameters!F$19</f>
        <v>3.8581360000000005</v>
      </c>
      <c r="F16" s="55">
        <f>C16*Parameters!D$24</f>
        <v>0.74007999999999996</v>
      </c>
      <c r="G16" s="56">
        <f>D16*Parameters!E$24</f>
        <v>1.7497560000000005</v>
      </c>
      <c r="H16" s="57">
        <f>E16*Parameters!F$24</f>
        <v>3.8581360000000005</v>
      </c>
      <c r="I16" s="55">
        <f>C16*Parameters!D$27</f>
        <v>0.24422640000000001</v>
      </c>
      <c r="J16" s="56">
        <f>D16*Parameters!E$27</f>
        <v>0.57741948000000021</v>
      </c>
      <c r="K16" s="57">
        <f>E16*Parameters!F$27</f>
        <v>1.2731848800000003</v>
      </c>
      <c r="L16" s="55">
        <f>I16*Parameters!D$24</f>
        <v>0.24422640000000001</v>
      </c>
      <c r="M16" s="56">
        <f>J16*Parameters!E$24</f>
        <v>0.57741948000000021</v>
      </c>
      <c r="N16" s="57">
        <f>K16*Parameters!F$24</f>
        <v>1.2731848800000003</v>
      </c>
      <c r="S16" s="1"/>
      <c r="V16"/>
    </row>
    <row r="17" spans="1:22" x14ac:dyDescent="0.2">
      <c r="A17" s="4" t="s">
        <v>88</v>
      </c>
      <c r="B17" s="4" t="s">
        <v>17</v>
      </c>
      <c r="C17" s="55">
        <f>Node_List!Z17*Parameters!D$19</f>
        <v>2.6653720000000001</v>
      </c>
      <c r="D17" s="56">
        <f>Node_List!AA17*Parameters!E$19</f>
        <v>6.2024279</v>
      </c>
      <c r="E17" s="57">
        <f>Node_List!AB17*Parameters!F$19</f>
        <v>14.043557399999997</v>
      </c>
      <c r="F17" s="55">
        <f>C17*Parameters!D$24</f>
        <v>2.6653720000000001</v>
      </c>
      <c r="G17" s="56">
        <f>D17*Parameters!E$24</f>
        <v>6.2024279</v>
      </c>
      <c r="H17" s="57">
        <f>E17*Parameters!F$24</f>
        <v>14.043557399999997</v>
      </c>
      <c r="I17" s="55">
        <f>C17*Parameters!D$27</f>
        <v>0.87957276000000006</v>
      </c>
      <c r="J17" s="56">
        <f>D17*Parameters!E$27</f>
        <v>2.0468012070000001</v>
      </c>
      <c r="K17" s="57">
        <f>E17*Parameters!F$27</f>
        <v>4.634373941999999</v>
      </c>
      <c r="L17" s="55">
        <f>I17*Parameters!D$24</f>
        <v>0.87957276000000006</v>
      </c>
      <c r="M17" s="56">
        <f>J17*Parameters!E$24</f>
        <v>2.0468012070000001</v>
      </c>
      <c r="N17" s="57">
        <f>K17*Parameters!F$24</f>
        <v>4.634373941999999</v>
      </c>
      <c r="S17" s="1"/>
      <c r="U17" s="2"/>
      <c r="V17"/>
    </row>
    <row r="18" spans="1:22" x14ac:dyDescent="0.2">
      <c r="A18" s="4" t="s">
        <v>89</v>
      </c>
      <c r="B18" s="4" t="s">
        <v>16</v>
      </c>
      <c r="C18" s="55">
        <f>Node_List!Z18*Parameters!D$19</f>
        <v>1.4645200000000003</v>
      </c>
      <c r="D18" s="56">
        <f>Node_List!AA18*Parameters!E$19</f>
        <v>3.5305890000000009</v>
      </c>
      <c r="E18" s="57">
        <f>Node_List!AB18*Parameters!F$19</f>
        <v>7.9884340000000016</v>
      </c>
      <c r="F18" s="55">
        <f>C18*Parameters!D$24</f>
        <v>1.4645200000000003</v>
      </c>
      <c r="G18" s="56">
        <f>D18*Parameters!E$24</f>
        <v>3.5305890000000009</v>
      </c>
      <c r="H18" s="57">
        <f>E18*Parameters!F$24</f>
        <v>7.9884340000000016</v>
      </c>
      <c r="I18" s="55">
        <f>C18*Parameters!D$27</f>
        <v>0.4832916000000001</v>
      </c>
      <c r="J18" s="56">
        <f>D18*Parameters!E$27</f>
        <v>1.1650943700000003</v>
      </c>
      <c r="K18" s="57">
        <f>E18*Parameters!F$27</f>
        <v>2.6361832200000008</v>
      </c>
      <c r="L18" s="55">
        <f>I18*Parameters!D$24</f>
        <v>0.4832916000000001</v>
      </c>
      <c r="M18" s="56">
        <f>J18*Parameters!E$24</f>
        <v>1.1650943700000003</v>
      </c>
      <c r="N18" s="57">
        <f>K18*Parameters!F$24</f>
        <v>2.6361832200000008</v>
      </c>
      <c r="S18" s="1"/>
      <c r="U18" s="2"/>
      <c r="V18"/>
    </row>
    <row r="19" spans="1:22" x14ac:dyDescent="0.2">
      <c r="A19" s="4" t="s">
        <v>90</v>
      </c>
      <c r="B19" s="4" t="s">
        <v>16</v>
      </c>
      <c r="C19" s="55">
        <f>Node_List!Z19*Parameters!D$19</f>
        <v>1.3630000000000002</v>
      </c>
      <c r="D19" s="56">
        <f>Node_List!AA19*Parameters!E$19</f>
        <v>3.1514749999999996</v>
      </c>
      <c r="E19" s="57">
        <f>Node_List!AB19*Parameters!F$19</f>
        <v>7.1103500000000004</v>
      </c>
      <c r="F19" s="55">
        <f>C19*Parameters!D$24</f>
        <v>1.3630000000000002</v>
      </c>
      <c r="G19" s="56">
        <f>D19*Parameters!E$24</f>
        <v>3.1514749999999996</v>
      </c>
      <c r="H19" s="57">
        <f>E19*Parameters!F$24</f>
        <v>7.1103500000000004</v>
      </c>
      <c r="I19" s="55">
        <f>C19*Parameters!D$27</f>
        <v>0.44979000000000008</v>
      </c>
      <c r="J19" s="56">
        <f>D19*Parameters!E$27</f>
        <v>1.03998675</v>
      </c>
      <c r="K19" s="57">
        <f>E19*Parameters!F$27</f>
        <v>2.3464155000000004</v>
      </c>
      <c r="L19" s="55">
        <f>I19*Parameters!D$24</f>
        <v>0.44979000000000008</v>
      </c>
      <c r="M19" s="56">
        <f>J19*Parameters!E$24</f>
        <v>1.03998675</v>
      </c>
      <c r="N19" s="57">
        <f>K19*Parameters!F$24</f>
        <v>2.3464155000000004</v>
      </c>
      <c r="S19" s="1"/>
      <c r="T19" s="2"/>
      <c r="U19" s="2"/>
      <c r="V19"/>
    </row>
    <row r="20" spans="1:22" x14ac:dyDescent="0.2">
      <c r="A20" s="4" t="s">
        <v>91</v>
      </c>
      <c r="B20" s="4" t="s">
        <v>17</v>
      </c>
      <c r="C20" s="55">
        <f>Node_List!Z20*Parameters!D$19</f>
        <v>1.8976</v>
      </c>
      <c r="D20" s="56">
        <f>Node_List!AA20*Parameters!E$19</f>
        <v>4.5453200000000002</v>
      </c>
      <c r="E20" s="57">
        <f>Node_List!AB20*Parameters!F$19</f>
        <v>10.227920000000001</v>
      </c>
      <c r="F20" s="55">
        <f>C20*Parameters!D$24</f>
        <v>1.8976</v>
      </c>
      <c r="G20" s="56">
        <f>D20*Parameters!E$24</f>
        <v>4.5453200000000002</v>
      </c>
      <c r="H20" s="57">
        <f>E20*Parameters!F$24</f>
        <v>10.227920000000001</v>
      </c>
      <c r="I20" s="55">
        <f>C20*Parameters!D$27</f>
        <v>0.62620799999999999</v>
      </c>
      <c r="J20" s="56">
        <f>D20*Parameters!E$27</f>
        <v>1.4999556000000001</v>
      </c>
      <c r="K20" s="57">
        <f>E20*Parameters!F$27</f>
        <v>3.3752136000000004</v>
      </c>
      <c r="L20" s="55">
        <f>I20*Parameters!D$24</f>
        <v>0.62620799999999999</v>
      </c>
      <c r="M20" s="56">
        <f>J20*Parameters!E$24</f>
        <v>1.4999556000000001</v>
      </c>
      <c r="N20" s="57">
        <f>K20*Parameters!F$24</f>
        <v>3.3752136000000004</v>
      </c>
      <c r="S20" s="1"/>
      <c r="T20" s="2"/>
      <c r="U20" s="2"/>
      <c r="V20"/>
    </row>
    <row r="21" spans="1:22" x14ac:dyDescent="0.2">
      <c r="A21" s="4" t="s">
        <v>92</v>
      </c>
      <c r="B21" s="4" t="s">
        <v>17</v>
      </c>
      <c r="C21" s="55">
        <f>Node_List!Z21*Parameters!D$19</f>
        <v>3.2211599999999998</v>
      </c>
      <c r="D21" s="56">
        <f>Node_List!AA21*Parameters!E$19</f>
        <v>7.5468370000000009</v>
      </c>
      <c r="E21" s="57">
        <f>Node_List!AB21*Parameters!F$19</f>
        <v>17.006722</v>
      </c>
      <c r="F21" s="55">
        <f>C21*Parameters!D$24</f>
        <v>3.2211599999999998</v>
      </c>
      <c r="G21" s="56">
        <f>D21*Parameters!E$24</f>
        <v>7.5468370000000009</v>
      </c>
      <c r="H21" s="57">
        <f>E21*Parameters!F$24</f>
        <v>17.006722</v>
      </c>
      <c r="I21" s="55">
        <f>C21*Parameters!D$27</f>
        <v>1.0629827999999999</v>
      </c>
      <c r="J21" s="56">
        <f>D21*Parameters!E$27</f>
        <v>2.4904562100000005</v>
      </c>
      <c r="K21" s="57">
        <f>E21*Parameters!F$27</f>
        <v>5.6122182600000006</v>
      </c>
      <c r="L21" s="55">
        <f>I21*Parameters!D$24</f>
        <v>1.0629827999999999</v>
      </c>
      <c r="M21" s="56">
        <f>J21*Parameters!E$24</f>
        <v>2.4904562100000005</v>
      </c>
      <c r="N21" s="57">
        <f>K21*Parameters!F$24</f>
        <v>5.6122182600000006</v>
      </c>
      <c r="S21" s="1"/>
      <c r="T21" s="2"/>
      <c r="U21" s="2"/>
      <c r="V21"/>
    </row>
    <row r="22" spans="1:22" x14ac:dyDescent="0.2">
      <c r="A22" s="4" t="s">
        <v>93</v>
      </c>
      <c r="B22" s="4" t="s">
        <v>17</v>
      </c>
      <c r="C22" s="55">
        <f>Node_List!Z22*Parameters!D$19</f>
        <v>1.2436400000000001</v>
      </c>
      <c r="D22" s="56">
        <f>Node_List!AA22*Parameters!E$19</f>
        <v>2.9090230000000004</v>
      </c>
      <c r="E22" s="57">
        <f>Node_List!AB22*Parameters!F$19</f>
        <v>6.402438000000001</v>
      </c>
      <c r="F22" s="55">
        <f>C22*Parameters!D$24</f>
        <v>1.2436400000000001</v>
      </c>
      <c r="G22" s="56">
        <f>D22*Parameters!E$24</f>
        <v>2.9090230000000004</v>
      </c>
      <c r="H22" s="57">
        <f>E22*Parameters!F$24</f>
        <v>6.402438000000001</v>
      </c>
      <c r="I22" s="55">
        <f>C22*Parameters!D$27</f>
        <v>0.41040120000000002</v>
      </c>
      <c r="J22" s="56">
        <f>D22*Parameters!E$27</f>
        <v>0.95997759000000016</v>
      </c>
      <c r="K22" s="57">
        <f>E22*Parameters!F$27</f>
        <v>2.1128045400000004</v>
      </c>
      <c r="L22" s="55">
        <f>I22*Parameters!D$24</f>
        <v>0.41040120000000002</v>
      </c>
      <c r="M22" s="56">
        <f>J22*Parameters!E$24</f>
        <v>0.95997759000000016</v>
      </c>
      <c r="N22" s="57">
        <f>K22*Parameters!F$24</f>
        <v>2.1128045400000004</v>
      </c>
      <c r="S22" s="1"/>
      <c r="T22" s="2"/>
      <c r="U22" s="2"/>
      <c r="V22"/>
    </row>
    <row r="23" spans="1:22" x14ac:dyDescent="0.2">
      <c r="A23" s="4" t="s">
        <v>94</v>
      </c>
      <c r="B23" s="4" t="s">
        <v>17</v>
      </c>
      <c r="C23" s="55">
        <f>Node_List!Z23*Parameters!D$19</f>
        <v>1.1175600000000001</v>
      </c>
      <c r="D23" s="56">
        <f>Node_List!AA23*Parameters!E$19</f>
        <v>2.7093170000000009</v>
      </c>
      <c r="E23" s="57">
        <f>Node_List!AB23*Parameters!F$19</f>
        <v>6.1816019999999998</v>
      </c>
      <c r="F23" s="55">
        <f>C23*Parameters!D$24</f>
        <v>1.1175600000000001</v>
      </c>
      <c r="G23" s="56">
        <f>D23*Parameters!E$24</f>
        <v>2.7093170000000009</v>
      </c>
      <c r="H23" s="57">
        <f>E23*Parameters!F$24</f>
        <v>6.1816019999999998</v>
      </c>
      <c r="I23" s="55">
        <f>C23*Parameters!D$27</f>
        <v>0.36879480000000003</v>
      </c>
      <c r="J23" s="56">
        <f>D23*Parameters!E$27</f>
        <v>0.89407461000000032</v>
      </c>
      <c r="K23" s="57">
        <f>E23*Parameters!F$27</f>
        <v>2.0399286600000002</v>
      </c>
      <c r="L23" s="55">
        <f>I23*Parameters!D$24</f>
        <v>0.36879480000000003</v>
      </c>
      <c r="M23" s="56">
        <f>J23*Parameters!E$24</f>
        <v>0.89407461000000032</v>
      </c>
      <c r="N23" s="57">
        <f>K23*Parameters!F$24</f>
        <v>2.0399286600000002</v>
      </c>
      <c r="S23" s="1"/>
      <c r="T23" s="2"/>
      <c r="U23" s="2"/>
      <c r="V23"/>
    </row>
    <row r="24" spans="1:22" x14ac:dyDescent="0.2">
      <c r="A24" s="4" t="s">
        <v>95</v>
      </c>
      <c r="B24" s="4" t="s">
        <v>17</v>
      </c>
      <c r="C24" s="55">
        <f>Node_List!Z24*Parameters!D$19</f>
        <v>2.3968799999999999</v>
      </c>
      <c r="D24" s="56">
        <f>Node_List!AA24*Parameters!E$19</f>
        <v>5.8250160000000015</v>
      </c>
      <c r="E24" s="57">
        <f>Node_List!AB24*Parameters!F$19</f>
        <v>13.443696000000001</v>
      </c>
      <c r="F24" s="55">
        <f>C24*Parameters!D$24</f>
        <v>2.3968799999999999</v>
      </c>
      <c r="G24" s="56">
        <f>D24*Parameters!E$24</f>
        <v>5.8250160000000015</v>
      </c>
      <c r="H24" s="57">
        <f>E24*Parameters!F$24</f>
        <v>13.443696000000001</v>
      </c>
      <c r="I24" s="55">
        <f>C24*Parameters!D$27</f>
        <v>0.79097039999999996</v>
      </c>
      <c r="J24" s="56">
        <f>D24*Parameters!E$27</f>
        <v>1.9222552800000006</v>
      </c>
      <c r="K24" s="57">
        <f>E24*Parameters!F$27</f>
        <v>4.4364196800000002</v>
      </c>
      <c r="L24" s="55">
        <f>I24*Parameters!D$24</f>
        <v>0.79097039999999996</v>
      </c>
      <c r="M24" s="56">
        <f>J24*Parameters!E$24</f>
        <v>1.9222552800000006</v>
      </c>
      <c r="N24" s="57">
        <f>K24*Parameters!F$24</f>
        <v>4.4364196800000002</v>
      </c>
      <c r="S24" s="1"/>
      <c r="V24"/>
    </row>
    <row r="25" spans="1:22" x14ac:dyDescent="0.2">
      <c r="A25" s="4" t="s">
        <v>96</v>
      </c>
      <c r="B25" s="4" t="s">
        <v>17</v>
      </c>
      <c r="C25" s="55">
        <f>Node_List!Z25*Parameters!D$19</f>
        <v>2.2818000000000001</v>
      </c>
      <c r="D25" s="56">
        <f>Node_List!AA25*Parameters!E$19</f>
        <v>5.1421350000000006</v>
      </c>
      <c r="E25" s="57">
        <f>Node_List!AB25*Parameters!F$19</f>
        <v>11.464310000000001</v>
      </c>
      <c r="F25" s="55">
        <f>C25*Parameters!D$24</f>
        <v>2.2818000000000001</v>
      </c>
      <c r="G25" s="56">
        <f>D25*Parameters!E$24</f>
        <v>5.1421350000000006</v>
      </c>
      <c r="H25" s="57">
        <f>E25*Parameters!F$24</f>
        <v>11.464310000000001</v>
      </c>
      <c r="I25" s="55">
        <f>C25*Parameters!D$27</f>
        <v>0.75299400000000005</v>
      </c>
      <c r="J25" s="56">
        <f>D25*Parameters!E$27</f>
        <v>1.6969045500000002</v>
      </c>
      <c r="K25" s="57">
        <f>E25*Parameters!F$27</f>
        <v>3.7832223000000007</v>
      </c>
      <c r="L25" s="55">
        <f>I25*Parameters!D$24</f>
        <v>0.75299400000000005</v>
      </c>
      <c r="M25" s="56">
        <f>J25*Parameters!E$24</f>
        <v>1.6969045500000002</v>
      </c>
      <c r="N25" s="57">
        <f>K25*Parameters!F$24</f>
        <v>3.7832223000000007</v>
      </c>
      <c r="S25" s="1"/>
      <c r="V25"/>
    </row>
    <row r="26" spans="1:22" x14ac:dyDescent="0.2">
      <c r="A26" s="4" t="s">
        <v>97</v>
      </c>
      <c r="B26" s="4" t="s">
        <v>17</v>
      </c>
      <c r="C26" s="55">
        <f>Node_List!Z26*Parameters!D$19</f>
        <v>0.71012000000000008</v>
      </c>
      <c r="D26" s="56">
        <f>Node_List!AA26*Parameters!E$19</f>
        <v>1.6775090000000004</v>
      </c>
      <c r="E26" s="57">
        <f>Node_List!AB26*Parameters!F$19</f>
        <v>3.6899539999999997</v>
      </c>
      <c r="F26" s="55">
        <f>C26*Parameters!D$24</f>
        <v>0.71012000000000008</v>
      </c>
      <c r="G26" s="56">
        <f>D26*Parameters!E$24</f>
        <v>1.6775090000000004</v>
      </c>
      <c r="H26" s="57">
        <f>E26*Parameters!F$24</f>
        <v>3.6899539999999997</v>
      </c>
      <c r="I26" s="55">
        <f>C26*Parameters!D$27</f>
        <v>0.23433960000000004</v>
      </c>
      <c r="J26" s="56">
        <f>D26*Parameters!E$27</f>
        <v>0.5535779700000002</v>
      </c>
      <c r="K26" s="57">
        <f>E26*Parameters!F$27</f>
        <v>1.2176848199999999</v>
      </c>
      <c r="L26" s="55">
        <f>I26*Parameters!D$24</f>
        <v>0.23433960000000004</v>
      </c>
      <c r="M26" s="56">
        <f>J26*Parameters!E$24</f>
        <v>0.5535779700000002</v>
      </c>
      <c r="N26" s="57">
        <f>K26*Parameters!F$24</f>
        <v>1.2176848199999999</v>
      </c>
      <c r="S26" s="1"/>
      <c r="V26"/>
    </row>
    <row r="27" spans="1:22" x14ac:dyDescent="0.2">
      <c r="A27" s="4" t="s">
        <v>98</v>
      </c>
      <c r="B27" s="4" t="s">
        <v>17</v>
      </c>
      <c r="C27" s="55">
        <f>Node_List!Z27*Parameters!D$19</f>
        <v>1.5463200000000001</v>
      </c>
      <c r="D27" s="56">
        <f>Node_List!AA27*Parameters!E$19</f>
        <v>3.7947240000000004</v>
      </c>
      <c r="E27" s="57">
        <f>Node_List!AB27*Parameters!F$19</f>
        <v>8.6007440000000006</v>
      </c>
      <c r="F27" s="55">
        <f>C27*Parameters!D$24</f>
        <v>1.5463200000000001</v>
      </c>
      <c r="G27" s="56">
        <f>D27*Parameters!E$24</f>
        <v>3.7947240000000004</v>
      </c>
      <c r="H27" s="57">
        <f>E27*Parameters!F$24</f>
        <v>8.6007440000000006</v>
      </c>
      <c r="I27" s="55">
        <f>C27*Parameters!D$27</f>
        <v>0.51028560000000012</v>
      </c>
      <c r="J27" s="56">
        <f>D27*Parameters!E$27</f>
        <v>1.2522589200000003</v>
      </c>
      <c r="K27" s="57">
        <f>E27*Parameters!F$27</f>
        <v>2.8382455200000005</v>
      </c>
      <c r="L27" s="55">
        <f>I27*Parameters!D$24</f>
        <v>0.51028560000000012</v>
      </c>
      <c r="M27" s="56">
        <f>J27*Parameters!E$24</f>
        <v>1.2522589200000003</v>
      </c>
      <c r="N27" s="57">
        <f>K27*Parameters!F$24</f>
        <v>2.8382455200000005</v>
      </c>
      <c r="S27" s="1"/>
      <c r="V27"/>
    </row>
    <row r="28" spans="1:22" x14ac:dyDescent="0.2">
      <c r="A28" s="4" t="s">
        <v>99</v>
      </c>
      <c r="B28" s="4" t="s">
        <v>18</v>
      </c>
      <c r="C28" s="55">
        <f>Node_List!Z28*Parameters!D$19</f>
        <v>0.26840000000000003</v>
      </c>
      <c r="D28" s="56">
        <f>Node_List!AA28*Parameters!E$19</f>
        <v>0.80413000000000001</v>
      </c>
      <c r="E28" s="57">
        <f>Node_List!AB28*Parameters!F$19</f>
        <v>2.0097800000000001</v>
      </c>
      <c r="F28" s="55">
        <f>C28*Parameters!D$24</f>
        <v>0.26840000000000003</v>
      </c>
      <c r="G28" s="56">
        <f>D28*Parameters!E$24</f>
        <v>0.80413000000000001</v>
      </c>
      <c r="H28" s="57">
        <f>E28*Parameters!F$24</f>
        <v>2.0097800000000001</v>
      </c>
      <c r="I28" s="55">
        <f>C28*Parameters!D$27</f>
        <v>8.8572000000000012E-2</v>
      </c>
      <c r="J28" s="56">
        <f>D28*Parameters!E$27</f>
        <v>0.26536290000000001</v>
      </c>
      <c r="K28" s="57">
        <f>E28*Parameters!F$27</f>
        <v>0.66322740000000002</v>
      </c>
      <c r="L28" s="55">
        <f>I28*Parameters!D$24</f>
        <v>8.8572000000000012E-2</v>
      </c>
      <c r="M28" s="56">
        <f>J28*Parameters!E$24</f>
        <v>0.26536290000000001</v>
      </c>
      <c r="N28" s="57">
        <f>K28*Parameters!F$24</f>
        <v>0.66322740000000002</v>
      </c>
      <c r="S28" s="1"/>
      <c r="V28"/>
    </row>
    <row r="29" spans="1:22" x14ac:dyDescent="0.2">
      <c r="A29" s="4" t="s">
        <v>100</v>
      </c>
      <c r="B29" s="4" t="s">
        <v>17</v>
      </c>
      <c r="C29" s="55">
        <f>Node_List!Z29*Parameters!D$19</f>
        <v>3.2876400000000006</v>
      </c>
      <c r="D29" s="56">
        <f>Node_List!AA29*Parameters!E$19</f>
        <v>8.2048230000000029</v>
      </c>
      <c r="E29" s="57">
        <f>Node_List!AB29*Parameters!F$19</f>
        <v>18.957238</v>
      </c>
      <c r="F29" s="55">
        <f>C29*Parameters!D$24</f>
        <v>3.2876400000000006</v>
      </c>
      <c r="G29" s="56">
        <f>D29*Parameters!E$24</f>
        <v>8.2048230000000029</v>
      </c>
      <c r="H29" s="57">
        <f>E29*Parameters!F$24</f>
        <v>18.957238</v>
      </c>
      <c r="I29" s="55">
        <f>C29*Parameters!D$27</f>
        <v>1.0849212000000001</v>
      </c>
      <c r="J29" s="56">
        <f>D29*Parameters!E$27</f>
        <v>2.7075915900000012</v>
      </c>
      <c r="K29" s="57">
        <f>E29*Parameters!F$27</f>
        <v>6.2558885399999999</v>
      </c>
      <c r="L29" s="55">
        <f>I29*Parameters!D$24</f>
        <v>1.0849212000000001</v>
      </c>
      <c r="M29" s="56">
        <f>J29*Parameters!E$24</f>
        <v>2.7075915900000012</v>
      </c>
      <c r="N29" s="57">
        <f>K29*Parameters!F$24</f>
        <v>6.2558885399999999</v>
      </c>
      <c r="S29" s="1"/>
      <c r="V29"/>
    </row>
    <row r="30" spans="1:22" x14ac:dyDescent="0.2">
      <c r="A30" s="4" t="s">
        <v>101</v>
      </c>
      <c r="B30" s="4" t="s">
        <v>17</v>
      </c>
      <c r="C30" s="55">
        <f>Node_List!Z30*Parameters!D$19</f>
        <v>3.6928800000000006</v>
      </c>
      <c r="D30" s="56">
        <f>Node_List!AA30*Parameters!E$19</f>
        <v>8.782216</v>
      </c>
      <c r="E30" s="57">
        <f>Node_List!AB30*Parameters!F$19</f>
        <v>19.946895999999999</v>
      </c>
      <c r="F30" s="55">
        <f>C30*Parameters!D$24</f>
        <v>3.6928800000000006</v>
      </c>
      <c r="G30" s="56">
        <f>D30*Parameters!E$24</f>
        <v>8.782216</v>
      </c>
      <c r="H30" s="57">
        <f>E30*Parameters!F$24</f>
        <v>19.946895999999999</v>
      </c>
      <c r="I30" s="55">
        <f>C30*Parameters!D$27</f>
        <v>1.2186504000000002</v>
      </c>
      <c r="J30" s="56">
        <f>D30*Parameters!E$27</f>
        <v>2.8981312800000003</v>
      </c>
      <c r="K30" s="57">
        <f>E30*Parameters!F$27</f>
        <v>6.5824756799999999</v>
      </c>
      <c r="L30" s="55">
        <f>I30*Parameters!D$24</f>
        <v>1.2186504000000002</v>
      </c>
      <c r="M30" s="56">
        <f>J30*Parameters!E$24</f>
        <v>2.8981312800000003</v>
      </c>
      <c r="N30" s="57">
        <f>K30*Parameters!F$24</f>
        <v>6.5824756799999999</v>
      </c>
      <c r="S30" s="1"/>
      <c r="V30"/>
    </row>
    <row r="31" spans="1:22" x14ac:dyDescent="0.2">
      <c r="A31" s="4" t="s">
        <v>102</v>
      </c>
      <c r="B31" s="4" t="s">
        <v>17</v>
      </c>
      <c r="C31" s="55">
        <f>Node_List!Z31*Parameters!D$19</f>
        <v>1.3954000000000002</v>
      </c>
      <c r="D31" s="56">
        <f>Node_List!AA31*Parameters!E$19</f>
        <v>3.6214050000000002</v>
      </c>
      <c r="E31" s="57">
        <f>Node_List!AB31*Parameters!F$19</f>
        <v>8.4629300000000018</v>
      </c>
      <c r="F31" s="55">
        <f>C31*Parameters!D$24</f>
        <v>1.3954000000000002</v>
      </c>
      <c r="G31" s="56">
        <f>D31*Parameters!E$24</f>
        <v>3.6214050000000002</v>
      </c>
      <c r="H31" s="57">
        <f>E31*Parameters!F$24</f>
        <v>8.4629300000000018</v>
      </c>
      <c r="I31" s="55">
        <f>C31*Parameters!D$27</f>
        <v>0.46048200000000011</v>
      </c>
      <c r="J31" s="56">
        <f>D31*Parameters!E$27</f>
        <v>1.19506365</v>
      </c>
      <c r="K31" s="57">
        <f>E31*Parameters!F$27</f>
        <v>2.7927669000000006</v>
      </c>
      <c r="L31" s="55">
        <f>I31*Parameters!D$24</f>
        <v>0.46048200000000011</v>
      </c>
      <c r="M31" s="56">
        <f>J31*Parameters!E$24</f>
        <v>1.19506365</v>
      </c>
      <c r="N31" s="57">
        <f>K31*Parameters!F$24</f>
        <v>2.7927669000000006</v>
      </c>
      <c r="S31" s="1"/>
      <c r="V31"/>
    </row>
    <row r="32" spans="1:22" x14ac:dyDescent="0.2">
      <c r="A32" s="4" t="s">
        <v>103</v>
      </c>
      <c r="B32" s="4" t="s">
        <v>17</v>
      </c>
      <c r="C32" s="55">
        <f>Node_List!Z32*Parameters!D$19</f>
        <v>1.4461600000000001</v>
      </c>
      <c r="D32" s="56">
        <f>Node_List!AA32*Parameters!E$19</f>
        <v>3.7309620000000003</v>
      </c>
      <c r="E32" s="57">
        <f>Node_List!AB32*Parameters!F$19</f>
        <v>8.7019720000000014</v>
      </c>
      <c r="F32" s="55">
        <f>C32*Parameters!D$24</f>
        <v>1.4461600000000001</v>
      </c>
      <c r="G32" s="56">
        <f>D32*Parameters!E$24</f>
        <v>3.7309620000000003</v>
      </c>
      <c r="H32" s="57">
        <f>E32*Parameters!F$24</f>
        <v>8.7019720000000014</v>
      </c>
      <c r="I32" s="55">
        <f>C32*Parameters!D$27</f>
        <v>0.47723280000000007</v>
      </c>
      <c r="J32" s="56">
        <f>D32*Parameters!E$27</f>
        <v>1.2312174600000001</v>
      </c>
      <c r="K32" s="57">
        <f>E32*Parameters!F$27</f>
        <v>2.8716507600000005</v>
      </c>
      <c r="L32" s="55">
        <f>I32*Parameters!D$24</f>
        <v>0.47723280000000007</v>
      </c>
      <c r="M32" s="56">
        <f>J32*Parameters!E$24</f>
        <v>1.2312174600000001</v>
      </c>
      <c r="N32" s="57">
        <f>K32*Parameters!F$24</f>
        <v>2.8716507600000005</v>
      </c>
      <c r="S32" s="1"/>
      <c r="V32"/>
    </row>
    <row r="33" spans="1:22" x14ac:dyDescent="0.2">
      <c r="A33" s="4" t="s">
        <v>104</v>
      </c>
      <c r="B33" s="4" t="s">
        <v>17</v>
      </c>
      <c r="C33" s="55">
        <f>Node_List!Z33*Parameters!D$19</f>
        <v>2.82992</v>
      </c>
      <c r="D33" s="56">
        <f>Node_List!AA33*Parameters!E$19</f>
        <v>6.7099940000000018</v>
      </c>
      <c r="E33" s="57">
        <f>Node_List!AB33*Parameters!F$19</f>
        <v>15.191364000000002</v>
      </c>
      <c r="F33" s="55">
        <f>C33*Parameters!D$24</f>
        <v>2.82992</v>
      </c>
      <c r="G33" s="56">
        <f>D33*Parameters!E$24</f>
        <v>6.7099940000000018</v>
      </c>
      <c r="H33" s="57">
        <f>E33*Parameters!F$24</f>
        <v>15.191364000000002</v>
      </c>
      <c r="I33" s="55">
        <f>C33*Parameters!D$27</f>
        <v>0.93387360000000008</v>
      </c>
      <c r="J33" s="56">
        <f>D33*Parameters!E$27</f>
        <v>2.2142980200000006</v>
      </c>
      <c r="K33" s="57">
        <f>E33*Parameters!F$27</f>
        <v>5.0131501200000006</v>
      </c>
      <c r="L33" s="55">
        <f>I33*Parameters!D$24</f>
        <v>0.93387360000000008</v>
      </c>
      <c r="M33" s="56">
        <f>J33*Parameters!E$24</f>
        <v>2.2142980200000006</v>
      </c>
      <c r="N33" s="57">
        <f>K33*Parameters!F$24</f>
        <v>5.0131501200000006</v>
      </c>
      <c r="S33" s="1"/>
      <c r="V33"/>
    </row>
    <row r="34" spans="1:22" x14ac:dyDescent="0.2">
      <c r="A34" s="4" t="s">
        <v>105</v>
      </c>
      <c r="B34" s="4" t="s">
        <v>17</v>
      </c>
      <c r="C34" s="55">
        <f>Node_List!Z34*Parameters!D$19</f>
        <v>2.1098400000000002</v>
      </c>
      <c r="D34" s="56">
        <f>Node_List!AA34*Parameters!E$19</f>
        <v>5.2282380000000011</v>
      </c>
      <c r="E34" s="57">
        <f>Node_List!AB34*Parameters!F$19</f>
        <v>11.973228000000001</v>
      </c>
      <c r="F34" s="55">
        <f>C34*Parameters!D$24</f>
        <v>2.1098400000000002</v>
      </c>
      <c r="G34" s="56">
        <f>D34*Parameters!E$24</f>
        <v>5.2282380000000011</v>
      </c>
      <c r="H34" s="57">
        <f>E34*Parameters!F$24</f>
        <v>11.973228000000001</v>
      </c>
      <c r="I34" s="55">
        <f>C34*Parameters!D$27</f>
        <v>0.69624720000000007</v>
      </c>
      <c r="J34" s="56">
        <f>D34*Parameters!E$27</f>
        <v>1.7253185400000004</v>
      </c>
      <c r="K34" s="57">
        <f>E34*Parameters!F$27</f>
        <v>3.9511652400000004</v>
      </c>
      <c r="L34" s="55">
        <f>I34*Parameters!D$24</f>
        <v>0.69624720000000007</v>
      </c>
      <c r="M34" s="56">
        <f>J34*Parameters!E$24</f>
        <v>1.7253185400000004</v>
      </c>
      <c r="N34" s="57">
        <f>K34*Parameters!F$24</f>
        <v>3.9511652400000004</v>
      </c>
      <c r="S34" s="1"/>
      <c r="V34"/>
    </row>
    <row r="35" spans="1:22" x14ac:dyDescent="0.2">
      <c r="A35" s="4" t="s">
        <v>106</v>
      </c>
      <c r="B35" s="4" t="s">
        <v>16</v>
      </c>
      <c r="C35" s="55">
        <f>Node_List!Z35*Parameters!D$19</f>
        <v>1.8757600000000001</v>
      </c>
      <c r="D35" s="56">
        <f>Node_List!AA35*Parameters!E$19</f>
        <v>4.9554320000000001</v>
      </c>
      <c r="E35" s="57">
        <f>Node_List!AB35*Parameters!F$19</f>
        <v>11.843792000000001</v>
      </c>
      <c r="F35" s="55">
        <f>C35*Parameters!D$24</f>
        <v>1.8757600000000001</v>
      </c>
      <c r="G35" s="56">
        <f>D35*Parameters!E$24</f>
        <v>4.9554320000000001</v>
      </c>
      <c r="H35" s="57">
        <f>E35*Parameters!F$24</f>
        <v>11.843792000000001</v>
      </c>
      <c r="I35" s="55">
        <f>C35*Parameters!D$27</f>
        <v>0.61900080000000002</v>
      </c>
      <c r="J35" s="56">
        <f>D35*Parameters!E$27</f>
        <v>1.6352925600000001</v>
      </c>
      <c r="K35" s="57">
        <f>E35*Parameters!F$27</f>
        <v>3.9084513600000004</v>
      </c>
      <c r="L35" s="55">
        <f>I35*Parameters!D$24</f>
        <v>0.61900080000000002</v>
      </c>
      <c r="M35" s="56">
        <f>J35*Parameters!E$24</f>
        <v>1.6352925600000001</v>
      </c>
      <c r="N35" s="57">
        <f>K35*Parameters!F$24</f>
        <v>3.9084513600000004</v>
      </c>
      <c r="S35" s="1"/>
      <c r="V35"/>
    </row>
    <row r="36" spans="1:22" x14ac:dyDescent="0.2">
      <c r="A36" s="4" t="s">
        <v>107</v>
      </c>
      <c r="B36" s="4" t="s">
        <v>17</v>
      </c>
      <c r="C36" s="55">
        <f>Node_List!Z36*Parameters!D$19</f>
        <v>1.50692</v>
      </c>
      <c r="D36" s="56">
        <f>Node_List!AA36*Parameters!E$19</f>
        <v>3.8545189999999998</v>
      </c>
      <c r="E36" s="57">
        <f>Node_List!AB36*Parameters!F$19</f>
        <v>8.9610140000000005</v>
      </c>
      <c r="F36" s="55">
        <f>C36*Parameters!D$24</f>
        <v>1.50692</v>
      </c>
      <c r="G36" s="56">
        <f>D36*Parameters!E$24</f>
        <v>3.8545189999999998</v>
      </c>
      <c r="H36" s="57">
        <f>E36*Parameters!F$24</f>
        <v>8.9610140000000005</v>
      </c>
      <c r="I36" s="55">
        <f>C36*Parameters!D$27</f>
        <v>0.49728360000000005</v>
      </c>
      <c r="J36" s="56">
        <f>D36*Parameters!E$27</f>
        <v>1.27199127</v>
      </c>
      <c r="K36" s="57">
        <f>E36*Parameters!F$27</f>
        <v>2.9571346200000002</v>
      </c>
      <c r="L36" s="55">
        <f>I36*Parameters!D$24</f>
        <v>0.49728360000000005</v>
      </c>
      <c r="M36" s="56">
        <f>J36*Parameters!E$24</f>
        <v>1.27199127</v>
      </c>
      <c r="N36" s="57">
        <f>K36*Parameters!F$24</f>
        <v>2.9571346200000002</v>
      </c>
      <c r="S36" s="1"/>
      <c r="V36"/>
    </row>
    <row r="37" spans="1:22" x14ac:dyDescent="0.2">
      <c r="A37" s="4" t="s">
        <v>108</v>
      </c>
      <c r="B37" s="4" t="s">
        <v>17</v>
      </c>
      <c r="C37" s="55">
        <f>Node_List!Z37*Parameters!D$19</f>
        <v>1.8898000000000001</v>
      </c>
      <c r="D37" s="56">
        <f>Node_List!AA37*Parameters!E$19</f>
        <v>4.7457350000000007</v>
      </c>
      <c r="E37" s="57">
        <f>Node_List!AB37*Parameters!F$19</f>
        <v>10.909910000000002</v>
      </c>
      <c r="F37" s="55">
        <f>C37*Parameters!D$24</f>
        <v>1.8898000000000001</v>
      </c>
      <c r="G37" s="56">
        <f>D37*Parameters!E$24</f>
        <v>4.7457350000000007</v>
      </c>
      <c r="H37" s="57">
        <f>E37*Parameters!F$24</f>
        <v>10.909910000000002</v>
      </c>
      <c r="I37" s="55">
        <f>C37*Parameters!D$27</f>
        <v>0.62363400000000013</v>
      </c>
      <c r="J37" s="56">
        <f>D37*Parameters!E$27</f>
        <v>1.5660925500000002</v>
      </c>
      <c r="K37" s="57">
        <f>E37*Parameters!F$27</f>
        <v>3.6002703000000009</v>
      </c>
      <c r="L37" s="55">
        <f>I37*Parameters!D$24</f>
        <v>0.62363400000000013</v>
      </c>
      <c r="M37" s="56">
        <f>J37*Parameters!E$24</f>
        <v>1.5660925500000002</v>
      </c>
      <c r="N37" s="57">
        <f>K37*Parameters!F$24</f>
        <v>3.6002703000000009</v>
      </c>
      <c r="S37" s="1"/>
      <c r="V37"/>
    </row>
    <row r="38" spans="1:22" x14ac:dyDescent="0.2">
      <c r="A38" s="4" t="s">
        <v>109</v>
      </c>
      <c r="B38" s="4" t="s">
        <v>17</v>
      </c>
      <c r="C38" s="55">
        <f>Node_List!Z38*Parameters!D$19</f>
        <v>1.8498400000000002</v>
      </c>
      <c r="D38" s="56">
        <f>Node_List!AA38*Parameters!E$19</f>
        <v>4.5794880000000004</v>
      </c>
      <c r="E38" s="57">
        <f>Node_List!AB38*Parameters!F$19</f>
        <v>10.521728000000001</v>
      </c>
      <c r="F38" s="55">
        <f>C38*Parameters!D$24</f>
        <v>1.8498400000000002</v>
      </c>
      <c r="G38" s="56">
        <f>D38*Parameters!E$24</f>
        <v>4.5794880000000004</v>
      </c>
      <c r="H38" s="57">
        <f>E38*Parameters!F$24</f>
        <v>10.521728000000001</v>
      </c>
      <c r="I38" s="55">
        <f>C38*Parameters!D$27</f>
        <v>0.61044720000000008</v>
      </c>
      <c r="J38" s="56">
        <f>D38*Parameters!E$27</f>
        <v>1.5112310400000002</v>
      </c>
      <c r="K38" s="57">
        <f>E38*Parameters!F$27</f>
        <v>3.4721702400000005</v>
      </c>
      <c r="L38" s="55">
        <f>I38*Parameters!D$24</f>
        <v>0.61044720000000008</v>
      </c>
      <c r="M38" s="56">
        <f>J38*Parameters!E$24</f>
        <v>1.5112310400000002</v>
      </c>
      <c r="N38" s="57">
        <f>K38*Parameters!F$24</f>
        <v>3.4721702400000005</v>
      </c>
    </row>
    <row r="39" spans="1:22" x14ac:dyDescent="0.2">
      <c r="A39" s="4" t="s">
        <v>110</v>
      </c>
      <c r="B39" s="4" t="s">
        <v>17</v>
      </c>
      <c r="C39" s="55">
        <f>Node_List!Z39*Parameters!D$19</f>
        <v>3.2082000000000002</v>
      </c>
      <c r="D39" s="56">
        <f>Node_List!AA39*Parameters!E$19</f>
        <v>7.5988650000000026</v>
      </c>
      <c r="E39" s="57">
        <f>Node_List!AB39*Parameters!F$19</f>
        <v>17.345690000000001</v>
      </c>
      <c r="F39" s="55">
        <f>C39*Parameters!D$24</f>
        <v>3.2082000000000002</v>
      </c>
      <c r="G39" s="56">
        <f>D39*Parameters!E$24</f>
        <v>7.5988650000000026</v>
      </c>
      <c r="H39" s="57">
        <f>E39*Parameters!F$24</f>
        <v>17.345690000000001</v>
      </c>
      <c r="I39" s="55">
        <f>C39*Parameters!D$27</f>
        <v>1.0587060000000001</v>
      </c>
      <c r="J39" s="56">
        <f>D39*Parameters!E$27</f>
        <v>2.5076254500000008</v>
      </c>
      <c r="K39" s="57">
        <f>E39*Parameters!F$27</f>
        <v>5.7240777000000005</v>
      </c>
      <c r="L39" s="55">
        <f>I39*Parameters!D$24</f>
        <v>1.0587060000000001</v>
      </c>
      <c r="M39" s="56">
        <f>J39*Parameters!E$24</f>
        <v>2.5076254500000008</v>
      </c>
      <c r="N39" s="57">
        <f>K39*Parameters!F$24</f>
        <v>5.7240777000000005</v>
      </c>
    </row>
    <row r="40" spans="1:22" x14ac:dyDescent="0.2">
      <c r="A40" s="4" t="s">
        <v>111</v>
      </c>
      <c r="B40" s="4" t="s">
        <v>17</v>
      </c>
      <c r="C40" s="55">
        <f>Node_List!Z40*Parameters!D$19</f>
        <v>1.3756800000000002</v>
      </c>
      <c r="D40" s="56">
        <f>Node_List!AA40*Parameters!E$19</f>
        <v>3.2664260000000009</v>
      </c>
      <c r="E40" s="57">
        <f>Node_List!AB40*Parameters!F$19</f>
        <v>7.3971560000000016</v>
      </c>
      <c r="F40" s="55">
        <f>C40*Parameters!D$24</f>
        <v>1.3756800000000002</v>
      </c>
      <c r="G40" s="56">
        <f>D40*Parameters!E$24</f>
        <v>3.2664260000000009</v>
      </c>
      <c r="H40" s="57">
        <f>E40*Parameters!F$24</f>
        <v>7.3971560000000016</v>
      </c>
      <c r="I40" s="55">
        <f>C40*Parameters!D$27</f>
        <v>0.45397440000000011</v>
      </c>
      <c r="J40" s="56">
        <f>D40*Parameters!E$27</f>
        <v>1.0779205800000005</v>
      </c>
      <c r="K40" s="57">
        <f>E40*Parameters!F$27</f>
        <v>2.4410614800000006</v>
      </c>
      <c r="L40" s="55">
        <f>I40*Parameters!D$24</f>
        <v>0.45397440000000011</v>
      </c>
      <c r="M40" s="56">
        <f>J40*Parameters!E$24</f>
        <v>1.0779205800000005</v>
      </c>
      <c r="N40" s="57">
        <f>K40*Parameters!F$24</f>
        <v>2.4410614800000006</v>
      </c>
    </row>
    <row r="41" spans="1:22" x14ac:dyDescent="0.2">
      <c r="A41" s="4" t="s">
        <v>112</v>
      </c>
      <c r="B41" s="4" t="s">
        <v>17</v>
      </c>
      <c r="C41" s="55">
        <f>Node_List!Z41*Parameters!D$19</f>
        <v>2.4708000000000006</v>
      </c>
      <c r="D41" s="56">
        <f>Node_List!AA41*Parameters!E$19</f>
        <v>5.6300600000000003</v>
      </c>
      <c r="E41" s="57">
        <f>Node_List!AB41*Parameters!F$19</f>
        <v>12.554360000000003</v>
      </c>
      <c r="F41" s="55">
        <f>C41*Parameters!D$24</f>
        <v>2.4708000000000006</v>
      </c>
      <c r="G41" s="56">
        <f>D41*Parameters!E$24</f>
        <v>5.6300600000000003</v>
      </c>
      <c r="H41" s="57">
        <f>E41*Parameters!F$24</f>
        <v>12.554360000000003</v>
      </c>
      <c r="I41" s="55">
        <f>C41*Parameters!D$27</f>
        <v>0.8153640000000002</v>
      </c>
      <c r="J41" s="56">
        <f>D41*Parameters!E$27</f>
        <v>1.8579198000000001</v>
      </c>
      <c r="K41" s="57">
        <f>E41*Parameters!F$27</f>
        <v>4.1429388000000014</v>
      </c>
      <c r="L41" s="55">
        <f>I41*Parameters!D$24</f>
        <v>0.8153640000000002</v>
      </c>
      <c r="M41" s="56">
        <f>J41*Parameters!E$24</f>
        <v>1.8579198000000001</v>
      </c>
      <c r="N41" s="57">
        <f>K41*Parameters!F$24</f>
        <v>4.1429388000000014</v>
      </c>
    </row>
    <row r="42" spans="1:22" x14ac:dyDescent="0.2">
      <c r="A42" s="4" t="s">
        <v>113</v>
      </c>
      <c r="B42" s="4" t="s">
        <v>17</v>
      </c>
      <c r="C42" s="55">
        <f>Node_List!Z42*Parameters!D$19</f>
        <v>1.5685200000000001</v>
      </c>
      <c r="D42" s="56">
        <f>Node_List!AA42*Parameters!E$19</f>
        <v>4.2771390000000009</v>
      </c>
      <c r="E42" s="57">
        <f>Node_List!AB42*Parameters!F$19</f>
        <v>10.142734000000001</v>
      </c>
      <c r="F42" s="55">
        <f>C42*Parameters!D$24</f>
        <v>1.5685200000000001</v>
      </c>
      <c r="G42" s="56">
        <f>D42*Parameters!E$24</f>
        <v>4.2771390000000009</v>
      </c>
      <c r="H42" s="57">
        <f>E42*Parameters!F$24</f>
        <v>10.142734000000001</v>
      </c>
      <c r="I42" s="55">
        <f>C42*Parameters!D$27</f>
        <v>0.51761160000000006</v>
      </c>
      <c r="J42" s="56">
        <f>D42*Parameters!E$27</f>
        <v>1.4114558700000004</v>
      </c>
      <c r="K42" s="57">
        <f>E42*Parameters!F$27</f>
        <v>3.3471022200000005</v>
      </c>
      <c r="L42" s="55">
        <f>I42*Parameters!D$24</f>
        <v>0.51761160000000006</v>
      </c>
      <c r="M42" s="56">
        <f>J42*Parameters!E$24</f>
        <v>1.4114558700000004</v>
      </c>
      <c r="N42" s="57">
        <f>K42*Parameters!F$24</f>
        <v>3.3471022200000005</v>
      </c>
    </row>
    <row r="43" spans="1:22" x14ac:dyDescent="0.2">
      <c r="A43" s="4" t="s">
        <v>114</v>
      </c>
      <c r="B43" s="4" t="s">
        <v>17</v>
      </c>
      <c r="C43" s="55">
        <f>Node_List!Z43*Parameters!D$19</f>
        <v>1.3956800000000003</v>
      </c>
      <c r="D43" s="56">
        <f>Node_List!AA43*Parameters!E$19</f>
        <v>3.694426</v>
      </c>
      <c r="E43" s="57">
        <f>Node_List!AB43*Parameters!F$19</f>
        <v>8.8371560000000002</v>
      </c>
      <c r="F43" s="55">
        <f>C43*Parameters!D$24</f>
        <v>1.3956800000000003</v>
      </c>
      <c r="G43" s="56">
        <f>D43*Parameters!E$24</f>
        <v>3.694426</v>
      </c>
      <c r="H43" s="57">
        <f>E43*Parameters!F$24</f>
        <v>8.8371560000000002</v>
      </c>
      <c r="I43" s="55">
        <f>C43*Parameters!D$27</f>
        <v>0.46057440000000011</v>
      </c>
      <c r="J43" s="56">
        <f>D43*Parameters!E$27</f>
        <v>1.21916058</v>
      </c>
      <c r="K43" s="57">
        <f>E43*Parameters!F$27</f>
        <v>2.9162614800000002</v>
      </c>
      <c r="L43" s="55">
        <f>I43*Parameters!D$24</f>
        <v>0.46057440000000011</v>
      </c>
      <c r="M43" s="56">
        <f>J43*Parameters!E$24</f>
        <v>1.21916058</v>
      </c>
      <c r="N43" s="57">
        <f>K43*Parameters!F$24</f>
        <v>2.9162614800000002</v>
      </c>
    </row>
    <row r="44" spans="1:22" x14ac:dyDescent="0.2">
      <c r="A44" s="4" t="s">
        <v>115</v>
      </c>
      <c r="B44" s="4" t="s">
        <v>17</v>
      </c>
      <c r="C44" s="55">
        <f>Node_List!Z44*Parameters!D$19</f>
        <v>2.9301599999999999</v>
      </c>
      <c r="D44" s="56">
        <f>Node_List!AA44*Parameters!E$19</f>
        <v>7.6732620000000002</v>
      </c>
      <c r="E44" s="57">
        <f>Node_List!AB44*Parameters!F$19</f>
        <v>18.073772000000002</v>
      </c>
      <c r="F44" s="55">
        <f>C44*Parameters!D$24</f>
        <v>2.9301599999999999</v>
      </c>
      <c r="G44" s="56">
        <f>D44*Parameters!E$24</f>
        <v>7.6732620000000002</v>
      </c>
      <c r="H44" s="57">
        <f>E44*Parameters!F$24</f>
        <v>18.073772000000002</v>
      </c>
      <c r="I44" s="55">
        <f>C44*Parameters!D$27</f>
        <v>0.96695280000000006</v>
      </c>
      <c r="J44" s="56">
        <f>D44*Parameters!E$27</f>
        <v>2.5321764600000001</v>
      </c>
      <c r="K44" s="57">
        <f>E44*Parameters!F$27</f>
        <v>5.9643447600000012</v>
      </c>
      <c r="L44" s="55">
        <f>I44*Parameters!D$24</f>
        <v>0.96695280000000006</v>
      </c>
      <c r="M44" s="56">
        <f>J44*Parameters!E$24</f>
        <v>2.5321764600000001</v>
      </c>
      <c r="N44" s="57">
        <f>K44*Parameters!F$24</f>
        <v>5.9643447600000012</v>
      </c>
    </row>
    <row r="45" spans="1:22" x14ac:dyDescent="0.2">
      <c r="A45" s="4" t="s">
        <v>116</v>
      </c>
      <c r="B45" s="4" t="s">
        <v>17</v>
      </c>
      <c r="C45" s="55">
        <f>Node_List!Z45*Parameters!D$19</f>
        <v>2.3979200000000001</v>
      </c>
      <c r="D45" s="56">
        <f>Node_List!AA45*Parameters!E$19</f>
        <v>5.6175940000000013</v>
      </c>
      <c r="E45" s="57">
        <f>Node_List!AB45*Parameters!F$19</f>
        <v>12.756964000000002</v>
      </c>
      <c r="F45" s="55">
        <f>C45*Parameters!D$24</f>
        <v>2.3979200000000001</v>
      </c>
      <c r="G45" s="56">
        <f>D45*Parameters!E$24</f>
        <v>5.6175940000000013</v>
      </c>
      <c r="H45" s="57">
        <f>E45*Parameters!F$24</f>
        <v>12.756964000000002</v>
      </c>
      <c r="I45" s="55">
        <f>C45*Parameters!D$27</f>
        <v>0.79131360000000006</v>
      </c>
      <c r="J45" s="56">
        <f>D45*Parameters!E$27</f>
        <v>1.8538060200000006</v>
      </c>
      <c r="K45" s="57">
        <f>E45*Parameters!F$27</f>
        <v>4.2097981200000012</v>
      </c>
      <c r="L45" s="55">
        <f>I45*Parameters!D$24</f>
        <v>0.79131360000000006</v>
      </c>
      <c r="M45" s="56">
        <f>J45*Parameters!E$24</f>
        <v>1.8538060200000006</v>
      </c>
      <c r="N45" s="57">
        <f>K45*Parameters!F$24</f>
        <v>4.2097981200000012</v>
      </c>
    </row>
    <row r="46" spans="1:22" x14ac:dyDescent="0.2">
      <c r="A46" s="4" t="s">
        <v>117</v>
      </c>
      <c r="B46" s="4" t="s">
        <v>17</v>
      </c>
      <c r="C46" s="55">
        <f>Node_List!Z46*Parameters!D$19</f>
        <v>1.4072800000000001</v>
      </c>
      <c r="D46" s="56">
        <f>Node_List!AA46*Parameters!E$19</f>
        <v>3.6470459999999996</v>
      </c>
      <c r="E46" s="57">
        <f>Node_List!AB46*Parameters!F$19</f>
        <v>8.5188760000000006</v>
      </c>
      <c r="F46" s="55">
        <f>C46*Parameters!D$24</f>
        <v>1.4072800000000001</v>
      </c>
      <c r="G46" s="56">
        <f>D46*Parameters!E$24</f>
        <v>3.6470459999999996</v>
      </c>
      <c r="H46" s="57">
        <f>E46*Parameters!F$24</f>
        <v>8.5188760000000006</v>
      </c>
      <c r="I46" s="55">
        <f>C46*Parameters!D$27</f>
        <v>0.46440240000000005</v>
      </c>
      <c r="J46" s="56">
        <f>D46*Parameters!E$27</f>
        <v>1.20352518</v>
      </c>
      <c r="K46" s="57">
        <f>E46*Parameters!F$27</f>
        <v>2.8112290800000004</v>
      </c>
      <c r="L46" s="55">
        <f>I46*Parameters!D$24</f>
        <v>0.46440240000000005</v>
      </c>
      <c r="M46" s="56">
        <f>J46*Parameters!E$24</f>
        <v>1.20352518</v>
      </c>
      <c r="N46" s="57">
        <f>K46*Parameters!F$24</f>
        <v>2.8112290800000004</v>
      </c>
    </row>
    <row r="47" spans="1:22" x14ac:dyDescent="0.2">
      <c r="A47" s="4" t="s">
        <v>118</v>
      </c>
      <c r="B47" s="4" t="s">
        <v>17</v>
      </c>
      <c r="C47" s="55">
        <f>Node_List!Z47*Parameters!D$19</f>
        <v>4.1565599999999998</v>
      </c>
      <c r="D47" s="56">
        <f>Node_List!AA47*Parameters!E$19</f>
        <v>10.674742000000002</v>
      </c>
      <c r="E47" s="57">
        <f>Node_List!AB47*Parameters!F$19</f>
        <v>25.086652000000001</v>
      </c>
      <c r="F47" s="55">
        <f>C47*Parameters!D$24</f>
        <v>4.1565599999999998</v>
      </c>
      <c r="G47" s="56">
        <f>D47*Parameters!E$24</f>
        <v>10.674742000000002</v>
      </c>
      <c r="H47" s="57">
        <f>E47*Parameters!F$24</f>
        <v>25.086652000000001</v>
      </c>
      <c r="I47" s="55">
        <f>C47*Parameters!D$27</f>
        <v>1.3716648</v>
      </c>
      <c r="J47" s="56">
        <f>D47*Parameters!E$27</f>
        <v>3.5226648600000008</v>
      </c>
      <c r="K47" s="57">
        <f>E47*Parameters!F$27</f>
        <v>8.2785951600000001</v>
      </c>
      <c r="L47" s="55">
        <f>I47*Parameters!D$24</f>
        <v>1.3716648</v>
      </c>
      <c r="M47" s="56">
        <f>J47*Parameters!E$24</f>
        <v>3.5226648600000008</v>
      </c>
      <c r="N47" s="57">
        <f>K47*Parameters!F$24</f>
        <v>8.2785951600000001</v>
      </c>
    </row>
    <row r="48" spans="1:22" x14ac:dyDescent="0.2">
      <c r="A48" s="4" t="s">
        <v>119</v>
      </c>
      <c r="B48" s="4" t="s">
        <v>17</v>
      </c>
      <c r="C48" s="55">
        <f>Node_List!Z48*Parameters!D$19</f>
        <v>1.39052</v>
      </c>
      <c r="D48" s="56">
        <f>Node_List!AA48*Parameters!E$19</f>
        <v>3.3060390000000006</v>
      </c>
      <c r="E48" s="57">
        <f>Node_List!AB48*Parameters!F$19</f>
        <v>7.4941340000000016</v>
      </c>
      <c r="F48" s="55">
        <f>C48*Parameters!D$24</f>
        <v>1.39052</v>
      </c>
      <c r="G48" s="56">
        <f>D48*Parameters!E$24</f>
        <v>3.3060390000000006</v>
      </c>
      <c r="H48" s="57">
        <f>E48*Parameters!F$24</f>
        <v>7.4941340000000016</v>
      </c>
      <c r="I48" s="55">
        <f>C48*Parameters!D$27</f>
        <v>0.45887159999999999</v>
      </c>
      <c r="J48" s="56">
        <f>D48*Parameters!E$27</f>
        <v>1.0909928700000002</v>
      </c>
      <c r="K48" s="57">
        <f>E48*Parameters!F$27</f>
        <v>2.4730642200000008</v>
      </c>
      <c r="L48" s="55">
        <f>I48*Parameters!D$24</f>
        <v>0.45887159999999999</v>
      </c>
      <c r="M48" s="56">
        <f>J48*Parameters!E$24</f>
        <v>1.0909928700000002</v>
      </c>
      <c r="N48" s="57">
        <f>K48*Parameters!F$24</f>
        <v>2.4730642200000008</v>
      </c>
    </row>
    <row r="49" spans="1:22" x14ac:dyDescent="0.2">
      <c r="A49" s="4" t="s">
        <v>120</v>
      </c>
      <c r="B49" s="4" t="s">
        <v>17</v>
      </c>
      <c r="C49" s="55">
        <f>Node_List!Z49*Parameters!D$19</f>
        <v>2.68628</v>
      </c>
      <c r="D49" s="56">
        <f>Node_List!AA49*Parameters!E$19</f>
        <v>6.3199710000000007</v>
      </c>
      <c r="E49" s="57">
        <f>Node_List!AB49*Parameters!F$19</f>
        <v>14.314926</v>
      </c>
      <c r="F49" s="55">
        <f>C49*Parameters!D$24</f>
        <v>2.68628</v>
      </c>
      <c r="G49" s="56">
        <f>D49*Parameters!E$24</f>
        <v>6.3199710000000007</v>
      </c>
      <c r="H49" s="57">
        <f>E49*Parameters!F$24</f>
        <v>14.314926</v>
      </c>
      <c r="I49" s="55">
        <f>C49*Parameters!D$27</f>
        <v>0.88647240000000005</v>
      </c>
      <c r="J49" s="56">
        <f>D49*Parameters!E$27</f>
        <v>2.0855904300000003</v>
      </c>
      <c r="K49" s="57">
        <f>E49*Parameters!F$27</f>
        <v>4.7239255800000004</v>
      </c>
      <c r="L49" s="55">
        <f>I49*Parameters!D$24</f>
        <v>0.88647240000000005</v>
      </c>
      <c r="M49" s="56">
        <f>J49*Parameters!E$24</f>
        <v>2.0855904300000003</v>
      </c>
      <c r="N49" s="57">
        <f>K49*Parameters!F$24</f>
        <v>4.7239255800000004</v>
      </c>
    </row>
    <row r="50" spans="1:22" x14ac:dyDescent="0.2">
      <c r="A50" s="4" t="s">
        <v>121</v>
      </c>
      <c r="B50" s="4" t="s">
        <v>17</v>
      </c>
      <c r="C50" s="55">
        <f>Node_List!Z50*Parameters!D$19</f>
        <v>1.0128000000000001</v>
      </c>
      <c r="D50" s="56">
        <f>Node_List!AA50*Parameters!E$19</f>
        <v>2.4032100000000005</v>
      </c>
      <c r="E50" s="57">
        <f>Node_List!AB50*Parameters!F$19</f>
        <v>5.2882600000000002</v>
      </c>
      <c r="F50" s="55">
        <f>C50*Parameters!D$24</f>
        <v>1.0128000000000001</v>
      </c>
      <c r="G50" s="56">
        <f>D50*Parameters!E$24</f>
        <v>2.4032100000000005</v>
      </c>
      <c r="H50" s="57">
        <f>E50*Parameters!F$24</f>
        <v>5.2882600000000002</v>
      </c>
      <c r="I50" s="55">
        <f>C50*Parameters!D$27</f>
        <v>0.33422400000000008</v>
      </c>
      <c r="J50" s="56">
        <f>D50*Parameters!E$27</f>
        <v>0.79305930000000024</v>
      </c>
      <c r="K50" s="57">
        <f>E50*Parameters!F$27</f>
        <v>1.7451258000000001</v>
      </c>
      <c r="L50" s="55">
        <f>I50*Parameters!D$24</f>
        <v>0.33422400000000008</v>
      </c>
      <c r="M50" s="56">
        <f>J50*Parameters!E$24</f>
        <v>0.79305930000000024</v>
      </c>
      <c r="N50" s="57">
        <f>K50*Parameters!F$24</f>
        <v>1.7451258000000001</v>
      </c>
    </row>
    <row r="51" spans="1:22" x14ac:dyDescent="0.2">
      <c r="A51" s="4" t="s">
        <v>122</v>
      </c>
      <c r="B51" s="4" t="s">
        <v>17</v>
      </c>
      <c r="C51" s="55">
        <f>Node_List!Z51*Parameters!D$19</f>
        <v>1.4315600000000002</v>
      </c>
      <c r="D51" s="56">
        <f>Node_List!AA51*Parameters!E$19</f>
        <v>3.3146170000000006</v>
      </c>
      <c r="E51" s="57">
        <f>Node_List!AB51*Parameters!F$19</f>
        <v>7.2874020000000002</v>
      </c>
      <c r="F51" s="55">
        <f>C51*Parameters!D$24</f>
        <v>1.4315600000000002</v>
      </c>
      <c r="G51" s="56">
        <f>D51*Parameters!E$24</f>
        <v>3.3146170000000006</v>
      </c>
      <c r="H51" s="57">
        <f>E51*Parameters!F$24</f>
        <v>7.2874020000000002</v>
      </c>
      <c r="I51" s="55">
        <f>C51*Parameters!D$27</f>
        <v>0.47241480000000008</v>
      </c>
      <c r="J51" s="56">
        <f>D51*Parameters!E$27</f>
        <v>1.0938236100000003</v>
      </c>
      <c r="K51" s="57">
        <f>E51*Parameters!F$27</f>
        <v>2.4048426600000004</v>
      </c>
      <c r="L51" s="55">
        <f>I51*Parameters!D$24</f>
        <v>0.47241480000000008</v>
      </c>
      <c r="M51" s="56">
        <f>J51*Parameters!E$24</f>
        <v>1.0938236100000003</v>
      </c>
      <c r="N51" s="57">
        <f>K51*Parameters!F$24</f>
        <v>2.4048426600000004</v>
      </c>
    </row>
    <row r="52" spans="1:22" x14ac:dyDescent="0.2">
      <c r="A52" s="4" t="s">
        <v>123</v>
      </c>
      <c r="B52" s="4" t="s">
        <v>17</v>
      </c>
      <c r="C52" s="55">
        <f>Node_List!Z52*Parameters!D$19</f>
        <v>1.3022400000000003</v>
      </c>
      <c r="D52" s="56">
        <f>Node_List!AA52*Parameters!E$19</f>
        <v>3.1079180000000006</v>
      </c>
      <c r="E52" s="57">
        <f>Node_List!AB52*Parameters!F$19</f>
        <v>7.0513080000000006</v>
      </c>
      <c r="F52" s="55">
        <f>C52*Parameters!D$24</f>
        <v>1.3022400000000003</v>
      </c>
      <c r="G52" s="56">
        <f>D52*Parameters!E$24</f>
        <v>3.1079180000000006</v>
      </c>
      <c r="H52" s="57">
        <f>E52*Parameters!F$24</f>
        <v>7.0513080000000006</v>
      </c>
      <c r="I52" s="55">
        <f>C52*Parameters!D$27</f>
        <v>0.4297392000000001</v>
      </c>
      <c r="J52" s="56">
        <f>D52*Parameters!E$27</f>
        <v>1.0256129400000003</v>
      </c>
      <c r="K52" s="57">
        <f>E52*Parameters!F$27</f>
        <v>2.3269316400000002</v>
      </c>
      <c r="L52" s="55">
        <f>I52*Parameters!D$24</f>
        <v>0.4297392000000001</v>
      </c>
      <c r="M52" s="56">
        <f>J52*Parameters!E$24</f>
        <v>1.0256129400000003</v>
      </c>
      <c r="N52" s="57">
        <f>K52*Parameters!F$24</f>
        <v>2.3269316400000002</v>
      </c>
    </row>
    <row r="53" spans="1:22" x14ac:dyDescent="0.2">
      <c r="A53" s="4" t="s">
        <v>124</v>
      </c>
      <c r="B53" s="4" t="s">
        <v>17</v>
      </c>
      <c r="C53" s="55">
        <f>Node_List!Z53*Parameters!D$19</f>
        <v>1.4067600000000002</v>
      </c>
      <c r="D53" s="56">
        <f>Node_List!AA53*Parameters!E$19</f>
        <v>3.4707569999999999</v>
      </c>
      <c r="E53" s="57">
        <f>Node_List!AB53*Parameters!F$19</f>
        <v>7.8622420000000011</v>
      </c>
      <c r="F53" s="55">
        <f>C53*Parameters!D$24</f>
        <v>1.4067600000000002</v>
      </c>
      <c r="G53" s="56">
        <f>D53*Parameters!E$24</f>
        <v>3.4707569999999999</v>
      </c>
      <c r="H53" s="57">
        <f>E53*Parameters!F$24</f>
        <v>7.8622420000000011</v>
      </c>
      <c r="I53" s="55">
        <f>C53*Parameters!D$27</f>
        <v>0.46423080000000011</v>
      </c>
      <c r="J53" s="56">
        <f>D53*Parameters!E$27</f>
        <v>1.1453498099999999</v>
      </c>
      <c r="K53" s="57">
        <f>E53*Parameters!F$27</f>
        <v>2.5945398600000003</v>
      </c>
      <c r="L53" s="55">
        <f>I53*Parameters!D$24</f>
        <v>0.46423080000000011</v>
      </c>
      <c r="M53" s="56">
        <f>J53*Parameters!E$24</f>
        <v>1.1453498099999999</v>
      </c>
      <c r="N53" s="57">
        <f>K53*Parameters!F$24</f>
        <v>2.5945398600000003</v>
      </c>
    </row>
    <row r="55" spans="1:22" x14ac:dyDescent="0.2">
      <c r="C55" s="88">
        <f>SUM(C2:C53)</f>
        <v>105.218372</v>
      </c>
      <c r="D55" s="88">
        <f t="shared" ref="D55:N55" si="0">SUM(D2:D53)</f>
        <v>255.43365290000006</v>
      </c>
      <c r="E55" s="88">
        <f t="shared" si="0"/>
        <v>583.73140740000019</v>
      </c>
      <c r="F55" s="88">
        <f t="shared" si="0"/>
        <v>105.218372</v>
      </c>
      <c r="G55" s="88">
        <f t="shared" si="0"/>
        <v>255.43365290000006</v>
      </c>
      <c r="H55" s="88">
        <f t="shared" si="0"/>
        <v>583.73140740000019</v>
      </c>
      <c r="I55" s="88">
        <f t="shared" si="0"/>
        <v>34.722062760000007</v>
      </c>
      <c r="J55" s="88">
        <f t="shared" si="0"/>
        <v>84.29310545700001</v>
      </c>
      <c r="K55" s="88">
        <f t="shared" si="0"/>
        <v>192.63136444200006</v>
      </c>
      <c r="L55" s="88">
        <f t="shared" si="0"/>
        <v>34.722062760000007</v>
      </c>
      <c r="M55" s="88">
        <f t="shared" si="0"/>
        <v>84.29310545700001</v>
      </c>
      <c r="N55" s="88">
        <f t="shared" si="0"/>
        <v>192.63136444200006</v>
      </c>
    </row>
    <row r="56" spans="1:22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22" x14ac:dyDescent="0.2">
      <c r="C57" s="4"/>
      <c r="D57" s="4"/>
      <c r="E57" s="4"/>
      <c r="F57" s="4"/>
      <c r="G57" s="4"/>
      <c r="H57" s="4"/>
      <c r="I57" s="4">
        <f>I55/C55</f>
        <v>0.33000000000000007</v>
      </c>
      <c r="J57" s="4">
        <f t="shared" ref="J57:N57" si="1">J55/D55</f>
        <v>0.32999999999999996</v>
      </c>
      <c r="K57" s="4">
        <f t="shared" si="1"/>
        <v>0.33</v>
      </c>
      <c r="L57" s="4">
        <f t="shared" si="1"/>
        <v>0.33000000000000007</v>
      </c>
      <c r="M57" s="4">
        <f t="shared" si="1"/>
        <v>0.32999999999999996</v>
      </c>
      <c r="N57" s="4">
        <f t="shared" si="1"/>
        <v>0.33</v>
      </c>
    </row>
    <row r="59" spans="1:22" ht="35.25" customHeight="1" x14ac:dyDescent="0.2">
      <c r="C59" s="114" t="s">
        <v>53</v>
      </c>
      <c r="D59" s="114"/>
      <c r="E59" s="114"/>
      <c r="F59" s="114"/>
      <c r="G59" s="114"/>
      <c r="H59" s="114"/>
      <c r="I59" s="115" t="s">
        <v>52</v>
      </c>
      <c r="J59" s="116"/>
      <c r="K59" s="116"/>
      <c r="L59" s="116"/>
      <c r="M59" s="116"/>
      <c r="N59" s="116"/>
    </row>
    <row r="60" spans="1:22" ht="15" customHeight="1" x14ac:dyDescent="0.2">
      <c r="C60" s="114" t="s">
        <v>42</v>
      </c>
      <c r="D60" s="114"/>
      <c r="E60" s="114"/>
      <c r="F60" s="114" t="s">
        <v>41</v>
      </c>
      <c r="G60" s="114"/>
      <c r="H60" s="114"/>
      <c r="I60" s="114" t="s">
        <v>42</v>
      </c>
      <c r="J60" s="114"/>
      <c r="K60" s="114"/>
      <c r="L60" s="114" t="s">
        <v>41</v>
      </c>
      <c r="M60" s="114"/>
      <c r="N60" s="114"/>
      <c r="S60" s="1"/>
      <c r="V60"/>
    </row>
  </sheetData>
  <mergeCells count="6">
    <mergeCell ref="L60:N60"/>
    <mergeCell ref="I59:N59"/>
    <mergeCell ref="C59:H59"/>
    <mergeCell ref="C60:E60"/>
    <mergeCell ref="F60:H60"/>
    <mergeCell ref="I60:K6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60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bestFit="1" customWidth="1"/>
    <col min="2" max="2" width="20.85546875" bestFit="1" customWidth="1"/>
    <col min="3" max="8" width="10.7109375" style="3" customWidth="1"/>
    <col min="9" max="20" width="10.7109375" customWidth="1"/>
  </cols>
  <sheetData>
    <row r="1" spans="1:20" ht="21" customHeight="1" x14ac:dyDescent="0.2">
      <c r="A1" s="59" t="s">
        <v>7</v>
      </c>
      <c r="B1" s="59" t="s">
        <v>2</v>
      </c>
      <c r="C1" s="52" t="s">
        <v>217</v>
      </c>
      <c r="D1" s="53" t="s">
        <v>218</v>
      </c>
      <c r="E1" s="54" t="s">
        <v>219</v>
      </c>
      <c r="F1" s="52" t="s">
        <v>220</v>
      </c>
      <c r="G1" s="53" t="s">
        <v>221</v>
      </c>
      <c r="H1" s="54" t="s">
        <v>222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O1" s="52">
        <v>2019</v>
      </c>
      <c r="P1" s="53">
        <v>2022</v>
      </c>
      <c r="Q1" s="54">
        <v>2025</v>
      </c>
      <c r="R1" s="52">
        <v>2019</v>
      </c>
      <c r="S1" s="53">
        <v>2022</v>
      </c>
      <c r="T1" s="54">
        <v>2025</v>
      </c>
    </row>
    <row r="2" spans="1:20" x14ac:dyDescent="0.2">
      <c r="A2" s="4" t="s">
        <v>73</v>
      </c>
      <c r="B2" s="4" t="s">
        <v>17</v>
      </c>
      <c r="C2" s="55">
        <f>Node_List!Z2*Parameters!D$20</f>
        <v>10.902000000000001</v>
      </c>
      <c r="D2" s="56">
        <f>Node_List!AA2*Parameters!E$20</f>
        <v>26.250899999999998</v>
      </c>
      <c r="E2" s="57">
        <f>Node_List!AB2*Parameters!F$20</f>
        <v>59.7714</v>
      </c>
      <c r="F2" s="55">
        <f>C2*Parameters!I$24</f>
        <v>3.2706000000000004</v>
      </c>
      <c r="G2" s="56">
        <f>D2*Parameters!J$24</f>
        <v>7.8752699999999987</v>
      </c>
      <c r="H2" s="57">
        <f>E2*Parameters!K$24</f>
        <v>17.931419999999999</v>
      </c>
      <c r="I2" s="55">
        <f>C2*Parameters!I$27</f>
        <v>8.7216000000000005</v>
      </c>
      <c r="J2" s="56">
        <f>D2*Parameters!J$27</f>
        <v>21.000720000000001</v>
      </c>
      <c r="K2" s="57">
        <f>E2*Parameters!K$27</f>
        <v>47.817120000000003</v>
      </c>
      <c r="L2" s="55">
        <f>F2*Parameters!I$27</f>
        <v>2.6164800000000006</v>
      </c>
      <c r="M2" s="56">
        <f>G2*Parameters!J$27</f>
        <v>6.3002159999999989</v>
      </c>
      <c r="N2" s="57">
        <f>H2*Parameters!K$27</f>
        <v>14.345136</v>
      </c>
      <c r="O2" s="55">
        <f t="shared" ref="O2:T2" si="0">C2-I2</f>
        <v>2.1804000000000006</v>
      </c>
      <c r="P2" s="56">
        <f t="shared" si="0"/>
        <v>5.2501799999999967</v>
      </c>
      <c r="Q2" s="57">
        <f t="shared" si="0"/>
        <v>11.954279999999997</v>
      </c>
      <c r="R2" s="55">
        <f t="shared" si="0"/>
        <v>0.65411999999999981</v>
      </c>
      <c r="S2" s="56">
        <f t="shared" si="0"/>
        <v>1.5750539999999997</v>
      </c>
      <c r="T2" s="57">
        <f t="shared" si="0"/>
        <v>3.5862839999999991</v>
      </c>
    </row>
    <row r="3" spans="1:20" x14ac:dyDescent="0.2">
      <c r="A3" s="4" t="s">
        <v>74</v>
      </c>
      <c r="B3" s="4" t="s">
        <v>18</v>
      </c>
      <c r="C3" s="55">
        <f>Node_List!Z3*Parameters!D$20</f>
        <v>8.8916399999999989</v>
      </c>
      <c r="D3" s="56">
        <f>Node_List!AA3*Parameters!E$20</f>
        <v>21.866372999999999</v>
      </c>
      <c r="E3" s="57">
        <f>Node_List!AB3*Parameters!F$20</f>
        <v>50.141538000000004</v>
      </c>
      <c r="F3" s="55">
        <f>C3*Parameters!I$24</f>
        <v>2.6674919999999998</v>
      </c>
      <c r="G3" s="56">
        <f>D3*Parameters!J$24</f>
        <v>6.5599118999999995</v>
      </c>
      <c r="H3" s="57">
        <f>E3*Parameters!K$24</f>
        <v>15.042461400000001</v>
      </c>
      <c r="I3" s="55">
        <f>C3*Parameters!I$27</f>
        <v>7.1133119999999996</v>
      </c>
      <c r="J3" s="56">
        <f>D3*Parameters!J$27</f>
        <v>17.493098400000001</v>
      </c>
      <c r="K3" s="57">
        <f>E3*Parameters!K$27</f>
        <v>40.113230400000006</v>
      </c>
      <c r="L3" s="55">
        <f>F3*Parameters!I$27</f>
        <v>2.1339935999999997</v>
      </c>
      <c r="M3" s="56">
        <f>G3*Parameters!J$27</f>
        <v>5.2479295199999996</v>
      </c>
      <c r="N3" s="57">
        <f>H3*Parameters!K$27</f>
        <v>12.033969120000002</v>
      </c>
      <c r="O3" s="55">
        <f t="shared" ref="O3:O37" si="1">C3-I3</f>
        <v>1.7783279999999992</v>
      </c>
      <c r="P3" s="56">
        <f t="shared" ref="P3:P37" si="2">D3-J3</f>
        <v>4.3732745999999985</v>
      </c>
      <c r="Q3" s="57">
        <f t="shared" ref="Q3:Q37" si="3">E3-K3</f>
        <v>10.028307599999998</v>
      </c>
      <c r="R3" s="55">
        <f t="shared" ref="R3:R37" si="4">F3-L3</f>
        <v>0.53349840000000004</v>
      </c>
      <c r="S3" s="56">
        <f t="shared" ref="S3:S37" si="5">G3-M3</f>
        <v>1.3119823799999999</v>
      </c>
      <c r="T3" s="57">
        <f t="shared" ref="T3:T37" si="6">H3-N3</f>
        <v>3.0084922799999987</v>
      </c>
    </row>
    <row r="4" spans="1:20" x14ac:dyDescent="0.2">
      <c r="A4" s="4" t="s">
        <v>75</v>
      </c>
      <c r="B4" s="4" t="s">
        <v>17</v>
      </c>
      <c r="C4" s="55">
        <f>Node_List!Z4*Parameters!D$20</f>
        <v>6.327</v>
      </c>
      <c r="D4" s="56">
        <f>Node_List!AA4*Parameters!E$20</f>
        <v>14.307525</v>
      </c>
      <c r="E4" s="57">
        <f>Node_List!AB4*Parameters!F$20</f>
        <v>31.951649999999997</v>
      </c>
      <c r="F4" s="55">
        <f>C4*Parameters!I$24</f>
        <v>1.8980999999999999</v>
      </c>
      <c r="G4" s="56">
        <f>D4*Parameters!J$24</f>
        <v>4.2922574999999998</v>
      </c>
      <c r="H4" s="57">
        <f>E4*Parameters!K$24</f>
        <v>9.5854949999999981</v>
      </c>
      <c r="I4" s="55">
        <f>C4*Parameters!I$27</f>
        <v>5.0616000000000003</v>
      </c>
      <c r="J4" s="56">
        <f>D4*Parameters!J$27</f>
        <v>11.446020000000001</v>
      </c>
      <c r="K4" s="57">
        <f>E4*Parameters!K$27</f>
        <v>25.561319999999998</v>
      </c>
      <c r="L4" s="55">
        <f>F4*Parameters!I$27</f>
        <v>1.5184800000000001</v>
      </c>
      <c r="M4" s="56">
        <f>G4*Parameters!J$27</f>
        <v>3.4338060000000001</v>
      </c>
      <c r="N4" s="57">
        <f>H4*Parameters!K$27</f>
        <v>7.6683959999999987</v>
      </c>
      <c r="O4" s="55">
        <f t="shared" si="1"/>
        <v>1.2653999999999996</v>
      </c>
      <c r="P4" s="56">
        <f t="shared" si="2"/>
        <v>2.8615049999999993</v>
      </c>
      <c r="Q4" s="57">
        <f t="shared" si="3"/>
        <v>6.3903299999999987</v>
      </c>
      <c r="R4" s="55">
        <f t="shared" si="4"/>
        <v>0.37961999999999985</v>
      </c>
      <c r="S4" s="56">
        <f t="shared" si="5"/>
        <v>0.8584514999999997</v>
      </c>
      <c r="T4" s="57">
        <f t="shared" si="6"/>
        <v>1.9170989999999994</v>
      </c>
    </row>
    <row r="5" spans="1:20" x14ac:dyDescent="0.2">
      <c r="A5" s="4" t="s">
        <v>76</v>
      </c>
      <c r="B5" s="4" t="s">
        <v>17</v>
      </c>
      <c r="C5" s="55">
        <f>Node_List!Z5*Parameters!D$20</f>
        <v>6.15456</v>
      </c>
      <c r="D5" s="56">
        <f>Node_List!AA5*Parameters!E$20</f>
        <v>14.587092</v>
      </c>
      <c r="E5" s="57">
        <f>Node_List!AB5*Parameters!F$20</f>
        <v>33.295752</v>
      </c>
      <c r="F5" s="55">
        <f>C5*Parameters!I$24</f>
        <v>1.846368</v>
      </c>
      <c r="G5" s="56">
        <f>D5*Parameters!J$24</f>
        <v>4.3761276000000002</v>
      </c>
      <c r="H5" s="57">
        <f>E5*Parameters!K$24</f>
        <v>9.9887256000000004</v>
      </c>
      <c r="I5" s="55">
        <f>C5*Parameters!I$27</f>
        <v>4.923648</v>
      </c>
      <c r="J5" s="56">
        <f>D5*Parameters!J$27</f>
        <v>11.669673600000001</v>
      </c>
      <c r="K5" s="57">
        <f>E5*Parameters!K$27</f>
        <v>26.636601600000002</v>
      </c>
      <c r="L5" s="55">
        <f>F5*Parameters!I$27</f>
        <v>1.4770944000000001</v>
      </c>
      <c r="M5" s="56">
        <f>G5*Parameters!J$27</f>
        <v>3.5009020800000004</v>
      </c>
      <c r="N5" s="57">
        <f>H5*Parameters!K$27</f>
        <v>7.9909804800000011</v>
      </c>
      <c r="O5" s="55">
        <f t="shared" si="1"/>
        <v>1.230912</v>
      </c>
      <c r="P5" s="56">
        <f t="shared" si="2"/>
        <v>2.917418399999999</v>
      </c>
      <c r="Q5" s="57">
        <f t="shared" si="3"/>
        <v>6.6591503999999979</v>
      </c>
      <c r="R5" s="55">
        <f t="shared" si="4"/>
        <v>0.36927359999999987</v>
      </c>
      <c r="S5" s="56">
        <f t="shared" si="5"/>
        <v>0.87522551999999987</v>
      </c>
      <c r="T5" s="57">
        <f t="shared" si="6"/>
        <v>1.9977451199999994</v>
      </c>
    </row>
    <row r="6" spans="1:20" x14ac:dyDescent="0.2">
      <c r="A6" s="4" t="s">
        <v>77</v>
      </c>
      <c r="B6" s="4" t="s">
        <v>17</v>
      </c>
      <c r="C6" s="55">
        <f>Node_List!Z6*Parameters!D$20</f>
        <v>5.0731200000000003</v>
      </c>
      <c r="D6" s="56">
        <f>Node_List!AA6*Parameters!E$20</f>
        <v>11.841234000000002</v>
      </c>
      <c r="E6" s="57">
        <f>Node_List!AB6*Parameters!F$20</f>
        <v>26.646803999999996</v>
      </c>
      <c r="F6" s="55">
        <f>C6*Parameters!I$24</f>
        <v>1.521936</v>
      </c>
      <c r="G6" s="56">
        <f>D6*Parameters!J$24</f>
        <v>3.5523702000000004</v>
      </c>
      <c r="H6" s="57">
        <f>E6*Parameters!K$24</f>
        <v>7.9940411999999981</v>
      </c>
      <c r="I6" s="55">
        <f>C6*Parameters!I$27</f>
        <v>4.0584960000000008</v>
      </c>
      <c r="J6" s="56">
        <f>D6*Parameters!J$27</f>
        <v>9.4729872000000022</v>
      </c>
      <c r="K6" s="57">
        <f>E6*Parameters!K$27</f>
        <v>21.3174432</v>
      </c>
      <c r="L6" s="55">
        <f>F6*Parameters!I$27</f>
        <v>1.2175488000000001</v>
      </c>
      <c r="M6" s="56">
        <f>G6*Parameters!J$27</f>
        <v>2.8418961600000006</v>
      </c>
      <c r="N6" s="57">
        <f>H6*Parameters!K$27</f>
        <v>6.3952329599999986</v>
      </c>
      <c r="O6" s="55">
        <f t="shared" si="1"/>
        <v>1.0146239999999995</v>
      </c>
      <c r="P6" s="56">
        <f t="shared" si="2"/>
        <v>2.3682467999999997</v>
      </c>
      <c r="Q6" s="57">
        <f t="shared" si="3"/>
        <v>5.3293607999999963</v>
      </c>
      <c r="R6" s="55">
        <f t="shared" si="4"/>
        <v>0.30438719999999986</v>
      </c>
      <c r="S6" s="56">
        <f t="shared" si="5"/>
        <v>0.71047403999999981</v>
      </c>
      <c r="T6" s="57">
        <f t="shared" si="6"/>
        <v>1.5988082399999994</v>
      </c>
    </row>
    <row r="7" spans="1:20" x14ac:dyDescent="0.2">
      <c r="A7" s="4" t="s">
        <v>78</v>
      </c>
      <c r="B7" s="4" t="s">
        <v>17</v>
      </c>
      <c r="C7" s="55">
        <f>Node_List!Z7*Parameters!D$20</f>
        <v>2.8496399999999995</v>
      </c>
      <c r="D7" s="56">
        <f>Node_List!AA7*Parameters!E$20</f>
        <v>6.5849730000000006</v>
      </c>
      <c r="E7" s="57">
        <f>Node_List!AB7*Parameters!F$20</f>
        <v>14.457137999999997</v>
      </c>
      <c r="F7" s="55">
        <f>C7*Parameters!I$24</f>
        <v>0.85489199999999987</v>
      </c>
      <c r="G7" s="56">
        <f>D7*Parameters!J$24</f>
        <v>1.9754919000000002</v>
      </c>
      <c r="H7" s="57">
        <f>E7*Parameters!K$24</f>
        <v>4.3371413999999993</v>
      </c>
      <c r="I7" s="55">
        <f>C7*Parameters!I$27</f>
        <v>2.2797119999999995</v>
      </c>
      <c r="J7" s="56">
        <f>D7*Parameters!J$27</f>
        <v>5.2679784000000005</v>
      </c>
      <c r="K7" s="57">
        <f>E7*Parameters!K$27</f>
        <v>11.565710399999999</v>
      </c>
      <c r="L7" s="55">
        <f>F7*Parameters!I$27</f>
        <v>0.6839135999999999</v>
      </c>
      <c r="M7" s="56">
        <f>G7*Parameters!J$27</f>
        <v>1.5803935200000003</v>
      </c>
      <c r="N7" s="57">
        <f>H7*Parameters!K$27</f>
        <v>3.4697131199999998</v>
      </c>
      <c r="O7" s="55">
        <f t="shared" si="1"/>
        <v>0.56992799999999999</v>
      </c>
      <c r="P7" s="56">
        <f t="shared" si="2"/>
        <v>1.3169946000000001</v>
      </c>
      <c r="Q7" s="57">
        <f t="shared" si="3"/>
        <v>2.8914275999999983</v>
      </c>
      <c r="R7" s="55">
        <f t="shared" si="4"/>
        <v>0.17097839999999997</v>
      </c>
      <c r="S7" s="56">
        <f t="shared" si="5"/>
        <v>0.39509837999999986</v>
      </c>
      <c r="T7" s="57">
        <f t="shared" si="6"/>
        <v>0.8674282799999995</v>
      </c>
    </row>
    <row r="8" spans="1:20" x14ac:dyDescent="0.2">
      <c r="A8" s="4" t="s">
        <v>79</v>
      </c>
      <c r="B8" s="4" t="s">
        <v>17</v>
      </c>
      <c r="C8" s="55">
        <f>Node_List!Z8*Parameters!D$20</f>
        <v>3.8467199999999999</v>
      </c>
      <c r="D8" s="56">
        <f>Node_List!AA8*Parameters!E$20</f>
        <v>8.7597540000000009</v>
      </c>
      <c r="E8" s="57">
        <f>Node_List!AB8*Parameters!F$20</f>
        <v>19.233923999999998</v>
      </c>
      <c r="F8" s="55">
        <f>C8*Parameters!I$24</f>
        <v>1.1540159999999999</v>
      </c>
      <c r="G8" s="56">
        <f>D8*Parameters!J$24</f>
        <v>2.6279262000000001</v>
      </c>
      <c r="H8" s="57">
        <f>E8*Parameters!K$24</f>
        <v>5.7701771999999991</v>
      </c>
      <c r="I8" s="55">
        <f>C8*Parameters!I$27</f>
        <v>3.0773760000000001</v>
      </c>
      <c r="J8" s="56">
        <f>D8*Parameters!J$27</f>
        <v>7.0078032000000015</v>
      </c>
      <c r="K8" s="57">
        <f>E8*Parameters!K$27</f>
        <v>15.3871392</v>
      </c>
      <c r="L8" s="55">
        <f>F8*Parameters!I$27</f>
        <v>0.92321279999999994</v>
      </c>
      <c r="M8" s="56">
        <f>G8*Parameters!J$27</f>
        <v>2.1023409600000003</v>
      </c>
      <c r="N8" s="57">
        <f>H8*Parameters!K$27</f>
        <v>4.6161417599999996</v>
      </c>
      <c r="O8" s="55">
        <f t="shared" si="1"/>
        <v>0.76934399999999981</v>
      </c>
      <c r="P8" s="56">
        <f t="shared" si="2"/>
        <v>1.7519507999999995</v>
      </c>
      <c r="Q8" s="57">
        <f t="shared" si="3"/>
        <v>3.8467847999999982</v>
      </c>
      <c r="R8" s="55">
        <f t="shared" si="4"/>
        <v>0.23080319999999999</v>
      </c>
      <c r="S8" s="56">
        <f t="shared" si="5"/>
        <v>0.52558523999999984</v>
      </c>
      <c r="T8" s="57">
        <f t="shared" si="6"/>
        <v>1.1540354399999995</v>
      </c>
    </row>
    <row r="9" spans="1:20" x14ac:dyDescent="0.2">
      <c r="A9" s="4" t="s">
        <v>80</v>
      </c>
      <c r="B9" s="4" t="s">
        <v>17</v>
      </c>
      <c r="C9" s="55">
        <f>Node_List!Z9*Parameters!D$20</f>
        <v>9.9355200000000004</v>
      </c>
      <c r="D9" s="56">
        <f>Node_List!AA9*Parameters!E$20</f>
        <v>22.118663999999999</v>
      </c>
      <c r="E9" s="57">
        <f>Node_List!AB9*Parameters!F$20</f>
        <v>48.426383999999999</v>
      </c>
      <c r="F9" s="55">
        <f>C9*Parameters!I$24</f>
        <v>2.9806560000000002</v>
      </c>
      <c r="G9" s="56">
        <f>D9*Parameters!J$24</f>
        <v>6.6355991999999997</v>
      </c>
      <c r="H9" s="57">
        <f>E9*Parameters!K$24</f>
        <v>14.527915199999999</v>
      </c>
      <c r="I9" s="55">
        <f>C9*Parameters!I$27</f>
        <v>7.9484160000000008</v>
      </c>
      <c r="J9" s="56">
        <f>D9*Parameters!J$27</f>
        <v>17.694931199999999</v>
      </c>
      <c r="K9" s="57">
        <f>E9*Parameters!K$27</f>
        <v>38.741107200000002</v>
      </c>
      <c r="L9" s="55">
        <f>F9*Parameters!I$27</f>
        <v>2.3845248000000003</v>
      </c>
      <c r="M9" s="56">
        <f>G9*Parameters!J$27</f>
        <v>5.3084793599999998</v>
      </c>
      <c r="N9" s="57">
        <f>H9*Parameters!K$27</f>
        <v>11.622332159999999</v>
      </c>
      <c r="O9" s="55">
        <f t="shared" si="1"/>
        <v>1.9871039999999995</v>
      </c>
      <c r="P9" s="56">
        <f t="shared" si="2"/>
        <v>4.4237327999999998</v>
      </c>
      <c r="Q9" s="57">
        <f t="shared" si="3"/>
        <v>9.6852767999999969</v>
      </c>
      <c r="R9" s="55">
        <f t="shared" si="4"/>
        <v>0.59613119999999986</v>
      </c>
      <c r="S9" s="56">
        <f t="shared" si="5"/>
        <v>1.3271198399999999</v>
      </c>
      <c r="T9" s="57">
        <f t="shared" si="6"/>
        <v>2.9055830399999998</v>
      </c>
    </row>
    <row r="10" spans="1:20" x14ac:dyDescent="0.2">
      <c r="A10" s="4" t="s">
        <v>81</v>
      </c>
      <c r="B10" s="4" t="s">
        <v>17</v>
      </c>
      <c r="C10" s="55">
        <f>Node_List!Z10*Parameters!D$20</f>
        <v>6.4412399999999996</v>
      </c>
      <c r="D10" s="56">
        <f>Node_List!AA10*Parameters!E$20</f>
        <v>15.251343</v>
      </c>
      <c r="E10" s="57">
        <f>Node_List!AB10*Parameters!F$20</f>
        <v>34.208357999999997</v>
      </c>
      <c r="F10" s="55">
        <f>C10*Parameters!I$24</f>
        <v>1.9323719999999998</v>
      </c>
      <c r="G10" s="56">
        <f>D10*Parameters!J$24</f>
        <v>4.5754029000000003</v>
      </c>
      <c r="H10" s="57">
        <f>E10*Parameters!K$24</f>
        <v>10.262507399999999</v>
      </c>
      <c r="I10" s="55">
        <f>C10*Parameters!I$27</f>
        <v>5.1529920000000002</v>
      </c>
      <c r="J10" s="56">
        <f>D10*Parameters!J$27</f>
        <v>12.201074400000001</v>
      </c>
      <c r="K10" s="57">
        <f>E10*Parameters!K$27</f>
        <v>27.366686399999999</v>
      </c>
      <c r="L10" s="55">
        <f>F10*Parameters!I$27</f>
        <v>1.5458976</v>
      </c>
      <c r="M10" s="56">
        <f>G10*Parameters!J$27</f>
        <v>3.6603223200000006</v>
      </c>
      <c r="N10" s="57">
        <f>H10*Parameters!K$27</f>
        <v>8.2100059199999986</v>
      </c>
      <c r="O10" s="55">
        <f t="shared" si="1"/>
        <v>1.2882479999999994</v>
      </c>
      <c r="P10" s="56">
        <f t="shared" si="2"/>
        <v>3.050268599999999</v>
      </c>
      <c r="Q10" s="57">
        <f t="shared" si="3"/>
        <v>6.841671599999998</v>
      </c>
      <c r="R10" s="55">
        <f t="shared" si="4"/>
        <v>0.38647439999999977</v>
      </c>
      <c r="S10" s="56">
        <f t="shared" si="5"/>
        <v>0.9150805799999997</v>
      </c>
      <c r="T10" s="57">
        <f t="shared" si="6"/>
        <v>2.0525014800000001</v>
      </c>
    </row>
    <row r="11" spans="1:20" x14ac:dyDescent="0.2">
      <c r="A11" s="4" t="s">
        <v>82</v>
      </c>
      <c r="B11" s="4" t="s">
        <v>16</v>
      </c>
      <c r="C11" s="55">
        <f>Node_List!Z11*Parameters!D$20</f>
        <v>6.9791999999999996</v>
      </c>
      <c r="D11" s="56">
        <f>Node_List!AA11*Parameters!E$20</f>
        <v>17.76144</v>
      </c>
      <c r="E11" s="57">
        <f>Node_List!AB11*Parameters!F$20</f>
        <v>41.81664</v>
      </c>
      <c r="F11" s="55">
        <f>C11*Parameters!I$24</f>
        <v>2.0937599999999996</v>
      </c>
      <c r="G11" s="56">
        <f>D11*Parameters!J$24</f>
        <v>5.3284320000000003</v>
      </c>
      <c r="H11" s="57">
        <f>E11*Parameters!K$24</f>
        <v>12.544991999999999</v>
      </c>
      <c r="I11" s="55">
        <f>C11*Parameters!I$27</f>
        <v>5.5833599999999999</v>
      </c>
      <c r="J11" s="56">
        <f>D11*Parameters!J$27</f>
        <v>14.209152000000001</v>
      </c>
      <c r="K11" s="57">
        <f>E11*Parameters!K$27</f>
        <v>33.453312000000004</v>
      </c>
      <c r="L11" s="55">
        <f>F11*Parameters!I$27</f>
        <v>1.6750079999999998</v>
      </c>
      <c r="M11" s="56">
        <f>G11*Parameters!J$27</f>
        <v>4.2627456000000006</v>
      </c>
      <c r="N11" s="57">
        <f>H11*Parameters!K$27</f>
        <v>10.035993599999999</v>
      </c>
      <c r="O11" s="55">
        <f t="shared" si="1"/>
        <v>1.3958399999999997</v>
      </c>
      <c r="P11" s="56">
        <f t="shared" si="2"/>
        <v>3.552287999999999</v>
      </c>
      <c r="Q11" s="57">
        <f t="shared" si="3"/>
        <v>8.3633279999999957</v>
      </c>
      <c r="R11" s="55">
        <f t="shared" si="4"/>
        <v>0.41875199999999979</v>
      </c>
      <c r="S11" s="56">
        <f t="shared" si="5"/>
        <v>1.0656863999999997</v>
      </c>
      <c r="T11" s="57">
        <f t="shared" si="6"/>
        <v>2.5089983999999994</v>
      </c>
    </row>
    <row r="12" spans="1:20" x14ac:dyDescent="0.2">
      <c r="A12" s="4" t="s">
        <v>83</v>
      </c>
      <c r="B12" s="4" t="s">
        <v>16</v>
      </c>
      <c r="C12" s="55">
        <f>Node_List!Z12*Parameters!D$20</f>
        <v>7.4384399999999991</v>
      </c>
      <c r="D12" s="56">
        <f>Node_List!AA12*Parameters!E$20</f>
        <v>18.055383000000003</v>
      </c>
      <c r="E12" s="57">
        <f>Node_List!AB12*Parameters!F$20</f>
        <v>41.060597999999999</v>
      </c>
      <c r="F12" s="55">
        <f>C12*Parameters!I$24</f>
        <v>2.2315319999999996</v>
      </c>
      <c r="G12" s="56">
        <f>D12*Parameters!J$24</f>
        <v>5.4166149000000008</v>
      </c>
      <c r="H12" s="57">
        <f>E12*Parameters!K$24</f>
        <v>12.3181794</v>
      </c>
      <c r="I12" s="55">
        <f>C12*Parameters!I$27</f>
        <v>5.9507519999999996</v>
      </c>
      <c r="J12" s="56">
        <f>D12*Parameters!J$27</f>
        <v>14.444306400000002</v>
      </c>
      <c r="K12" s="57">
        <f>E12*Parameters!K$27</f>
        <v>32.848478399999998</v>
      </c>
      <c r="L12" s="55">
        <f>F12*Parameters!I$27</f>
        <v>1.7852255999999997</v>
      </c>
      <c r="M12" s="56">
        <f>G12*Parameters!J$27</f>
        <v>4.3332919200000006</v>
      </c>
      <c r="N12" s="57">
        <f>H12*Parameters!K$27</f>
        <v>9.85454352</v>
      </c>
      <c r="O12" s="55">
        <f t="shared" si="1"/>
        <v>1.4876879999999995</v>
      </c>
      <c r="P12" s="56">
        <f t="shared" si="2"/>
        <v>3.6110766000000005</v>
      </c>
      <c r="Q12" s="57">
        <f t="shared" si="3"/>
        <v>8.2121196000000012</v>
      </c>
      <c r="R12" s="55">
        <f t="shared" si="4"/>
        <v>0.44630639999999988</v>
      </c>
      <c r="S12" s="56">
        <f t="shared" si="5"/>
        <v>1.0833229800000002</v>
      </c>
      <c r="T12" s="57">
        <f t="shared" si="6"/>
        <v>2.46363588</v>
      </c>
    </row>
    <row r="13" spans="1:20" x14ac:dyDescent="0.2">
      <c r="A13" s="4" t="s">
        <v>84</v>
      </c>
      <c r="B13" s="4" t="s">
        <v>17</v>
      </c>
      <c r="C13" s="55">
        <f>Node_List!Z13*Parameters!D$20</f>
        <v>7.9908000000000001</v>
      </c>
      <c r="D13" s="56">
        <f>Node_List!AA13*Parameters!E$20</f>
        <v>18.573060000000002</v>
      </c>
      <c r="E13" s="57">
        <f>Node_List!AB13*Parameters!F$20</f>
        <v>42.024360000000009</v>
      </c>
      <c r="F13" s="55">
        <f>C13*Parameters!I$24</f>
        <v>2.39724</v>
      </c>
      <c r="G13" s="56">
        <f>D13*Parameters!J$24</f>
        <v>5.5719180000000001</v>
      </c>
      <c r="H13" s="57">
        <f>E13*Parameters!K$24</f>
        <v>12.607308000000002</v>
      </c>
      <c r="I13" s="55">
        <f>C13*Parameters!I$27</f>
        <v>6.3926400000000001</v>
      </c>
      <c r="J13" s="56">
        <f>D13*Parameters!J$27</f>
        <v>14.858448000000003</v>
      </c>
      <c r="K13" s="57">
        <f>E13*Parameters!K$27</f>
        <v>33.619488000000011</v>
      </c>
      <c r="L13" s="55">
        <f>F13*Parameters!I$27</f>
        <v>1.9177920000000002</v>
      </c>
      <c r="M13" s="56">
        <f>G13*Parameters!J$27</f>
        <v>4.4575344000000001</v>
      </c>
      <c r="N13" s="57">
        <f>H13*Parameters!K$27</f>
        <v>10.085846400000001</v>
      </c>
      <c r="O13" s="55">
        <f t="shared" si="1"/>
        <v>1.59816</v>
      </c>
      <c r="P13" s="56">
        <f t="shared" si="2"/>
        <v>3.7146119999999989</v>
      </c>
      <c r="Q13" s="57">
        <f t="shared" si="3"/>
        <v>8.4048719999999975</v>
      </c>
      <c r="R13" s="55">
        <f t="shared" si="4"/>
        <v>0.47944799999999987</v>
      </c>
      <c r="S13" s="56">
        <f t="shared" si="5"/>
        <v>1.1143836</v>
      </c>
      <c r="T13" s="57">
        <f t="shared" si="6"/>
        <v>2.5214616000000003</v>
      </c>
    </row>
    <row r="14" spans="1:20" x14ac:dyDescent="0.2">
      <c r="A14" s="4" t="s">
        <v>85</v>
      </c>
      <c r="B14" s="4" t="s">
        <v>17</v>
      </c>
      <c r="C14" s="55">
        <f>Node_List!Z14*Parameters!D$20</f>
        <v>9.9317999999999973</v>
      </c>
      <c r="D14" s="56">
        <f>Node_List!AA14*Parameters!E$20</f>
        <v>26.420385</v>
      </c>
      <c r="E14" s="57">
        <f>Node_List!AB14*Parameters!F$20</f>
        <v>63.114809999999999</v>
      </c>
      <c r="F14" s="55">
        <f>C14*Parameters!I$24</f>
        <v>2.9795399999999992</v>
      </c>
      <c r="G14" s="56">
        <f>D14*Parameters!J$24</f>
        <v>7.9261154999999999</v>
      </c>
      <c r="H14" s="57">
        <f>E14*Parameters!K$24</f>
        <v>18.934442999999998</v>
      </c>
      <c r="I14" s="55">
        <f>C14*Parameters!I$27</f>
        <v>7.9454399999999978</v>
      </c>
      <c r="J14" s="56">
        <f>D14*Parameters!J$27</f>
        <v>21.136308</v>
      </c>
      <c r="K14" s="57">
        <f>E14*Parameters!K$27</f>
        <v>50.491848000000005</v>
      </c>
      <c r="L14" s="55">
        <f>F14*Parameters!I$27</f>
        <v>2.3836319999999995</v>
      </c>
      <c r="M14" s="56">
        <f>G14*Parameters!J$27</f>
        <v>6.3408924000000004</v>
      </c>
      <c r="N14" s="57">
        <f>H14*Parameters!K$27</f>
        <v>15.147554399999999</v>
      </c>
      <c r="O14" s="55">
        <f t="shared" si="1"/>
        <v>1.9863599999999995</v>
      </c>
      <c r="P14" s="56">
        <f t="shared" si="2"/>
        <v>5.2840769999999999</v>
      </c>
      <c r="Q14" s="57">
        <f t="shared" si="3"/>
        <v>12.622961999999994</v>
      </c>
      <c r="R14" s="55">
        <f t="shared" si="4"/>
        <v>0.59590799999999966</v>
      </c>
      <c r="S14" s="56">
        <f t="shared" si="5"/>
        <v>1.5852230999999994</v>
      </c>
      <c r="T14" s="57">
        <f t="shared" si="6"/>
        <v>3.7868885999999993</v>
      </c>
    </row>
    <row r="15" spans="1:20" x14ac:dyDescent="0.2">
      <c r="A15" s="4" t="s">
        <v>86</v>
      </c>
      <c r="B15" s="4" t="s">
        <v>17</v>
      </c>
      <c r="C15" s="55">
        <f>Node_List!Z15*Parameters!D$20</f>
        <v>4.0687199999999999</v>
      </c>
      <c r="D15" s="56">
        <f>Node_List!AA15*Parameters!E$20</f>
        <v>9.9134039999999999</v>
      </c>
      <c r="E15" s="57">
        <f>Node_List!AB15*Parameters!F$20</f>
        <v>22.516824000000003</v>
      </c>
      <c r="F15" s="55">
        <f>C15*Parameters!I$24</f>
        <v>1.2206159999999999</v>
      </c>
      <c r="G15" s="56">
        <f>D15*Parameters!J$24</f>
        <v>2.9740211999999997</v>
      </c>
      <c r="H15" s="57">
        <f>E15*Parameters!K$24</f>
        <v>6.7550472000000008</v>
      </c>
      <c r="I15" s="55">
        <f>C15*Parameters!I$27</f>
        <v>3.2549760000000001</v>
      </c>
      <c r="J15" s="56">
        <f>D15*Parameters!J$27</f>
        <v>7.9307232000000001</v>
      </c>
      <c r="K15" s="57">
        <f>E15*Parameters!K$27</f>
        <v>18.013459200000003</v>
      </c>
      <c r="L15" s="55">
        <f>F15*Parameters!I$27</f>
        <v>0.97649279999999994</v>
      </c>
      <c r="M15" s="56">
        <f>G15*Parameters!J$27</f>
        <v>2.3792169599999999</v>
      </c>
      <c r="N15" s="57">
        <f>H15*Parameters!K$27</f>
        <v>5.4040377600000014</v>
      </c>
      <c r="O15" s="55">
        <f t="shared" si="1"/>
        <v>0.8137439999999998</v>
      </c>
      <c r="P15" s="56">
        <f t="shared" si="2"/>
        <v>1.9826807999999998</v>
      </c>
      <c r="Q15" s="57">
        <f t="shared" si="3"/>
        <v>4.5033647999999999</v>
      </c>
      <c r="R15" s="55">
        <f t="shared" si="4"/>
        <v>0.24412319999999998</v>
      </c>
      <c r="S15" s="56">
        <f t="shared" si="5"/>
        <v>0.59480423999999976</v>
      </c>
      <c r="T15" s="57">
        <f t="shared" si="6"/>
        <v>1.3510094399999995</v>
      </c>
    </row>
    <row r="16" spans="1:20" x14ac:dyDescent="0.2">
      <c r="A16" s="4" t="s">
        <v>87</v>
      </c>
      <c r="B16" s="4" t="s">
        <v>16</v>
      </c>
      <c r="C16" s="55">
        <f>Node_List!Z16*Parameters!D$20</f>
        <v>2.2202399999999995</v>
      </c>
      <c r="D16" s="56">
        <f>Node_List!AA16*Parameters!E$20</f>
        <v>5.2492680000000007</v>
      </c>
      <c r="E16" s="57">
        <f>Node_List!AB16*Parameters!F$20</f>
        <v>11.574408</v>
      </c>
      <c r="F16" s="55">
        <f>C16*Parameters!I$24</f>
        <v>0.66607199999999989</v>
      </c>
      <c r="G16" s="56">
        <f>D16*Parameters!J$24</f>
        <v>1.5747804000000001</v>
      </c>
      <c r="H16" s="57">
        <f>E16*Parameters!K$24</f>
        <v>3.4723223999999999</v>
      </c>
      <c r="I16" s="55">
        <f>C16*Parameters!I$27</f>
        <v>1.7761919999999998</v>
      </c>
      <c r="J16" s="56">
        <f>D16*Parameters!J$27</f>
        <v>4.1994144000000011</v>
      </c>
      <c r="K16" s="57">
        <f>E16*Parameters!K$27</f>
        <v>9.2595264000000004</v>
      </c>
      <c r="L16" s="55">
        <f>F16*Parameters!I$27</f>
        <v>0.53285759999999993</v>
      </c>
      <c r="M16" s="56">
        <f>G16*Parameters!J$27</f>
        <v>1.2598243200000001</v>
      </c>
      <c r="N16" s="57">
        <f>H16*Parameters!K$27</f>
        <v>2.7778579200000002</v>
      </c>
      <c r="O16" s="55">
        <f t="shared" si="1"/>
        <v>0.44404799999999978</v>
      </c>
      <c r="P16" s="56">
        <f t="shared" si="2"/>
        <v>1.0498535999999996</v>
      </c>
      <c r="Q16" s="57">
        <f t="shared" si="3"/>
        <v>2.3148815999999997</v>
      </c>
      <c r="R16" s="55">
        <f t="shared" si="4"/>
        <v>0.13321439999999996</v>
      </c>
      <c r="S16" s="56">
        <f t="shared" si="5"/>
        <v>0.31495607999999997</v>
      </c>
      <c r="T16" s="57">
        <f t="shared" si="6"/>
        <v>0.69446447999999972</v>
      </c>
    </row>
    <row r="17" spans="1:20" x14ac:dyDescent="0.2">
      <c r="A17" s="4" t="s">
        <v>88</v>
      </c>
      <c r="B17" s="4" t="s">
        <v>17</v>
      </c>
      <c r="C17" s="55">
        <f>Node_List!Z17*Parameters!D$20</f>
        <v>7.9961159999999998</v>
      </c>
      <c r="D17" s="56">
        <f>Node_List!AA17*Parameters!E$20</f>
        <v>18.6072837</v>
      </c>
      <c r="E17" s="57">
        <f>Node_List!AB17*Parameters!F$20</f>
        <v>42.130672199999992</v>
      </c>
      <c r="F17" s="55">
        <f>C17*Parameters!I$24</f>
        <v>2.3988347999999999</v>
      </c>
      <c r="G17" s="56">
        <f>D17*Parameters!J$24</f>
        <v>5.5821851100000002</v>
      </c>
      <c r="H17" s="57">
        <f>E17*Parameters!K$24</f>
        <v>12.639201659999998</v>
      </c>
      <c r="I17" s="55">
        <f>C17*Parameters!I$27</f>
        <v>6.3968927999999998</v>
      </c>
      <c r="J17" s="56">
        <f>D17*Parameters!J$27</f>
        <v>14.885826960000001</v>
      </c>
      <c r="K17" s="57">
        <f>E17*Parameters!K$27</f>
        <v>33.704537759999994</v>
      </c>
      <c r="L17" s="55">
        <f>F17*Parameters!I$27</f>
        <v>1.9190678400000001</v>
      </c>
      <c r="M17" s="56">
        <f>G17*Parameters!J$27</f>
        <v>4.4657480880000007</v>
      </c>
      <c r="N17" s="57">
        <f>H17*Parameters!K$27</f>
        <v>10.111361327999999</v>
      </c>
      <c r="O17" s="55">
        <f t="shared" si="1"/>
        <v>1.5992232</v>
      </c>
      <c r="P17" s="56">
        <f t="shared" si="2"/>
        <v>3.7214567399999989</v>
      </c>
      <c r="Q17" s="57">
        <f t="shared" si="3"/>
        <v>8.4261344399999984</v>
      </c>
      <c r="R17" s="55">
        <f t="shared" si="4"/>
        <v>0.47976695999999985</v>
      </c>
      <c r="S17" s="56">
        <f t="shared" si="5"/>
        <v>1.1164370219999995</v>
      </c>
      <c r="T17" s="57">
        <f t="shared" si="6"/>
        <v>2.5278403319999985</v>
      </c>
    </row>
    <row r="18" spans="1:20" x14ac:dyDescent="0.2">
      <c r="A18" s="4" t="s">
        <v>89</v>
      </c>
      <c r="B18" s="4" t="s">
        <v>16</v>
      </c>
      <c r="C18" s="55">
        <f>Node_List!Z18*Parameters!D$20</f>
        <v>4.3935599999999999</v>
      </c>
      <c r="D18" s="56">
        <f>Node_List!AA18*Parameters!E$20</f>
        <v>10.591767000000001</v>
      </c>
      <c r="E18" s="57">
        <f>Node_List!AB18*Parameters!F$20</f>
        <v>23.965302000000001</v>
      </c>
      <c r="F18" s="55">
        <f>C18*Parameters!I$24</f>
        <v>1.318068</v>
      </c>
      <c r="G18" s="56">
        <f>D18*Parameters!J$24</f>
        <v>3.1775301000000002</v>
      </c>
      <c r="H18" s="57">
        <f>E18*Parameters!K$24</f>
        <v>7.1895905999999998</v>
      </c>
      <c r="I18" s="55">
        <f>C18*Parameters!I$27</f>
        <v>3.5148480000000002</v>
      </c>
      <c r="J18" s="56">
        <f>D18*Parameters!J$27</f>
        <v>8.4734136000000007</v>
      </c>
      <c r="K18" s="57">
        <f>E18*Parameters!K$27</f>
        <v>19.172241600000003</v>
      </c>
      <c r="L18" s="55">
        <f>F18*Parameters!I$27</f>
        <v>1.0544544</v>
      </c>
      <c r="M18" s="56">
        <f>G18*Parameters!J$27</f>
        <v>2.5420240800000005</v>
      </c>
      <c r="N18" s="57">
        <f>H18*Parameters!K$27</f>
        <v>5.7516724799999999</v>
      </c>
      <c r="O18" s="55">
        <f t="shared" si="1"/>
        <v>0.87871199999999972</v>
      </c>
      <c r="P18" s="56">
        <f t="shared" si="2"/>
        <v>2.1183534000000002</v>
      </c>
      <c r="Q18" s="57">
        <f t="shared" si="3"/>
        <v>4.7930603999999981</v>
      </c>
      <c r="R18" s="55">
        <f t="shared" si="4"/>
        <v>0.2636136</v>
      </c>
      <c r="S18" s="56">
        <f t="shared" si="5"/>
        <v>0.63550601999999978</v>
      </c>
      <c r="T18" s="57">
        <f t="shared" si="6"/>
        <v>1.43791812</v>
      </c>
    </row>
    <row r="19" spans="1:20" x14ac:dyDescent="0.2">
      <c r="A19" s="4" t="s">
        <v>90</v>
      </c>
      <c r="B19" s="4" t="s">
        <v>16</v>
      </c>
      <c r="C19" s="55">
        <f>Node_List!Z19*Parameters!D$20</f>
        <v>4.0890000000000004</v>
      </c>
      <c r="D19" s="56">
        <f>Node_List!AA19*Parameters!E$20</f>
        <v>9.4544249999999987</v>
      </c>
      <c r="E19" s="57">
        <f>Node_List!AB19*Parameters!F$20</f>
        <v>21.331049999999998</v>
      </c>
      <c r="F19" s="55">
        <f>C19*Parameters!I$24</f>
        <v>1.2267000000000001</v>
      </c>
      <c r="G19" s="56">
        <f>D19*Parameters!J$24</f>
        <v>2.8363274999999994</v>
      </c>
      <c r="H19" s="57">
        <f>E19*Parameters!K$24</f>
        <v>6.3993149999999988</v>
      </c>
      <c r="I19" s="55">
        <f>C19*Parameters!I$27</f>
        <v>3.2712000000000003</v>
      </c>
      <c r="J19" s="56">
        <f>D19*Parameters!J$27</f>
        <v>7.5635399999999997</v>
      </c>
      <c r="K19" s="57">
        <f>E19*Parameters!K$27</f>
        <v>17.06484</v>
      </c>
      <c r="L19" s="55">
        <f>F19*Parameters!I$27</f>
        <v>0.98136000000000012</v>
      </c>
      <c r="M19" s="56">
        <f>G19*Parameters!J$27</f>
        <v>2.2690619999999995</v>
      </c>
      <c r="N19" s="57">
        <f>H19*Parameters!K$27</f>
        <v>5.119451999999999</v>
      </c>
      <c r="O19" s="55">
        <f t="shared" si="1"/>
        <v>0.81780000000000008</v>
      </c>
      <c r="P19" s="56">
        <f t="shared" si="2"/>
        <v>1.890884999999999</v>
      </c>
      <c r="Q19" s="57">
        <f t="shared" si="3"/>
        <v>4.2662099999999974</v>
      </c>
      <c r="R19" s="55">
        <f t="shared" si="4"/>
        <v>0.24534</v>
      </c>
      <c r="S19" s="56">
        <f t="shared" si="5"/>
        <v>0.56726549999999998</v>
      </c>
      <c r="T19" s="57">
        <f t="shared" si="6"/>
        <v>1.2798629999999998</v>
      </c>
    </row>
    <row r="20" spans="1:20" x14ac:dyDescent="0.2">
      <c r="A20" s="4" t="s">
        <v>91</v>
      </c>
      <c r="B20" s="4" t="s">
        <v>17</v>
      </c>
      <c r="C20" s="55">
        <f>Node_List!Z20*Parameters!D$20</f>
        <v>5.6927999999999992</v>
      </c>
      <c r="D20" s="56">
        <f>Node_List!AA20*Parameters!E$20</f>
        <v>13.635960000000001</v>
      </c>
      <c r="E20" s="57">
        <f>Node_List!AB20*Parameters!F$20</f>
        <v>30.683759999999999</v>
      </c>
      <c r="F20" s="55">
        <f>C20*Parameters!I$24</f>
        <v>1.7078399999999998</v>
      </c>
      <c r="G20" s="56">
        <f>D20*Parameters!J$24</f>
        <v>4.0907879999999999</v>
      </c>
      <c r="H20" s="57">
        <f>E20*Parameters!K$24</f>
        <v>9.2051280000000002</v>
      </c>
      <c r="I20" s="55">
        <f>C20*Parameters!I$27</f>
        <v>4.5542399999999992</v>
      </c>
      <c r="J20" s="56">
        <f>D20*Parameters!J$27</f>
        <v>10.908768000000002</v>
      </c>
      <c r="K20" s="57">
        <f>E20*Parameters!K$27</f>
        <v>24.547008000000002</v>
      </c>
      <c r="L20" s="55">
        <f>F20*Parameters!I$27</f>
        <v>1.3662719999999999</v>
      </c>
      <c r="M20" s="56">
        <f>G20*Parameters!J$27</f>
        <v>3.2726304000000002</v>
      </c>
      <c r="N20" s="57">
        <f>H20*Parameters!K$27</f>
        <v>7.3641024000000002</v>
      </c>
      <c r="O20" s="55">
        <f t="shared" si="1"/>
        <v>1.13856</v>
      </c>
      <c r="P20" s="56">
        <f t="shared" si="2"/>
        <v>2.7271919999999987</v>
      </c>
      <c r="Q20" s="57">
        <f t="shared" si="3"/>
        <v>6.1367519999999978</v>
      </c>
      <c r="R20" s="55">
        <f t="shared" si="4"/>
        <v>0.34156799999999987</v>
      </c>
      <c r="S20" s="56">
        <f t="shared" si="5"/>
        <v>0.81815759999999971</v>
      </c>
      <c r="T20" s="57">
        <f t="shared" si="6"/>
        <v>1.8410256</v>
      </c>
    </row>
    <row r="21" spans="1:20" x14ac:dyDescent="0.2">
      <c r="A21" s="4" t="s">
        <v>92</v>
      </c>
      <c r="B21" s="4" t="s">
        <v>17</v>
      </c>
      <c r="C21" s="55">
        <f>Node_List!Z21*Parameters!D$20</f>
        <v>9.6634799999999981</v>
      </c>
      <c r="D21" s="56">
        <f>Node_List!AA21*Parameters!E$20</f>
        <v>22.640511</v>
      </c>
      <c r="E21" s="57">
        <f>Node_List!AB21*Parameters!F$20</f>
        <v>51.020165999999996</v>
      </c>
      <c r="F21" s="55">
        <f>C21*Parameters!I$24</f>
        <v>2.8990439999999995</v>
      </c>
      <c r="G21" s="56">
        <f>D21*Parameters!J$24</f>
        <v>6.7921532999999998</v>
      </c>
      <c r="H21" s="57">
        <f>E21*Parameters!K$24</f>
        <v>15.306049799999998</v>
      </c>
      <c r="I21" s="55">
        <f>C21*Parameters!I$27</f>
        <v>7.730783999999999</v>
      </c>
      <c r="J21" s="56">
        <f>D21*Parameters!J$27</f>
        <v>18.112408800000001</v>
      </c>
      <c r="K21" s="57">
        <f>E21*Parameters!K$27</f>
        <v>40.816132799999998</v>
      </c>
      <c r="L21" s="55">
        <f>F21*Parameters!I$27</f>
        <v>2.3192351999999996</v>
      </c>
      <c r="M21" s="56">
        <f>G21*Parameters!J$27</f>
        <v>5.43372264</v>
      </c>
      <c r="N21" s="57">
        <f>H21*Parameters!K$27</f>
        <v>12.244839839999999</v>
      </c>
      <c r="O21" s="55">
        <f t="shared" si="1"/>
        <v>1.9326959999999991</v>
      </c>
      <c r="P21" s="56">
        <f t="shared" si="2"/>
        <v>4.5281021999999993</v>
      </c>
      <c r="Q21" s="57">
        <f t="shared" si="3"/>
        <v>10.204033199999998</v>
      </c>
      <c r="R21" s="55">
        <f t="shared" si="4"/>
        <v>0.5798087999999999</v>
      </c>
      <c r="S21" s="56">
        <f t="shared" si="5"/>
        <v>1.3584306599999998</v>
      </c>
      <c r="T21" s="57">
        <f t="shared" si="6"/>
        <v>3.0612099599999993</v>
      </c>
    </row>
    <row r="22" spans="1:20" x14ac:dyDescent="0.2">
      <c r="A22" s="4" t="s">
        <v>93</v>
      </c>
      <c r="B22" s="4" t="s">
        <v>17</v>
      </c>
      <c r="C22" s="55">
        <f>Node_List!Z22*Parameters!D$20</f>
        <v>3.7309199999999993</v>
      </c>
      <c r="D22" s="56">
        <f>Node_List!AA22*Parameters!E$20</f>
        <v>8.7270690000000002</v>
      </c>
      <c r="E22" s="57">
        <f>Node_List!AB22*Parameters!F$20</f>
        <v>19.207314</v>
      </c>
      <c r="F22" s="55">
        <f>C22*Parameters!I$24</f>
        <v>1.1192759999999997</v>
      </c>
      <c r="G22" s="56">
        <f>D22*Parameters!J$24</f>
        <v>2.6181207</v>
      </c>
      <c r="H22" s="57">
        <f>E22*Parameters!K$24</f>
        <v>5.7621941999999997</v>
      </c>
      <c r="I22" s="55">
        <f>C22*Parameters!I$27</f>
        <v>2.9847359999999998</v>
      </c>
      <c r="J22" s="56">
        <f>D22*Parameters!J$27</f>
        <v>6.9816552000000005</v>
      </c>
      <c r="K22" s="57">
        <f>E22*Parameters!K$27</f>
        <v>15.365851200000002</v>
      </c>
      <c r="L22" s="55">
        <f>F22*Parameters!I$27</f>
        <v>0.89542079999999979</v>
      </c>
      <c r="M22" s="56">
        <f>G22*Parameters!J$27</f>
        <v>2.0944965600000001</v>
      </c>
      <c r="N22" s="57">
        <f>H22*Parameters!K$27</f>
        <v>4.6097553600000003</v>
      </c>
      <c r="O22" s="55">
        <f t="shared" si="1"/>
        <v>0.74618399999999951</v>
      </c>
      <c r="P22" s="56">
        <f t="shared" si="2"/>
        <v>1.7454137999999997</v>
      </c>
      <c r="Q22" s="57">
        <f t="shared" si="3"/>
        <v>3.8414627999999986</v>
      </c>
      <c r="R22" s="55">
        <f t="shared" si="4"/>
        <v>0.22385519999999992</v>
      </c>
      <c r="S22" s="56">
        <f t="shared" si="5"/>
        <v>0.5236241399999999</v>
      </c>
      <c r="T22" s="57">
        <f t="shared" si="6"/>
        <v>1.1524388399999994</v>
      </c>
    </row>
    <row r="23" spans="1:20" x14ac:dyDescent="0.2">
      <c r="A23" s="4" t="s">
        <v>94</v>
      </c>
      <c r="B23" s="4" t="s">
        <v>17</v>
      </c>
      <c r="C23" s="55">
        <f>Node_List!Z23*Parameters!D$20</f>
        <v>3.3526800000000003</v>
      </c>
      <c r="D23" s="56">
        <f>Node_List!AA23*Parameters!E$20</f>
        <v>8.1279510000000013</v>
      </c>
      <c r="E23" s="57">
        <f>Node_List!AB23*Parameters!F$20</f>
        <v>18.544805999999998</v>
      </c>
      <c r="F23" s="55">
        <f>C23*Parameters!I$24</f>
        <v>1.0058040000000001</v>
      </c>
      <c r="G23" s="56">
        <f>D23*Parameters!J$24</f>
        <v>2.4383853000000002</v>
      </c>
      <c r="H23" s="57">
        <f>E23*Parameters!K$24</f>
        <v>5.5634417999999988</v>
      </c>
      <c r="I23" s="55">
        <f>C23*Parameters!I$27</f>
        <v>2.6821440000000005</v>
      </c>
      <c r="J23" s="56">
        <f>D23*Parameters!J$27</f>
        <v>6.5023608000000017</v>
      </c>
      <c r="K23" s="57">
        <f>E23*Parameters!K$27</f>
        <v>14.835844799999999</v>
      </c>
      <c r="L23" s="55">
        <f>F23*Parameters!I$27</f>
        <v>0.80464320000000011</v>
      </c>
      <c r="M23" s="56">
        <f>G23*Parameters!J$27</f>
        <v>1.9507082400000002</v>
      </c>
      <c r="N23" s="57">
        <f>H23*Parameters!K$27</f>
        <v>4.4507534399999988</v>
      </c>
      <c r="O23" s="55">
        <f t="shared" si="1"/>
        <v>0.6705359999999998</v>
      </c>
      <c r="P23" s="56">
        <f t="shared" si="2"/>
        <v>1.6255901999999995</v>
      </c>
      <c r="Q23" s="57">
        <f t="shared" si="3"/>
        <v>3.7089611999999992</v>
      </c>
      <c r="R23" s="55">
        <f t="shared" si="4"/>
        <v>0.20116080000000003</v>
      </c>
      <c r="S23" s="56">
        <f t="shared" si="5"/>
        <v>0.48767706</v>
      </c>
      <c r="T23" s="57">
        <f t="shared" si="6"/>
        <v>1.1126883599999999</v>
      </c>
    </row>
    <row r="24" spans="1:20" x14ac:dyDescent="0.2">
      <c r="A24" s="4" t="s">
        <v>95</v>
      </c>
      <c r="B24" s="4" t="s">
        <v>17</v>
      </c>
      <c r="C24" s="55">
        <f>Node_List!Z24*Parameters!D$20</f>
        <v>7.1906399999999993</v>
      </c>
      <c r="D24" s="56">
        <f>Node_List!AA24*Parameters!E$20</f>
        <v>17.475048000000001</v>
      </c>
      <c r="E24" s="57">
        <f>Node_List!AB24*Parameters!F$20</f>
        <v>40.331088000000001</v>
      </c>
      <c r="F24" s="55">
        <f>C24*Parameters!I$24</f>
        <v>2.1571919999999998</v>
      </c>
      <c r="G24" s="56">
        <f>D24*Parameters!J$24</f>
        <v>5.2425144000000001</v>
      </c>
      <c r="H24" s="57">
        <f>E24*Parameters!K$24</f>
        <v>12.099326400000001</v>
      </c>
      <c r="I24" s="55">
        <f>C24*Parameters!I$27</f>
        <v>5.7525119999999994</v>
      </c>
      <c r="J24" s="56">
        <f>D24*Parameters!J$27</f>
        <v>13.980038400000002</v>
      </c>
      <c r="K24" s="57">
        <f>E24*Parameters!K$27</f>
        <v>32.2648704</v>
      </c>
      <c r="L24" s="55">
        <f>F24*Parameters!I$27</f>
        <v>1.7257536</v>
      </c>
      <c r="M24" s="56">
        <f>G24*Parameters!J$27</f>
        <v>4.1940115200000001</v>
      </c>
      <c r="N24" s="57">
        <f>H24*Parameters!K$27</f>
        <v>9.6794611200000009</v>
      </c>
      <c r="O24" s="55">
        <f t="shared" si="1"/>
        <v>1.4381279999999999</v>
      </c>
      <c r="P24" s="56">
        <f t="shared" si="2"/>
        <v>3.4950095999999995</v>
      </c>
      <c r="Q24" s="57">
        <f t="shared" si="3"/>
        <v>8.0662176000000017</v>
      </c>
      <c r="R24" s="55">
        <f t="shared" si="4"/>
        <v>0.43143839999999978</v>
      </c>
      <c r="S24" s="56">
        <f t="shared" si="5"/>
        <v>1.04850288</v>
      </c>
      <c r="T24" s="57">
        <f t="shared" si="6"/>
        <v>2.4198652799999998</v>
      </c>
    </row>
    <row r="25" spans="1:20" x14ac:dyDescent="0.2">
      <c r="A25" s="4" t="s">
        <v>96</v>
      </c>
      <c r="B25" s="4" t="s">
        <v>17</v>
      </c>
      <c r="C25" s="55">
        <f>Node_List!Z25*Parameters!D$20</f>
        <v>6.8454000000000006</v>
      </c>
      <c r="D25" s="56">
        <f>Node_List!AA25*Parameters!E$20</f>
        <v>15.426405000000001</v>
      </c>
      <c r="E25" s="57">
        <f>Node_List!AB25*Parameters!F$20</f>
        <v>34.39293</v>
      </c>
      <c r="F25" s="55">
        <f>C25*Parameters!I$24</f>
        <v>2.05362</v>
      </c>
      <c r="G25" s="56">
        <f>D25*Parameters!J$24</f>
        <v>4.6279215000000002</v>
      </c>
      <c r="H25" s="57">
        <f>E25*Parameters!K$24</f>
        <v>10.317879</v>
      </c>
      <c r="I25" s="55">
        <f>C25*Parameters!I$27</f>
        <v>5.4763200000000012</v>
      </c>
      <c r="J25" s="56">
        <f>D25*Parameters!J$27</f>
        <v>12.341124000000001</v>
      </c>
      <c r="K25" s="57">
        <f>E25*Parameters!K$27</f>
        <v>27.514344000000001</v>
      </c>
      <c r="L25" s="55">
        <f>F25*Parameters!I$27</f>
        <v>1.6428960000000001</v>
      </c>
      <c r="M25" s="56">
        <f>G25*Parameters!J$27</f>
        <v>3.7023372000000005</v>
      </c>
      <c r="N25" s="57">
        <f>H25*Parameters!K$27</f>
        <v>8.2543032000000007</v>
      </c>
      <c r="O25" s="55">
        <f t="shared" si="1"/>
        <v>1.3690799999999994</v>
      </c>
      <c r="P25" s="56">
        <f t="shared" si="2"/>
        <v>3.0852810000000002</v>
      </c>
      <c r="Q25" s="57">
        <f t="shared" si="3"/>
        <v>6.8785859999999985</v>
      </c>
      <c r="R25" s="55">
        <f t="shared" si="4"/>
        <v>0.41072399999999987</v>
      </c>
      <c r="S25" s="56">
        <f t="shared" si="5"/>
        <v>0.92558429999999969</v>
      </c>
      <c r="T25" s="57">
        <f t="shared" si="6"/>
        <v>2.0635757999999988</v>
      </c>
    </row>
    <row r="26" spans="1:20" x14ac:dyDescent="0.2">
      <c r="A26" s="4" t="s">
        <v>97</v>
      </c>
      <c r="B26" s="4" t="s">
        <v>17</v>
      </c>
      <c r="C26" s="55">
        <f>Node_List!Z26*Parameters!D$20</f>
        <v>2.13036</v>
      </c>
      <c r="D26" s="56">
        <f>Node_List!AA26*Parameters!E$20</f>
        <v>5.0325270000000009</v>
      </c>
      <c r="E26" s="57">
        <f>Node_List!AB26*Parameters!F$20</f>
        <v>11.069861999999999</v>
      </c>
      <c r="F26" s="55">
        <f>C26*Parameters!I$24</f>
        <v>0.63910800000000001</v>
      </c>
      <c r="G26" s="56">
        <f>D26*Parameters!J$24</f>
        <v>1.5097581000000002</v>
      </c>
      <c r="H26" s="57">
        <f>E26*Parameters!K$24</f>
        <v>3.3209585999999995</v>
      </c>
      <c r="I26" s="55">
        <f>C26*Parameters!I$27</f>
        <v>1.704288</v>
      </c>
      <c r="J26" s="56">
        <f>D26*Parameters!J$27</f>
        <v>4.0260216000000009</v>
      </c>
      <c r="K26" s="57">
        <f>E26*Parameters!K$27</f>
        <v>8.8558895999999994</v>
      </c>
      <c r="L26" s="55">
        <f>F26*Parameters!I$27</f>
        <v>0.51128640000000003</v>
      </c>
      <c r="M26" s="56">
        <f>G26*Parameters!J$27</f>
        <v>1.2078064800000003</v>
      </c>
      <c r="N26" s="57">
        <f>H26*Parameters!K$27</f>
        <v>2.6567668799999997</v>
      </c>
      <c r="O26" s="55">
        <f t="shared" si="1"/>
        <v>0.42607200000000001</v>
      </c>
      <c r="P26" s="56">
        <f t="shared" si="2"/>
        <v>1.0065054</v>
      </c>
      <c r="Q26" s="57">
        <f t="shared" si="3"/>
        <v>2.2139723999999994</v>
      </c>
      <c r="R26" s="55">
        <f t="shared" si="4"/>
        <v>0.12782159999999998</v>
      </c>
      <c r="S26" s="56">
        <f t="shared" si="5"/>
        <v>0.30195161999999987</v>
      </c>
      <c r="T26" s="57">
        <f t="shared" si="6"/>
        <v>0.66419171999999982</v>
      </c>
    </row>
    <row r="27" spans="1:20" x14ac:dyDescent="0.2">
      <c r="A27" s="4" t="s">
        <v>98</v>
      </c>
      <c r="B27" s="4" t="s">
        <v>17</v>
      </c>
      <c r="C27" s="55">
        <f>Node_List!Z27*Parameters!D$20</f>
        <v>4.63896</v>
      </c>
      <c r="D27" s="56">
        <f>Node_List!AA27*Parameters!E$20</f>
        <v>11.384172</v>
      </c>
      <c r="E27" s="57">
        <f>Node_List!AB27*Parameters!F$20</f>
        <v>25.802232</v>
      </c>
      <c r="F27" s="55">
        <f>C27*Parameters!I$24</f>
        <v>1.391688</v>
      </c>
      <c r="G27" s="56">
        <f>D27*Parameters!J$24</f>
        <v>3.4152515999999999</v>
      </c>
      <c r="H27" s="57">
        <f>E27*Parameters!K$24</f>
        <v>7.7406695999999995</v>
      </c>
      <c r="I27" s="55">
        <f>C27*Parameters!I$27</f>
        <v>3.7111680000000002</v>
      </c>
      <c r="J27" s="56">
        <f>D27*Parameters!J$27</f>
        <v>9.1073375999999993</v>
      </c>
      <c r="K27" s="57">
        <f>E27*Parameters!K$27</f>
        <v>20.641785600000002</v>
      </c>
      <c r="L27" s="55">
        <f>F27*Parameters!I$27</f>
        <v>1.1133504000000001</v>
      </c>
      <c r="M27" s="56">
        <f>G27*Parameters!J$27</f>
        <v>2.73220128</v>
      </c>
      <c r="N27" s="57">
        <f>H27*Parameters!K$27</f>
        <v>6.1925356799999998</v>
      </c>
      <c r="O27" s="55">
        <f t="shared" si="1"/>
        <v>0.92779199999999973</v>
      </c>
      <c r="P27" s="56">
        <f t="shared" si="2"/>
        <v>2.2768344000000003</v>
      </c>
      <c r="Q27" s="57">
        <f t="shared" si="3"/>
        <v>5.1604463999999979</v>
      </c>
      <c r="R27" s="55">
        <f t="shared" si="4"/>
        <v>0.27833759999999996</v>
      </c>
      <c r="S27" s="56">
        <f t="shared" si="5"/>
        <v>0.68305031999999999</v>
      </c>
      <c r="T27" s="57">
        <f t="shared" si="6"/>
        <v>1.5481339199999997</v>
      </c>
    </row>
    <row r="28" spans="1:20" x14ac:dyDescent="0.2">
      <c r="A28" s="4" t="s">
        <v>99</v>
      </c>
      <c r="B28" s="4" t="s">
        <v>18</v>
      </c>
      <c r="C28" s="55">
        <f>Node_List!Z28*Parameters!D$20</f>
        <v>0.80520000000000003</v>
      </c>
      <c r="D28" s="56">
        <f>Node_List!AA28*Parameters!E$20</f>
        <v>2.4123899999999998</v>
      </c>
      <c r="E28" s="57">
        <f>Node_List!AB28*Parameters!F$20</f>
        <v>6.0293399999999995</v>
      </c>
      <c r="F28" s="55">
        <f>C28*Parameters!I$24</f>
        <v>0.24156</v>
      </c>
      <c r="G28" s="56">
        <f>D28*Parameters!J$24</f>
        <v>0.72371699999999994</v>
      </c>
      <c r="H28" s="57">
        <f>E28*Parameters!K$24</f>
        <v>1.8088019999999998</v>
      </c>
      <c r="I28" s="55">
        <f>C28*Parameters!I$27</f>
        <v>0.64416000000000007</v>
      </c>
      <c r="J28" s="56">
        <f>D28*Parameters!J$27</f>
        <v>1.9299119999999998</v>
      </c>
      <c r="K28" s="57">
        <f>E28*Parameters!K$27</f>
        <v>4.8234719999999998</v>
      </c>
      <c r="L28" s="55">
        <f>F28*Parameters!I$27</f>
        <v>0.193248</v>
      </c>
      <c r="M28" s="56">
        <f>G28*Parameters!J$27</f>
        <v>0.57897359999999998</v>
      </c>
      <c r="N28" s="57">
        <f>H28*Parameters!K$27</f>
        <v>1.4470415999999999</v>
      </c>
      <c r="O28" s="55">
        <f t="shared" si="1"/>
        <v>0.16103999999999996</v>
      </c>
      <c r="P28" s="56">
        <f t="shared" si="2"/>
        <v>0.48247799999999996</v>
      </c>
      <c r="Q28" s="57">
        <f t="shared" si="3"/>
        <v>1.2058679999999997</v>
      </c>
      <c r="R28" s="55">
        <f t="shared" si="4"/>
        <v>4.8311999999999994E-2</v>
      </c>
      <c r="S28" s="56">
        <f t="shared" si="5"/>
        <v>0.14474339999999997</v>
      </c>
      <c r="T28" s="57">
        <f t="shared" si="6"/>
        <v>0.36176039999999987</v>
      </c>
    </row>
    <row r="29" spans="1:20" x14ac:dyDescent="0.2">
      <c r="A29" s="4" t="s">
        <v>100</v>
      </c>
      <c r="B29" s="4" t="s">
        <v>17</v>
      </c>
      <c r="C29" s="55">
        <f>Node_List!Z29*Parameters!D$20</f>
        <v>9.8629200000000008</v>
      </c>
      <c r="D29" s="56">
        <f>Node_List!AA29*Parameters!E$20</f>
        <v>24.614469000000003</v>
      </c>
      <c r="E29" s="57">
        <f>Node_List!AB29*Parameters!F$20</f>
        <v>56.871714000000004</v>
      </c>
      <c r="F29" s="55">
        <f>C29*Parameters!I$24</f>
        <v>2.9588760000000001</v>
      </c>
      <c r="G29" s="56">
        <f>D29*Parameters!J$24</f>
        <v>7.384340700000001</v>
      </c>
      <c r="H29" s="57">
        <f>E29*Parameters!K$24</f>
        <v>17.061514200000001</v>
      </c>
      <c r="I29" s="55">
        <f>C29*Parameters!I$27</f>
        <v>7.8903360000000013</v>
      </c>
      <c r="J29" s="56">
        <f>D29*Parameters!J$27</f>
        <v>19.691575200000003</v>
      </c>
      <c r="K29" s="57">
        <f>E29*Parameters!K$27</f>
        <v>45.497371200000003</v>
      </c>
      <c r="L29" s="55">
        <f>F29*Parameters!I$27</f>
        <v>2.3671008000000002</v>
      </c>
      <c r="M29" s="56">
        <f>G29*Parameters!J$27</f>
        <v>5.9074725600000013</v>
      </c>
      <c r="N29" s="57">
        <f>H29*Parameters!K$27</f>
        <v>13.649211360000002</v>
      </c>
      <c r="O29" s="55">
        <f t="shared" si="1"/>
        <v>1.9725839999999994</v>
      </c>
      <c r="P29" s="56">
        <f t="shared" si="2"/>
        <v>4.9228938000000007</v>
      </c>
      <c r="Q29" s="57">
        <f t="shared" si="3"/>
        <v>11.374342800000001</v>
      </c>
      <c r="R29" s="55">
        <f t="shared" si="4"/>
        <v>0.59177519999999983</v>
      </c>
      <c r="S29" s="56">
        <f t="shared" si="5"/>
        <v>1.4768681399999997</v>
      </c>
      <c r="T29" s="57">
        <f t="shared" si="6"/>
        <v>3.4123028399999988</v>
      </c>
    </row>
    <row r="30" spans="1:20" x14ac:dyDescent="0.2">
      <c r="A30" s="4" t="s">
        <v>101</v>
      </c>
      <c r="B30" s="4" t="s">
        <v>17</v>
      </c>
      <c r="C30" s="55">
        <f>Node_List!Z30*Parameters!D$20</f>
        <v>11.07864</v>
      </c>
      <c r="D30" s="56">
        <f>Node_List!AA30*Parameters!E$20</f>
        <v>26.346647999999998</v>
      </c>
      <c r="E30" s="57">
        <f>Node_List!AB30*Parameters!F$20</f>
        <v>59.840687999999993</v>
      </c>
      <c r="F30" s="55">
        <f>C30*Parameters!I$24</f>
        <v>3.3235920000000001</v>
      </c>
      <c r="G30" s="56">
        <f>D30*Parameters!J$24</f>
        <v>7.9039943999999993</v>
      </c>
      <c r="H30" s="57">
        <f>E30*Parameters!K$24</f>
        <v>17.952206399999998</v>
      </c>
      <c r="I30" s="55">
        <f>C30*Parameters!I$27</f>
        <v>8.8629119999999997</v>
      </c>
      <c r="J30" s="56">
        <f>D30*Parameters!J$27</f>
        <v>21.077318399999999</v>
      </c>
      <c r="K30" s="57">
        <f>E30*Parameters!K$27</f>
        <v>47.872550399999994</v>
      </c>
      <c r="L30" s="55">
        <f>F30*Parameters!I$27</f>
        <v>2.6588736000000002</v>
      </c>
      <c r="M30" s="56">
        <f>G30*Parameters!J$27</f>
        <v>6.3231955199999996</v>
      </c>
      <c r="N30" s="57">
        <f>H30*Parameters!K$27</f>
        <v>14.361765119999999</v>
      </c>
      <c r="O30" s="55">
        <f t="shared" si="1"/>
        <v>2.2157280000000004</v>
      </c>
      <c r="P30" s="56">
        <f t="shared" si="2"/>
        <v>5.2693295999999989</v>
      </c>
      <c r="Q30" s="57">
        <f t="shared" si="3"/>
        <v>11.968137599999999</v>
      </c>
      <c r="R30" s="55">
        <f t="shared" si="4"/>
        <v>0.66471839999999993</v>
      </c>
      <c r="S30" s="56">
        <f t="shared" si="5"/>
        <v>1.5807988799999997</v>
      </c>
      <c r="T30" s="57">
        <f t="shared" si="6"/>
        <v>3.5904412799999985</v>
      </c>
    </row>
    <row r="31" spans="1:20" x14ac:dyDescent="0.2">
      <c r="A31" s="4" t="s">
        <v>102</v>
      </c>
      <c r="B31" s="4" t="s">
        <v>17</v>
      </c>
      <c r="C31" s="55">
        <f>Node_List!Z31*Parameters!D$20</f>
        <v>4.1862000000000004</v>
      </c>
      <c r="D31" s="56">
        <f>Node_List!AA31*Parameters!E$20</f>
        <v>10.864215</v>
      </c>
      <c r="E31" s="57">
        <f>Node_List!AB31*Parameters!F$20</f>
        <v>25.388790000000004</v>
      </c>
      <c r="F31" s="55">
        <f>C31*Parameters!I$24</f>
        <v>1.25586</v>
      </c>
      <c r="G31" s="56">
        <f>D31*Parameters!J$24</f>
        <v>3.2592645</v>
      </c>
      <c r="H31" s="57">
        <f>E31*Parameters!K$24</f>
        <v>7.6166370000000008</v>
      </c>
      <c r="I31" s="55">
        <f>C31*Parameters!I$27</f>
        <v>3.3489600000000004</v>
      </c>
      <c r="J31" s="56">
        <f>D31*Parameters!J$27</f>
        <v>8.6913719999999994</v>
      </c>
      <c r="K31" s="57">
        <f>E31*Parameters!K$27</f>
        <v>20.311032000000004</v>
      </c>
      <c r="L31" s="55">
        <f>F31*Parameters!I$27</f>
        <v>1.004688</v>
      </c>
      <c r="M31" s="56">
        <f>G31*Parameters!J$27</f>
        <v>2.6074116000000003</v>
      </c>
      <c r="N31" s="57">
        <f>H31*Parameters!K$27</f>
        <v>6.0933096000000013</v>
      </c>
      <c r="O31" s="55">
        <f t="shared" si="1"/>
        <v>0.83723999999999998</v>
      </c>
      <c r="P31" s="56">
        <f t="shared" si="2"/>
        <v>2.1728430000000003</v>
      </c>
      <c r="Q31" s="57">
        <f t="shared" si="3"/>
        <v>5.0777579999999993</v>
      </c>
      <c r="R31" s="55">
        <f t="shared" si="4"/>
        <v>0.25117199999999995</v>
      </c>
      <c r="S31" s="56">
        <f t="shared" si="5"/>
        <v>0.65185289999999974</v>
      </c>
      <c r="T31" s="57">
        <f t="shared" si="6"/>
        <v>1.5233273999999994</v>
      </c>
    </row>
    <row r="32" spans="1:20" x14ac:dyDescent="0.2">
      <c r="A32" s="4" t="s">
        <v>103</v>
      </c>
      <c r="B32" s="4" t="s">
        <v>17</v>
      </c>
      <c r="C32" s="55">
        <f>Node_List!Z32*Parameters!D$20</f>
        <v>4.3384799999999997</v>
      </c>
      <c r="D32" s="56">
        <f>Node_List!AA32*Parameters!E$20</f>
        <v>11.192886</v>
      </c>
      <c r="E32" s="57">
        <f>Node_List!AB32*Parameters!F$20</f>
        <v>26.105916000000001</v>
      </c>
      <c r="F32" s="55">
        <f>C32*Parameters!I$24</f>
        <v>1.3015439999999998</v>
      </c>
      <c r="G32" s="56">
        <f>D32*Parameters!J$24</f>
        <v>3.3578657999999999</v>
      </c>
      <c r="H32" s="57">
        <f>E32*Parameters!K$24</f>
        <v>7.8317747999999998</v>
      </c>
      <c r="I32" s="55">
        <f>C32*Parameters!I$27</f>
        <v>3.4707840000000001</v>
      </c>
      <c r="J32" s="56">
        <f>D32*Parameters!J$27</f>
        <v>8.9543087999999997</v>
      </c>
      <c r="K32" s="57">
        <f>E32*Parameters!K$27</f>
        <v>20.884732800000002</v>
      </c>
      <c r="L32" s="55">
        <f>F32*Parameters!I$27</f>
        <v>1.0412351999999998</v>
      </c>
      <c r="M32" s="56">
        <f>G32*Parameters!J$27</f>
        <v>2.68629264</v>
      </c>
      <c r="N32" s="57">
        <f>H32*Parameters!K$27</f>
        <v>6.2654198399999999</v>
      </c>
      <c r="O32" s="55">
        <f t="shared" si="1"/>
        <v>0.86769599999999958</v>
      </c>
      <c r="P32" s="56">
        <f t="shared" si="2"/>
        <v>2.2385771999999999</v>
      </c>
      <c r="Q32" s="57">
        <f t="shared" si="3"/>
        <v>5.2211831999999987</v>
      </c>
      <c r="R32" s="55">
        <f t="shared" si="4"/>
        <v>0.26030880000000001</v>
      </c>
      <c r="S32" s="56">
        <f t="shared" si="5"/>
        <v>0.67157315999999989</v>
      </c>
      <c r="T32" s="57">
        <f t="shared" si="6"/>
        <v>1.56635496</v>
      </c>
    </row>
    <row r="33" spans="1:20" x14ac:dyDescent="0.2">
      <c r="A33" s="4" t="s">
        <v>104</v>
      </c>
      <c r="B33" s="4" t="s">
        <v>17</v>
      </c>
      <c r="C33" s="55">
        <f>Node_List!Z33*Parameters!D$20</f>
        <v>8.4897599999999986</v>
      </c>
      <c r="D33" s="56">
        <f>Node_List!AA33*Parameters!E$20</f>
        <v>20.129982000000005</v>
      </c>
      <c r="E33" s="57">
        <f>Node_List!AB33*Parameters!F$20</f>
        <v>45.574092</v>
      </c>
      <c r="F33" s="55">
        <f>C33*Parameters!I$24</f>
        <v>2.5469279999999994</v>
      </c>
      <c r="G33" s="56">
        <f>D33*Parameters!J$24</f>
        <v>6.0389946000000014</v>
      </c>
      <c r="H33" s="57">
        <f>E33*Parameters!K$24</f>
        <v>13.672227599999999</v>
      </c>
      <c r="I33" s="55">
        <f>C33*Parameters!I$27</f>
        <v>6.7918079999999996</v>
      </c>
      <c r="J33" s="56">
        <f>D33*Parameters!J$27</f>
        <v>16.103985600000005</v>
      </c>
      <c r="K33" s="57">
        <f>E33*Parameters!K$27</f>
        <v>36.459273600000003</v>
      </c>
      <c r="L33" s="55">
        <f>F33*Parameters!I$27</f>
        <v>2.0375423999999995</v>
      </c>
      <c r="M33" s="56">
        <f>G33*Parameters!J$27</f>
        <v>4.8311956800000013</v>
      </c>
      <c r="N33" s="57">
        <f>H33*Parameters!K$27</f>
        <v>10.93778208</v>
      </c>
      <c r="O33" s="55">
        <f t="shared" si="1"/>
        <v>1.697951999999999</v>
      </c>
      <c r="P33" s="56">
        <f t="shared" si="2"/>
        <v>4.0259964000000004</v>
      </c>
      <c r="Q33" s="57">
        <f t="shared" si="3"/>
        <v>9.1148183999999972</v>
      </c>
      <c r="R33" s="55">
        <f t="shared" si="4"/>
        <v>0.50938559999999988</v>
      </c>
      <c r="S33" s="56">
        <f t="shared" si="5"/>
        <v>1.2077989200000001</v>
      </c>
      <c r="T33" s="57">
        <f t="shared" si="6"/>
        <v>2.7344455199999995</v>
      </c>
    </row>
    <row r="34" spans="1:20" x14ac:dyDescent="0.2">
      <c r="A34" s="4" t="s">
        <v>105</v>
      </c>
      <c r="B34" s="4" t="s">
        <v>17</v>
      </c>
      <c r="C34" s="55">
        <f>Node_List!Z34*Parameters!D$20</f>
        <v>6.3295200000000005</v>
      </c>
      <c r="D34" s="56">
        <f>Node_List!AA34*Parameters!E$20</f>
        <v>15.684714000000003</v>
      </c>
      <c r="E34" s="57">
        <f>Node_List!AB34*Parameters!F$20</f>
        <v>35.919683999999997</v>
      </c>
      <c r="F34" s="55">
        <f>C34*Parameters!I$24</f>
        <v>1.8988560000000001</v>
      </c>
      <c r="G34" s="56">
        <f>D34*Parameters!J$24</f>
        <v>4.7054142000000008</v>
      </c>
      <c r="H34" s="57">
        <f>E34*Parameters!K$24</f>
        <v>10.775905199999999</v>
      </c>
      <c r="I34" s="55">
        <f>C34*Parameters!I$27</f>
        <v>5.0636160000000006</v>
      </c>
      <c r="J34" s="56">
        <f>D34*Parameters!J$27</f>
        <v>12.547771200000003</v>
      </c>
      <c r="K34" s="57">
        <f>E34*Parameters!K$27</f>
        <v>28.735747199999999</v>
      </c>
      <c r="L34" s="55">
        <f>F34*Parameters!I$27</f>
        <v>1.5190848000000001</v>
      </c>
      <c r="M34" s="56">
        <f>G34*Parameters!J$27</f>
        <v>3.7643313600000008</v>
      </c>
      <c r="N34" s="57">
        <f>H34*Parameters!K$27</f>
        <v>8.62072416</v>
      </c>
      <c r="O34" s="55">
        <f t="shared" si="1"/>
        <v>1.2659039999999999</v>
      </c>
      <c r="P34" s="56">
        <f t="shared" si="2"/>
        <v>3.1369427999999999</v>
      </c>
      <c r="Q34" s="57">
        <f t="shared" si="3"/>
        <v>7.1839367999999979</v>
      </c>
      <c r="R34" s="55">
        <f t="shared" si="4"/>
        <v>0.37977119999999998</v>
      </c>
      <c r="S34" s="56">
        <f t="shared" si="5"/>
        <v>0.94108283999999998</v>
      </c>
      <c r="T34" s="57">
        <f t="shared" si="6"/>
        <v>2.1551810399999987</v>
      </c>
    </row>
    <row r="35" spans="1:20" x14ac:dyDescent="0.2">
      <c r="A35" s="4" t="s">
        <v>106</v>
      </c>
      <c r="B35" s="4" t="s">
        <v>16</v>
      </c>
      <c r="C35" s="55">
        <f>Node_List!Z35*Parameters!D$20</f>
        <v>5.6272799999999998</v>
      </c>
      <c r="D35" s="56">
        <f>Node_List!AA35*Parameters!E$20</f>
        <v>14.866295999999998</v>
      </c>
      <c r="E35" s="57">
        <f>Node_List!AB35*Parameters!F$20</f>
        <v>35.531375999999995</v>
      </c>
      <c r="F35" s="55">
        <f>C35*Parameters!I$24</f>
        <v>1.6881839999999999</v>
      </c>
      <c r="G35" s="56">
        <f>D35*Parameters!J$24</f>
        <v>4.459888799999999</v>
      </c>
      <c r="H35" s="57">
        <f>E35*Parameters!K$24</f>
        <v>10.659412799999998</v>
      </c>
      <c r="I35" s="55">
        <f>C35*Parameters!I$27</f>
        <v>4.501824</v>
      </c>
      <c r="J35" s="56">
        <f>D35*Parameters!J$27</f>
        <v>11.893036799999999</v>
      </c>
      <c r="K35" s="57">
        <f>E35*Parameters!K$27</f>
        <v>28.425100799999996</v>
      </c>
      <c r="L35" s="55">
        <f>F35*Parameters!I$27</f>
        <v>1.3505472000000001</v>
      </c>
      <c r="M35" s="56">
        <f>G35*Parameters!J$27</f>
        <v>3.5679110399999994</v>
      </c>
      <c r="N35" s="57">
        <f>H35*Parameters!K$27</f>
        <v>8.527530239999999</v>
      </c>
      <c r="O35" s="55">
        <f t="shared" si="1"/>
        <v>1.1254559999999998</v>
      </c>
      <c r="P35" s="56">
        <f t="shared" si="2"/>
        <v>2.9732591999999993</v>
      </c>
      <c r="Q35" s="57">
        <f t="shared" si="3"/>
        <v>7.1062751999999989</v>
      </c>
      <c r="R35" s="55">
        <f t="shared" si="4"/>
        <v>0.33763679999999985</v>
      </c>
      <c r="S35" s="56">
        <f t="shared" si="5"/>
        <v>0.89197775999999962</v>
      </c>
      <c r="T35" s="57">
        <f t="shared" si="6"/>
        <v>2.1318825599999993</v>
      </c>
    </row>
    <row r="36" spans="1:20" x14ac:dyDescent="0.2">
      <c r="A36" s="4" t="s">
        <v>107</v>
      </c>
      <c r="B36" s="4" t="s">
        <v>17</v>
      </c>
      <c r="C36" s="55">
        <f>Node_List!Z36*Parameters!D$20</f>
        <v>4.5207600000000001</v>
      </c>
      <c r="D36" s="56">
        <f>Node_List!AA36*Parameters!E$20</f>
        <v>11.563556999999999</v>
      </c>
      <c r="E36" s="57">
        <f>Node_List!AB36*Parameters!F$20</f>
        <v>26.883042</v>
      </c>
      <c r="F36" s="55">
        <f>C36*Parameters!I$24</f>
        <v>1.356228</v>
      </c>
      <c r="G36" s="56">
        <f>D36*Parameters!J$24</f>
        <v>3.4690670999999997</v>
      </c>
      <c r="H36" s="57">
        <f>E36*Parameters!K$24</f>
        <v>8.0649125999999995</v>
      </c>
      <c r="I36" s="55">
        <f>C36*Parameters!I$27</f>
        <v>3.6166080000000003</v>
      </c>
      <c r="J36" s="56">
        <f>D36*Parameters!J$27</f>
        <v>9.2508455999999999</v>
      </c>
      <c r="K36" s="57">
        <f>E36*Parameters!K$27</f>
        <v>21.506433600000001</v>
      </c>
      <c r="L36" s="55">
        <f>F36*Parameters!I$27</f>
        <v>1.0849824000000001</v>
      </c>
      <c r="M36" s="56">
        <f>G36*Parameters!J$27</f>
        <v>2.7752536800000001</v>
      </c>
      <c r="N36" s="57">
        <f>H36*Parameters!K$27</f>
        <v>6.4519300800000003</v>
      </c>
      <c r="O36" s="55">
        <f t="shared" si="1"/>
        <v>0.90415199999999984</v>
      </c>
      <c r="P36" s="56">
        <f t="shared" si="2"/>
        <v>2.3127113999999995</v>
      </c>
      <c r="Q36" s="57">
        <f t="shared" si="3"/>
        <v>5.3766083999999985</v>
      </c>
      <c r="R36" s="55">
        <f t="shared" si="4"/>
        <v>0.27124559999999986</v>
      </c>
      <c r="S36" s="56">
        <f t="shared" si="5"/>
        <v>0.69381341999999968</v>
      </c>
      <c r="T36" s="57">
        <f t="shared" si="6"/>
        <v>1.6129825199999992</v>
      </c>
    </row>
    <row r="37" spans="1:20" x14ac:dyDescent="0.2">
      <c r="A37" s="4" t="s">
        <v>108</v>
      </c>
      <c r="B37" s="4" t="s">
        <v>17</v>
      </c>
      <c r="C37" s="55">
        <f>Node_List!Z37*Parameters!D$20</f>
        <v>5.6693999999999996</v>
      </c>
      <c r="D37" s="56">
        <f>Node_List!AA37*Parameters!E$20</f>
        <v>14.237205000000001</v>
      </c>
      <c r="E37" s="57">
        <f>Node_List!AB37*Parameters!F$20</f>
        <v>32.729730000000004</v>
      </c>
      <c r="F37" s="55">
        <f>C37*Parameters!I$24</f>
        <v>1.7008199999999998</v>
      </c>
      <c r="G37" s="56">
        <f>D37*Parameters!J$24</f>
        <v>4.2711614999999998</v>
      </c>
      <c r="H37" s="57">
        <f>E37*Parameters!K$24</f>
        <v>9.8189190000000011</v>
      </c>
      <c r="I37" s="55">
        <f>C37*Parameters!I$27</f>
        <v>4.53552</v>
      </c>
      <c r="J37" s="56">
        <f>D37*Parameters!J$27</f>
        <v>11.389764000000001</v>
      </c>
      <c r="K37" s="57">
        <f>E37*Parameters!K$27</f>
        <v>26.183784000000003</v>
      </c>
      <c r="L37" s="55">
        <f>F37*Parameters!I$27</f>
        <v>1.3606559999999999</v>
      </c>
      <c r="M37" s="56">
        <f>G37*Parameters!J$27</f>
        <v>3.4169292000000002</v>
      </c>
      <c r="N37" s="57">
        <f>H37*Parameters!K$27</f>
        <v>7.8551352000000012</v>
      </c>
      <c r="O37" s="55">
        <f t="shared" si="1"/>
        <v>1.1338799999999996</v>
      </c>
      <c r="P37" s="56">
        <f t="shared" si="2"/>
        <v>2.8474409999999999</v>
      </c>
      <c r="Q37" s="57">
        <f t="shared" si="3"/>
        <v>6.5459460000000007</v>
      </c>
      <c r="R37" s="55">
        <f t="shared" si="4"/>
        <v>0.34016399999999991</v>
      </c>
      <c r="S37" s="56">
        <f t="shared" si="5"/>
        <v>0.85423229999999961</v>
      </c>
      <c r="T37" s="57">
        <f t="shared" si="6"/>
        <v>1.9637837999999999</v>
      </c>
    </row>
    <row r="38" spans="1:20" x14ac:dyDescent="0.2">
      <c r="A38" s="4" t="s">
        <v>109</v>
      </c>
      <c r="B38" s="4" t="s">
        <v>17</v>
      </c>
      <c r="C38" s="55">
        <f>Node_List!Z38*Parameters!D$20</f>
        <v>5.5495200000000002</v>
      </c>
      <c r="D38" s="56">
        <f>Node_List!AA38*Parameters!E$20</f>
        <v>13.738463999999999</v>
      </c>
      <c r="E38" s="57">
        <f>Node_List!AB38*Parameters!F$20</f>
        <v>31.565183999999999</v>
      </c>
      <c r="F38" s="55">
        <f>C38*Parameters!I$24</f>
        <v>1.6648560000000001</v>
      </c>
      <c r="G38" s="56">
        <f>D38*Parameters!J$24</f>
        <v>4.1215391999999991</v>
      </c>
      <c r="H38" s="57">
        <f>E38*Parameters!K$24</f>
        <v>9.4695551999999985</v>
      </c>
      <c r="I38" s="55">
        <f>C38*Parameters!I$27</f>
        <v>4.439616</v>
      </c>
      <c r="J38" s="56">
        <f>D38*Parameters!J$27</f>
        <v>10.990771199999999</v>
      </c>
      <c r="K38" s="57">
        <f>E38*Parameters!K$27</f>
        <v>25.2521472</v>
      </c>
      <c r="L38" s="55">
        <f>F38*Parameters!I$27</f>
        <v>1.3318848000000001</v>
      </c>
      <c r="M38" s="56">
        <f>G38*Parameters!J$27</f>
        <v>3.2972313599999996</v>
      </c>
      <c r="N38" s="57">
        <f>H38*Parameters!K$27</f>
        <v>7.5756441599999995</v>
      </c>
      <c r="O38" s="55">
        <f t="shared" ref="O38:O53" si="7">C38-I38</f>
        <v>1.1099040000000002</v>
      </c>
      <c r="P38" s="56">
        <f t="shared" ref="P38:P53" si="8">D38-J38</f>
        <v>2.7476927999999994</v>
      </c>
      <c r="Q38" s="57">
        <f t="shared" ref="Q38:Q53" si="9">E38-K38</f>
        <v>6.313036799999999</v>
      </c>
      <c r="R38" s="55">
        <f t="shared" ref="R38:R53" si="10">F38-L38</f>
        <v>0.33297120000000002</v>
      </c>
      <c r="S38" s="56">
        <f t="shared" ref="S38:S53" si="11">G38-M38</f>
        <v>0.82430783999999946</v>
      </c>
      <c r="T38" s="57">
        <f t="shared" ref="T38:T53" si="12">H38-N38</f>
        <v>1.893911039999999</v>
      </c>
    </row>
    <row r="39" spans="1:20" x14ac:dyDescent="0.2">
      <c r="A39" s="4" t="s">
        <v>110</v>
      </c>
      <c r="B39" s="4" t="s">
        <v>17</v>
      </c>
      <c r="C39" s="55">
        <f>Node_List!Z39*Parameters!D$20</f>
        <v>9.6245999999999992</v>
      </c>
      <c r="D39" s="56">
        <f>Node_List!AA39*Parameters!E$20</f>
        <v>22.796595000000007</v>
      </c>
      <c r="E39" s="57">
        <f>Node_List!AB39*Parameters!F$20</f>
        <v>52.037069999999993</v>
      </c>
      <c r="F39" s="55">
        <f>C39*Parameters!I$24</f>
        <v>2.8873799999999998</v>
      </c>
      <c r="G39" s="56">
        <f>D39*Parameters!J$24</f>
        <v>6.8389785000000023</v>
      </c>
      <c r="H39" s="57">
        <f>E39*Parameters!K$24</f>
        <v>15.611120999999997</v>
      </c>
      <c r="I39" s="55">
        <f>C39*Parameters!I$27</f>
        <v>7.6996799999999999</v>
      </c>
      <c r="J39" s="56">
        <f>D39*Parameters!J$27</f>
        <v>18.237276000000005</v>
      </c>
      <c r="K39" s="57">
        <f>E39*Parameters!K$27</f>
        <v>41.629655999999997</v>
      </c>
      <c r="L39" s="55">
        <f>F39*Parameters!I$27</f>
        <v>2.309904</v>
      </c>
      <c r="M39" s="56">
        <f>G39*Parameters!J$27</f>
        <v>5.471182800000002</v>
      </c>
      <c r="N39" s="57">
        <f>H39*Parameters!K$27</f>
        <v>12.488896799999999</v>
      </c>
      <c r="O39" s="55">
        <f t="shared" si="7"/>
        <v>1.9249199999999993</v>
      </c>
      <c r="P39" s="56">
        <f t="shared" si="8"/>
        <v>4.5593190000000021</v>
      </c>
      <c r="Q39" s="57">
        <f t="shared" si="9"/>
        <v>10.407413999999996</v>
      </c>
      <c r="R39" s="55">
        <f t="shared" si="10"/>
        <v>0.57747599999999988</v>
      </c>
      <c r="S39" s="56">
        <f t="shared" si="11"/>
        <v>1.3677957000000003</v>
      </c>
      <c r="T39" s="57">
        <f t="shared" si="12"/>
        <v>3.122224199999998</v>
      </c>
    </row>
    <row r="40" spans="1:20" x14ac:dyDescent="0.2">
      <c r="A40" s="4" t="s">
        <v>111</v>
      </c>
      <c r="B40" s="4" t="s">
        <v>17</v>
      </c>
      <c r="C40" s="55">
        <f>Node_List!Z40*Parameters!D$20</f>
        <v>4.12704</v>
      </c>
      <c r="D40" s="56">
        <f>Node_List!AA40*Parameters!E$20</f>
        <v>9.799278000000001</v>
      </c>
      <c r="E40" s="57">
        <f>Node_List!AB40*Parameters!F$20</f>
        <v>22.191468000000004</v>
      </c>
      <c r="F40" s="55">
        <f>C40*Parameters!I$24</f>
        <v>1.2381119999999999</v>
      </c>
      <c r="G40" s="56">
        <f>D40*Parameters!J$24</f>
        <v>2.9397834</v>
      </c>
      <c r="H40" s="57">
        <f>E40*Parameters!K$24</f>
        <v>6.6574404000000014</v>
      </c>
      <c r="I40" s="55">
        <f>C40*Parameters!I$27</f>
        <v>3.3016320000000001</v>
      </c>
      <c r="J40" s="56">
        <f>D40*Parameters!J$27</f>
        <v>7.839422400000001</v>
      </c>
      <c r="K40" s="57">
        <f>E40*Parameters!K$27</f>
        <v>17.753174400000002</v>
      </c>
      <c r="L40" s="55">
        <f>F40*Parameters!I$27</f>
        <v>0.99048959999999997</v>
      </c>
      <c r="M40" s="56">
        <f>G40*Parameters!J$27</f>
        <v>2.35182672</v>
      </c>
      <c r="N40" s="57">
        <f>H40*Parameters!K$27</f>
        <v>5.3259523200000016</v>
      </c>
      <c r="O40" s="55">
        <f t="shared" si="7"/>
        <v>0.82540799999999992</v>
      </c>
      <c r="P40" s="56">
        <f t="shared" si="8"/>
        <v>1.9598556</v>
      </c>
      <c r="Q40" s="57">
        <f t="shared" si="9"/>
        <v>4.4382936000000015</v>
      </c>
      <c r="R40" s="55">
        <f t="shared" si="10"/>
        <v>0.24762239999999991</v>
      </c>
      <c r="S40" s="56">
        <f t="shared" si="11"/>
        <v>0.58795668000000001</v>
      </c>
      <c r="T40" s="57">
        <f t="shared" si="12"/>
        <v>1.3314880799999997</v>
      </c>
    </row>
    <row r="41" spans="1:20" x14ac:dyDescent="0.2">
      <c r="A41" s="4" t="s">
        <v>112</v>
      </c>
      <c r="B41" s="4" t="s">
        <v>17</v>
      </c>
      <c r="C41" s="55">
        <f>Node_List!Z41*Parameters!D$20</f>
        <v>7.4123999999999999</v>
      </c>
      <c r="D41" s="56">
        <f>Node_List!AA41*Parameters!E$20</f>
        <v>16.890180000000001</v>
      </c>
      <c r="E41" s="57">
        <f>Node_List!AB41*Parameters!F$20</f>
        <v>37.663080000000001</v>
      </c>
      <c r="F41" s="55">
        <f>C41*Parameters!I$24</f>
        <v>2.2237199999999997</v>
      </c>
      <c r="G41" s="56">
        <f>D41*Parameters!J$24</f>
        <v>5.0670539999999997</v>
      </c>
      <c r="H41" s="57">
        <f>E41*Parameters!K$24</f>
        <v>11.298924</v>
      </c>
      <c r="I41" s="55">
        <f>C41*Parameters!I$27</f>
        <v>5.9299200000000001</v>
      </c>
      <c r="J41" s="56">
        <f>D41*Parameters!J$27</f>
        <v>13.512144000000001</v>
      </c>
      <c r="K41" s="57">
        <f>E41*Parameters!K$27</f>
        <v>30.130464000000003</v>
      </c>
      <c r="L41" s="55">
        <f>F41*Parameters!I$27</f>
        <v>1.7789759999999999</v>
      </c>
      <c r="M41" s="56">
        <f>G41*Parameters!J$27</f>
        <v>4.0536431999999998</v>
      </c>
      <c r="N41" s="57">
        <f>H41*Parameters!K$27</f>
        <v>9.0391391999999993</v>
      </c>
      <c r="O41" s="55">
        <f t="shared" si="7"/>
        <v>1.4824799999999998</v>
      </c>
      <c r="P41" s="56">
        <f t="shared" si="8"/>
        <v>3.3780359999999998</v>
      </c>
      <c r="Q41" s="57">
        <f t="shared" si="9"/>
        <v>7.5326159999999973</v>
      </c>
      <c r="R41" s="55">
        <f t="shared" si="10"/>
        <v>0.44474399999999981</v>
      </c>
      <c r="S41" s="56">
        <f t="shared" si="11"/>
        <v>1.0134107999999999</v>
      </c>
      <c r="T41" s="57">
        <f t="shared" si="12"/>
        <v>2.2597848000000003</v>
      </c>
    </row>
    <row r="42" spans="1:20" x14ac:dyDescent="0.2">
      <c r="A42" s="4" t="s">
        <v>113</v>
      </c>
      <c r="B42" s="4" t="s">
        <v>17</v>
      </c>
      <c r="C42" s="55">
        <f>Node_List!Z42*Parameters!D$20</f>
        <v>4.7055600000000002</v>
      </c>
      <c r="D42" s="56">
        <f>Node_List!AA42*Parameters!E$20</f>
        <v>12.831417</v>
      </c>
      <c r="E42" s="57">
        <f>Node_List!AB42*Parameters!F$20</f>
        <v>30.428201999999999</v>
      </c>
      <c r="F42" s="55">
        <f>C42*Parameters!I$24</f>
        <v>1.4116679999999999</v>
      </c>
      <c r="G42" s="56">
        <f>D42*Parameters!J$24</f>
        <v>3.8494250999999999</v>
      </c>
      <c r="H42" s="57">
        <f>E42*Parameters!K$24</f>
        <v>9.1284605999999986</v>
      </c>
      <c r="I42" s="55">
        <f>C42*Parameters!I$27</f>
        <v>3.7644480000000002</v>
      </c>
      <c r="J42" s="56">
        <f>D42*Parameters!J$27</f>
        <v>10.2651336</v>
      </c>
      <c r="K42" s="57">
        <f>E42*Parameters!K$27</f>
        <v>24.3425616</v>
      </c>
      <c r="L42" s="55">
        <f>F42*Parameters!I$27</f>
        <v>1.1293344000000001</v>
      </c>
      <c r="M42" s="56">
        <f>G42*Parameters!J$27</f>
        <v>3.0795400800000001</v>
      </c>
      <c r="N42" s="57">
        <f>H42*Parameters!K$27</f>
        <v>7.3027684799999992</v>
      </c>
      <c r="O42" s="55">
        <f t="shared" si="7"/>
        <v>0.94111199999999995</v>
      </c>
      <c r="P42" s="56">
        <f t="shared" si="8"/>
        <v>2.5662833999999997</v>
      </c>
      <c r="Q42" s="57">
        <f t="shared" si="9"/>
        <v>6.0856403999999991</v>
      </c>
      <c r="R42" s="55">
        <f t="shared" si="10"/>
        <v>0.28233359999999985</v>
      </c>
      <c r="S42" s="56">
        <f t="shared" si="11"/>
        <v>0.76988501999999981</v>
      </c>
      <c r="T42" s="57">
        <f t="shared" si="12"/>
        <v>1.8256921199999994</v>
      </c>
    </row>
    <row r="43" spans="1:20" x14ac:dyDescent="0.2">
      <c r="A43" s="4" t="s">
        <v>114</v>
      </c>
      <c r="B43" s="4" t="s">
        <v>17</v>
      </c>
      <c r="C43" s="55">
        <f>Node_List!Z43*Parameters!D$20</f>
        <v>4.1870400000000005</v>
      </c>
      <c r="D43" s="56">
        <f>Node_List!AA43*Parameters!E$20</f>
        <v>11.083278</v>
      </c>
      <c r="E43" s="57">
        <f>Node_List!AB43*Parameters!F$20</f>
        <v>26.511468000000001</v>
      </c>
      <c r="F43" s="55">
        <f>C43*Parameters!I$24</f>
        <v>1.2561120000000001</v>
      </c>
      <c r="G43" s="56">
        <f>D43*Parameters!J$24</f>
        <v>3.3249833999999998</v>
      </c>
      <c r="H43" s="57">
        <f>E43*Parameters!K$24</f>
        <v>7.9534403999999999</v>
      </c>
      <c r="I43" s="55">
        <f>C43*Parameters!I$27</f>
        <v>3.3496320000000006</v>
      </c>
      <c r="J43" s="56">
        <f>D43*Parameters!J$27</f>
        <v>8.8666224000000007</v>
      </c>
      <c r="K43" s="57">
        <f>E43*Parameters!K$27</f>
        <v>21.209174400000002</v>
      </c>
      <c r="L43" s="55">
        <f>F43*Parameters!I$27</f>
        <v>1.0048896</v>
      </c>
      <c r="M43" s="56">
        <f>G43*Parameters!J$27</f>
        <v>2.65998672</v>
      </c>
      <c r="N43" s="57">
        <f>H43*Parameters!K$27</f>
        <v>6.3627523200000002</v>
      </c>
      <c r="O43" s="55">
        <f t="shared" si="7"/>
        <v>0.83740799999999993</v>
      </c>
      <c r="P43" s="56">
        <f t="shared" si="8"/>
        <v>2.2166555999999993</v>
      </c>
      <c r="Q43" s="57">
        <f t="shared" si="9"/>
        <v>5.3022935999999987</v>
      </c>
      <c r="R43" s="55">
        <f t="shared" si="10"/>
        <v>0.25122240000000007</v>
      </c>
      <c r="S43" s="56">
        <f t="shared" si="11"/>
        <v>0.66499667999999978</v>
      </c>
      <c r="T43" s="57">
        <f t="shared" si="12"/>
        <v>1.5906880799999996</v>
      </c>
    </row>
    <row r="44" spans="1:20" x14ac:dyDescent="0.2">
      <c r="A44" s="4" t="s">
        <v>115</v>
      </c>
      <c r="B44" s="4" t="s">
        <v>17</v>
      </c>
      <c r="C44" s="55">
        <f>Node_List!Z44*Parameters!D$20</f>
        <v>8.7904799999999987</v>
      </c>
      <c r="D44" s="56">
        <f>Node_List!AA44*Parameters!E$20</f>
        <v>23.019786</v>
      </c>
      <c r="E44" s="57">
        <f>Node_List!AB44*Parameters!F$20</f>
        <v>54.221316000000009</v>
      </c>
      <c r="F44" s="55">
        <f>C44*Parameters!I$24</f>
        <v>2.6371439999999997</v>
      </c>
      <c r="G44" s="56">
        <f>D44*Parameters!J$24</f>
        <v>6.9059358</v>
      </c>
      <c r="H44" s="57">
        <f>E44*Parameters!K$24</f>
        <v>16.2663948</v>
      </c>
      <c r="I44" s="55">
        <f>C44*Parameters!I$27</f>
        <v>7.0323839999999995</v>
      </c>
      <c r="J44" s="56">
        <f>D44*Parameters!J$27</f>
        <v>18.4158288</v>
      </c>
      <c r="K44" s="57">
        <f>E44*Parameters!K$27</f>
        <v>43.377052800000008</v>
      </c>
      <c r="L44" s="55">
        <f>F44*Parameters!I$27</f>
        <v>2.1097151999999997</v>
      </c>
      <c r="M44" s="56">
        <f>G44*Parameters!J$27</f>
        <v>5.5247486400000003</v>
      </c>
      <c r="N44" s="57">
        <f>H44*Parameters!K$27</f>
        <v>13.013115840000001</v>
      </c>
      <c r="O44" s="55">
        <f t="shared" si="7"/>
        <v>1.7580959999999992</v>
      </c>
      <c r="P44" s="56">
        <f t="shared" si="8"/>
        <v>4.6039572</v>
      </c>
      <c r="Q44" s="57">
        <f t="shared" si="9"/>
        <v>10.8442632</v>
      </c>
      <c r="R44" s="55">
        <f t="shared" si="10"/>
        <v>0.52742880000000003</v>
      </c>
      <c r="S44" s="56">
        <f t="shared" si="11"/>
        <v>1.3811871599999996</v>
      </c>
      <c r="T44" s="57">
        <f t="shared" si="12"/>
        <v>3.2532789599999994</v>
      </c>
    </row>
    <row r="45" spans="1:20" x14ac:dyDescent="0.2">
      <c r="A45" s="4" t="s">
        <v>116</v>
      </c>
      <c r="B45" s="4" t="s">
        <v>17</v>
      </c>
      <c r="C45" s="55">
        <f>Node_List!Z45*Parameters!D$20</f>
        <v>7.1937599999999993</v>
      </c>
      <c r="D45" s="56">
        <f>Node_List!AA45*Parameters!E$20</f>
        <v>16.852782000000001</v>
      </c>
      <c r="E45" s="57">
        <f>Node_List!AB45*Parameters!F$20</f>
        <v>38.270892000000003</v>
      </c>
      <c r="F45" s="55">
        <f>C45*Parameters!I$24</f>
        <v>2.1581279999999996</v>
      </c>
      <c r="G45" s="56">
        <f>D45*Parameters!J$24</f>
        <v>5.0558345999999998</v>
      </c>
      <c r="H45" s="57">
        <f>E45*Parameters!K$24</f>
        <v>11.481267600000001</v>
      </c>
      <c r="I45" s="55">
        <f>C45*Parameters!I$27</f>
        <v>5.7550080000000001</v>
      </c>
      <c r="J45" s="56">
        <f>D45*Parameters!J$27</f>
        <v>13.482225600000001</v>
      </c>
      <c r="K45" s="57">
        <f>E45*Parameters!K$27</f>
        <v>30.616713600000004</v>
      </c>
      <c r="L45" s="55">
        <f>F45*Parameters!I$27</f>
        <v>1.7265023999999998</v>
      </c>
      <c r="M45" s="56">
        <f>G45*Parameters!J$27</f>
        <v>4.0446676799999999</v>
      </c>
      <c r="N45" s="57">
        <f>H45*Parameters!K$27</f>
        <v>9.1850140800000002</v>
      </c>
      <c r="O45" s="55">
        <f t="shared" si="7"/>
        <v>1.4387519999999991</v>
      </c>
      <c r="P45" s="56">
        <f t="shared" si="8"/>
        <v>3.3705563999999999</v>
      </c>
      <c r="Q45" s="57">
        <f t="shared" si="9"/>
        <v>7.6541783999999993</v>
      </c>
      <c r="R45" s="55">
        <f t="shared" si="10"/>
        <v>0.43162559999999983</v>
      </c>
      <c r="S45" s="56">
        <f t="shared" si="11"/>
        <v>1.01116692</v>
      </c>
      <c r="T45" s="57">
        <f t="shared" si="12"/>
        <v>2.2962535200000005</v>
      </c>
    </row>
    <row r="46" spans="1:20" x14ac:dyDescent="0.2">
      <c r="A46" s="4" t="s">
        <v>117</v>
      </c>
      <c r="B46" s="4" t="s">
        <v>17</v>
      </c>
      <c r="C46" s="55">
        <f>Node_List!Z46*Parameters!D$20</f>
        <v>4.2218400000000003</v>
      </c>
      <c r="D46" s="56">
        <f>Node_List!AA46*Parameters!E$20</f>
        <v>10.941137999999999</v>
      </c>
      <c r="E46" s="57">
        <f>Node_List!AB46*Parameters!F$20</f>
        <v>25.556628</v>
      </c>
      <c r="F46" s="55">
        <f>C46*Parameters!I$24</f>
        <v>1.2665520000000001</v>
      </c>
      <c r="G46" s="56">
        <f>D46*Parameters!J$24</f>
        <v>3.2823413999999995</v>
      </c>
      <c r="H46" s="57">
        <f>E46*Parameters!K$24</f>
        <v>7.6669883999999993</v>
      </c>
      <c r="I46" s="55">
        <f>C46*Parameters!I$27</f>
        <v>3.3774720000000005</v>
      </c>
      <c r="J46" s="56">
        <f>D46*Parameters!J$27</f>
        <v>8.7529103999999993</v>
      </c>
      <c r="K46" s="57">
        <f>E46*Parameters!K$27</f>
        <v>20.445302400000003</v>
      </c>
      <c r="L46" s="55">
        <f>F46*Parameters!I$27</f>
        <v>1.0132416000000002</v>
      </c>
      <c r="M46" s="56">
        <f>G46*Parameters!J$27</f>
        <v>2.6258731199999996</v>
      </c>
      <c r="N46" s="57">
        <f>H46*Parameters!K$27</f>
        <v>6.1335907199999999</v>
      </c>
      <c r="O46" s="55">
        <f t="shared" si="7"/>
        <v>0.84436799999999979</v>
      </c>
      <c r="P46" s="56">
        <f t="shared" si="8"/>
        <v>2.1882275999999994</v>
      </c>
      <c r="Q46" s="57">
        <f t="shared" si="9"/>
        <v>5.1113255999999971</v>
      </c>
      <c r="R46" s="55">
        <f t="shared" si="10"/>
        <v>0.25331039999999994</v>
      </c>
      <c r="S46" s="56">
        <f t="shared" si="11"/>
        <v>0.6564682799999999</v>
      </c>
      <c r="T46" s="57">
        <f t="shared" si="12"/>
        <v>1.5333976799999993</v>
      </c>
    </row>
    <row r="47" spans="1:20" x14ac:dyDescent="0.2">
      <c r="A47" s="4" t="s">
        <v>118</v>
      </c>
      <c r="B47" s="4" t="s">
        <v>17</v>
      </c>
      <c r="C47" s="55">
        <f>Node_List!Z47*Parameters!D$20</f>
        <v>12.469679999999999</v>
      </c>
      <c r="D47" s="56">
        <f>Node_List!AA47*Parameters!E$20</f>
        <v>32.024225999999999</v>
      </c>
      <c r="E47" s="57">
        <f>Node_List!AB47*Parameters!F$20</f>
        <v>75.259956000000003</v>
      </c>
      <c r="F47" s="55">
        <f>C47*Parameters!I$24</f>
        <v>3.7409039999999996</v>
      </c>
      <c r="G47" s="56">
        <f>D47*Parameters!J$24</f>
        <v>9.6072677999999989</v>
      </c>
      <c r="H47" s="57">
        <f>E47*Parameters!K$24</f>
        <v>22.577986800000001</v>
      </c>
      <c r="I47" s="55">
        <f>C47*Parameters!I$27</f>
        <v>9.9757439999999988</v>
      </c>
      <c r="J47" s="56">
        <f>D47*Parameters!J$27</f>
        <v>25.619380800000002</v>
      </c>
      <c r="K47" s="57">
        <f>E47*Parameters!K$27</f>
        <v>60.207964800000006</v>
      </c>
      <c r="L47" s="55">
        <f>F47*Parameters!I$27</f>
        <v>2.9927231999999999</v>
      </c>
      <c r="M47" s="56">
        <f>G47*Parameters!J$27</f>
        <v>7.6858142399999991</v>
      </c>
      <c r="N47" s="57">
        <f>H47*Parameters!K$27</f>
        <v>18.06238944</v>
      </c>
      <c r="O47" s="55">
        <f t="shared" si="7"/>
        <v>2.4939359999999997</v>
      </c>
      <c r="P47" s="56">
        <f t="shared" si="8"/>
        <v>6.4048451999999969</v>
      </c>
      <c r="Q47" s="57">
        <f t="shared" si="9"/>
        <v>15.051991199999996</v>
      </c>
      <c r="R47" s="55">
        <f t="shared" si="10"/>
        <v>0.74818079999999965</v>
      </c>
      <c r="S47" s="56">
        <f t="shared" si="11"/>
        <v>1.9214535599999998</v>
      </c>
      <c r="T47" s="57">
        <f t="shared" si="12"/>
        <v>4.515597360000001</v>
      </c>
    </row>
    <row r="48" spans="1:20" x14ac:dyDescent="0.2">
      <c r="A48" s="4" t="s">
        <v>119</v>
      </c>
      <c r="B48" s="4" t="s">
        <v>17</v>
      </c>
      <c r="C48" s="55">
        <f>Node_List!Z48*Parameters!D$20</f>
        <v>4.1715599999999995</v>
      </c>
      <c r="D48" s="56">
        <f>Node_List!AA48*Parameters!E$20</f>
        <v>9.9181170000000005</v>
      </c>
      <c r="E48" s="57">
        <f>Node_List!AB48*Parameters!F$20</f>
        <v>22.482402000000004</v>
      </c>
      <c r="F48" s="55">
        <f>C48*Parameters!I$24</f>
        <v>1.2514679999999998</v>
      </c>
      <c r="G48" s="56">
        <f>D48*Parameters!J$24</f>
        <v>2.9754350999999999</v>
      </c>
      <c r="H48" s="57">
        <f>E48*Parameters!K$24</f>
        <v>6.7447206000000008</v>
      </c>
      <c r="I48" s="55">
        <f>C48*Parameters!I$27</f>
        <v>3.3372479999999998</v>
      </c>
      <c r="J48" s="56">
        <f>D48*Parameters!J$27</f>
        <v>7.9344936000000006</v>
      </c>
      <c r="K48" s="57">
        <f>E48*Parameters!K$27</f>
        <v>17.985921600000005</v>
      </c>
      <c r="L48" s="55">
        <f>F48*Parameters!I$27</f>
        <v>1.0011743999999998</v>
      </c>
      <c r="M48" s="56">
        <f>G48*Parameters!J$27</f>
        <v>2.3803480800000001</v>
      </c>
      <c r="N48" s="57">
        <f>H48*Parameters!K$27</f>
        <v>5.3957764800000012</v>
      </c>
      <c r="O48" s="55">
        <f t="shared" si="7"/>
        <v>0.83431199999999972</v>
      </c>
      <c r="P48" s="56">
        <f t="shared" si="8"/>
        <v>1.9836233999999999</v>
      </c>
      <c r="Q48" s="57">
        <f t="shared" si="9"/>
        <v>4.4964803999999994</v>
      </c>
      <c r="R48" s="55">
        <f t="shared" si="10"/>
        <v>0.2502936</v>
      </c>
      <c r="S48" s="56">
        <f t="shared" si="11"/>
        <v>0.5950870199999998</v>
      </c>
      <c r="T48" s="57">
        <f t="shared" si="12"/>
        <v>1.3489441199999996</v>
      </c>
    </row>
    <row r="49" spans="1:20" x14ac:dyDescent="0.2">
      <c r="A49" s="4" t="s">
        <v>120</v>
      </c>
      <c r="B49" s="4" t="s">
        <v>17</v>
      </c>
      <c r="C49" s="55">
        <f>Node_List!Z49*Parameters!D$20</f>
        <v>8.05884</v>
      </c>
      <c r="D49" s="56">
        <f>Node_List!AA49*Parameters!E$20</f>
        <v>18.959913</v>
      </c>
      <c r="E49" s="57">
        <f>Node_List!AB49*Parameters!F$20</f>
        <v>42.944777999999999</v>
      </c>
      <c r="F49" s="55">
        <f>C49*Parameters!I$24</f>
        <v>2.4176519999999999</v>
      </c>
      <c r="G49" s="56">
        <f>D49*Parameters!J$24</f>
        <v>5.6879739000000002</v>
      </c>
      <c r="H49" s="57">
        <f>E49*Parameters!K$24</f>
        <v>12.883433399999999</v>
      </c>
      <c r="I49" s="55">
        <f>C49*Parameters!I$27</f>
        <v>6.4470720000000004</v>
      </c>
      <c r="J49" s="56">
        <f>D49*Parameters!J$27</f>
        <v>15.167930400000001</v>
      </c>
      <c r="K49" s="57">
        <f>E49*Parameters!K$27</f>
        <v>34.355822400000001</v>
      </c>
      <c r="L49" s="55">
        <f>F49*Parameters!I$27</f>
        <v>1.9341216000000001</v>
      </c>
      <c r="M49" s="56">
        <f>G49*Parameters!J$27</f>
        <v>4.5503791200000006</v>
      </c>
      <c r="N49" s="57">
        <f>H49*Parameters!K$27</f>
        <v>10.30674672</v>
      </c>
      <c r="O49" s="55">
        <f t="shared" si="7"/>
        <v>1.6117679999999996</v>
      </c>
      <c r="P49" s="56">
        <f t="shared" si="8"/>
        <v>3.791982599999999</v>
      </c>
      <c r="Q49" s="57">
        <f t="shared" si="9"/>
        <v>8.5889555999999985</v>
      </c>
      <c r="R49" s="55">
        <f t="shared" si="10"/>
        <v>0.4835303999999998</v>
      </c>
      <c r="S49" s="56">
        <f t="shared" si="11"/>
        <v>1.1375947799999997</v>
      </c>
      <c r="T49" s="57">
        <f t="shared" si="12"/>
        <v>2.5766866799999999</v>
      </c>
    </row>
    <row r="50" spans="1:20" x14ac:dyDescent="0.2">
      <c r="A50" s="4" t="s">
        <v>121</v>
      </c>
      <c r="B50" s="4" t="s">
        <v>17</v>
      </c>
      <c r="C50" s="55">
        <f>Node_List!Z50*Parameters!D$20</f>
        <v>3.0383999999999998</v>
      </c>
      <c r="D50" s="56">
        <f>Node_List!AA50*Parameters!E$20</f>
        <v>7.2096300000000006</v>
      </c>
      <c r="E50" s="57">
        <f>Node_List!AB50*Parameters!F$20</f>
        <v>15.864779999999998</v>
      </c>
      <c r="F50" s="55">
        <f>C50*Parameters!I$24</f>
        <v>0.91151999999999989</v>
      </c>
      <c r="G50" s="56">
        <f>D50*Parameters!J$24</f>
        <v>2.1628890000000003</v>
      </c>
      <c r="H50" s="57">
        <f>E50*Parameters!K$24</f>
        <v>4.7594339999999988</v>
      </c>
      <c r="I50" s="55">
        <f>C50*Parameters!I$27</f>
        <v>2.43072</v>
      </c>
      <c r="J50" s="56">
        <f>D50*Parameters!J$27</f>
        <v>5.7677040000000011</v>
      </c>
      <c r="K50" s="57">
        <f>E50*Parameters!K$27</f>
        <v>12.691823999999999</v>
      </c>
      <c r="L50" s="55">
        <f>F50*Parameters!I$27</f>
        <v>0.72921599999999998</v>
      </c>
      <c r="M50" s="56">
        <f>G50*Parameters!J$27</f>
        <v>1.7303112000000003</v>
      </c>
      <c r="N50" s="57">
        <f>H50*Parameters!K$27</f>
        <v>3.8075471999999992</v>
      </c>
      <c r="O50" s="55">
        <f t="shared" si="7"/>
        <v>0.60767999999999978</v>
      </c>
      <c r="P50" s="56">
        <f t="shared" si="8"/>
        <v>1.4419259999999996</v>
      </c>
      <c r="Q50" s="57">
        <f t="shared" si="9"/>
        <v>3.1729559999999992</v>
      </c>
      <c r="R50" s="55">
        <f t="shared" si="10"/>
        <v>0.18230399999999991</v>
      </c>
      <c r="S50" s="56">
        <f t="shared" si="11"/>
        <v>0.43257780000000001</v>
      </c>
      <c r="T50" s="57">
        <f t="shared" si="12"/>
        <v>0.95188679999999959</v>
      </c>
    </row>
    <row r="51" spans="1:20" x14ac:dyDescent="0.2">
      <c r="A51" s="4" t="s">
        <v>122</v>
      </c>
      <c r="B51" s="4" t="s">
        <v>17</v>
      </c>
      <c r="C51" s="55">
        <f>Node_List!Z51*Parameters!D$20</f>
        <v>4.2946799999999996</v>
      </c>
      <c r="D51" s="56">
        <f>Node_List!AA51*Parameters!E$20</f>
        <v>9.9438510000000004</v>
      </c>
      <c r="E51" s="57">
        <f>Node_List!AB51*Parameters!F$20</f>
        <v>21.862206</v>
      </c>
      <c r="F51" s="55">
        <f>C51*Parameters!I$24</f>
        <v>1.2884039999999999</v>
      </c>
      <c r="G51" s="56">
        <f>D51*Parameters!J$24</f>
        <v>2.9831553</v>
      </c>
      <c r="H51" s="57">
        <f>E51*Parameters!K$24</f>
        <v>6.5586618000000003</v>
      </c>
      <c r="I51" s="55">
        <f>C51*Parameters!I$27</f>
        <v>3.4357439999999997</v>
      </c>
      <c r="J51" s="56">
        <f>D51*Parameters!J$27</f>
        <v>7.9550808000000011</v>
      </c>
      <c r="K51" s="57">
        <f>E51*Parameters!K$27</f>
        <v>17.4897648</v>
      </c>
      <c r="L51" s="55">
        <f>F51*Parameters!I$27</f>
        <v>1.0307232</v>
      </c>
      <c r="M51" s="56">
        <f>G51*Parameters!J$27</f>
        <v>2.38652424</v>
      </c>
      <c r="N51" s="57">
        <f>H51*Parameters!K$27</f>
        <v>5.2469294400000006</v>
      </c>
      <c r="O51" s="55">
        <f t="shared" si="7"/>
        <v>0.85893599999999992</v>
      </c>
      <c r="P51" s="56">
        <f t="shared" si="8"/>
        <v>1.9887701999999994</v>
      </c>
      <c r="Q51" s="57">
        <f t="shared" si="9"/>
        <v>4.3724412000000008</v>
      </c>
      <c r="R51" s="55">
        <f t="shared" si="10"/>
        <v>0.25768079999999993</v>
      </c>
      <c r="S51" s="56">
        <f t="shared" si="11"/>
        <v>0.59663105999999999</v>
      </c>
      <c r="T51" s="57">
        <f t="shared" si="12"/>
        <v>1.3117323599999997</v>
      </c>
    </row>
    <row r="52" spans="1:20" x14ac:dyDescent="0.2">
      <c r="A52" s="4" t="s">
        <v>123</v>
      </c>
      <c r="B52" s="4" t="s">
        <v>17</v>
      </c>
      <c r="C52" s="55">
        <f>Node_List!Z52*Parameters!D$20</f>
        <v>3.90672</v>
      </c>
      <c r="D52" s="56">
        <f>Node_List!AA52*Parameters!E$20</f>
        <v>9.323754000000001</v>
      </c>
      <c r="E52" s="57">
        <f>Node_List!AB52*Parameters!F$20</f>
        <v>21.153924</v>
      </c>
      <c r="F52" s="55">
        <f>C52*Parameters!I$24</f>
        <v>1.1720159999999999</v>
      </c>
      <c r="G52" s="56">
        <f>D52*Parameters!J$24</f>
        <v>2.7971262000000001</v>
      </c>
      <c r="H52" s="57">
        <f>E52*Parameters!K$24</f>
        <v>6.3461771999999996</v>
      </c>
      <c r="I52" s="55">
        <f>C52*Parameters!I$27</f>
        <v>3.1253760000000002</v>
      </c>
      <c r="J52" s="56">
        <f>D52*Parameters!J$27</f>
        <v>7.4590032000000015</v>
      </c>
      <c r="K52" s="57">
        <f>E52*Parameters!K$27</f>
        <v>16.923139200000001</v>
      </c>
      <c r="L52" s="55">
        <f>F52*Parameters!I$27</f>
        <v>0.93761280000000002</v>
      </c>
      <c r="M52" s="56">
        <f>G52*Parameters!J$27</f>
        <v>2.2377009600000002</v>
      </c>
      <c r="N52" s="57">
        <f>H52*Parameters!K$27</f>
        <v>5.0769417600000004</v>
      </c>
      <c r="O52" s="55">
        <f t="shared" si="7"/>
        <v>0.78134399999999982</v>
      </c>
      <c r="P52" s="56">
        <f t="shared" si="8"/>
        <v>1.8647507999999995</v>
      </c>
      <c r="Q52" s="57">
        <f t="shared" si="9"/>
        <v>4.2307847999999986</v>
      </c>
      <c r="R52" s="55">
        <f t="shared" si="10"/>
        <v>0.23440319999999992</v>
      </c>
      <c r="S52" s="56">
        <f t="shared" si="11"/>
        <v>0.55942523999999993</v>
      </c>
      <c r="T52" s="57">
        <f t="shared" si="12"/>
        <v>1.2692354399999992</v>
      </c>
    </row>
    <row r="53" spans="1:20" x14ac:dyDescent="0.2">
      <c r="A53" s="4" t="s">
        <v>124</v>
      </c>
      <c r="B53" s="4" t="s">
        <v>17</v>
      </c>
      <c r="C53" s="55">
        <f>Node_List!Z53*Parameters!D$20</f>
        <v>4.2202799999999998</v>
      </c>
      <c r="D53" s="56">
        <f>Node_List!AA53*Parameters!E$20</f>
        <v>10.412270999999999</v>
      </c>
      <c r="E53" s="57">
        <f>Node_List!AB53*Parameters!F$20</f>
        <v>23.586726000000002</v>
      </c>
      <c r="F53" s="55">
        <f>C53*Parameters!I$24</f>
        <v>1.266084</v>
      </c>
      <c r="G53" s="56">
        <f>D53*Parameters!J$24</f>
        <v>3.1236812999999994</v>
      </c>
      <c r="H53" s="57">
        <f>E53*Parameters!K$24</f>
        <v>7.0760178000000007</v>
      </c>
      <c r="I53" s="55">
        <f>C53*Parameters!I$27</f>
        <v>3.3762240000000001</v>
      </c>
      <c r="J53" s="56">
        <f>D53*Parameters!J$27</f>
        <v>8.3298167999999997</v>
      </c>
      <c r="K53" s="57">
        <f>E53*Parameters!K$27</f>
        <v>18.869380800000002</v>
      </c>
      <c r="L53" s="55">
        <f>F53*Parameters!I$27</f>
        <v>1.0128672000000001</v>
      </c>
      <c r="M53" s="56">
        <f>G53*Parameters!J$27</f>
        <v>2.4989450399999997</v>
      </c>
      <c r="N53" s="57">
        <f>H53*Parameters!K$27</f>
        <v>5.6608142400000006</v>
      </c>
      <c r="O53" s="55">
        <f t="shared" si="7"/>
        <v>0.8440559999999997</v>
      </c>
      <c r="P53" s="56">
        <f t="shared" si="8"/>
        <v>2.082454199999999</v>
      </c>
      <c r="Q53" s="57">
        <f t="shared" si="9"/>
        <v>4.7173452000000005</v>
      </c>
      <c r="R53" s="55">
        <f t="shared" si="10"/>
        <v>0.25321679999999991</v>
      </c>
      <c r="S53" s="56">
        <f t="shared" si="11"/>
        <v>0.62473625999999971</v>
      </c>
      <c r="T53" s="57">
        <f t="shared" si="12"/>
        <v>1.4152035600000001</v>
      </c>
    </row>
    <row r="55" spans="1:20" x14ac:dyDescent="0.2">
      <c r="C55" s="88">
        <f>SUM(C2:C53)</f>
        <v>315.65511599999996</v>
      </c>
      <c r="D55" s="88">
        <f t="shared" ref="D55:T55" si="13">SUM(D2:D53)</f>
        <v>766.30095870000002</v>
      </c>
      <c r="E55" s="88">
        <f t="shared" si="13"/>
        <v>1751.1942222000002</v>
      </c>
      <c r="F55" s="88">
        <f t="shared" si="13"/>
        <v>94.696534800000009</v>
      </c>
      <c r="G55" s="88">
        <f t="shared" si="13"/>
        <v>229.89028761</v>
      </c>
      <c r="H55" s="88">
        <f t="shared" si="13"/>
        <v>525.35826666000003</v>
      </c>
      <c r="I55" s="88">
        <f t="shared" si="13"/>
        <v>252.52409280000001</v>
      </c>
      <c r="J55" s="88">
        <f t="shared" si="13"/>
        <v>613.04076696000004</v>
      </c>
      <c r="K55" s="88">
        <f t="shared" si="13"/>
        <v>1400.9553777599997</v>
      </c>
      <c r="L55" s="88">
        <f t="shared" si="13"/>
        <v>75.75722783999997</v>
      </c>
      <c r="M55" s="88">
        <f t="shared" si="13"/>
        <v>183.91223008800003</v>
      </c>
      <c r="N55" s="88">
        <f t="shared" si="13"/>
        <v>420.28661332799999</v>
      </c>
      <c r="O55" s="88">
        <f t="shared" si="13"/>
        <v>63.131023199999994</v>
      </c>
      <c r="P55" s="88">
        <f t="shared" si="13"/>
        <v>153.26019173999995</v>
      </c>
      <c r="Q55" s="88">
        <f t="shared" si="13"/>
        <v>350.23884443999992</v>
      </c>
      <c r="R55" s="88">
        <f t="shared" si="13"/>
        <v>18.939306959999993</v>
      </c>
      <c r="S55" s="88">
        <f t="shared" si="13"/>
        <v>45.978057521999993</v>
      </c>
      <c r="T55" s="88">
        <f t="shared" si="13"/>
        <v>105.07165333199998</v>
      </c>
    </row>
    <row r="56" spans="1:2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">
      <c r="C57" s="4"/>
      <c r="D57" s="4"/>
      <c r="E57" s="4"/>
      <c r="F57" s="4"/>
      <c r="G57" s="4"/>
      <c r="H57" s="4"/>
      <c r="I57" s="4">
        <f>I55/C55</f>
        <v>0.80000000000000016</v>
      </c>
      <c r="J57" s="4">
        <f t="shared" ref="J57:N57" si="14">J55/D55</f>
        <v>0.8</v>
      </c>
      <c r="K57" s="4">
        <f t="shared" si="14"/>
        <v>0.79999999999999971</v>
      </c>
      <c r="L57" s="4">
        <f t="shared" si="14"/>
        <v>0.7999999999999996</v>
      </c>
      <c r="M57" s="4">
        <f t="shared" si="14"/>
        <v>0.80000000000000016</v>
      </c>
      <c r="N57" s="4">
        <f t="shared" si="14"/>
        <v>0.79999999999999993</v>
      </c>
      <c r="O57" s="4">
        <f>O55/C55</f>
        <v>0.2</v>
      </c>
      <c r="P57" s="4">
        <f t="shared" ref="P57:S57" si="15">P55/D55</f>
        <v>0.19999999999999993</v>
      </c>
      <c r="Q57" s="4">
        <f t="shared" si="15"/>
        <v>0.19999999999999993</v>
      </c>
      <c r="R57" s="4">
        <f t="shared" si="15"/>
        <v>0.1999999999999999</v>
      </c>
      <c r="S57" s="4">
        <f t="shared" si="15"/>
        <v>0.19999999999999996</v>
      </c>
      <c r="T57" s="4">
        <f>T55/H55</f>
        <v>0.19999999999999996</v>
      </c>
    </row>
    <row r="59" spans="1:20" s="95" customFormat="1" ht="34.5" customHeight="1" x14ac:dyDescent="0.2">
      <c r="A59" s="11"/>
      <c r="B59" s="11"/>
      <c r="C59" s="114" t="s">
        <v>43</v>
      </c>
      <c r="D59" s="114"/>
      <c r="E59" s="114"/>
      <c r="F59" s="114"/>
      <c r="G59" s="114"/>
      <c r="H59" s="114"/>
      <c r="I59" s="115" t="s">
        <v>44</v>
      </c>
      <c r="J59" s="116"/>
      <c r="K59" s="116"/>
      <c r="L59" s="116"/>
      <c r="M59" s="116"/>
      <c r="N59" s="116"/>
      <c r="O59" s="115" t="s">
        <v>51</v>
      </c>
      <c r="P59" s="116"/>
      <c r="Q59" s="116"/>
      <c r="R59" s="116"/>
      <c r="S59" s="116"/>
      <c r="T59" s="116"/>
    </row>
    <row r="60" spans="1:20" s="4" customFormat="1" ht="16.5" customHeight="1" x14ac:dyDescent="0.2">
      <c r="C60" s="114" t="s">
        <v>42</v>
      </c>
      <c r="D60" s="114"/>
      <c r="E60" s="114"/>
      <c r="F60" s="114" t="s">
        <v>41</v>
      </c>
      <c r="G60" s="114"/>
      <c r="H60" s="114"/>
      <c r="I60" s="114" t="s">
        <v>42</v>
      </c>
      <c r="J60" s="114"/>
      <c r="K60" s="114"/>
      <c r="L60" s="114" t="s">
        <v>41</v>
      </c>
      <c r="M60" s="114"/>
      <c r="N60" s="114"/>
      <c r="O60" s="114" t="s">
        <v>42</v>
      </c>
      <c r="P60" s="114"/>
      <c r="Q60" s="114"/>
      <c r="R60" s="114" t="s">
        <v>41</v>
      </c>
      <c r="S60" s="114"/>
      <c r="T60" s="114"/>
    </row>
  </sheetData>
  <mergeCells count="9">
    <mergeCell ref="O59:T59"/>
    <mergeCell ref="O60:Q60"/>
    <mergeCell ref="R60:T60"/>
    <mergeCell ref="C59:H59"/>
    <mergeCell ref="I59:N59"/>
    <mergeCell ref="C60:E60"/>
    <mergeCell ref="F60:H60"/>
    <mergeCell ref="I60:K60"/>
    <mergeCell ref="L60:N6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60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32" width="10.7109375" customWidth="1"/>
  </cols>
  <sheetData>
    <row r="1" spans="1:32" ht="21.75" customHeight="1" x14ac:dyDescent="0.2">
      <c r="A1" s="59" t="s">
        <v>7</v>
      </c>
      <c r="B1" s="59" t="s">
        <v>2</v>
      </c>
      <c r="C1" s="52" t="s">
        <v>217</v>
      </c>
      <c r="D1" s="53" t="s">
        <v>218</v>
      </c>
      <c r="E1" s="54" t="s">
        <v>219</v>
      </c>
      <c r="F1" s="52" t="s">
        <v>220</v>
      </c>
      <c r="G1" s="53" t="s">
        <v>221</v>
      </c>
      <c r="H1" s="54" t="s">
        <v>222</v>
      </c>
      <c r="I1" s="52">
        <v>2019</v>
      </c>
      <c r="J1" s="53">
        <v>2022</v>
      </c>
      <c r="K1" s="54">
        <v>2025</v>
      </c>
      <c r="L1" s="52">
        <v>2019</v>
      </c>
      <c r="M1" s="53">
        <v>2022</v>
      </c>
      <c r="N1" s="54">
        <v>2025</v>
      </c>
      <c r="O1" s="52">
        <v>2019</v>
      </c>
      <c r="P1" s="53">
        <v>2022</v>
      </c>
      <c r="Q1" s="54">
        <v>2025</v>
      </c>
      <c r="R1" s="52">
        <v>2019</v>
      </c>
      <c r="S1" s="53">
        <v>2022</v>
      </c>
      <c r="T1" s="54">
        <v>2025</v>
      </c>
      <c r="U1" s="52">
        <v>2019</v>
      </c>
      <c r="V1" s="53">
        <v>2022</v>
      </c>
      <c r="W1" s="54">
        <v>2025</v>
      </c>
      <c r="X1" s="52">
        <v>2019</v>
      </c>
      <c r="Y1" s="53">
        <v>2022</v>
      </c>
      <c r="Z1" s="54">
        <v>2025</v>
      </c>
      <c r="AA1" s="52">
        <v>2019</v>
      </c>
      <c r="AB1" s="53">
        <v>2022</v>
      </c>
      <c r="AC1" s="54">
        <v>2025</v>
      </c>
      <c r="AD1" s="52">
        <v>2019</v>
      </c>
      <c r="AE1" s="53">
        <v>2022</v>
      </c>
      <c r="AF1" s="54">
        <v>2025</v>
      </c>
    </row>
    <row r="2" spans="1:32" x14ac:dyDescent="0.2">
      <c r="A2" s="4" t="s">
        <v>73</v>
      </c>
      <c r="B2" s="4" t="s">
        <v>17</v>
      </c>
      <c r="C2" s="55">
        <f>Node_List!Z2*Parameters!D$21</f>
        <v>21.804000000000006</v>
      </c>
      <c r="D2" s="56">
        <f>Node_List!AA2*Parameters!E$21</f>
        <v>52.50180000000001</v>
      </c>
      <c r="E2" s="57">
        <f>Node_List!AB2*Parameters!F$21</f>
        <v>119.54280000000001</v>
      </c>
      <c r="F2" s="55">
        <f>C2*Parameters!N$24</f>
        <v>2.1804000000000006</v>
      </c>
      <c r="G2" s="56">
        <f>D2*Parameters!O$24</f>
        <v>5.2501800000000012</v>
      </c>
      <c r="H2" s="57">
        <f>E2*Parameters!P$24</f>
        <v>11.954280000000002</v>
      </c>
      <c r="I2" s="55">
        <f>C2*Parameters!N$27</f>
        <v>5.4510000000000014</v>
      </c>
      <c r="J2" s="56">
        <f>D2*Parameters!O$27</f>
        <v>13.125450000000003</v>
      </c>
      <c r="K2" s="57">
        <f>E2*Parameters!P$27</f>
        <v>29.885700000000003</v>
      </c>
      <c r="L2" s="55">
        <f>F2*Parameters!N$27</f>
        <v>0.54510000000000014</v>
      </c>
      <c r="M2" s="56">
        <f>G2*Parameters!O$27</f>
        <v>1.3125450000000003</v>
      </c>
      <c r="N2" s="57">
        <f>H2*Parameters!P$27</f>
        <v>2.9885700000000006</v>
      </c>
      <c r="O2" s="55">
        <f>C2*Parameters!N$29</f>
        <v>5.4510000000000014</v>
      </c>
      <c r="P2" s="56">
        <f>D2*Parameters!O$29</f>
        <v>13.125450000000003</v>
      </c>
      <c r="Q2" s="57">
        <f>E2*Parameters!P$29</f>
        <v>29.885700000000003</v>
      </c>
      <c r="R2" s="55">
        <f>F2*Parameters!N$29</f>
        <v>0.54510000000000014</v>
      </c>
      <c r="S2" s="56">
        <f>G2*Parameters!O$27</f>
        <v>1.3125450000000003</v>
      </c>
      <c r="T2" s="57">
        <f>H2*Parameters!P$27</f>
        <v>2.9885700000000006</v>
      </c>
      <c r="U2" s="55">
        <f>C2*Parameters!N$30</f>
        <v>5.4510000000000014</v>
      </c>
      <c r="V2" s="56">
        <f>D2*Parameters!O$30</f>
        <v>13.125450000000003</v>
      </c>
      <c r="W2" s="57">
        <f>E2*Parameters!P$30</f>
        <v>29.885700000000003</v>
      </c>
      <c r="X2" s="55">
        <f>F2*Parameters!N$30</f>
        <v>0.54510000000000014</v>
      </c>
      <c r="Y2" s="56">
        <f>G2*Parameters!O$30</f>
        <v>1.3125450000000003</v>
      </c>
      <c r="Z2" s="57">
        <f>H2*Parameters!P$30</f>
        <v>2.9885700000000006</v>
      </c>
      <c r="AA2" s="55">
        <f>C2*Parameters!N$31</f>
        <v>5.4510000000000014</v>
      </c>
      <c r="AB2" s="56">
        <f>D2*Parameters!O$31</f>
        <v>13.125450000000003</v>
      </c>
      <c r="AC2" s="57">
        <f>E2*Parameters!P$31</f>
        <v>29.885700000000003</v>
      </c>
      <c r="AD2" s="55">
        <f>F2*Parameters!N$31</f>
        <v>0.54510000000000014</v>
      </c>
      <c r="AE2" s="56">
        <f>G2*Parameters!O$31</f>
        <v>1.3125450000000003</v>
      </c>
      <c r="AF2" s="57">
        <f>H2*Parameters!P$31</f>
        <v>2.9885700000000006</v>
      </c>
    </row>
    <row r="3" spans="1:32" x14ac:dyDescent="0.2">
      <c r="A3" s="4" t="s">
        <v>74</v>
      </c>
      <c r="B3" s="4" t="s">
        <v>18</v>
      </c>
      <c r="C3" s="55">
        <f>Node_List!Z3*Parameters!D$21</f>
        <v>17.783280000000001</v>
      </c>
      <c r="D3" s="56">
        <f>Node_List!AA3*Parameters!E$21</f>
        <v>43.732746000000013</v>
      </c>
      <c r="E3" s="57">
        <f>Node_List!AB3*Parameters!F$21</f>
        <v>100.28307600000002</v>
      </c>
      <c r="F3" s="55">
        <f>C3*Parameters!N$24</f>
        <v>1.7783280000000001</v>
      </c>
      <c r="G3" s="56">
        <f>D3*Parameters!O$24</f>
        <v>4.3732746000000011</v>
      </c>
      <c r="H3" s="57">
        <f>E3*Parameters!P$24</f>
        <v>10.028307600000003</v>
      </c>
      <c r="I3" s="55">
        <f>C3*Parameters!N$27</f>
        <v>4.4458200000000003</v>
      </c>
      <c r="J3" s="56">
        <f>D3*Parameters!O$27</f>
        <v>10.933186500000003</v>
      </c>
      <c r="K3" s="57">
        <f>E3*Parameters!P$27</f>
        <v>25.070769000000006</v>
      </c>
      <c r="L3" s="55">
        <f>F3*Parameters!N$27</f>
        <v>0.44458200000000003</v>
      </c>
      <c r="M3" s="56">
        <f>G3*Parameters!O$27</f>
        <v>1.0933186500000003</v>
      </c>
      <c r="N3" s="57">
        <f>H3*Parameters!P$27</f>
        <v>2.5070769000000008</v>
      </c>
      <c r="O3" s="55">
        <f>C3*Parameters!N$29</f>
        <v>4.4458200000000003</v>
      </c>
      <c r="P3" s="56">
        <f>D3*Parameters!O$29</f>
        <v>10.933186500000003</v>
      </c>
      <c r="Q3" s="57">
        <f>E3*Parameters!P$29</f>
        <v>25.070769000000006</v>
      </c>
      <c r="R3" s="55">
        <f>F3*Parameters!N$29</f>
        <v>0.44458200000000003</v>
      </c>
      <c r="S3" s="56">
        <f>G3*Parameters!O$27</f>
        <v>1.0933186500000003</v>
      </c>
      <c r="T3" s="57">
        <f>H3*Parameters!P$27</f>
        <v>2.5070769000000008</v>
      </c>
      <c r="U3" s="55">
        <f>C3*Parameters!N$30</f>
        <v>4.4458200000000003</v>
      </c>
      <c r="V3" s="56">
        <f>D3*Parameters!O$30</f>
        <v>10.933186500000003</v>
      </c>
      <c r="W3" s="57">
        <f>E3*Parameters!P$30</f>
        <v>25.070769000000006</v>
      </c>
      <c r="X3" s="55">
        <f>F3*Parameters!N$30</f>
        <v>0.44458200000000003</v>
      </c>
      <c r="Y3" s="56">
        <f>G3*Parameters!O$30</f>
        <v>1.0933186500000003</v>
      </c>
      <c r="Z3" s="57">
        <f>H3*Parameters!P$30</f>
        <v>2.5070769000000008</v>
      </c>
      <c r="AA3" s="55">
        <f>C3*Parameters!N$31</f>
        <v>4.4458200000000003</v>
      </c>
      <c r="AB3" s="56">
        <f>D3*Parameters!O$31</f>
        <v>10.933186500000003</v>
      </c>
      <c r="AC3" s="57">
        <f>E3*Parameters!P$31</f>
        <v>25.070769000000006</v>
      </c>
      <c r="AD3" s="55">
        <f>F3*Parameters!N$31</f>
        <v>0.44458200000000003</v>
      </c>
      <c r="AE3" s="56">
        <f>G3*Parameters!O$31</f>
        <v>1.0933186500000003</v>
      </c>
      <c r="AF3" s="57">
        <f>H3*Parameters!P$31</f>
        <v>2.5070769000000008</v>
      </c>
    </row>
    <row r="4" spans="1:32" x14ac:dyDescent="0.2">
      <c r="A4" s="4" t="s">
        <v>75</v>
      </c>
      <c r="B4" s="4" t="s">
        <v>17</v>
      </c>
      <c r="C4" s="55">
        <f>Node_List!Z4*Parameters!D$21</f>
        <v>12.654000000000002</v>
      </c>
      <c r="D4" s="56">
        <f>Node_List!AA4*Parameters!E$21</f>
        <v>28.615050000000004</v>
      </c>
      <c r="E4" s="57">
        <f>Node_List!AB4*Parameters!F$21</f>
        <v>63.903300000000009</v>
      </c>
      <c r="F4" s="55">
        <f>C4*Parameters!N$24</f>
        <v>1.2654000000000003</v>
      </c>
      <c r="G4" s="56">
        <f>D4*Parameters!O$24</f>
        <v>2.8615050000000006</v>
      </c>
      <c r="H4" s="57">
        <f>E4*Parameters!P$24</f>
        <v>6.3903300000000014</v>
      </c>
      <c r="I4" s="55">
        <f>C4*Parameters!N$27</f>
        <v>3.1635000000000004</v>
      </c>
      <c r="J4" s="56">
        <f>D4*Parameters!O$27</f>
        <v>7.1537625000000009</v>
      </c>
      <c r="K4" s="57">
        <f>E4*Parameters!P$27</f>
        <v>15.975825000000002</v>
      </c>
      <c r="L4" s="55">
        <f>F4*Parameters!N$27</f>
        <v>0.31635000000000008</v>
      </c>
      <c r="M4" s="56">
        <f>G4*Parameters!O$27</f>
        <v>0.71537625000000016</v>
      </c>
      <c r="N4" s="57">
        <f>H4*Parameters!P$27</f>
        <v>1.5975825000000003</v>
      </c>
      <c r="O4" s="55">
        <f>C4*Parameters!N$29</f>
        <v>3.1635000000000004</v>
      </c>
      <c r="P4" s="56">
        <f>D4*Parameters!O$29</f>
        <v>7.1537625000000009</v>
      </c>
      <c r="Q4" s="57">
        <f>E4*Parameters!P$29</f>
        <v>15.975825000000002</v>
      </c>
      <c r="R4" s="55">
        <f>F4*Parameters!N$29</f>
        <v>0.31635000000000008</v>
      </c>
      <c r="S4" s="56">
        <f>G4*Parameters!O$27</f>
        <v>0.71537625000000016</v>
      </c>
      <c r="T4" s="57">
        <f>H4*Parameters!P$27</f>
        <v>1.5975825000000003</v>
      </c>
      <c r="U4" s="55">
        <f>C4*Parameters!N$30</f>
        <v>3.1635000000000004</v>
      </c>
      <c r="V4" s="56">
        <f>D4*Parameters!O$30</f>
        <v>7.1537625000000009</v>
      </c>
      <c r="W4" s="57">
        <f>E4*Parameters!P$30</f>
        <v>15.975825000000002</v>
      </c>
      <c r="X4" s="55">
        <f>F4*Parameters!N$30</f>
        <v>0.31635000000000008</v>
      </c>
      <c r="Y4" s="56">
        <f>G4*Parameters!O$30</f>
        <v>0.71537625000000016</v>
      </c>
      <c r="Z4" s="57">
        <f>H4*Parameters!P$30</f>
        <v>1.5975825000000003</v>
      </c>
      <c r="AA4" s="55">
        <f>C4*Parameters!N$31</f>
        <v>3.1635000000000004</v>
      </c>
      <c r="AB4" s="56">
        <f>D4*Parameters!O$31</f>
        <v>7.1537625000000009</v>
      </c>
      <c r="AC4" s="57">
        <f>E4*Parameters!P$31</f>
        <v>15.975825000000002</v>
      </c>
      <c r="AD4" s="55">
        <f>F4*Parameters!N$31</f>
        <v>0.31635000000000008</v>
      </c>
      <c r="AE4" s="56">
        <f>G4*Parameters!O$31</f>
        <v>0.71537625000000016</v>
      </c>
      <c r="AF4" s="57">
        <f>H4*Parameters!P$31</f>
        <v>1.5975825000000003</v>
      </c>
    </row>
    <row r="5" spans="1:32" x14ac:dyDescent="0.2">
      <c r="A5" s="4" t="s">
        <v>76</v>
      </c>
      <c r="B5" s="4" t="s">
        <v>17</v>
      </c>
      <c r="C5" s="55">
        <f>Node_List!Z5*Parameters!D$21</f>
        <v>12.309120000000002</v>
      </c>
      <c r="D5" s="56">
        <f>Node_List!AA5*Parameters!E$21</f>
        <v>29.174184000000004</v>
      </c>
      <c r="E5" s="57">
        <f>Node_List!AB5*Parameters!F$21</f>
        <v>66.591504</v>
      </c>
      <c r="F5" s="55">
        <f>C5*Parameters!N$24</f>
        <v>1.2309120000000002</v>
      </c>
      <c r="G5" s="56">
        <f>D5*Parameters!O$24</f>
        <v>2.9174184000000007</v>
      </c>
      <c r="H5" s="57">
        <f>E5*Parameters!P$24</f>
        <v>6.6591504000000006</v>
      </c>
      <c r="I5" s="55">
        <f>C5*Parameters!N$27</f>
        <v>3.0772800000000005</v>
      </c>
      <c r="J5" s="56">
        <f>D5*Parameters!O$27</f>
        <v>7.293546000000001</v>
      </c>
      <c r="K5" s="57">
        <f>E5*Parameters!P$27</f>
        <v>16.647876</v>
      </c>
      <c r="L5" s="55">
        <f>F5*Parameters!N$27</f>
        <v>0.30772800000000006</v>
      </c>
      <c r="M5" s="56">
        <f>G5*Parameters!O$27</f>
        <v>0.72935460000000019</v>
      </c>
      <c r="N5" s="57">
        <f>H5*Parameters!P$27</f>
        <v>1.6647876000000001</v>
      </c>
      <c r="O5" s="55">
        <f>C5*Parameters!N$29</f>
        <v>3.0772800000000005</v>
      </c>
      <c r="P5" s="56">
        <f>D5*Parameters!O$29</f>
        <v>7.293546000000001</v>
      </c>
      <c r="Q5" s="57">
        <f>E5*Parameters!P$29</f>
        <v>16.647876</v>
      </c>
      <c r="R5" s="55">
        <f>F5*Parameters!N$29</f>
        <v>0.30772800000000006</v>
      </c>
      <c r="S5" s="56">
        <f>G5*Parameters!O$27</f>
        <v>0.72935460000000019</v>
      </c>
      <c r="T5" s="57">
        <f>H5*Parameters!P$27</f>
        <v>1.6647876000000001</v>
      </c>
      <c r="U5" s="55">
        <f>C5*Parameters!N$30</f>
        <v>3.0772800000000005</v>
      </c>
      <c r="V5" s="56">
        <f>D5*Parameters!O$30</f>
        <v>7.293546000000001</v>
      </c>
      <c r="W5" s="57">
        <f>E5*Parameters!P$30</f>
        <v>16.647876</v>
      </c>
      <c r="X5" s="55">
        <f>F5*Parameters!N$30</f>
        <v>0.30772800000000006</v>
      </c>
      <c r="Y5" s="56">
        <f>G5*Parameters!O$30</f>
        <v>0.72935460000000019</v>
      </c>
      <c r="Z5" s="57">
        <f>H5*Parameters!P$30</f>
        <v>1.6647876000000001</v>
      </c>
      <c r="AA5" s="55">
        <f>C5*Parameters!N$31</f>
        <v>3.0772800000000005</v>
      </c>
      <c r="AB5" s="56">
        <f>D5*Parameters!O$31</f>
        <v>7.293546000000001</v>
      </c>
      <c r="AC5" s="57">
        <f>E5*Parameters!P$31</f>
        <v>16.647876</v>
      </c>
      <c r="AD5" s="55">
        <f>F5*Parameters!N$31</f>
        <v>0.30772800000000006</v>
      </c>
      <c r="AE5" s="56">
        <f>G5*Parameters!O$31</f>
        <v>0.72935460000000019</v>
      </c>
      <c r="AF5" s="57">
        <f>H5*Parameters!P$31</f>
        <v>1.6647876000000001</v>
      </c>
    </row>
    <row r="6" spans="1:32" x14ac:dyDescent="0.2">
      <c r="A6" s="4" t="s">
        <v>77</v>
      </c>
      <c r="B6" s="4" t="s">
        <v>17</v>
      </c>
      <c r="C6" s="55">
        <f>Node_List!Z6*Parameters!D$21</f>
        <v>10.146240000000002</v>
      </c>
      <c r="D6" s="56">
        <f>Node_List!AA6*Parameters!E$21</f>
        <v>23.682468000000007</v>
      </c>
      <c r="E6" s="57">
        <f>Node_List!AB6*Parameters!F$21</f>
        <v>53.293608000000006</v>
      </c>
      <c r="F6" s="55">
        <f>C6*Parameters!N$24</f>
        <v>1.0146240000000002</v>
      </c>
      <c r="G6" s="56">
        <f>D6*Parameters!O$24</f>
        <v>2.368246800000001</v>
      </c>
      <c r="H6" s="57">
        <f>E6*Parameters!P$24</f>
        <v>5.3293608000000008</v>
      </c>
      <c r="I6" s="55">
        <f>C6*Parameters!N$27</f>
        <v>2.5365600000000006</v>
      </c>
      <c r="J6" s="56">
        <f>D6*Parameters!O$27</f>
        <v>5.9206170000000018</v>
      </c>
      <c r="K6" s="57">
        <f>E6*Parameters!P$27</f>
        <v>13.323402000000002</v>
      </c>
      <c r="L6" s="55">
        <f>F6*Parameters!N$27</f>
        <v>0.25365600000000005</v>
      </c>
      <c r="M6" s="56">
        <f>G6*Parameters!O$27</f>
        <v>0.59206170000000025</v>
      </c>
      <c r="N6" s="57">
        <f>H6*Parameters!P$27</f>
        <v>1.3323402000000002</v>
      </c>
      <c r="O6" s="55">
        <f>C6*Parameters!N$29</f>
        <v>2.5365600000000006</v>
      </c>
      <c r="P6" s="56">
        <f>D6*Parameters!O$29</f>
        <v>5.9206170000000018</v>
      </c>
      <c r="Q6" s="57">
        <f>E6*Parameters!P$29</f>
        <v>13.323402000000002</v>
      </c>
      <c r="R6" s="55">
        <f>F6*Parameters!N$29</f>
        <v>0.25365600000000005</v>
      </c>
      <c r="S6" s="56">
        <f>G6*Parameters!O$27</f>
        <v>0.59206170000000025</v>
      </c>
      <c r="T6" s="57">
        <f>H6*Parameters!P$27</f>
        <v>1.3323402000000002</v>
      </c>
      <c r="U6" s="55">
        <f>C6*Parameters!N$30</f>
        <v>2.5365600000000006</v>
      </c>
      <c r="V6" s="56">
        <f>D6*Parameters!O$30</f>
        <v>5.9206170000000018</v>
      </c>
      <c r="W6" s="57">
        <f>E6*Parameters!P$30</f>
        <v>13.323402000000002</v>
      </c>
      <c r="X6" s="55">
        <f>F6*Parameters!N$30</f>
        <v>0.25365600000000005</v>
      </c>
      <c r="Y6" s="56">
        <f>G6*Parameters!O$30</f>
        <v>0.59206170000000025</v>
      </c>
      <c r="Z6" s="57">
        <f>H6*Parameters!P$30</f>
        <v>1.3323402000000002</v>
      </c>
      <c r="AA6" s="55">
        <f>C6*Parameters!N$31</f>
        <v>2.5365600000000006</v>
      </c>
      <c r="AB6" s="56">
        <f>D6*Parameters!O$31</f>
        <v>5.9206170000000018</v>
      </c>
      <c r="AC6" s="57">
        <f>E6*Parameters!P$31</f>
        <v>13.323402000000002</v>
      </c>
      <c r="AD6" s="55">
        <f>F6*Parameters!N$31</f>
        <v>0.25365600000000005</v>
      </c>
      <c r="AE6" s="56">
        <f>G6*Parameters!O$31</f>
        <v>0.59206170000000025</v>
      </c>
      <c r="AF6" s="57">
        <f>H6*Parameters!P$31</f>
        <v>1.3323402000000002</v>
      </c>
    </row>
    <row r="7" spans="1:32" x14ac:dyDescent="0.2">
      <c r="A7" s="4" t="s">
        <v>78</v>
      </c>
      <c r="B7" s="4" t="s">
        <v>17</v>
      </c>
      <c r="C7" s="55">
        <f>Node_List!Z7*Parameters!D$21</f>
        <v>5.6992800000000008</v>
      </c>
      <c r="D7" s="56">
        <f>Node_List!AA7*Parameters!E$21</f>
        <v>13.169946000000003</v>
      </c>
      <c r="E7" s="57">
        <f>Node_List!AB7*Parameters!F$21</f>
        <v>28.914276000000001</v>
      </c>
      <c r="F7" s="55">
        <f>C7*Parameters!N$24</f>
        <v>0.5699280000000001</v>
      </c>
      <c r="G7" s="56">
        <f>D7*Parameters!O$24</f>
        <v>1.3169946000000003</v>
      </c>
      <c r="H7" s="57">
        <f>E7*Parameters!P$24</f>
        <v>2.8914276000000001</v>
      </c>
      <c r="I7" s="55">
        <f>C7*Parameters!N$27</f>
        <v>1.4248200000000002</v>
      </c>
      <c r="J7" s="56">
        <f>D7*Parameters!O$27</f>
        <v>3.2924865000000008</v>
      </c>
      <c r="K7" s="57">
        <f>E7*Parameters!P$27</f>
        <v>7.2285690000000002</v>
      </c>
      <c r="L7" s="55">
        <f>F7*Parameters!N$27</f>
        <v>0.14248200000000003</v>
      </c>
      <c r="M7" s="56">
        <f>G7*Parameters!O$27</f>
        <v>0.32924865000000009</v>
      </c>
      <c r="N7" s="57">
        <f>H7*Parameters!P$27</f>
        <v>0.72285690000000002</v>
      </c>
      <c r="O7" s="55">
        <f>C7*Parameters!N$29</f>
        <v>1.4248200000000002</v>
      </c>
      <c r="P7" s="56">
        <f>D7*Parameters!O$29</f>
        <v>3.2924865000000008</v>
      </c>
      <c r="Q7" s="57">
        <f>E7*Parameters!P$29</f>
        <v>7.2285690000000002</v>
      </c>
      <c r="R7" s="55">
        <f>F7*Parameters!N$29</f>
        <v>0.14248200000000003</v>
      </c>
      <c r="S7" s="56">
        <f>G7*Parameters!O$27</f>
        <v>0.32924865000000009</v>
      </c>
      <c r="T7" s="57">
        <f>H7*Parameters!P$27</f>
        <v>0.72285690000000002</v>
      </c>
      <c r="U7" s="55">
        <f>C7*Parameters!N$30</f>
        <v>1.4248200000000002</v>
      </c>
      <c r="V7" s="56">
        <f>D7*Parameters!O$30</f>
        <v>3.2924865000000008</v>
      </c>
      <c r="W7" s="57">
        <f>E7*Parameters!P$30</f>
        <v>7.2285690000000002</v>
      </c>
      <c r="X7" s="55">
        <f>F7*Parameters!N$30</f>
        <v>0.14248200000000003</v>
      </c>
      <c r="Y7" s="56">
        <f>G7*Parameters!O$30</f>
        <v>0.32924865000000009</v>
      </c>
      <c r="Z7" s="57">
        <f>H7*Parameters!P$30</f>
        <v>0.72285690000000002</v>
      </c>
      <c r="AA7" s="55">
        <f>C7*Parameters!N$31</f>
        <v>1.4248200000000002</v>
      </c>
      <c r="AB7" s="56">
        <f>D7*Parameters!O$31</f>
        <v>3.2924865000000008</v>
      </c>
      <c r="AC7" s="57">
        <f>E7*Parameters!P$31</f>
        <v>7.2285690000000002</v>
      </c>
      <c r="AD7" s="55">
        <f>F7*Parameters!N$31</f>
        <v>0.14248200000000003</v>
      </c>
      <c r="AE7" s="56">
        <f>G7*Parameters!O$31</f>
        <v>0.32924865000000009</v>
      </c>
      <c r="AF7" s="57">
        <f>H7*Parameters!P$31</f>
        <v>0.72285690000000002</v>
      </c>
    </row>
    <row r="8" spans="1:32" x14ac:dyDescent="0.2">
      <c r="A8" s="4" t="s">
        <v>79</v>
      </c>
      <c r="B8" s="4" t="s">
        <v>17</v>
      </c>
      <c r="C8" s="55">
        <f>Node_List!Z8*Parameters!D$21</f>
        <v>7.6934400000000007</v>
      </c>
      <c r="D8" s="56">
        <f>Node_List!AA8*Parameters!E$21</f>
        <v>17.519508000000005</v>
      </c>
      <c r="E8" s="57">
        <f>Node_List!AB8*Parameters!F$21</f>
        <v>38.467848000000004</v>
      </c>
      <c r="F8" s="55">
        <f>C8*Parameters!N$24</f>
        <v>0.76934400000000014</v>
      </c>
      <c r="G8" s="56">
        <f>D8*Parameters!O$24</f>
        <v>1.7519508000000006</v>
      </c>
      <c r="H8" s="57">
        <f>E8*Parameters!P$24</f>
        <v>3.8467848000000004</v>
      </c>
      <c r="I8" s="55">
        <f>C8*Parameters!N$27</f>
        <v>1.9233600000000002</v>
      </c>
      <c r="J8" s="56">
        <f>D8*Parameters!O$27</f>
        <v>4.3798770000000014</v>
      </c>
      <c r="K8" s="57">
        <f>E8*Parameters!P$27</f>
        <v>9.6169620000000009</v>
      </c>
      <c r="L8" s="55">
        <f>F8*Parameters!N$27</f>
        <v>0.19233600000000003</v>
      </c>
      <c r="M8" s="56">
        <f>G8*Parameters!O$27</f>
        <v>0.43798770000000015</v>
      </c>
      <c r="N8" s="57">
        <f>H8*Parameters!P$27</f>
        <v>0.96169620000000011</v>
      </c>
      <c r="O8" s="55">
        <f>C8*Parameters!N$29</f>
        <v>1.9233600000000002</v>
      </c>
      <c r="P8" s="56">
        <f>D8*Parameters!O$29</f>
        <v>4.3798770000000014</v>
      </c>
      <c r="Q8" s="57">
        <f>E8*Parameters!P$29</f>
        <v>9.6169620000000009</v>
      </c>
      <c r="R8" s="55">
        <f>F8*Parameters!N$29</f>
        <v>0.19233600000000003</v>
      </c>
      <c r="S8" s="56">
        <f>G8*Parameters!O$27</f>
        <v>0.43798770000000015</v>
      </c>
      <c r="T8" s="57">
        <f>H8*Parameters!P$27</f>
        <v>0.96169620000000011</v>
      </c>
      <c r="U8" s="55">
        <f>C8*Parameters!N$30</f>
        <v>1.9233600000000002</v>
      </c>
      <c r="V8" s="56">
        <f>D8*Parameters!O$30</f>
        <v>4.3798770000000014</v>
      </c>
      <c r="W8" s="57">
        <f>E8*Parameters!P$30</f>
        <v>9.6169620000000009</v>
      </c>
      <c r="X8" s="55">
        <f>F8*Parameters!N$30</f>
        <v>0.19233600000000003</v>
      </c>
      <c r="Y8" s="56">
        <f>G8*Parameters!O$30</f>
        <v>0.43798770000000015</v>
      </c>
      <c r="Z8" s="57">
        <f>H8*Parameters!P$30</f>
        <v>0.96169620000000011</v>
      </c>
      <c r="AA8" s="55">
        <f>C8*Parameters!N$31</f>
        <v>1.9233600000000002</v>
      </c>
      <c r="AB8" s="56">
        <f>D8*Parameters!O$31</f>
        <v>4.3798770000000014</v>
      </c>
      <c r="AC8" s="57">
        <f>E8*Parameters!P$31</f>
        <v>9.6169620000000009</v>
      </c>
      <c r="AD8" s="55">
        <f>F8*Parameters!N$31</f>
        <v>0.19233600000000003</v>
      </c>
      <c r="AE8" s="56">
        <f>G8*Parameters!O$31</f>
        <v>0.43798770000000015</v>
      </c>
      <c r="AF8" s="57">
        <f>H8*Parameters!P$31</f>
        <v>0.96169620000000011</v>
      </c>
    </row>
    <row r="9" spans="1:32" x14ac:dyDescent="0.2">
      <c r="A9" s="4" t="s">
        <v>80</v>
      </c>
      <c r="B9" s="4" t="s">
        <v>17</v>
      </c>
      <c r="C9" s="55">
        <f>Node_List!Z9*Parameters!D$21</f>
        <v>19.871040000000004</v>
      </c>
      <c r="D9" s="56">
        <f>Node_List!AA9*Parameters!E$21</f>
        <v>44.237328000000012</v>
      </c>
      <c r="E9" s="57">
        <f>Node_List!AB9*Parameters!F$21</f>
        <v>96.852768000000012</v>
      </c>
      <c r="F9" s="55">
        <f>C9*Parameters!N$24</f>
        <v>1.9871040000000004</v>
      </c>
      <c r="G9" s="56">
        <f>D9*Parameters!O$24</f>
        <v>4.4237328000000016</v>
      </c>
      <c r="H9" s="57">
        <f>E9*Parameters!P$24</f>
        <v>9.6852768000000022</v>
      </c>
      <c r="I9" s="55">
        <f>C9*Parameters!N$27</f>
        <v>4.9677600000000011</v>
      </c>
      <c r="J9" s="56">
        <f>D9*Parameters!O$27</f>
        <v>11.059332000000003</v>
      </c>
      <c r="K9" s="57">
        <f>E9*Parameters!P$27</f>
        <v>24.213192000000003</v>
      </c>
      <c r="L9" s="55">
        <f>F9*Parameters!N$27</f>
        <v>0.49677600000000011</v>
      </c>
      <c r="M9" s="56">
        <f>G9*Parameters!O$27</f>
        <v>1.1059332000000004</v>
      </c>
      <c r="N9" s="57">
        <f>H9*Parameters!P$27</f>
        <v>2.4213192000000006</v>
      </c>
      <c r="O9" s="55">
        <f>C9*Parameters!N$29</f>
        <v>4.9677600000000011</v>
      </c>
      <c r="P9" s="56">
        <f>D9*Parameters!O$29</f>
        <v>11.059332000000003</v>
      </c>
      <c r="Q9" s="57">
        <f>E9*Parameters!P$29</f>
        <v>24.213192000000003</v>
      </c>
      <c r="R9" s="55">
        <f>F9*Parameters!N$29</f>
        <v>0.49677600000000011</v>
      </c>
      <c r="S9" s="56">
        <f>G9*Parameters!O$27</f>
        <v>1.1059332000000004</v>
      </c>
      <c r="T9" s="57">
        <f>H9*Parameters!P$27</f>
        <v>2.4213192000000006</v>
      </c>
      <c r="U9" s="55">
        <f>C9*Parameters!N$30</f>
        <v>4.9677600000000011</v>
      </c>
      <c r="V9" s="56">
        <f>D9*Parameters!O$30</f>
        <v>11.059332000000003</v>
      </c>
      <c r="W9" s="57">
        <f>E9*Parameters!P$30</f>
        <v>24.213192000000003</v>
      </c>
      <c r="X9" s="55">
        <f>F9*Parameters!N$30</f>
        <v>0.49677600000000011</v>
      </c>
      <c r="Y9" s="56">
        <f>G9*Parameters!O$30</f>
        <v>1.1059332000000004</v>
      </c>
      <c r="Z9" s="57">
        <f>H9*Parameters!P$30</f>
        <v>2.4213192000000006</v>
      </c>
      <c r="AA9" s="55">
        <f>C9*Parameters!N$31</f>
        <v>4.9677600000000011</v>
      </c>
      <c r="AB9" s="56">
        <f>D9*Parameters!O$31</f>
        <v>11.059332000000003</v>
      </c>
      <c r="AC9" s="57">
        <f>E9*Parameters!P$31</f>
        <v>24.213192000000003</v>
      </c>
      <c r="AD9" s="55">
        <f>F9*Parameters!N$31</f>
        <v>0.49677600000000011</v>
      </c>
      <c r="AE9" s="56">
        <f>G9*Parameters!O$31</f>
        <v>1.1059332000000004</v>
      </c>
      <c r="AF9" s="57">
        <f>H9*Parameters!P$31</f>
        <v>2.4213192000000006</v>
      </c>
    </row>
    <row r="10" spans="1:32" x14ac:dyDescent="0.2">
      <c r="A10" s="4" t="s">
        <v>81</v>
      </c>
      <c r="B10" s="4" t="s">
        <v>17</v>
      </c>
      <c r="C10" s="55">
        <f>Node_List!Z10*Parameters!D$21</f>
        <v>12.882480000000003</v>
      </c>
      <c r="D10" s="56">
        <f>Node_List!AA10*Parameters!E$21</f>
        <v>30.502686000000008</v>
      </c>
      <c r="E10" s="57">
        <f>Node_List!AB10*Parameters!F$21</f>
        <v>68.416716000000008</v>
      </c>
      <c r="F10" s="55">
        <f>C10*Parameters!N$24</f>
        <v>1.2882480000000003</v>
      </c>
      <c r="G10" s="56">
        <f>D10*Parameters!O$24</f>
        <v>3.0502686000000008</v>
      </c>
      <c r="H10" s="57">
        <f>E10*Parameters!P$24</f>
        <v>6.8416716000000015</v>
      </c>
      <c r="I10" s="55">
        <f>C10*Parameters!N$27</f>
        <v>3.2206200000000007</v>
      </c>
      <c r="J10" s="56">
        <f>D10*Parameters!O$27</f>
        <v>7.6256715000000019</v>
      </c>
      <c r="K10" s="57">
        <f>E10*Parameters!P$27</f>
        <v>17.104179000000002</v>
      </c>
      <c r="L10" s="55">
        <f>F10*Parameters!N$27</f>
        <v>0.32206200000000007</v>
      </c>
      <c r="M10" s="56">
        <f>G10*Parameters!O$27</f>
        <v>0.76256715000000019</v>
      </c>
      <c r="N10" s="57">
        <f>H10*Parameters!P$27</f>
        <v>1.7104179000000004</v>
      </c>
      <c r="O10" s="55">
        <f>C10*Parameters!N$29</f>
        <v>3.2206200000000007</v>
      </c>
      <c r="P10" s="56">
        <f>D10*Parameters!O$29</f>
        <v>7.6256715000000019</v>
      </c>
      <c r="Q10" s="57">
        <f>E10*Parameters!P$29</f>
        <v>17.104179000000002</v>
      </c>
      <c r="R10" s="55">
        <f>F10*Parameters!N$29</f>
        <v>0.32206200000000007</v>
      </c>
      <c r="S10" s="56">
        <f>G10*Parameters!O$27</f>
        <v>0.76256715000000019</v>
      </c>
      <c r="T10" s="57">
        <f>H10*Parameters!P$27</f>
        <v>1.7104179000000004</v>
      </c>
      <c r="U10" s="55">
        <f>C10*Parameters!N$30</f>
        <v>3.2206200000000007</v>
      </c>
      <c r="V10" s="56">
        <f>D10*Parameters!O$30</f>
        <v>7.6256715000000019</v>
      </c>
      <c r="W10" s="57">
        <f>E10*Parameters!P$30</f>
        <v>17.104179000000002</v>
      </c>
      <c r="X10" s="55">
        <f>F10*Parameters!N$30</f>
        <v>0.32206200000000007</v>
      </c>
      <c r="Y10" s="56">
        <f>G10*Parameters!O$30</f>
        <v>0.76256715000000019</v>
      </c>
      <c r="Z10" s="57">
        <f>H10*Parameters!P$30</f>
        <v>1.7104179000000004</v>
      </c>
      <c r="AA10" s="55">
        <f>C10*Parameters!N$31</f>
        <v>3.2206200000000007</v>
      </c>
      <c r="AB10" s="56">
        <f>D10*Parameters!O$31</f>
        <v>7.6256715000000019</v>
      </c>
      <c r="AC10" s="57">
        <f>E10*Parameters!P$31</f>
        <v>17.104179000000002</v>
      </c>
      <c r="AD10" s="55">
        <f>F10*Parameters!N$31</f>
        <v>0.32206200000000007</v>
      </c>
      <c r="AE10" s="56">
        <f>G10*Parameters!O$31</f>
        <v>0.76256715000000019</v>
      </c>
      <c r="AF10" s="57">
        <f>H10*Parameters!P$31</f>
        <v>1.7104179000000004</v>
      </c>
    </row>
    <row r="11" spans="1:32" x14ac:dyDescent="0.2">
      <c r="A11" s="4" t="s">
        <v>82</v>
      </c>
      <c r="B11" s="4" t="s">
        <v>16</v>
      </c>
      <c r="C11" s="55">
        <f>Node_List!Z11*Parameters!D$21</f>
        <v>13.958400000000001</v>
      </c>
      <c r="D11" s="56">
        <f>Node_List!AA11*Parameters!E$21</f>
        <v>35.522880000000008</v>
      </c>
      <c r="E11" s="57">
        <f>Node_List!AB11*Parameters!F$21</f>
        <v>83.633280000000013</v>
      </c>
      <c r="F11" s="55">
        <f>C11*Parameters!N$24</f>
        <v>1.3958400000000002</v>
      </c>
      <c r="G11" s="56">
        <f>D11*Parameters!O$24</f>
        <v>3.5522880000000008</v>
      </c>
      <c r="H11" s="57">
        <f>E11*Parameters!P$24</f>
        <v>8.363328000000001</v>
      </c>
      <c r="I11" s="55">
        <f>C11*Parameters!N$27</f>
        <v>3.4896000000000003</v>
      </c>
      <c r="J11" s="56">
        <f>D11*Parameters!O$27</f>
        <v>8.8807200000000019</v>
      </c>
      <c r="K11" s="57">
        <f>E11*Parameters!P$27</f>
        <v>20.908320000000003</v>
      </c>
      <c r="L11" s="55">
        <f>F11*Parameters!N$27</f>
        <v>0.34896000000000005</v>
      </c>
      <c r="M11" s="56">
        <f>G11*Parameters!O$27</f>
        <v>0.88807200000000019</v>
      </c>
      <c r="N11" s="57">
        <f>H11*Parameters!P$27</f>
        <v>2.0908320000000002</v>
      </c>
      <c r="O11" s="55">
        <f>C11*Parameters!N$29</f>
        <v>3.4896000000000003</v>
      </c>
      <c r="P11" s="56">
        <f>D11*Parameters!O$29</f>
        <v>8.8807200000000019</v>
      </c>
      <c r="Q11" s="57">
        <f>E11*Parameters!P$29</f>
        <v>20.908320000000003</v>
      </c>
      <c r="R11" s="55">
        <f>F11*Parameters!N$29</f>
        <v>0.34896000000000005</v>
      </c>
      <c r="S11" s="56">
        <f>G11*Parameters!O$27</f>
        <v>0.88807200000000019</v>
      </c>
      <c r="T11" s="57">
        <f>H11*Parameters!P$27</f>
        <v>2.0908320000000002</v>
      </c>
      <c r="U11" s="55">
        <f>C11*Parameters!N$30</f>
        <v>3.4896000000000003</v>
      </c>
      <c r="V11" s="56">
        <f>D11*Parameters!O$30</f>
        <v>8.8807200000000019</v>
      </c>
      <c r="W11" s="57">
        <f>E11*Parameters!P$30</f>
        <v>20.908320000000003</v>
      </c>
      <c r="X11" s="55">
        <f>F11*Parameters!N$30</f>
        <v>0.34896000000000005</v>
      </c>
      <c r="Y11" s="56">
        <f>G11*Parameters!O$30</f>
        <v>0.88807200000000019</v>
      </c>
      <c r="Z11" s="57">
        <f>H11*Parameters!P$30</f>
        <v>2.0908320000000002</v>
      </c>
      <c r="AA11" s="55">
        <f>C11*Parameters!N$31</f>
        <v>3.4896000000000003</v>
      </c>
      <c r="AB11" s="56">
        <f>D11*Parameters!O$31</f>
        <v>8.8807200000000019</v>
      </c>
      <c r="AC11" s="57">
        <f>E11*Parameters!P$31</f>
        <v>20.908320000000003</v>
      </c>
      <c r="AD11" s="55">
        <f>F11*Parameters!N$31</f>
        <v>0.34896000000000005</v>
      </c>
      <c r="AE11" s="56">
        <f>G11*Parameters!O$31</f>
        <v>0.88807200000000019</v>
      </c>
      <c r="AF11" s="57">
        <f>H11*Parameters!P$31</f>
        <v>2.0908320000000002</v>
      </c>
    </row>
    <row r="12" spans="1:32" x14ac:dyDescent="0.2">
      <c r="A12" s="4" t="s">
        <v>83</v>
      </c>
      <c r="B12" s="4" t="s">
        <v>16</v>
      </c>
      <c r="C12" s="55">
        <f>Node_List!Z12*Parameters!D$21</f>
        <v>14.876880000000002</v>
      </c>
      <c r="D12" s="56">
        <f>Node_List!AA12*Parameters!E$21</f>
        <v>36.110766000000012</v>
      </c>
      <c r="E12" s="57">
        <f>Node_List!AB12*Parameters!F$21</f>
        <v>82.121196000000012</v>
      </c>
      <c r="F12" s="55">
        <f>C12*Parameters!N$24</f>
        <v>1.4876880000000003</v>
      </c>
      <c r="G12" s="56">
        <f>D12*Parameters!O$24</f>
        <v>3.6110766000000014</v>
      </c>
      <c r="H12" s="57">
        <f>E12*Parameters!P$24</f>
        <v>8.2121196000000012</v>
      </c>
      <c r="I12" s="55">
        <f>C12*Parameters!N$27</f>
        <v>3.7192200000000004</v>
      </c>
      <c r="J12" s="56">
        <f>D12*Parameters!O$27</f>
        <v>9.0276915000000031</v>
      </c>
      <c r="K12" s="57">
        <f>E12*Parameters!P$27</f>
        <v>20.530299000000003</v>
      </c>
      <c r="L12" s="55">
        <f>F12*Parameters!N$27</f>
        <v>0.37192200000000009</v>
      </c>
      <c r="M12" s="56">
        <f>G12*Parameters!O$27</f>
        <v>0.90276915000000035</v>
      </c>
      <c r="N12" s="57">
        <f>H12*Parameters!P$27</f>
        <v>2.0530299000000003</v>
      </c>
      <c r="O12" s="55">
        <f>C12*Parameters!N$29</f>
        <v>3.7192200000000004</v>
      </c>
      <c r="P12" s="56">
        <f>D12*Parameters!O$29</f>
        <v>9.0276915000000031</v>
      </c>
      <c r="Q12" s="57">
        <f>E12*Parameters!P$29</f>
        <v>20.530299000000003</v>
      </c>
      <c r="R12" s="55">
        <f>F12*Parameters!N$29</f>
        <v>0.37192200000000009</v>
      </c>
      <c r="S12" s="56">
        <f>G12*Parameters!O$27</f>
        <v>0.90276915000000035</v>
      </c>
      <c r="T12" s="57">
        <f>H12*Parameters!P$27</f>
        <v>2.0530299000000003</v>
      </c>
      <c r="U12" s="55">
        <f>C12*Parameters!N$30</f>
        <v>3.7192200000000004</v>
      </c>
      <c r="V12" s="56">
        <f>D12*Parameters!O$30</f>
        <v>9.0276915000000031</v>
      </c>
      <c r="W12" s="57">
        <f>E12*Parameters!P$30</f>
        <v>20.530299000000003</v>
      </c>
      <c r="X12" s="55">
        <f>F12*Parameters!N$30</f>
        <v>0.37192200000000009</v>
      </c>
      <c r="Y12" s="56">
        <f>G12*Parameters!O$30</f>
        <v>0.90276915000000035</v>
      </c>
      <c r="Z12" s="57">
        <f>H12*Parameters!P$30</f>
        <v>2.0530299000000003</v>
      </c>
      <c r="AA12" s="55">
        <f>C12*Parameters!N$31</f>
        <v>3.7192200000000004</v>
      </c>
      <c r="AB12" s="56">
        <f>D12*Parameters!O$31</f>
        <v>9.0276915000000031</v>
      </c>
      <c r="AC12" s="57">
        <f>E12*Parameters!P$31</f>
        <v>20.530299000000003</v>
      </c>
      <c r="AD12" s="55">
        <f>F12*Parameters!N$31</f>
        <v>0.37192200000000009</v>
      </c>
      <c r="AE12" s="56">
        <f>G12*Parameters!O$31</f>
        <v>0.90276915000000035</v>
      </c>
      <c r="AF12" s="57">
        <f>H12*Parameters!P$31</f>
        <v>2.0530299000000003</v>
      </c>
    </row>
    <row r="13" spans="1:32" x14ac:dyDescent="0.2">
      <c r="A13" s="4" t="s">
        <v>84</v>
      </c>
      <c r="B13" s="4" t="s">
        <v>17</v>
      </c>
      <c r="C13" s="55">
        <f>Node_List!Z13*Parameters!D$21</f>
        <v>15.981600000000004</v>
      </c>
      <c r="D13" s="56">
        <f>Node_List!AA13*Parameters!E$21</f>
        <v>37.14612000000001</v>
      </c>
      <c r="E13" s="57">
        <f>Node_List!AB13*Parameters!F$21</f>
        <v>84.048720000000031</v>
      </c>
      <c r="F13" s="55">
        <f>C13*Parameters!N$24</f>
        <v>1.5981600000000005</v>
      </c>
      <c r="G13" s="56">
        <f>D13*Parameters!O$24</f>
        <v>3.7146120000000011</v>
      </c>
      <c r="H13" s="57">
        <f>E13*Parameters!P$24</f>
        <v>8.4048720000000028</v>
      </c>
      <c r="I13" s="55">
        <f>C13*Parameters!N$27</f>
        <v>3.995400000000001</v>
      </c>
      <c r="J13" s="56">
        <f>D13*Parameters!O$27</f>
        <v>9.2865300000000026</v>
      </c>
      <c r="K13" s="57">
        <f>E13*Parameters!P$27</f>
        <v>21.012180000000008</v>
      </c>
      <c r="L13" s="55">
        <f>F13*Parameters!N$27</f>
        <v>0.39954000000000012</v>
      </c>
      <c r="M13" s="56">
        <f>G13*Parameters!O$27</f>
        <v>0.92865300000000028</v>
      </c>
      <c r="N13" s="57">
        <f>H13*Parameters!P$27</f>
        <v>2.1012180000000007</v>
      </c>
      <c r="O13" s="55">
        <f>C13*Parameters!N$29</f>
        <v>3.995400000000001</v>
      </c>
      <c r="P13" s="56">
        <f>D13*Parameters!O$29</f>
        <v>9.2865300000000026</v>
      </c>
      <c r="Q13" s="57">
        <f>E13*Parameters!P$29</f>
        <v>21.012180000000008</v>
      </c>
      <c r="R13" s="55">
        <f>F13*Parameters!N$29</f>
        <v>0.39954000000000012</v>
      </c>
      <c r="S13" s="56">
        <f>G13*Parameters!O$27</f>
        <v>0.92865300000000028</v>
      </c>
      <c r="T13" s="57">
        <f>H13*Parameters!P$27</f>
        <v>2.1012180000000007</v>
      </c>
      <c r="U13" s="55">
        <f>C13*Parameters!N$30</f>
        <v>3.995400000000001</v>
      </c>
      <c r="V13" s="56">
        <f>D13*Parameters!O$30</f>
        <v>9.2865300000000026</v>
      </c>
      <c r="W13" s="57">
        <f>E13*Parameters!P$30</f>
        <v>21.012180000000008</v>
      </c>
      <c r="X13" s="55">
        <f>F13*Parameters!N$30</f>
        <v>0.39954000000000012</v>
      </c>
      <c r="Y13" s="56">
        <f>G13*Parameters!O$30</f>
        <v>0.92865300000000028</v>
      </c>
      <c r="Z13" s="57">
        <f>H13*Parameters!P$30</f>
        <v>2.1012180000000007</v>
      </c>
      <c r="AA13" s="55">
        <f>C13*Parameters!N$31</f>
        <v>3.995400000000001</v>
      </c>
      <c r="AB13" s="56">
        <f>D13*Parameters!O$31</f>
        <v>9.2865300000000026</v>
      </c>
      <c r="AC13" s="57">
        <f>E13*Parameters!P$31</f>
        <v>21.012180000000008</v>
      </c>
      <c r="AD13" s="55">
        <f>F13*Parameters!N$31</f>
        <v>0.39954000000000012</v>
      </c>
      <c r="AE13" s="56">
        <f>G13*Parameters!O$31</f>
        <v>0.92865300000000028</v>
      </c>
      <c r="AF13" s="57">
        <f>H13*Parameters!P$31</f>
        <v>2.1012180000000007</v>
      </c>
    </row>
    <row r="14" spans="1:32" x14ac:dyDescent="0.2">
      <c r="A14" s="4" t="s">
        <v>85</v>
      </c>
      <c r="B14" s="4" t="s">
        <v>17</v>
      </c>
      <c r="C14" s="55">
        <f>Node_List!Z14*Parameters!D$21</f>
        <v>19.863599999999998</v>
      </c>
      <c r="D14" s="56">
        <f>Node_List!AA14*Parameters!E$21</f>
        <v>52.840770000000006</v>
      </c>
      <c r="E14" s="57">
        <f>Node_List!AB14*Parameters!F$21</f>
        <v>126.22962000000003</v>
      </c>
      <c r="F14" s="55">
        <f>C14*Parameters!N$24</f>
        <v>1.9863599999999999</v>
      </c>
      <c r="G14" s="56">
        <f>D14*Parameters!O$24</f>
        <v>5.2840770000000008</v>
      </c>
      <c r="H14" s="57">
        <f>E14*Parameters!P$24</f>
        <v>12.622962000000003</v>
      </c>
      <c r="I14" s="55">
        <f>C14*Parameters!N$27</f>
        <v>4.9658999999999995</v>
      </c>
      <c r="J14" s="56">
        <f>D14*Parameters!O$27</f>
        <v>13.210192500000002</v>
      </c>
      <c r="K14" s="57">
        <f>E14*Parameters!P$27</f>
        <v>31.557405000000006</v>
      </c>
      <c r="L14" s="55">
        <f>F14*Parameters!N$27</f>
        <v>0.49658999999999998</v>
      </c>
      <c r="M14" s="56">
        <f>G14*Parameters!O$27</f>
        <v>1.3210192500000002</v>
      </c>
      <c r="N14" s="57">
        <f>H14*Parameters!P$27</f>
        <v>3.1557405000000007</v>
      </c>
      <c r="O14" s="55">
        <f>C14*Parameters!N$29</f>
        <v>4.9658999999999995</v>
      </c>
      <c r="P14" s="56">
        <f>D14*Parameters!O$29</f>
        <v>13.210192500000002</v>
      </c>
      <c r="Q14" s="57">
        <f>E14*Parameters!P$29</f>
        <v>31.557405000000006</v>
      </c>
      <c r="R14" s="55">
        <f>F14*Parameters!N$29</f>
        <v>0.49658999999999998</v>
      </c>
      <c r="S14" s="56">
        <f>G14*Parameters!O$27</f>
        <v>1.3210192500000002</v>
      </c>
      <c r="T14" s="57">
        <f>H14*Parameters!P$27</f>
        <v>3.1557405000000007</v>
      </c>
      <c r="U14" s="55">
        <f>C14*Parameters!N$30</f>
        <v>4.9658999999999995</v>
      </c>
      <c r="V14" s="56">
        <f>D14*Parameters!O$30</f>
        <v>13.210192500000002</v>
      </c>
      <c r="W14" s="57">
        <f>E14*Parameters!P$30</f>
        <v>31.557405000000006</v>
      </c>
      <c r="X14" s="55">
        <f>F14*Parameters!N$30</f>
        <v>0.49658999999999998</v>
      </c>
      <c r="Y14" s="56">
        <f>G14*Parameters!O$30</f>
        <v>1.3210192500000002</v>
      </c>
      <c r="Z14" s="57">
        <f>H14*Parameters!P$30</f>
        <v>3.1557405000000007</v>
      </c>
      <c r="AA14" s="55">
        <f>C14*Parameters!N$31</f>
        <v>4.9658999999999995</v>
      </c>
      <c r="AB14" s="56">
        <f>D14*Parameters!O$31</f>
        <v>13.210192500000002</v>
      </c>
      <c r="AC14" s="57">
        <f>E14*Parameters!P$31</f>
        <v>31.557405000000006</v>
      </c>
      <c r="AD14" s="55">
        <f>F14*Parameters!N$31</f>
        <v>0.49658999999999998</v>
      </c>
      <c r="AE14" s="56">
        <f>G14*Parameters!O$31</f>
        <v>1.3210192500000002</v>
      </c>
      <c r="AF14" s="57">
        <f>H14*Parameters!P$31</f>
        <v>3.1557405000000007</v>
      </c>
    </row>
    <row r="15" spans="1:32" x14ac:dyDescent="0.2">
      <c r="A15" s="4" t="s">
        <v>86</v>
      </c>
      <c r="B15" s="4" t="s">
        <v>17</v>
      </c>
      <c r="C15" s="55">
        <f>Node_List!Z15*Parameters!D$21</f>
        <v>8.1374400000000016</v>
      </c>
      <c r="D15" s="56">
        <f>Node_List!AA15*Parameters!E$21</f>
        <v>19.826808000000003</v>
      </c>
      <c r="E15" s="57">
        <f>Node_List!AB15*Parameters!F$21</f>
        <v>45.033648000000014</v>
      </c>
      <c r="F15" s="55">
        <f>C15*Parameters!N$24</f>
        <v>0.81374400000000024</v>
      </c>
      <c r="G15" s="56">
        <f>D15*Parameters!O$24</f>
        <v>1.9826808000000005</v>
      </c>
      <c r="H15" s="57">
        <f>E15*Parameters!P$24</f>
        <v>4.5033648000000017</v>
      </c>
      <c r="I15" s="55">
        <f>C15*Parameters!N$27</f>
        <v>2.0343600000000004</v>
      </c>
      <c r="J15" s="56">
        <f>D15*Parameters!O$27</f>
        <v>4.9567020000000008</v>
      </c>
      <c r="K15" s="57">
        <f>E15*Parameters!P$27</f>
        <v>11.258412000000003</v>
      </c>
      <c r="L15" s="55">
        <f>F15*Parameters!N$27</f>
        <v>0.20343600000000006</v>
      </c>
      <c r="M15" s="56">
        <f>G15*Parameters!O$27</f>
        <v>0.49567020000000012</v>
      </c>
      <c r="N15" s="57">
        <f>H15*Parameters!P$27</f>
        <v>1.1258412000000004</v>
      </c>
      <c r="O15" s="55">
        <f>C15*Parameters!N$29</f>
        <v>2.0343600000000004</v>
      </c>
      <c r="P15" s="56">
        <f>D15*Parameters!O$29</f>
        <v>4.9567020000000008</v>
      </c>
      <c r="Q15" s="57">
        <f>E15*Parameters!P$29</f>
        <v>11.258412000000003</v>
      </c>
      <c r="R15" s="55">
        <f>F15*Parameters!N$29</f>
        <v>0.20343600000000006</v>
      </c>
      <c r="S15" s="56">
        <f>G15*Parameters!O$27</f>
        <v>0.49567020000000012</v>
      </c>
      <c r="T15" s="57">
        <f>H15*Parameters!P$27</f>
        <v>1.1258412000000004</v>
      </c>
      <c r="U15" s="55">
        <f>C15*Parameters!N$30</f>
        <v>2.0343600000000004</v>
      </c>
      <c r="V15" s="56">
        <f>D15*Parameters!O$30</f>
        <v>4.9567020000000008</v>
      </c>
      <c r="W15" s="57">
        <f>E15*Parameters!P$30</f>
        <v>11.258412000000003</v>
      </c>
      <c r="X15" s="55">
        <f>F15*Parameters!N$30</f>
        <v>0.20343600000000006</v>
      </c>
      <c r="Y15" s="56">
        <f>G15*Parameters!O$30</f>
        <v>0.49567020000000012</v>
      </c>
      <c r="Z15" s="57">
        <f>H15*Parameters!P$30</f>
        <v>1.1258412000000004</v>
      </c>
      <c r="AA15" s="55">
        <f>C15*Parameters!N$31</f>
        <v>2.0343600000000004</v>
      </c>
      <c r="AB15" s="56">
        <f>D15*Parameters!O$31</f>
        <v>4.9567020000000008</v>
      </c>
      <c r="AC15" s="57">
        <f>E15*Parameters!P$31</f>
        <v>11.258412000000003</v>
      </c>
      <c r="AD15" s="55">
        <f>F15*Parameters!N$31</f>
        <v>0.20343600000000006</v>
      </c>
      <c r="AE15" s="56">
        <f>G15*Parameters!O$31</f>
        <v>0.49567020000000012</v>
      </c>
      <c r="AF15" s="57">
        <f>H15*Parameters!P$31</f>
        <v>1.1258412000000004</v>
      </c>
    </row>
    <row r="16" spans="1:32" x14ac:dyDescent="0.2">
      <c r="A16" s="4" t="s">
        <v>87</v>
      </c>
      <c r="B16" s="4" t="s">
        <v>16</v>
      </c>
      <c r="C16" s="55">
        <f>Node_List!Z16*Parameters!D$21</f>
        <v>4.44048</v>
      </c>
      <c r="D16" s="56">
        <f>Node_List!AA16*Parameters!E$21</f>
        <v>10.498536000000003</v>
      </c>
      <c r="E16" s="57">
        <f>Node_List!AB16*Parameters!F$21</f>
        <v>23.148816000000007</v>
      </c>
      <c r="F16" s="55">
        <f>C16*Parameters!N$24</f>
        <v>0.444048</v>
      </c>
      <c r="G16" s="56">
        <f>D16*Parameters!O$24</f>
        <v>1.0498536000000003</v>
      </c>
      <c r="H16" s="57">
        <f>E16*Parameters!P$24</f>
        <v>2.314881600000001</v>
      </c>
      <c r="I16" s="55">
        <f>C16*Parameters!N$27</f>
        <v>1.11012</v>
      </c>
      <c r="J16" s="56">
        <f>D16*Parameters!O$27</f>
        <v>2.6246340000000008</v>
      </c>
      <c r="K16" s="57">
        <f>E16*Parameters!P$27</f>
        <v>5.7872040000000018</v>
      </c>
      <c r="L16" s="55">
        <f>F16*Parameters!N$27</f>
        <v>0.111012</v>
      </c>
      <c r="M16" s="56">
        <f>G16*Parameters!O$27</f>
        <v>0.26246340000000007</v>
      </c>
      <c r="N16" s="57">
        <f>H16*Parameters!P$27</f>
        <v>0.57872040000000025</v>
      </c>
      <c r="O16" s="55">
        <f>C16*Parameters!N$29</f>
        <v>1.11012</v>
      </c>
      <c r="P16" s="56">
        <f>D16*Parameters!O$29</f>
        <v>2.6246340000000008</v>
      </c>
      <c r="Q16" s="57">
        <f>E16*Parameters!P$29</f>
        <v>5.7872040000000018</v>
      </c>
      <c r="R16" s="55">
        <f>F16*Parameters!N$29</f>
        <v>0.111012</v>
      </c>
      <c r="S16" s="56">
        <f>G16*Parameters!O$27</f>
        <v>0.26246340000000007</v>
      </c>
      <c r="T16" s="57">
        <f>H16*Parameters!P$27</f>
        <v>0.57872040000000025</v>
      </c>
      <c r="U16" s="55">
        <f>C16*Parameters!N$30</f>
        <v>1.11012</v>
      </c>
      <c r="V16" s="56">
        <f>D16*Parameters!O$30</f>
        <v>2.6246340000000008</v>
      </c>
      <c r="W16" s="57">
        <f>E16*Parameters!P$30</f>
        <v>5.7872040000000018</v>
      </c>
      <c r="X16" s="55">
        <f>F16*Parameters!N$30</f>
        <v>0.111012</v>
      </c>
      <c r="Y16" s="56">
        <f>G16*Parameters!O$30</f>
        <v>0.26246340000000007</v>
      </c>
      <c r="Z16" s="57">
        <f>H16*Parameters!P$30</f>
        <v>0.57872040000000025</v>
      </c>
      <c r="AA16" s="55">
        <f>C16*Parameters!N$31</f>
        <v>1.11012</v>
      </c>
      <c r="AB16" s="56">
        <f>D16*Parameters!O$31</f>
        <v>2.6246340000000008</v>
      </c>
      <c r="AC16" s="57">
        <f>E16*Parameters!P$31</f>
        <v>5.7872040000000018</v>
      </c>
      <c r="AD16" s="55">
        <f>F16*Parameters!N$31</f>
        <v>0.111012</v>
      </c>
      <c r="AE16" s="56">
        <f>G16*Parameters!O$31</f>
        <v>0.26246340000000007</v>
      </c>
      <c r="AF16" s="57">
        <f>H16*Parameters!P$31</f>
        <v>0.57872040000000025</v>
      </c>
    </row>
    <row r="17" spans="1:32" x14ac:dyDescent="0.2">
      <c r="A17" s="4" t="s">
        <v>88</v>
      </c>
      <c r="B17" s="4" t="s">
        <v>17</v>
      </c>
      <c r="C17" s="55">
        <f>Node_List!Z17*Parameters!D$21</f>
        <v>15.992232000000003</v>
      </c>
      <c r="D17" s="56">
        <f>Node_List!AA17*Parameters!E$21</f>
        <v>37.214567400000007</v>
      </c>
      <c r="E17" s="57">
        <f>Node_List!AB17*Parameters!F$21</f>
        <v>84.261344399999999</v>
      </c>
      <c r="F17" s="55">
        <f>C17*Parameters!N$24</f>
        <v>1.5992232000000004</v>
      </c>
      <c r="G17" s="56">
        <f>D17*Parameters!O$24</f>
        <v>3.7214567400000007</v>
      </c>
      <c r="H17" s="57">
        <f>E17*Parameters!P$24</f>
        <v>8.4261344400000002</v>
      </c>
      <c r="I17" s="55">
        <f>C17*Parameters!N$27</f>
        <v>3.9980580000000008</v>
      </c>
      <c r="J17" s="56">
        <f>D17*Parameters!O$27</f>
        <v>9.3036418500000018</v>
      </c>
      <c r="K17" s="57">
        <f>E17*Parameters!P$27</f>
        <v>21.0653361</v>
      </c>
      <c r="L17" s="55">
        <f>F17*Parameters!N$27</f>
        <v>0.3998058000000001</v>
      </c>
      <c r="M17" s="56">
        <f>G17*Parameters!O$27</f>
        <v>0.93036418500000018</v>
      </c>
      <c r="N17" s="57">
        <f>H17*Parameters!P$27</f>
        <v>2.1065336100000001</v>
      </c>
      <c r="O17" s="55">
        <f>C17*Parameters!N$29</f>
        <v>3.9980580000000008</v>
      </c>
      <c r="P17" s="56">
        <f>D17*Parameters!O$29</f>
        <v>9.3036418500000018</v>
      </c>
      <c r="Q17" s="57">
        <f>E17*Parameters!P$29</f>
        <v>21.0653361</v>
      </c>
      <c r="R17" s="55">
        <f>F17*Parameters!N$29</f>
        <v>0.3998058000000001</v>
      </c>
      <c r="S17" s="56">
        <f>G17*Parameters!O$27</f>
        <v>0.93036418500000018</v>
      </c>
      <c r="T17" s="57">
        <f>H17*Parameters!P$27</f>
        <v>2.1065336100000001</v>
      </c>
      <c r="U17" s="55">
        <f>C17*Parameters!N$30</f>
        <v>3.9980580000000008</v>
      </c>
      <c r="V17" s="56">
        <f>D17*Parameters!O$30</f>
        <v>9.3036418500000018</v>
      </c>
      <c r="W17" s="57">
        <f>E17*Parameters!P$30</f>
        <v>21.0653361</v>
      </c>
      <c r="X17" s="55">
        <f>F17*Parameters!N$30</f>
        <v>0.3998058000000001</v>
      </c>
      <c r="Y17" s="56">
        <f>G17*Parameters!O$30</f>
        <v>0.93036418500000018</v>
      </c>
      <c r="Z17" s="57">
        <f>H17*Parameters!P$30</f>
        <v>2.1065336100000001</v>
      </c>
      <c r="AA17" s="55">
        <f>C17*Parameters!N$31</f>
        <v>3.9980580000000008</v>
      </c>
      <c r="AB17" s="56">
        <f>D17*Parameters!O$31</f>
        <v>9.3036418500000018</v>
      </c>
      <c r="AC17" s="57">
        <f>E17*Parameters!P$31</f>
        <v>21.0653361</v>
      </c>
      <c r="AD17" s="55">
        <f>F17*Parameters!N$31</f>
        <v>0.3998058000000001</v>
      </c>
      <c r="AE17" s="56">
        <f>G17*Parameters!O$31</f>
        <v>0.93036418500000018</v>
      </c>
      <c r="AF17" s="57">
        <f>H17*Parameters!P$31</f>
        <v>2.1065336100000001</v>
      </c>
    </row>
    <row r="18" spans="1:32" x14ac:dyDescent="0.2">
      <c r="A18" s="4" t="s">
        <v>89</v>
      </c>
      <c r="B18" s="4" t="s">
        <v>16</v>
      </c>
      <c r="C18" s="55">
        <f>Node_List!Z18*Parameters!D$21</f>
        <v>8.7871200000000016</v>
      </c>
      <c r="D18" s="56">
        <f>Node_List!AA18*Parameters!E$21</f>
        <v>21.183534000000005</v>
      </c>
      <c r="E18" s="57">
        <f>Node_List!AB18*Parameters!F$21</f>
        <v>47.93060400000001</v>
      </c>
      <c r="F18" s="55">
        <f>C18*Parameters!N$24</f>
        <v>0.87871200000000016</v>
      </c>
      <c r="G18" s="56">
        <f>D18*Parameters!O$24</f>
        <v>2.1183534000000006</v>
      </c>
      <c r="H18" s="57">
        <f>E18*Parameters!P$24</f>
        <v>4.7930604000000008</v>
      </c>
      <c r="I18" s="55">
        <f>C18*Parameters!N$27</f>
        <v>2.1967800000000004</v>
      </c>
      <c r="J18" s="56">
        <f>D18*Parameters!O$27</f>
        <v>5.2958835000000013</v>
      </c>
      <c r="K18" s="57">
        <f>E18*Parameters!P$27</f>
        <v>11.982651000000002</v>
      </c>
      <c r="L18" s="55">
        <f>F18*Parameters!N$27</f>
        <v>0.21967800000000004</v>
      </c>
      <c r="M18" s="56">
        <f>G18*Parameters!O$27</f>
        <v>0.52958835000000015</v>
      </c>
      <c r="N18" s="57">
        <f>H18*Parameters!P$27</f>
        <v>1.1982651000000002</v>
      </c>
      <c r="O18" s="55">
        <f>C18*Parameters!N$29</f>
        <v>2.1967800000000004</v>
      </c>
      <c r="P18" s="56">
        <f>D18*Parameters!O$29</f>
        <v>5.2958835000000013</v>
      </c>
      <c r="Q18" s="57">
        <f>E18*Parameters!P$29</f>
        <v>11.982651000000002</v>
      </c>
      <c r="R18" s="55">
        <f>F18*Parameters!N$29</f>
        <v>0.21967800000000004</v>
      </c>
      <c r="S18" s="56">
        <f>G18*Parameters!O$27</f>
        <v>0.52958835000000015</v>
      </c>
      <c r="T18" s="57">
        <f>H18*Parameters!P$27</f>
        <v>1.1982651000000002</v>
      </c>
      <c r="U18" s="55">
        <f>C18*Parameters!N$30</f>
        <v>2.1967800000000004</v>
      </c>
      <c r="V18" s="56">
        <f>D18*Parameters!O$30</f>
        <v>5.2958835000000013</v>
      </c>
      <c r="W18" s="57">
        <f>E18*Parameters!P$30</f>
        <v>11.982651000000002</v>
      </c>
      <c r="X18" s="55">
        <f>F18*Parameters!N$30</f>
        <v>0.21967800000000004</v>
      </c>
      <c r="Y18" s="56">
        <f>G18*Parameters!O$30</f>
        <v>0.52958835000000015</v>
      </c>
      <c r="Z18" s="57">
        <f>H18*Parameters!P$30</f>
        <v>1.1982651000000002</v>
      </c>
      <c r="AA18" s="55">
        <f>C18*Parameters!N$31</f>
        <v>2.1967800000000004</v>
      </c>
      <c r="AB18" s="56">
        <f>D18*Parameters!O$31</f>
        <v>5.2958835000000013</v>
      </c>
      <c r="AC18" s="57">
        <f>E18*Parameters!P$31</f>
        <v>11.982651000000002</v>
      </c>
      <c r="AD18" s="55">
        <f>F18*Parameters!N$31</f>
        <v>0.21967800000000004</v>
      </c>
      <c r="AE18" s="56">
        <f>G18*Parameters!O$31</f>
        <v>0.52958835000000015</v>
      </c>
      <c r="AF18" s="57">
        <f>H18*Parameters!P$31</f>
        <v>1.1982651000000002</v>
      </c>
    </row>
    <row r="19" spans="1:32" x14ac:dyDescent="0.2">
      <c r="A19" s="4" t="s">
        <v>90</v>
      </c>
      <c r="B19" s="4" t="s">
        <v>16</v>
      </c>
      <c r="C19" s="55">
        <f>Node_List!Z19*Parameters!D$21</f>
        <v>8.1780000000000008</v>
      </c>
      <c r="D19" s="56">
        <f>Node_List!AA19*Parameters!E$21</f>
        <v>18.908850000000001</v>
      </c>
      <c r="E19" s="57">
        <f>Node_List!AB19*Parameters!F$21</f>
        <v>42.662100000000002</v>
      </c>
      <c r="F19" s="55">
        <f>C19*Parameters!N$24</f>
        <v>0.81780000000000008</v>
      </c>
      <c r="G19" s="56">
        <f>D19*Parameters!O$24</f>
        <v>1.8908850000000001</v>
      </c>
      <c r="H19" s="57">
        <f>E19*Parameters!P$24</f>
        <v>4.2662100000000001</v>
      </c>
      <c r="I19" s="55">
        <f>C19*Parameters!N$27</f>
        <v>2.0445000000000002</v>
      </c>
      <c r="J19" s="56">
        <f>D19*Parameters!O$27</f>
        <v>4.7272125000000003</v>
      </c>
      <c r="K19" s="57">
        <f>E19*Parameters!P$27</f>
        <v>10.665525000000001</v>
      </c>
      <c r="L19" s="55">
        <f>F19*Parameters!N$27</f>
        <v>0.20445000000000002</v>
      </c>
      <c r="M19" s="56">
        <f>G19*Parameters!O$27</f>
        <v>0.47272125000000004</v>
      </c>
      <c r="N19" s="57">
        <f>H19*Parameters!P$27</f>
        <v>1.0665525</v>
      </c>
      <c r="O19" s="55">
        <f>C19*Parameters!N$29</f>
        <v>2.0445000000000002</v>
      </c>
      <c r="P19" s="56">
        <f>D19*Parameters!O$29</f>
        <v>4.7272125000000003</v>
      </c>
      <c r="Q19" s="57">
        <f>E19*Parameters!P$29</f>
        <v>10.665525000000001</v>
      </c>
      <c r="R19" s="55">
        <f>F19*Parameters!N$29</f>
        <v>0.20445000000000002</v>
      </c>
      <c r="S19" s="56">
        <f>G19*Parameters!O$27</f>
        <v>0.47272125000000004</v>
      </c>
      <c r="T19" s="57">
        <f>H19*Parameters!P$27</f>
        <v>1.0665525</v>
      </c>
      <c r="U19" s="55">
        <f>C19*Parameters!N$30</f>
        <v>2.0445000000000002</v>
      </c>
      <c r="V19" s="56">
        <f>D19*Parameters!O$30</f>
        <v>4.7272125000000003</v>
      </c>
      <c r="W19" s="57">
        <f>E19*Parameters!P$30</f>
        <v>10.665525000000001</v>
      </c>
      <c r="X19" s="55">
        <f>F19*Parameters!N$30</f>
        <v>0.20445000000000002</v>
      </c>
      <c r="Y19" s="56">
        <f>G19*Parameters!O$30</f>
        <v>0.47272125000000004</v>
      </c>
      <c r="Z19" s="57">
        <f>H19*Parameters!P$30</f>
        <v>1.0665525</v>
      </c>
      <c r="AA19" s="55">
        <f>C19*Parameters!N$31</f>
        <v>2.0445000000000002</v>
      </c>
      <c r="AB19" s="56">
        <f>D19*Parameters!O$31</f>
        <v>4.7272125000000003</v>
      </c>
      <c r="AC19" s="57">
        <f>E19*Parameters!P$31</f>
        <v>10.665525000000001</v>
      </c>
      <c r="AD19" s="55">
        <f>F19*Parameters!N$31</f>
        <v>0.20445000000000002</v>
      </c>
      <c r="AE19" s="56">
        <f>G19*Parameters!O$31</f>
        <v>0.47272125000000004</v>
      </c>
      <c r="AF19" s="57">
        <f>H19*Parameters!P$31</f>
        <v>1.0665525</v>
      </c>
    </row>
    <row r="20" spans="1:32" x14ac:dyDescent="0.2">
      <c r="A20" s="4" t="s">
        <v>91</v>
      </c>
      <c r="B20" s="4" t="s">
        <v>17</v>
      </c>
      <c r="C20" s="55">
        <f>Node_List!Z20*Parameters!D$21</f>
        <v>11.385600000000002</v>
      </c>
      <c r="D20" s="56">
        <f>Node_List!AA20*Parameters!E$21</f>
        <v>27.271920000000005</v>
      </c>
      <c r="E20" s="57">
        <f>Node_List!AB20*Parameters!F$21</f>
        <v>61.367520000000013</v>
      </c>
      <c r="F20" s="55">
        <f>C20*Parameters!N$24</f>
        <v>1.1385600000000002</v>
      </c>
      <c r="G20" s="56">
        <f>D20*Parameters!O$24</f>
        <v>2.7271920000000005</v>
      </c>
      <c r="H20" s="57">
        <f>E20*Parameters!P$24</f>
        <v>6.1367520000000013</v>
      </c>
      <c r="I20" s="55">
        <f>C20*Parameters!N$27</f>
        <v>2.8464000000000005</v>
      </c>
      <c r="J20" s="56">
        <f>D20*Parameters!O$27</f>
        <v>6.8179800000000013</v>
      </c>
      <c r="K20" s="57">
        <f>E20*Parameters!P$27</f>
        <v>15.341880000000003</v>
      </c>
      <c r="L20" s="55">
        <f>F20*Parameters!N$27</f>
        <v>0.28464000000000006</v>
      </c>
      <c r="M20" s="56">
        <f>G20*Parameters!O$27</f>
        <v>0.68179800000000013</v>
      </c>
      <c r="N20" s="57">
        <f>H20*Parameters!P$27</f>
        <v>1.5341880000000003</v>
      </c>
      <c r="O20" s="55">
        <f>C20*Parameters!N$29</f>
        <v>2.8464000000000005</v>
      </c>
      <c r="P20" s="56">
        <f>D20*Parameters!O$29</f>
        <v>6.8179800000000013</v>
      </c>
      <c r="Q20" s="57">
        <f>E20*Parameters!P$29</f>
        <v>15.341880000000003</v>
      </c>
      <c r="R20" s="55">
        <f>F20*Parameters!N$29</f>
        <v>0.28464000000000006</v>
      </c>
      <c r="S20" s="56">
        <f>G20*Parameters!O$27</f>
        <v>0.68179800000000013</v>
      </c>
      <c r="T20" s="57">
        <f>H20*Parameters!P$27</f>
        <v>1.5341880000000003</v>
      </c>
      <c r="U20" s="55">
        <f>C20*Parameters!N$30</f>
        <v>2.8464000000000005</v>
      </c>
      <c r="V20" s="56">
        <f>D20*Parameters!O$30</f>
        <v>6.8179800000000013</v>
      </c>
      <c r="W20" s="57">
        <f>E20*Parameters!P$30</f>
        <v>15.341880000000003</v>
      </c>
      <c r="X20" s="55">
        <f>F20*Parameters!N$30</f>
        <v>0.28464000000000006</v>
      </c>
      <c r="Y20" s="56">
        <f>G20*Parameters!O$30</f>
        <v>0.68179800000000013</v>
      </c>
      <c r="Z20" s="57">
        <f>H20*Parameters!P$30</f>
        <v>1.5341880000000003</v>
      </c>
      <c r="AA20" s="55">
        <f>C20*Parameters!N$31</f>
        <v>2.8464000000000005</v>
      </c>
      <c r="AB20" s="56">
        <f>D20*Parameters!O$31</f>
        <v>6.8179800000000013</v>
      </c>
      <c r="AC20" s="57">
        <f>E20*Parameters!P$31</f>
        <v>15.341880000000003</v>
      </c>
      <c r="AD20" s="55">
        <f>F20*Parameters!N$31</f>
        <v>0.28464000000000006</v>
      </c>
      <c r="AE20" s="56">
        <f>G20*Parameters!O$31</f>
        <v>0.68179800000000013</v>
      </c>
      <c r="AF20" s="57">
        <f>H20*Parameters!P$31</f>
        <v>1.5341880000000003</v>
      </c>
    </row>
    <row r="21" spans="1:32" x14ac:dyDescent="0.2">
      <c r="A21" s="4" t="s">
        <v>92</v>
      </c>
      <c r="B21" s="4" t="s">
        <v>17</v>
      </c>
      <c r="C21" s="55">
        <f>Node_List!Z21*Parameters!D$21</f>
        <v>19.32696</v>
      </c>
      <c r="D21" s="56">
        <f>Node_List!AA21*Parameters!E$21</f>
        <v>45.281022000000014</v>
      </c>
      <c r="E21" s="57">
        <f>Node_List!AB21*Parameters!F$21</f>
        <v>102.04033200000001</v>
      </c>
      <c r="F21" s="55">
        <f>C21*Parameters!N$24</f>
        <v>1.932696</v>
      </c>
      <c r="G21" s="56">
        <f>D21*Parameters!O$24</f>
        <v>4.528102200000002</v>
      </c>
      <c r="H21" s="57">
        <f>E21*Parameters!P$24</f>
        <v>10.204033200000001</v>
      </c>
      <c r="I21" s="55">
        <f>C21*Parameters!N$27</f>
        <v>4.8317399999999999</v>
      </c>
      <c r="J21" s="56">
        <f>D21*Parameters!O$27</f>
        <v>11.320255500000004</v>
      </c>
      <c r="K21" s="57">
        <f>E21*Parameters!P$27</f>
        <v>25.510083000000002</v>
      </c>
      <c r="L21" s="55">
        <f>F21*Parameters!N$27</f>
        <v>0.48317399999999999</v>
      </c>
      <c r="M21" s="56">
        <f>G21*Parameters!O$27</f>
        <v>1.1320255500000005</v>
      </c>
      <c r="N21" s="57">
        <f>H21*Parameters!P$27</f>
        <v>2.5510083000000003</v>
      </c>
      <c r="O21" s="55">
        <f>C21*Parameters!N$29</f>
        <v>4.8317399999999999</v>
      </c>
      <c r="P21" s="56">
        <f>D21*Parameters!O$29</f>
        <v>11.320255500000004</v>
      </c>
      <c r="Q21" s="57">
        <f>E21*Parameters!P$29</f>
        <v>25.510083000000002</v>
      </c>
      <c r="R21" s="55">
        <f>F21*Parameters!N$29</f>
        <v>0.48317399999999999</v>
      </c>
      <c r="S21" s="56">
        <f>G21*Parameters!O$27</f>
        <v>1.1320255500000005</v>
      </c>
      <c r="T21" s="57">
        <f>H21*Parameters!P$27</f>
        <v>2.5510083000000003</v>
      </c>
      <c r="U21" s="55">
        <f>C21*Parameters!N$30</f>
        <v>4.8317399999999999</v>
      </c>
      <c r="V21" s="56">
        <f>D21*Parameters!O$30</f>
        <v>11.320255500000004</v>
      </c>
      <c r="W21" s="57">
        <f>E21*Parameters!P$30</f>
        <v>25.510083000000002</v>
      </c>
      <c r="X21" s="55">
        <f>F21*Parameters!N$30</f>
        <v>0.48317399999999999</v>
      </c>
      <c r="Y21" s="56">
        <f>G21*Parameters!O$30</f>
        <v>1.1320255500000005</v>
      </c>
      <c r="Z21" s="57">
        <f>H21*Parameters!P$30</f>
        <v>2.5510083000000003</v>
      </c>
      <c r="AA21" s="55">
        <f>C21*Parameters!N$31</f>
        <v>4.8317399999999999</v>
      </c>
      <c r="AB21" s="56">
        <f>D21*Parameters!O$31</f>
        <v>11.320255500000004</v>
      </c>
      <c r="AC21" s="57">
        <f>E21*Parameters!P$31</f>
        <v>25.510083000000002</v>
      </c>
      <c r="AD21" s="55">
        <f>F21*Parameters!N$31</f>
        <v>0.48317399999999999</v>
      </c>
      <c r="AE21" s="56">
        <f>G21*Parameters!O$31</f>
        <v>1.1320255500000005</v>
      </c>
      <c r="AF21" s="57">
        <f>H21*Parameters!P$31</f>
        <v>2.5510083000000003</v>
      </c>
    </row>
    <row r="22" spans="1:32" x14ac:dyDescent="0.2">
      <c r="A22" s="4" t="s">
        <v>93</v>
      </c>
      <c r="B22" s="4" t="s">
        <v>17</v>
      </c>
      <c r="C22" s="55">
        <f>Node_List!Z22*Parameters!D$21</f>
        <v>7.4618400000000005</v>
      </c>
      <c r="D22" s="56">
        <f>Node_List!AA22*Parameters!E$21</f>
        <v>17.454138000000004</v>
      </c>
      <c r="E22" s="57">
        <f>Node_List!AB22*Parameters!F$21</f>
        <v>38.414628000000008</v>
      </c>
      <c r="F22" s="55">
        <f>C22*Parameters!N$24</f>
        <v>0.74618400000000007</v>
      </c>
      <c r="G22" s="56">
        <f>D22*Parameters!O$24</f>
        <v>1.7454138000000006</v>
      </c>
      <c r="H22" s="57">
        <f>E22*Parameters!P$24</f>
        <v>3.8414628000000008</v>
      </c>
      <c r="I22" s="55">
        <f>C22*Parameters!N$27</f>
        <v>1.8654600000000001</v>
      </c>
      <c r="J22" s="56">
        <f>D22*Parameters!O$27</f>
        <v>4.363534500000001</v>
      </c>
      <c r="K22" s="57">
        <f>E22*Parameters!P$27</f>
        <v>9.6036570000000019</v>
      </c>
      <c r="L22" s="55">
        <f>F22*Parameters!N$27</f>
        <v>0.18654600000000002</v>
      </c>
      <c r="M22" s="56">
        <f>G22*Parameters!O$27</f>
        <v>0.43635345000000014</v>
      </c>
      <c r="N22" s="57">
        <f>H22*Parameters!P$27</f>
        <v>0.96036570000000021</v>
      </c>
      <c r="O22" s="55">
        <f>C22*Parameters!N$29</f>
        <v>1.8654600000000001</v>
      </c>
      <c r="P22" s="56">
        <f>D22*Parameters!O$29</f>
        <v>4.363534500000001</v>
      </c>
      <c r="Q22" s="57">
        <f>E22*Parameters!P$29</f>
        <v>9.6036570000000019</v>
      </c>
      <c r="R22" s="55">
        <f>F22*Parameters!N$29</f>
        <v>0.18654600000000002</v>
      </c>
      <c r="S22" s="56">
        <f>G22*Parameters!O$27</f>
        <v>0.43635345000000014</v>
      </c>
      <c r="T22" s="57">
        <f>H22*Parameters!P$27</f>
        <v>0.96036570000000021</v>
      </c>
      <c r="U22" s="55">
        <f>C22*Parameters!N$30</f>
        <v>1.8654600000000001</v>
      </c>
      <c r="V22" s="56">
        <f>D22*Parameters!O$30</f>
        <v>4.363534500000001</v>
      </c>
      <c r="W22" s="57">
        <f>E22*Parameters!P$30</f>
        <v>9.6036570000000019</v>
      </c>
      <c r="X22" s="55">
        <f>F22*Parameters!N$30</f>
        <v>0.18654600000000002</v>
      </c>
      <c r="Y22" s="56">
        <f>G22*Parameters!O$30</f>
        <v>0.43635345000000014</v>
      </c>
      <c r="Z22" s="57">
        <f>H22*Parameters!P$30</f>
        <v>0.96036570000000021</v>
      </c>
      <c r="AA22" s="55">
        <f>C22*Parameters!N$31</f>
        <v>1.8654600000000001</v>
      </c>
      <c r="AB22" s="56">
        <f>D22*Parameters!O$31</f>
        <v>4.363534500000001</v>
      </c>
      <c r="AC22" s="57">
        <f>E22*Parameters!P$31</f>
        <v>9.6036570000000019</v>
      </c>
      <c r="AD22" s="55">
        <f>F22*Parameters!N$31</f>
        <v>0.18654600000000002</v>
      </c>
      <c r="AE22" s="56">
        <f>G22*Parameters!O$31</f>
        <v>0.43635345000000014</v>
      </c>
      <c r="AF22" s="57">
        <f>H22*Parameters!P$31</f>
        <v>0.96036570000000021</v>
      </c>
    </row>
    <row r="23" spans="1:32" x14ac:dyDescent="0.2">
      <c r="A23" s="4" t="s">
        <v>94</v>
      </c>
      <c r="B23" s="4" t="s">
        <v>17</v>
      </c>
      <c r="C23" s="55">
        <f>Node_List!Z23*Parameters!D$21</f>
        <v>6.7053600000000015</v>
      </c>
      <c r="D23" s="56">
        <f>Node_List!AA23*Parameters!E$21</f>
        <v>16.255902000000006</v>
      </c>
      <c r="E23" s="57">
        <f>Node_List!AB23*Parameters!F$21</f>
        <v>37.089612000000002</v>
      </c>
      <c r="F23" s="55">
        <f>C23*Parameters!N$24</f>
        <v>0.67053600000000024</v>
      </c>
      <c r="G23" s="56">
        <f>D23*Parameters!O$24</f>
        <v>1.6255902000000007</v>
      </c>
      <c r="H23" s="57">
        <f>E23*Parameters!P$24</f>
        <v>3.7089612000000005</v>
      </c>
      <c r="I23" s="55">
        <f>C23*Parameters!N$27</f>
        <v>1.6763400000000004</v>
      </c>
      <c r="J23" s="56">
        <f>D23*Parameters!O$27</f>
        <v>4.0639755000000015</v>
      </c>
      <c r="K23" s="57">
        <f>E23*Parameters!P$27</f>
        <v>9.2724030000000006</v>
      </c>
      <c r="L23" s="55">
        <f>F23*Parameters!N$27</f>
        <v>0.16763400000000006</v>
      </c>
      <c r="M23" s="56">
        <f>G23*Parameters!O$27</f>
        <v>0.40639755000000016</v>
      </c>
      <c r="N23" s="57">
        <f>H23*Parameters!P$27</f>
        <v>0.92724030000000013</v>
      </c>
      <c r="O23" s="55">
        <f>C23*Parameters!N$29</f>
        <v>1.6763400000000004</v>
      </c>
      <c r="P23" s="56">
        <f>D23*Parameters!O$29</f>
        <v>4.0639755000000015</v>
      </c>
      <c r="Q23" s="57">
        <f>E23*Parameters!P$29</f>
        <v>9.2724030000000006</v>
      </c>
      <c r="R23" s="55">
        <f>F23*Parameters!N$29</f>
        <v>0.16763400000000006</v>
      </c>
      <c r="S23" s="56">
        <f>G23*Parameters!O$27</f>
        <v>0.40639755000000016</v>
      </c>
      <c r="T23" s="57">
        <f>H23*Parameters!P$27</f>
        <v>0.92724030000000013</v>
      </c>
      <c r="U23" s="55">
        <f>C23*Parameters!N$30</f>
        <v>1.6763400000000004</v>
      </c>
      <c r="V23" s="56">
        <f>D23*Parameters!O$30</f>
        <v>4.0639755000000015</v>
      </c>
      <c r="W23" s="57">
        <f>E23*Parameters!P$30</f>
        <v>9.2724030000000006</v>
      </c>
      <c r="X23" s="55">
        <f>F23*Parameters!N$30</f>
        <v>0.16763400000000006</v>
      </c>
      <c r="Y23" s="56">
        <f>G23*Parameters!O$30</f>
        <v>0.40639755000000016</v>
      </c>
      <c r="Z23" s="57">
        <f>H23*Parameters!P$30</f>
        <v>0.92724030000000013</v>
      </c>
      <c r="AA23" s="55">
        <f>C23*Parameters!N$31</f>
        <v>1.6763400000000004</v>
      </c>
      <c r="AB23" s="56">
        <f>D23*Parameters!O$31</f>
        <v>4.0639755000000015</v>
      </c>
      <c r="AC23" s="57">
        <f>E23*Parameters!P$31</f>
        <v>9.2724030000000006</v>
      </c>
      <c r="AD23" s="55">
        <f>F23*Parameters!N$31</f>
        <v>0.16763400000000006</v>
      </c>
      <c r="AE23" s="56">
        <f>G23*Parameters!O$31</f>
        <v>0.40639755000000016</v>
      </c>
      <c r="AF23" s="57">
        <f>H23*Parameters!P$31</f>
        <v>0.92724030000000013</v>
      </c>
    </row>
    <row r="24" spans="1:32" x14ac:dyDescent="0.2">
      <c r="A24" s="4" t="s">
        <v>95</v>
      </c>
      <c r="B24" s="4" t="s">
        <v>17</v>
      </c>
      <c r="C24" s="55">
        <f>Node_List!Z24*Parameters!D$21</f>
        <v>14.38128</v>
      </c>
      <c r="D24" s="56">
        <f>Node_List!AA24*Parameters!E$21</f>
        <v>34.950096000000009</v>
      </c>
      <c r="E24" s="57">
        <f>Node_List!AB24*Parameters!F$21</f>
        <v>80.662176000000017</v>
      </c>
      <c r="F24" s="55">
        <f>C24*Parameters!N$24</f>
        <v>1.4381280000000001</v>
      </c>
      <c r="G24" s="56">
        <f>D24*Parameters!O$24</f>
        <v>3.4950096000000013</v>
      </c>
      <c r="H24" s="57">
        <f>E24*Parameters!P$24</f>
        <v>8.0662176000000017</v>
      </c>
      <c r="I24" s="55">
        <f>C24*Parameters!N$27</f>
        <v>3.5953200000000001</v>
      </c>
      <c r="J24" s="56">
        <f>D24*Parameters!O$27</f>
        <v>8.7375240000000023</v>
      </c>
      <c r="K24" s="57">
        <f>E24*Parameters!P$27</f>
        <v>20.165544000000004</v>
      </c>
      <c r="L24" s="55">
        <f>F24*Parameters!N$27</f>
        <v>0.35953200000000002</v>
      </c>
      <c r="M24" s="56">
        <f>G24*Parameters!O$27</f>
        <v>0.87375240000000032</v>
      </c>
      <c r="N24" s="57">
        <f>H24*Parameters!P$27</f>
        <v>2.0165544000000004</v>
      </c>
      <c r="O24" s="55">
        <f>C24*Parameters!N$29</f>
        <v>3.5953200000000001</v>
      </c>
      <c r="P24" s="56">
        <f>D24*Parameters!O$29</f>
        <v>8.7375240000000023</v>
      </c>
      <c r="Q24" s="57">
        <f>E24*Parameters!P$29</f>
        <v>20.165544000000004</v>
      </c>
      <c r="R24" s="55">
        <f>F24*Parameters!N$29</f>
        <v>0.35953200000000002</v>
      </c>
      <c r="S24" s="56">
        <f>G24*Parameters!O$27</f>
        <v>0.87375240000000032</v>
      </c>
      <c r="T24" s="57">
        <f>H24*Parameters!P$27</f>
        <v>2.0165544000000004</v>
      </c>
      <c r="U24" s="55">
        <f>C24*Parameters!N$30</f>
        <v>3.5953200000000001</v>
      </c>
      <c r="V24" s="56">
        <f>D24*Parameters!O$30</f>
        <v>8.7375240000000023</v>
      </c>
      <c r="W24" s="57">
        <f>E24*Parameters!P$30</f>
        <v>20.165544000000004</v>
      </c>
      <c r="X24" s="55">
        <f>F24*Parameters!N$30</f>
        <v>0.35953200000000002</v>
      </c>
      <c r="Y24" s="56">
        <f>G24*Parameters!O$30</f>
        <v>0.87375240000000032</v>
      </c>
      <c r="Z24" s="57">
        <f>H24*Parameters!P$30</f>
        <v>2.0165544000000004</v>
      </c>
      <c r="AA24" s="55">
        <f>C24*Parameters!N$31</f>
        <v>3.5953200000000001</v>
      </c>
      <c r="AB24" s="56">
        <f>D24*Parameters!O$31</f>
        <v>8.7375240000000023</v>
      </c>
      <c r="AC24" s="57">
        <f>E24*Parameters!P$31</f>
        <v>20.165544000000004</v>
      </c>
      <c r="AD24" s="55">
        <f>F24*Parameters!N$31</f>
        <v>0.35953200000000002</v>
      </c>
      <c r="AE24" s="56">
        <f>G24*Parameters!O$31</f>
        <v>0.87375240000000032</v>
      </c>
      <c r="AF24" s="57">
        <f>H24*Parameters!P$31</f>
        <v>2.0165544000000004</v>
      </c>
    </row>
    <row r="25" spans="1:32" x14ac:dyDescent="0.2">
      <c r="A25" s="4" t="s">
        <v>96</v>
      </c>
      <c r="B25" s="4" t="s">
        <v>17</v>
      </c>
      <c r="C25" s="55">
        <f>Node_List!Z25*Parameters!D$21</f>
        <v>13.690800000000003</v>
      </c>
      <c r="D25" s="56">
        <f>Node_List!AA25*Parameters!E$21</f>
        <v>30.852810000000005</v>
      </c>
      <c r="E25" s="57">
        <f>Node_List!AB25*Parameters!F$21</f>
        <v>68.785860000000014</v>
      </c>
      <c r="F25" s="55">
        <f>C25*Parameters!N$24</f>
        <v>1.3690800000000003</v>
      </c>
      <c r="G25" s="56">
        <f>D25*Parameters!O$24</f>
        <v>3.0852810000000006</v>
      </c>
      <c r="H25" s="57">
        <f>E25*Parameters!P$24</f>
        <v>6.8785860000000021</v>
      </c>
      <c r="I25" s="55">
        <f>C25*Parameters!N$27</f>
        <v>3.4227000000000007</v>
      </c>
      <c r="J25" s="56">
        <f>D25*Parameters!O$27</f>
        <v>7.7132025000000013</v>
      </c>
      <c r="K25" s="57">
        <f>E25*Parameters!P$27</f>
        <v>17.196465000000003</v>
      </c>
      <c r="L25" s="55">
        <f>F25*Parameters!N$27</f>
        <v>0.34227000000000007</v>
      </c>
      <c r="M25" s="56">
        <f>G25*Parameters!O$27</f>
        <v>0.77132025000000015</v>
      </c>
      <c r="N25" s="57">
        <f>H25*Parameters!P$27</f>
        <v>1.7196465000000005</v>
      </c>
      <c r="O25" s="55">
        <f>C25*Parameters!N$29</f>
        <v>3.4227000000000007</v>
      </c>
      <c r="P25" s="56">
        <f>D25*Parameters!O$29</f>
        <v>7.7132025000000013</v>
      </c>
      <c r="Q25" s="57">
        <f>E25*Parameters!P$29</f>
        <v>17.196465000000003</v>
      </c>
      <c r="R25" s="55">
        <f>F25*Parameters!N$29</f>
        <v>0.34227000000000007</v>
      </c>
      <c r="S25" s="56">
        <f>G25*Parameters!O$27</f>
        <v>0.77132025000000015</v>
      </c>
      <c r="T25" s="57">
        <f>H25*Parameters!P$27</f>
        <v>1.7196465000000005</v>
      </c>
      <c r="U25" s="55">
        <f>C25*Parameters!N$30</f>
        <v>3.4227000000000007</v>
      </c>
      <c r="V25" s="56">
        <f>D25*Parameters!O$30</f>
        <v>7.7132025000000013</v>
      </c>
      <c r="W25" s="57">
        <f>E25*Parameters!P$30</f>
        <v>17.196465000000003</v>
      </c>
      <c r="X25" s="55">
        <f>F25*Parameters!N$30</f>
        <v>0.34227000000000007</v>
      </c>
      <c r="Y25" s="56">
        <f>G25*Parameters!O$30</f>
        <v>0.77132025000000015</v>
      </c>
      <c r="Z25" s="57">
        <f>H25*Parameters!P$30</f>
        <v>1.7196465000000005</v>
      </c>
      <c r="AA25" s="55">
        <f>C25*Parameters!N$31</f>
        <v>3.4227000000000007</v>
      </c>
      <c r="AB25" s="56">
        <f>D25*Parameters!O$31</f>
        <v>7.7132025000000013</v>
      </c>
      <c r="AC25" s="57">
        <f>E25*Parameters!P$31</f>
        <v>17.196465000000003</v>
      </c>
      <c r="AD25" s="55">
        <f>F25*Parameters!N$31</f>
        <v>0.34227000000000007</v>
      </c>
      <c r="AE25" s="56">
        <f>G25*Parameters!O$31</f>
        <v>0.77132025000000015</v>
      </c>
      <c r="AF25" s="57">
        <f>H25*Parameters!P$31</f>
        <v>1.7196465000000005</v>
      </c>
    </row>
    <row r="26" spans="1:32" x14ac:dyDescent="0.2">
      <c r="A26" s="4" t="s">
        <v>97</v>
      </c>
      <c r="B26" s="4" t="s">
        <v>17</v>
      </c>
      <c r="C26" s="55">
        <f>Node_List!Z26*Parameters!D$21</f>
        <v>4.260720000000001</v>
      </c>
      <c r="D26" s="56">
        <f>Node_List!AA26*Parameters!E$21</f>
        <v>10.065054000000003</v>
      </c>
      <c r="E26" s="57">
        <f>Node_List!AB26*Parameters!F$21</f>
        <v>22.139724000000001</v>
      </c>
      <c r="F26" s="55">
        <f>C26*Parameters!N$24</f>
        <v>0.42607200000000012</v>
      </c>
      <c r="G26" s="56">
        <f>D26*Parameters!O$24</f>
        <v>1.0065054000000004</v>
      </c>
      <c r="H26" s="57">
        <f>E26*Parameters!P$24</f>
        <v>2.2139724000000003</v>
      </c>
      <c r="I26" s="55">
        <f>C26*Parameters!N$27</f>
        <v>1.0651800000000002</v>
      </c>
      <c r="J26" s="56">
        <f>D26*Parameters!O$27</f>
        <v>2.5162635000000009</v>
      </c>
      <c r="K26" s="57">
        <f>E26*Parameters!P$27</f>
        <v>5.5349310000000003</v>
      </c>
      <c r="L26" s="55">
        <f>F26*Parameters!N$27</f>
        <v>0.10651800000000003</v>
      </c>
      <c r="M26" s="56">
        <f>G26*Parameters!O$27</f>
        <v>0.25162635000000011</v>
      </c>
      <c r="N26" s="57">
        <f>H26*Parameters!P$27</f>
        <v>0.55349310000000007</v>
      </c>
      <c r="O26" s="55">
        <f>C26*Parameters!N$29</f>
        <v>1.0651800000000002</v>
      </c>
      <c r="P26" s="56">
        <f>D26*Parameters!O$29</f>
        <v>2.5162635000000009</v>
      </c>
      <c r="Q26" s="57">
        <f>E26*Parameters!P$29</f>
        <v>5.5349310000000003</v>
      </c>
      <c r="R26" s="55">
        <f>F26*Parameters!N$29</f>
        <v>0.10651800000000003</v>
      </c>
      <c r="S26" s="56">
        <f>G26*Parameters!O$27</f>
        <v>0.25162635000000011</v>
      </c>
      <c r="T26" s="57">
        <f>H26*Parameters!P$27</f>
        <v>0.55349310000000007</v>
      </c>
      <c r="U26" s="55">
        <f>C26*Parameters!N$30</f>
        <v>1.0651800000000002</v>
      </c>
      <c r="V26" s="56">
        <f>D26*Parameters!O$30</f>
        <v>2.5162635000000009</v>
      </c>
      <c r="W26" s="57">
        <f>E26*Parameters!P$30</f>
        <v>5.5349310000000003</v>
      </c>
      <c r="X26" s="55">
        <f>F26*Parameters!N$30</f>
        <v>0.10651800000000003</v>
      </c>
      <c r="Y26" s="56">
        <f>G26*Parameters!O$30</f>
        <v>0.25162635000000011</v>
      </c>
      <c r="Z26" s="57">
        <f>H26*Parameters!P$30</f>
        <v>0.55349310000000007</v>
      </c>
      <c r="AA26" s="55">
        <f>C26*Parameters!N$31</f>
        <v>1.0651800000000002</v>
      </c>
      <c r="AB26" s="56">
        <f>D26*Parameters!O$31</f>
        <v>2.5162635000000009</v>
      </c>
      <c r="AC26" s="57">
        <f>E26*Parameters!P$31</f>
        <v>5.5349310000000003</v>
      </c>
      <c r="AD26" s="55">
        <f>F26*Parameters!N$31</f>
        <v>0.10651800000000003</v>
      </c>
      <c r="AE26" s="56">
        <f>G26*Parameters!O$31</f>
        <v>0.25162635000000011</v>
      </c>
      <c r="AF26" s="57">
        <f>H26*Parameters!P$31</f>
        <v>0.55349310000000007</v>
      </c>
    </row>
    <row r="27" spans="1:32" x14ac:dyDescent="0.2">
      <c r="A27" s="4" t="s">
        <v>98</v>
      </c>
      <c r="B27" s="4" t="s">
        <v>17</v>
      </c>
      <c r="C27" s="55">
        <f>Node_List!Z27*Parameters!D$21</f>
        <v>9.2779200000000017</v>
      </c>
      <c r="D27" s="56">
        <f>Node_List!AA27*Parameters!E$21</f>
        <v>22.768344000000003</v>
      </c>
      <c r="E27" s="57">
        <f>Node_List!AB27*Parameters!F$21</f>
        <v>51.604464000000007</v>
      </c>
      <c r="F27" s="55">
        <f>C27*Parameters!N$24</f>
        <v>0.92779200000000017</v>
      </c>
      <c r="G27" s="56">
        <f>D27*Parameters!O$24</f>
        <v>2.2768344000000003</v>
      </c>
      <c r="H27" s="57">
        <f>E27*Parameters!P$24</f>
        <v>5.1604464000000014</v>
      </c>
      <c r="I27" s="55">
        <f>C27*Parameters!N$27</f>
        <v>2.3194800000000004</v>
      </c>
      <c r="J27" s="56">
        <f>D27*Parameters!O$27</f>
        <v>5.6920860000000006</v>
      </c>
      <c r="K27" s="57">
        <f>E27*Parameters!P$27</f>
        <v>12.901116000000002</v>
      </c>
      <c r="L27" s="55">
        <f>F27*Parameters!N$27</f>
        <v>0.23194800000000004</v>
      </c>
      <c r="M27" s="56">
        <f>G27*Parameters!O$27</f>
        <v>0.56920860000000006</v>
      </c>
      <c r="N27" s="57">
        <f>H27*Parameters!P$27</f>
        <v>1.2901116000000004</v>
      </c>
      <c r="O27" s="55">
        <f>C27*Parameters!N$29</f>
        <v>2.3194800000000004</v>
      </c>
      <c r="P27" s="56">
        <f>D27*Parameters!O$29</f>
        <v>5.6920860000000006</v>
      </c>
      <c r="Q27" s="57">
        <f>E27*Parameters!P$29</f>
        <v>12.901116000000002</v>
      </c>
      <c r="R27" s="55">
        <f>F27*Parameters!N$29</f>
        <v>0.23194800000000004</v>
      </c>
      <c r="S27" s="56">
        <f>G27*Parameters!O$27</f>
        <v>0.56920860000000006</v>
      </c>
      <c r="T27" s="57">
        <f>H27*Parameters!P$27</f>
        <v>1.2901116000000004</v>
      </c>
      <c r="U27" s="55">
        <f>C27*Parameters!N$30</f>
        <v>2.3194800000000004</v>
      </c>
      <c r="V27" s="56">
        <f>D27*Parameters!O$30</f>
        <v>5.6920860000000006</v>
      </c>
      <c r="W27" s="57">
        <f>E27*Parameters!P$30</f>
        <v>12.901116000000002</v>
      </c>
      <c r="X27" s="55">
        <f>F27*Parameters!N$30</f>
        <v>0.23194800000000004</v>
      </c>
      <c r="Y27" s="56">
        <f>G27*Parameters!O$30</f>
        <v>0.56920860000000006</v>
      </c>
      <c r="Z27" s="57">
        <f>H27*Parameters!P$30</f>
        <v>1.2901116000000004</v>
      </c>
      <c r="AA27" s="55">
        <f>C27*Parameters!N$31</f>
        <v>2.3194800000000004</v>
      </c>
      <c r="AB27" s="56">
        <f>D27*Parameters!O$31</f>
        <v>5.6920860000000006</v>
      </c>
      <c r="AC27" s="57">
        <f>E27*Parameters!P$31</f>
        <v>12.901116000000002</v>
      </c>
      <c r="AD27" s="55">
        <f>F27*Parameters!N$31</f>
        <v>0.23194800000000004</v>
      </c>
      <c r="AE27" s="56">
        <f>G27*Parameters!O$31</f>
        <v>0.56920860000000006</v>
      </c>
      <c r="AF27" s="57">
        <f>H27*Parameters!P$31</f>
        <v>1.2901116000000004</v>
      </c>
    </row>
    <row r="28" spans="1:32" x14ac:dyDescent="0.2">
      <c r="A28" s="4" t="s">
        <v>99</v>
      </c>
      <c r="B28" s="4" t="s">
        <v>18</v>
      </c>
      <c r="C28" s="55">
        <f>Node_List!Z28*Parameters!D$21</f>
        <v>1.6104000000000003</v>
      </c>
      <c r="D28" s="56">
        <f>Node_List!AA28*Parameters!E$21</f>
        <v>4.8247800000000005</v>
      </c>
      <c r="E28" s="57">
        <f>Node_List!AB28*Parameters!F$21</f>
        <v>12.058680000000001</v>
      </c>
      <c r="F28" s="55">
        <f>C28*Parameters!N$24</f>
        <v>0.16104000000000004</v>
      </c>
      <c r="G28" s="56">
        <f>D28*Parameters!O$24</f>
        <v>0.48247800000000007</v>
      </c>
      <c r="H28" s="57">
        <f>E28*Parameters!P$24</f>
        <v>1.2058680000000002</v>
      </c>
      <c r="I28" s="55">
        <f>C28*Parameters!N$27</f>
        <v>0.40260000000000007</v>
      </c>
      <c r="J28" s="56">
        <f>D28*Parameters!O$27</f>
        <v>1.2061950000000001</v>
      </c>
      <c r="K28" s="57">
        <f>E28*Parameters!P$27</f>
        <v>3.0146700000000002</v>
      </c>
      <c r="L28" s="55">
        <f>F28*Parameters!N$27</f>
        <v>4.0260000000000011E-2</v>
      </c>
      <c r="M28" s="56">
        <f>G28*Parameters!O$27</f>
        <v>0.12061950000000002</v>
      </c>
      <c r="N28" s="57">
        <f>H28*Parameters!P$27</f>
        <v>0.30146700000000004</v>
      </c>
      <c r="O28" s="55">
        <f>C28*Parameters!N$29</f>
        <v>0.40260000000000007</v>
      </c>
      <c r="P28" s="56">
        <f>D28*Parameters!O$29</f>
        <v>1.2061950000000001</v>
      </c>
      <c r="Q28" s="57">
        <f>E28*Parameters!P$29</f>
        <v>3.0146700000000002</v>
      </c>
      <c r="R28" s="55">
        <f>F28*Parameters!N$29</f>
        <v>4.0260000000000011E-2</v>
      </c>
      <c r="S28" s="56">
        <f>G28*Parameters!O$27</f>
        <v>0.12061950000000002</v>
      </c>
      <c r="T28" s="57">
        <f>H28*Parameters!P$27</f>
        <v>0.30146700000000004</v>
      </c>
      <c r="U28" s="55">
        <f>C28*Parameters!N$30</f>
        <v>0.40260000000000007</v>
      </c>
      <c r="V28" s="56">
        <f>D28*Parameters!O$30</f>
        <v>1.2061950000000001</v>
      </c>
      <c r="W28" s="57">
        <f>E28*Parameters!P$30</f>
        <v>3.0146700000000002</v>
      </c>
      <c r="X28" s="55">
        <f>F28*Parameters!N$30</f>
        <v>4.0260000000000011E-2</v>
      </c>
      <c r="Y28" s="56">
        <f>G28*Parameters!O$30</f>
        <v>0.12061950000000002</v>
      </c>
      <c r="Z28" s="57">
        <f>H28*Parameters!P$30</f>
        <v>0.30146700000000004</v>
      </c>
      <c r="AA28" s="55">
        <f>C28*Parameters!N$31</f>
        <v>0.40260000000000007</v>
      </c>
      <c r="AB28" s="56">
        <f>D28*Parameters!O$31</f>
        <v>1.2061950000000001</v>
      </c>
      <c r="AC28" s="57">
        <f>E28*Parameters!P$31</f>
        <v>3.0146700000000002</v>
      </c>
      <c r="AD28" s="55">
        <f>F28*Parameters!N$31</f>
        <v>4.0260000000000011E-2</v>
      </c>
      <c r="AE28" s="56">
        <f>G28*Parameters!O$31</f>
        <v>0.12061950000000002</v>
      </c>
      <c r="AF28" s="57">
        <f>H28*Parameters!P$31</f>
        <v>0.30146700000000004</v>
      </c>
    </row>
    <row r="29" spans="1:32" x14ac:dyDescent="0.2">
      <c r="A29" s="4" t="s">
        <v>100</v>
      </c>
      <c r="B29" s="4" t="s">
        <v>17</v>
      </c>
      <c r="C29" s="55">
        <f>Node_List!Z29*Parameters!D$21</f>
        <v>19.725840000000005</v>
      </c>
      <c r="D29" s="56">
        <f>Node_List!AA29*Parameters!E$21</f>
        <v>49.228938000000021</v>
      </c>
      <c r="E29" s="57">
        <f>Node_List!AB29*Parameters!F$21</f>
        <v>113.74342800000002</v>
      </c>
      <c r="F29" s="55">
        <f>C29*Parameters!N$24</f>
        <v>1.9725840000000006</v>
      </c>
      <c r="G29" s="56">
        <f>D29*Parameters!O$24</f>
        <v>4.9228938000000024</v>
      </c>
      <c r="H29" s="57">
        <f>E29*Parameters!P$24</f>
        <v>11.374342800000003</v>
      </c>
      <c r="I29" s="55">
        <f>C29*Parameters!N$27</f>
        <v>4.9314600000000013</v>
      </c>
      <c r="J29" s="56">
        <f>D29*Parameters!O$27</f>
        <v>12.307234500000005</v>
      </c>
      <c r="K29" s="57">
        <f>E29*Parameters!P$27</f>
        <v>28.435857000000006</v>
      </c>
      <c r="L29" s="55">
        <f>F29*Parameters!N$27</f>
        <v>0.49314600000000014</v>
      </c>
      <c r="M29" s="56">
        <f>G29*Parameters!O$27</f>
        <v>1.2307234500000006</v>
      </c>
      <c r="N29" s="57">
        <f>H29*Parameters!P$27</f>
        <v>2.8435857000000007</v>
      </c>
      <c r="O29" s="55">
        <f>C29*Parameters!N$29</f>
        <v>4.9314600000000013</v>
      </c>
      <c r="P29" s="56">
        <f>D29*Parameters!O$29</f>
        <v>12.307234500000005</v>
      </c>
      <c r="Q29" s="57">
        <f>E29*Parameters!P$29</f>
        <v>28.435857000000006</v>
      </c>
      <c r="R29" s="55">
        <f>F29*Parameters!N$29</f>
        <v>0.49314600000000014</v>
      </c>
      <c r="S29" s="56">
        <f>G29*Parameters!O$27</f>
        <v>1.2307234500000006</v>
      </c>
      <c r="T29" s="57">
        <f>H29*Parameters!P$27</f>
        <v>2.8435857000000007</v>
      </c>
      <c r="U29" s="55">
        <f>C29*Parameters!N$30</f>
        <v>4.9314600000000013</v>
      </c>
      <c r="V29" s="56">
        <f>D29*Parameters!O$30</f>
        <v>12.307234500000005</v>
      </c>
      <c r="W29" s="57">
        <f>E29*Parameters!P$30</f>
        <v>28.435857000000006</v>
      </c>
      <c r="X29" s="55">
        <f>F29*Parameters!N$30</f>
        <v>0.49314600000000014</v>
      </c>
      <c r="Y29" s="56">
        <f>G29*Parameters!O$30</f>
        <v>1.2307234500000006</v>
      </c>
      <c r="Z29" s="57">
        <f>H29*Parameters!P$30</f>
        <v>2.8435857000000007</v>
      </c>
      <c r="AA29" s="55">
        <f>C29*Parameters!N$31</f>
        <v>4.9314600000000013</v>
      </c>
      <c r="AB29" s="56">
        <f>D29*Parameters!O$31</f>
        <v>12.307234500000005</v>
      </c>
      <c r="AC29" s="57">
        <f>E29*Parameters!P$31</f>
        <v>28.435857000000006</v>
      </c>
      <c r="AD29" s="55">
        <f>F29*Parameters!N$31</f>
        <v>0.49314600000000014</v>
      </c>
      <c r="AE29" s="56">
        <f>G29*Parameters!O$31</f>
        <v>1.2307234500000006</v>
      </c>
      <c r="AF29" s="57">
        <f>H29*Parameters!P$31</f>
        <v>2.8435857000000007</v>
      </c>
    </row>
    <row r="30" spans="1:32" x14ac:dyDescent="0.2">
      <c r="A30" s="4" t="s">
        <v>101</v>
      </c>
      <c r="B30" s="4" t="s">
        <v>17</v>
      </c>
      <c r="C30" s="55">
        <f>Node_List!Z30*Parameters!D$21</f>
        <v>22.157280000000004</v>
      </c>
      <c r="D30" s="56">
        <f>Node_List!AA30*Parameters!E$21</f>
        <v>52.693296000000004</v>
      </c>
      <c r="E30" s="57">
        <f>Node_List!AB30*Parameters!F$21</f>
        <v>119.681376</v>
      </c>
      <c r="F30" s="55">
        <f>C30*Parameters!N$24</f>
        <v>2.2157280000000004</v>
      </c>
      <c r="G30" s="56">
        <f>D30*Parameters!O$24</f>
        <v>5.2693296000000007</v>
      </c>
      <c r="H30" s="57">
        <f>E30*Parameters!P$24</f>
        <v>11.9681376</v>
      </c>
      <c r="I30" s="55">
        <f>C30*Parameters!N$27</f>
        <v>5.5393200000000009</v>
      </c>
      <c r="J30" s="56">
        <f>D30*Parameters!O$27</f>
        <v>13.173324000000001</v>
      </c>
      <c r="K30" s="57">
        <f>E30*Parameters!P$27</f>
        <v>29.920344</v>
      </c>
      <c r="L30" s="55">
        <f>F30*Parameters!N$27</f>
        <v>0.55393200000000009</v>
      </c>
      <c r="M30" s="56">
        <f>G30*Parameters!O$27</f>
        <v>1.3173324000000002</v>
      </c>
      <c r="N30" s="57">
        <f>H30*Parameters!P$27</f>
        <v>2.9920344000000001</v>
      </c>
      <c r="O30" s="55">
        <f>C30*Parameters!N$29</f>
        <v>5.5393200000000009</v>
      </c>
      <c r="P30" s="56">
        <f>D30*Parameters!O$29</f>
        <v>13.173324000000001</v>
      </c>
      <c r="Q30" s="57">
        <f>E30*Parameters!P$29</f>
        <v>29.920344</v>
      </c>
      <c r="R30" s="55">
        <f>F30*Parameters!N$29</f>
        <v>0.55393200000000009</v>
      </c>
      <c r="S30" s="56">
        <f>G30*Parameters!O$27</f>
        <v>1.3173324000000002</v>
      </c>
      <c r="T30" s="57">
        <f>H30*Parameters!P$27</f>
        <v>2.9920344000000001</v>
      </c>
      <c r="U30" s="55">
        <f>C30*Parameters!N$30</f>
        <v>5.5393200000000009</v>
      </c>
      <c r="V30" s="56">
        <f>D30*Parameters!O$30</f>
        <v>13.173324000000001</v>
      </c>
      <c r="W30" s="57">
        <f>E30*Parameters!P$30</f>
        <v>29.920344</v>
      </c>
      <c r="X30" s="55">
        <f>F30*Parameters!N$30</f>
        <v>0.55393200000000009</v>
      </c>
      <c r="Y30" s="56">
        <f>G30*Parameters!O$30</f>
        <v>1.3173324000000002</v>
      </c>
      <c r="Z30" s="57">
        <f>H30*Parameters!P$30</f>
        <v>2.9920344000000001</v>
      </c>
      <c r="AA30" s="55">
        <f>C30*Parameters!N$31</f>
        <v>5.5393200000000009</v>
      </c>
      <c r="AB30" s="56">
        <f>D30*Parameters!O$31</f>
        <v>13.173324000000001</v>
      </c>
      <c r="AC30" s="57">
        <f>E30*Parameters!P$31</f>
        <v>29.920344</v>
      </c>
      <c r="AD30" s="55">
        <f>F30*Parameters!N$31</f>
        <v>0.55393200000000009</v>
      </c>
      <c r="AE30" s="56">
        <f>G30*Parameters!O$31</f>
        <v>1.3173324000000002</v>
      </c>
      <c r="AF30" s="57">
        <f>H30*Parameters!P$31</f>
        <v>2.9920344000000001</v>
      </c>
    </row>
    <row r="31" spans="1:32" x14ac:dyDescent="0.2">
      <c r="A31" s="4" t="s">
        <v>102</v>
      </c>
      <c r="B31" s="4" t="s">
        <v>17</v>
      </c>
      <c r="C31" s="55">
        <f>Node_List!Z31*Parameters!D$21</f>
        <v>8.3724000000000007</v>
      </c>
      <c r="D31" s="56">
        <f>Node_List!AA31*Parameters!E$21</f>
        <v>21.728430000000003</v>
      </c>
      <c r="E31" s="57">
        <f>Node_List!AB31*Parameters!F$21</f>
        <v>50.777580000000015</v>
      </c>
      <c r="F31" s="55">
        <f>C31*Parameters!N$24</f>
        <v>0.8372400000000001</v>
      </c>
      <c r="G31" s="56">
        <f>D31*Parameters!O$24</f>
        <v>2.1728430000000003</v>
      </c>
      <c r="H31" s="57">
        <f>E31*Parameters!P$24</f>
        <v>5.077758000000002</v>
      </c>
      <c r="I31" s="55">
        <f>C31*Parameters!N$27</f>
        <v>2.0931000000000002</v>
      </c>
      <c r="J31" s="56">
        <f>D31*Parameters!O$27</f>
        <v>5.4321075000000008</v>
      </c>
      <c r="K31" s="57">
        <f>E31*Parameters!P$27</f>
        <v>12.694395000000004</v>
      </c>
      <c r="L31" s="55">
        <f>F31*Parameters!N$27</f>
        <v>0.20931000000000002</v>
      </c>
      <c r="M31" s="56">
        <f>G31*Parameters!O$27</f>
        <v>0.54321075000000008</v>
      </c>
      <c r="N31" s="57">
        <f>H31*Parameters!P$27</f>
        <v>1.2694395000000005</v>
      </c>
      <c r="O31" s="55">
        <f>C31*Parameters!N$29</f>
        <v>2.0931000000000002</v>
      </c>
      <c r="P31" s="56">
        <f>D31*Parameters!O$29</f>
        <v>5.4321075000000008</v>
      </c>
      <c r="Q31" s="57">
        <f>E31*Parameters!P$29</f>
        <v>12.694395000000004</v>
      </c>
      <c r="R31" s="55">
        <f>F31*Parameters!N$29</f>
        <v>0.20931000000000002</v>
      </c>
      <c r="S31" s="56">
        <f>G31*Parameters!O$27</f>
        <v>0.54321075000000008</v>
      </c>
      <c r="T31" s="57">
        <f>H31*Parameters!P$27</f>
        <v>1.2694395000000005</v>
      </c>
      <c r="U31" s="55">
        <f>C31*Parameters!N$30</f>
        <v>2.0931000000000002</v>
      </c>
      <c r="V31" s="56">
        <f>D31*Parameters!O$30</f>
        <v>5.4321075000000008</v>
      </c>
      <c r="W31" s="57">
        <f>E31*Parameters!P$30</f>
        <v>12.694395000000004</v>
      </c>
      <c r="X31" s="55">
        <f>F31*Parameters!N$30</f>
        <v>0.20931000000000002</v>
      </c>
      <c r="Y31" s="56">
        <f>G31*Parameters!O$30</f>
        <v>0.54321075000000008</v>
      </c>
      <c r="Z31" s="57">
        <f>H31*Parameters!P$30</f>
        <v>1.2694395000000005</v>
      </c>
      <c r="AA31" s="55">
        <f>C31*Parameters!N$31</f>
        <v>2.0931000000000002</v>
      </c>
      <c r="AB31" s="56">
        <f>D31*Parameters!O$31</f>
        <v>5.4321075000000008</v>
      </c>
      <c r="AC31" s="57">
        <f>E31*Parameters!P$31</f>
        <v>12.694395000000004</v>
      </c>
      <c r="AD31" s="55">
        <f>F31*Parameters!N$31</f>
        <v>0.20931000000000002</v>
      </c>
      <c r="AE31" s="56">
        <f>G31*Parameters!O$31</f>
        <v>0.54321075000000008</v>
      </c>
      <c r="AF31" s="57">
        <f>H31*Parameters!P$31</f>
        <v>1.2694395000000005</v>
      </c>
    </row>
    <row r="32" spans="1:32" x14ac:dyDescent="0.2">
      <c r="A32" s="4" t="s">
        <v>103</v>
      </c>
      <c r="B32" s="4" t="s">
        <v>17</v>
      </c>
      <c r="C32" s="55">
        <f>Node_List!Z32*Parameters!D$21</f>
        <v>8.6769600000000011</v>
      </c>
      <c r="D32" s="56">
        <f>Node_List!AA32*Parameters!E$21</f>
        <v>22.385772000000006</v>
      </c>
      <c r="E32" s="57">
        <f>Node_List!AB32*Parameters!F$21</f>
        <v>52.211832000000008</v>
      </c>
      <c r="F32" s="55">
        <f>C32*Parameters!N$24</f>
        <v>0.86769600000000013</v>
      </c>
      <c r="G32" s="56">
        <f>D32*Parameters!O$24</f>
        <v>2.2385772000000008</v>
      </c>
      <c r="H32" s="57">
        <f>E32*Parameters!P$24</f>
        <v>5.2211832000000014</v>
      </c>
      <c r="I32" s="55">
        <f>C32*Parameters!N$27</f>
        <v>2.1692400000000003</v>
      </c>
      <c r="J32" s="56">
        <f>D32*Parameters!O$27</f>
        <v>5.5964430000000016</v>
      </c>
      <c r="K32" s="57">
        <f>E32*Parameters!P$27</f>
        <v>13.052958000000002</v>
      </c>
      <c r="L32" s="55">
        <f>F32*Parameters!N$27</f>
        <v>0.21692400000000003</v>
      </c>
      <c r="M32" s="56">
        <f>G32*Parameters!O$27</f>
        <v>0.55964430000000021</v>
      </c>
      <c r="N32" s="57">
        <f>H32*Parameters!P$27</f>
        <v>1.3052958000000003</v>
      </c>
      <c r="O32" s="55">
        <f>C32*Parameters!N$29</f>
        <v>2.1692400000000003</v>
      </c>
      <c r="P32" s="56">
        <f>D32*Parameters!O$29</f>
        <v>5.5964430000000016</v>
      </c>
      <c r="Q32" s="57">
        <f>E32*Parameters!P$29</f>
        <v>13.052958000000002</v>
      </c>
      <c r="R32" s="55">
        <f>F32*Parameters!N$29</f>
        <v>0.21692400000000003</v>
      </c>
      <c r="S32" s="56">
        <f>G32*Parameters!O$27</f>
        <v>0.55964430000000021</v>
      </c>
      <c r="T32" s="57">
        <f>H32*Parameters!P$27</f>
        <v>1.3052958000000003</v>
      </c>
      <c r="U32" s="55">
        <f>C32*Parameters!N$30</f>
        <v>2.1692400000000003</v>
      </c>
      <c r="V32" s="56">
        <f>D32*Parameters!O$30</f>
        <v>5.5964430000000016</v>
      </c>
      <c r="W32" s="57">
        <f>E32*Parameters!P$30</f>
        <v>13.052958000000002</v>
      </c>
      <c r="X32" s="55">
        <f>F32*Parameters!N$30</f>
        <v>0.21692400000000003</v>
      </c>
      <c r="Y32" s="56">
        <f>G32*Parameters!O$30</f>
        <v>0.55964430000000021</v>
      </c>
      <c r="Z32" s="57">
        <f>H32*Parameters!P$30</f>
        <v>1.3052958000000003</v>
      </c>
      <c r="AA32" s="55">
        <f>C32*Parameters!N$31</f>
        <v>2.1692400000000003</v>
      </c>
      <c r="AB32" s="56">
        <f>D32*Parameters!O$31</f>
        <v>5.5964430000000016</v>
      </c>
      <c r="AC32" s="57">
        <f>E32*Parameters!P$31</f>
        <v>13.052958000000002</v>
      </c>
      <c r="AD32" s="55">
        <f>F32*Parameters!N$31</f>
        <v>0.21692400000000003</v>
      </c>
      <c r="AE32" s="56">
        <f>G32*Parameters!O$31</f>
        <v>0.55964430000000021</v>
      </c>
      <c r="AF32" s="57">
        <f>H32*Parameters!P$31</f>
        <v>1.3052958000000003</v>
      </c>
    </row>
    <row r="33" spans="1:32" x14ac:dyDescent="0.2">
      <c r="A33" s="4" t="s">
        <v>104</v>
      </c>
      <c r="B33" s="4" t="s">
        <v>17</v>
      </c>
      <c r="C33" s="55">
        <f>Node_List!Z33*Parameters!D$21</f>
        <v>16.979520000000001</v>
      </c>
      <c r="D33" s="56">
        <f>Node_List!AA33*Parameters!E$21</f>
        <v>40.259964000000018</v>
      </c>
      <c r="E33" s="57">
        <f>Node_List!AB33*Parameters!F$21</f>
        <v>91.148184000000029</v>
      </c>
      <c r="F33" s="55">
        <f>C33*Parameters!N$24</f>
        <v>1.6979520000000001</v>
      </c>
      <c r="G33" s="56">
        <f>D33*Parameters!O$24</f>
        <v>4.0259964000000021</v>
      </c>
      <c r="H33" s="57">
        <f>E33*Parameters!P$24</f>
        <v>9.1148184000000025</v>
      </c>
      <c r="I33" s="55">
        <f>C33*Parameters!N$27</f>
        <v>4.2448800000000002</v>
      </c>
      <c r="J33" s="56">
        <f>D33*Parameters!O$27</f>
        <v>10.064991000000004</v>
      </c>
      <c r="K33" s="57">
        <f>E33*Parameters!P$27</f>
        <v>22.787046000000007</v>
      </c>
      <c r="L33" s="55">
        <f>F33*Parameters!N$27</f>
        <v>0.42448800000000003</v>
      </c>
      <c r="M33" s="56">
        <f>G33*Parameters!O$27</f>
        <v>1.0064991000000005</v>
      </c>
      <c r="N33" s="57">
        <f>H33*Parameters!P$27</f>
        <v>2.2787046000000006</v>
      </c>
      <c r="O33" s="55">
        <f>C33*Parameters!N$29</f>
        <v>4.2448800000000002</v>
      </c>
      <c r="P33" s="56">
        <f>D33*Parameters!O$29</f>
        <v>10.064991000000004</v>
      </c>
      <c r="Q33" s="57">
        <f>E33*Parameters!P$29</f>
        <v>22.787046000000007</v>
      </c>
      <c r="R33" s="55">
        <f>F33*Parameters!N$29</f>
        <v>0.42448800000000003</v>
      </c>
      <c r="S33" s="56">
        <f>G33*Parameters!O$27</f>
        <v>1.0064991000000005</v>
      </c>
      <c r="T33" s="57">
        <f>H33*Parameters!P$27</f>
        <v>2.2787046000000006</v>
      </c>
      <c r="U33" s="55">
        <f>C33*Parameters!N$30</f>
        <v>4.2448800000000002</v>
      </c>
      <c r="V33" s="56">
        <f>D33*Parameters!O$30</f>
        <v>10.064991000000004</v>
      </c>
      <c r="W33" s="57">
        <f>E33*Parameters!P$30</f>
        <v>22.787046000000007</v>
      </c>
      <c r="X33" s="55">
        <f>F33*Parameters!N$30</f>
        <v>0.42448800000000003</v>
      </c>
      <c r="Y33" s="56">
        <f>G33*Parameters!O$30</f>
        <v>1.0064991000000005</v>
      </c>
      <c r="Z33" s="57">
        <f>H33*Parameters!P$30</f>
        <v>2.2787046000000006</v>
      </c>
      <c r="AA33" s="55">
        <f>C33*Parameters!N$31</f>
        <v>4.2448800000000002</v>
      </c>
      <c r="AB33" s="56">
        <f>D33*Parameters!O$31</f>
        <v>10.064991000000004</v>
      </c>
      <c r="AC33" s="57">
        <f>E33*Parameters!P$31</f>
        <v>22.787046000000007</v>
      </c>
      <c r="AD33" s="55">
        <f>F33*Parameters!N$31</f>
        <v>0.42448800000000003</v>
      </c>
      <c r="AE33" s="56">
        <f>G33*Parameters!O$31</f>
        <v>1.0064991000000005</v>
      </c>
      <c r="AF33" s="57">
        <f>H33*Parameters!P$31</f>
        <v>2.2787046000000006</v>
      </c>
    </row>
    <row r="34" spans="1:32" x14ac:dyDescent="0.2">
      <c r="A34" s="4" t="s">
        <v>105</v>
      </c>
      <c r="B34" s="4" t="s">
        <v>17</v>
      </c>
      <c r="C34" s="55">
        <f>Node_List!Z34*Parameters!D$21</f>
        <v>12.659040000000003</v>
      </c>
      <c r="D34" s="56">
        <f>Node_List!AA34*Parameters!E$21</f>
        <v>31.36942800000001</v>
      </c>
      <c r="E34" s="57">
        <f>Node_List!AB34*Parameters!F$21</f>
        <v>71.839368000000007</v>
      </c>
      <c r="F34" s="55">
        <f>C34*Parameters!N$24</f>
        <v>1.2659040000000004</v>
      </c>
      <c r="G34" s="56">
        <f>D34*Parameters!O$24</f>
        <v>3.1369428000000013</v>
      </c>
      <c r="H34" s="57">
        <f>E34*Parameters!P$24</f>
        <v>7.1839368000000015</v>
      </c>
      <c r="I34" s="55">
        <f>C34*Parameters!N$27</f>
        <v>3.1647600000000007</v>
      </c>
      <c r="J34" s="56">
        <f>D34*Parameters!O$27</f>
        <v>7.8423570000000025</v>
      </c>
      <c r="K34" s="57">
        <f>E34*Parameters!P$27</f>
        <v>17.959842000000002</v>
      </c>
      <c r="L34" s="55">
        <f>F34*Parameters!N$27</f>
        <v>0.31647600000000009</v>
      </c>
      <c r="M34" s="56">
        <f>G34*Parameters!O$27</f>
        <v>0.78423570000000031</v>
      </c>
      <c r="N34" s="57">
        <f>H34*Parameters!P$27</f>
        <v>1.7959842000000004</v>
      </c>
      <c r="O34" s="55">
        <f>C34*Parameters!N$29</f>
        <v>3.1647600000000007</v>
      </c>
      <c r="P34" s="56">
        <f>D34*Parameters!O$29</f>
        <v>7.8423570000000025</v>
      </c>
      <c r="Q34" s="57">
        <f>E34*Parameters!P$29</f>
        <v>17.959842000000002</v>
      </c>
      <c r="R34" s="55">
        <f>F34*Parameters!N$29</f>
        <v>0.31647600000000009</v>
      </c>
      <c r="S34" s="56">
        <f>G34*Parameters!O$27</f>
        <v>0.78423570000000031</v>
      </c>
      <c r="T34" s="57">
        <f>H34*Parameters!P$27</f>
        <v>1.7959842000000004</v>
      </c>
      <c r="U34" s="55">
        <f>C34*Parameters!N$30</f>
        <v>3.1647600000000007</v>
      </c>
      <c r="V34" s="56">
        <f>D34*Parameters!O$30</f>
        <v>7.8423570000000025</v>
      </c>
      <c r="W34" s="57">
        <f>E34*Parameters!P$30</f>
        <v>17.959842000000002</v>
      </c>
      <c r="X34" s="55">
        <f>F34*Parameters!N$30</f>
        <v>0.31647600000000009</v>
      </c>
      <c r="Y34" s="56">
        <f>G34*Parameters!O$30</f>
        <v>0.78423570000000031</v>
      </c>
      <c r="Z34" s="57">
        <f>H34*Parameters!P$30</f>
        <v>1.7959842000000004</v>
      </c>
      <c r="AA34" s="55">
        <f>C34*Parameters!N$31</f>
        <v>3.1647600000000007</v>
      </c>
      <c r="AB34" s="56">
        <f>D34*Parameters!O$31</f>
        <v>7.8423570000000025</v>
      </c>
      <c r="AC34" s="57">
        <f>E34*Parameters!P$31</f>
        <v>17.959842000000002</v>
      </c>
      <c r="AD34" s="55">
        <f>F34*Parameters!N$31</f>
        <v>0.31647600000000009</v>
      </c>
      <c r="AE34" s="56">
        <f>G34*Parameters!O$31</f>
        <v>0.78423570000000031</v>
      </c>
      <c r="AF34" s="57">
        <f>H34*Parameters!P$31</f>
        <v>1.7959842000000004</v>
      </c>
    </row>
    <row r="35" spans="1:32" x14ac:dyDescent="0.2">
      <c r="A35" s="4" t="s">
        <v>106</v>
      </c>
      <c r="B35" s="4" t="s">
        <v>16</v>
      </c>
      <c r="C35" s="55">
        <f>Node_List!Z35*Parameters!D$21</f>
        <v>11.254560000000001</v>
      </c>
      <c r="D35" s="56">
        <f>Node_List!AA35*Parameters!E$21</f>
        <v>29.732592000000004</v>
      </c>
      <c r="E35" s="57">
        <f>Node_List!AB35*Parameters!F$21</f>
        <v>71.062752000000003</v>
      </c>
      <c r="F35" s="55">
        <f>C35*Parameters!N$24</f>
        <v>1.1254560000000002</v>
      </c>
      <c r="G35" s="56">
        <f>D35*Parameters!O$24</f>
        <v>2.9732592000000007</v>
      </c>
      <c r="H35" s="57">
        <f>E35*Parameters!P$24</f>
        <v>7.1062752000000007</v>
      </c>
      <c r="I35" s="55">
        <f>C35*Parameters!N$27</f>
        <v>2.8136400000000004</v>
      </c>
      <c r="J35" s="56">
        <f>D35*Parameters!O$27</f>
        <v>7.433148000000001</v>
      </c>
      <c r="K35" s="57">
        <f>E35*Parameters!P$27</f>
        <v>17.765688000000001</v>
      </c>
      <c r="L35" s="55">
        <f>F35*Parameters!N$27</f>
        <v>0.28136400000000006</v>
      </c>
      <c r="M35" s="56">
        <f>G35*Parameters!O$27</f>
        <v>0.74331480000000016</v>
      </c>
      <c r="N35" s="57">
        <f>H35*Parameters!P$27</f>
        <v>1.7765688000000002</v>
      </c>
      <c r="O35" s="55">
        <f>C35*Parameters!N$29</f>
        <v>2.8136400000000004</v>
      </c>
      <c r="P35" s="56">
        <f>D35*Parameters!O$29</f>
        <v>7.433148000000001</v>
      </c>
      <c r="Q35" s="57">
        <f>E35*Parameters!P$29</f>
        <v>17.765688000000001</v>
      </c>
      <c r="R35" s="55">
        <f>F35*Parameters!N$29</f>
        <v>0.28136400000000006</v>
      </c>
      <c r="S35" s="56">
        <f>G35*Parameters!O$27</f>
        <v>0.74331480000000016</v>
      </c>
      <c r="T35" s="57">
        <f>H35*Parameters!P$27</f>
        <v>1.7765688000000002</v>
      </c>
      <c r="U35" s="55">
        <f>C35*Parameters!N$30</f>
        <v>2.8136400000000004</v>
      </c>
      <c r="V35" s="56">
        <f>D35*Parameters!O$30</f>
        <v>7.433148000000001</v>
      </c>
      <c r="W35" s="57">
        <f>E35*Parameters!P$30</f>
        <v>17.765688000000001</v>
      </c>
      <c r="X35" s="55">
        <f>F35*Parameters!N$30</f>
        <v>0.28136400000000006</v>
      </c>
      <c r="Y35" s="56">
        <f>G35*Parameters!O$30</f>
        <v>0.74331480000000016</v>
      </c>
      <c r="Z35" s="57">
        <f>H35*Parameters!P$30</f>
        <v>1.7765688000000002</v>
      </c>
      <c r="AA35" s="55">
        <f>C35*Parameters!N$31</f>
        <v>2.8136400000000004</v>
      </c>
      <c r="AB35" s="56">
        <f>D35*Parameters!O$31</f>
        <v>7.433148000000001</v>
      </c>
      <c r="AC35" s="57">
        <f>E35*Parameters!P$31</f>
        <v>17.765688000000001</v>
      </c>
      <c r="AD35" s="55">
        <f>F35*Parameters!N$31</f>
        <v>0.28136400000000006</v>
      </c>
      <c r="AE35" s="56">
        <f>G35*Parameters!O$31</f>
        <v>0.74331480000000016</v>
      </c>
      <c r="AF35" s="57">
        <f>H35*Parameters!P$31</f>
        <v>1.7765688000000002</v>
      </c>
    </row>
    <row r="36" spans="1:32" x14ac:dyDescent="0.2">
      <c r="A36" s="4" t="s">
        <v>107</v>
      </c>
      <c r="B36" s="4" t="s">
        <v>17</v>
      </c>
      <c r="C36" s="55">
        <f>Node_List!Z36*Parameters!D$21</f>
        <v>9.041520000000002</v>
      </c>
      <c r="D36" s="56">
        <f>Node_List!AA36*Parameters!E$21</f>
        <v>23.127114000000002</v>
      </c>
      <c r="E36" s="57">
        <f>Node_List!AB36*Parameters!F$21</f>
        <v>53.766084000000006</v>
      </c>
      <c r="F36" s="55">
        <f>C36*Parameters!N$24</f>
        <v>0.90415200000000029</v>
      </c>
      <c r="G36" s="56">
        <f>D36*Parameters!O$24</f>
        <v>2.3127114000000004</v>
      </c>
      <c r="H36" s="57">
        <f>E36*Parameters!P$24</f>
        <v>5.3766084000000012</v>
      </c>
      <c r="I36" s="55">
        <f>C36*Parameters!N$27</f>
        <v>2.2603800000000005</v>
      </c>
      <c r="J36" s="56">
        <f>D36*Parameters!O$27</f>
        <v>5.7817785000000006</v>
      </c>
      <c r="K36" s="57">
        <f>E36*Parameters!P$27</f>
        <v>13.441521000000002</v>
      </c>
      <c r="L36" s="55">
        <f>F36*Parameters!N$27</f>
        <v>0.22603800000000007</v>
      </c>
      <c r="M36" s="56">
        <f>G36*Parameters!O$27</f>
        <v>0.5781778500000001</v>
      </c>
      <c r="N36" s="57">
        <f>H36*Parameters!P$27</f>
        <v>1.3441521000000003</v>
      </c>
      <c r="O36" s="55">
        <f>C36*Parameters!N$29</f>
        <v>2.2603800000000005</v>
      </c>
      <c r="P36" s="56">
        <f>D36*Parameters!O$29</f>
        <v>5.7817785000000006</v>
      </c>
      <c r="Q36" s="57">
        <f>E36*Parameters!P$29</f>
        <v>13.441521000000002</v>
      </c>
      <c r="R36" s="55">
        <f>F36*Parameters!N$29</f>
        <v>0.22603800000000007</v>
      </c>
      <c r="S36" s="56">
        <f>G36*Parameters!O$27</f>
        <v>0.5781778500000001</v>
      </c>
      <c r="T36" s="57">
        <f>H36*Parameters!P$27</f>
        <v>1.3441521000000003</v>
      </c>
      <c r="U36" s="55">
        <f>C36*Parameters!N$30</f>
        <v>2.2603800000000005</v>
      </c>
      <c r="V36" s="56">
        <f>D36*Parameters!O$30</f>
        <v>5.7817785000000006</v>
      </c>
      <c r="W36" s="57">
        <f>E36*Parameters!P$30</f>
        <v>13.441521000000002</v>
      </c>
      <c r="X36" s="55">
        <f>F36*Parameters!N$30</f>
        <v>0.22603800000000007</v>
      </c>
      <c r="Y36" s="56">
        <f>G36*Parameters!O$30</f>
        <v>0.5781778500000001</v>
      </c>
      <c r="Z36" s="57">
        <f>H36*Parameters!P$30</f>
        <v>1.3441521000000003</v>
      </c>
      <c r="AA36" s="55">
        <f>C36*Parameters!N$31</f>
        <v>2.2603800000000005</v>
      </c>
      <c r="AB36" s="56">
        <f>D36*Parameters!O$31</f>
        <v>5.7817785000000006</v>
      </c>
      <c r="AC36" s="57">
        <f>E36*Parameters!P$31</f>
        <v>13.441521000000002</v>
      </c>
      <c r="AD36" s="55">
        <f>F36*Parameters!N$31</f>
        <v>0.22603800000000007</v>
      </c>
      <c r="AE36" s="56">
        <f>G36*Parameters!O$31</f>
        <v>0.5781778500000001</v>
      </c>
      <c r="AF36" s="57">
        <f>H36*Parameters!P$31</f>
        <v>1.3441521000000003</v>
      </c>
    </row>
    <row r="37" spans="1:32" x14ac:dyDescent="0.2">
      <c r="A37" s="4" t="s">
        <v>108</v>
      </c>
      <c r="B37" s="4" t="s">
        <v>17</v>
      </c>
      <c r="C37" s="55">
        <f>Node_List!Z37*Parameters!D$21</f>
        <v>11.338800000000001</v>
      </c>
      <c r="D37" s="56">
        <f>Node_List!AA37*Parameters!E$21</f>
        <v>28.474410000000006</v>
      </c>
      <c r="E37" s="57">
        <f>Node_List!AB37*Parameters!F$21</f>
        <v>65.459460000000007</v>
      </c>
      <c r="F37" s="55">
        <f>C37*Parameters!N$24</f>
        <v>1.1338800000000002</v>
      </c>
      <c r="G37" s="56">
        <f>D37*Parameters!O$24</f>
        <v>2.8474410000000008</v>
      </c>
      <c r="H37" s="57">
        <f>E37*Parameters!P$24</f>
        <v>6.5459460000000007</v>
      </c>
      <c r="I37" s="55">
        <f>C37*Parameters!N$27</f>
        <v>2.8347000000000002</v>
      </c>
      <c r="J37" s="56">
        <f>D37*Parameters!O$27</f>
        <v>7.1186025000000015</v>
      </c>
      <c r="K37" s="57">
        <f>E37*Parameters!P$27</f>
        <v>16.364865000000002</v>
      </c>
      <c r="L37" s="55">
        <f>F37*Parameters!N$27</f>
        <v>0.28347000000000006</v>
      </c>
      <c r="M37" s="56">
        <f>G37*Parameters!O$27</f>
        <v>0.71186025000000019</v>
      </c>
      <c r="N37" s="57">
        <f>H37*Parameters!P$27</f>
        <v>1.6364865000000002</v>
      </c>
      <c r="O37" s="55">
        <f>C37*Parameters!N$29</f>
        <v>2.8347000000000002</v>
      </c>
      <c r="P37" s="56">
        <f>D37*Parameters!O$29</f>
        <v>7.1186025000000015</v>
      </c>
      <c r="Q37" s="57">
        <f>E37*Parameters!P$29</f>
        <v>16.364865000000002</v>
      </c>
      <c r="R37" s="55">
        <f>F37*Parameters!N$29</f>
        <v>0.28347000000000006</v>
      </c>
      <c r="S37" s="56">
        <f>G37*Parameters!O$27</f>
        <v>0.71186025000000019</v>
      </c>
      <c r="T37" s="57">
        <f>H37*Parameters!P$27</f>
        <v>1.6364865000000002</v>
      </c>
      <c r="U37" s="55">
        <f>C37*Parameters!N$30</f>
        <v>2.8347000000000002</v>
      </c>
      <c r="V37" s="56">
        <f>D37*Parameters!O$30</f>
        <v>7.1186025000000015</v>
      </c>
      <c r="W37" s="57">
        <f>E37*Parameters!P$30</f>
        <v>16.364865000000002</v>
      </c>
      <c r="X37" s="55">
        <f>F37*Parameters!N$30</f>
        <v>0.28347000000000006</v>
      </c>
      <c r="Y37" s="56">
        <f>G37*Parameters!O$30</f>
        <v>0.71186025000000019</v>
      </c>
      <c r="Z37" s="57">
        <f>H37*Parameters!P$30</f>
        <v>1.6364865000000002</v>
      </c>
      <c r="AA37" s="55">
        <f>C37*Parameters!N$31</f>
        <v>2.8347000000000002</v>
      </c>
      <c r="AB37" s="56">
        <f>D37*Parameters!O$31</f>
        <v>7.1186025000000015</v>
      </c>
      <c r="AC37" s="57">
        <f>E37*Parameters!P$31</f>
        <v>16.364865000000002</v>
      </c>
      <c r="AD37" s="55">
        <f>F37*Parameters!N$31</f>
        <v>0.28347000000000006</v>
      </c>
      <c r="AE37" s="56">
        <f>G37*Parameters!O$31</f>
        <v>0.71186025000000019</v>
      </c>
      <c r="AF37" s="57">
        <f>H37*Parameters!P$31</f>
        <v>1.6364865000000002</v>
      </c>
    </row>
    <row r="38" spans="1:32" x14ac:dyDescent="0.2">
      <c r="A38" s="4" t="s">
        <v>109</v>
      </c>
      <c r="B38" s="4" t="s">
        <v>17</v>
      </c>
      <c r="C38" s="55">
        <f>Node_List!Z38*Parameters!D$21</f>
        <v>11.099040000000002</v>
      </c>
      <c r="D38" s="56">
        <f>Node_List!AA38*Parameters!E$21</f>
        <v>27.476928000000004</v>
      </c>
      <c r="E38" s="57">
        <f>Node_List!AB38*Parameters!F$21</f>
        <v>63.130368000000011</v>
      </c>
      <c r="F38" s="55">
        <f>C38*Parameters!N$24</f>
        <v>1.1099040000000002</v>
      </c>
      <c r="G38" s="56">
        <f>D38*Parameters!O$24</f>
        <v>2.7476928000000007</v>
      </c>
      <c r="H38" s="57">
        <f>E38*Parameters!P$24</f>
        <v>6.3130368000000017</v>
      </c>
      <c r="I38" s="55">
        <f>C38*Parameters!N$27</f>
        <v>2.7747600000000006</v>
      </c>
      <c r="J38" s="56">
        <f>D38*Parameters!O$27</f>
        <v>6.8692320000000011</v>
      </c>
      <c r="K38" s="57">
        <f>E38*Parameters!P$27</f>
        <v>15.782592000000003</v>
      </c>
      <c r="L38" s="55">
        <f>F38*Parameters!N$27</f>
        <v>0.27747600000000006</v>
      </c>
      <c r="M38" s="56">
        <f>G38*Parameters!O$27</f>
        <v>0.68692320000000018</v>
      </c>
      <c r="N38" s="57">
        <f>H38*Parameters!P$27</f>
        <v>1.5782592000000004</v>
      </c>
      <c r="O38" s="55">
        <f>C38*Parameters!N$29</f>
        <v>2.7747600000000006</v>
      </c>
      <c r="P38" s="56">
        <f>D38*Parameters!O$29</f>
        <v>6.8692320000000011</v>
      </c>
      <c r="Q38" s="57">
        <f>E38*Parameters!P$29</f>
        <v>15.782592000000003</v>
      </c>
      <c r="R38" s="55">
        <f>F38*Parameters!N$29</f>
        <v>0.27747600000000006</v>
      </c>
      <c r="S38" s="56">
        <f>G38*Parameters!O$27</f>
        <v>0.68692320000000018</v>
      </c>
      <c r="T38" s="57">
        <f>H38*Parameters!P$27</f>
        <v>1.5782592000000004</v>
      </c>
      <c r="U38" s="55">
        <f>C38*Parameters!N$30</f>
        <v>2.7747600000000006</v>
      </c>
      <c r="V38" s="56">
        <f>D38*Parameters!O$30</f>
        <v>6.8692320000000011</v>
      </c>
      <c r="W38" s="57">
        <f>E38*Parameters!P$30</f>
        <v>15.782592000000003</v>
      </c>
      <c r="X38" s="55">
        <f>F38*Parameters!N$30</f>
        <v>0.27747600000000006</v>
      </c>
      <c r="Y38" s="56">
        <f>G38*Parameters!O$30</f>
        <v>0.68692320000000018</v>
      </c>
      <c r="Z38" s="57">
        <f>H38*Parameters!P$30</f>
        <v>1.5782592000000004</v>
      </c>
      <c r="AA38" s="55">
        <f>C38*Parameters!N$31</f>
        <v>2.7747600000000006</v>
      </c>
      <c r="AB38" s="56">
        <f>D38*Parameters!O$31</f>
        <v>6.8692320000000011</v>
      </c>
      <c r="AC38" s="57">
        <f>E38*Parameters!P$31</f>
        <v>15.782592000000003</v>
      </c>
      <c r="AD38" s="55">
        <f>F38*Parameters!N$31</f>
        <v>0.27747600000000006</v>
      </c>
      <c r="AE38" s="56">
        <f>G38*Parameters!O$31</f>
        <v>0.68692320000000018</v>
      </c>
      <c r="AF38" s="57">
        <f>H38*Parameters!P$31</f>
        <v>1.5782592000000004</v>
      </c>
    </row>
    <row r="39" spans="1:32" x14ac:dyDescent="0.2">
      <c r="A39" s="4" t="s">
        <v>110</v>
      </c>
      <c r="B39" s="4" t="s">
        <v>17</v>
      </c>
      <c r="C39" s="55">
        <f>Node_List!Z39*Parameters!D$21</f>
        <v>19.249200000000002</v>
      </c>
      <c r="D39" s="56">
        <f>Node_List!AA39*Parameters!E$21</f>
        <v>45.593190000000021</v>
      </c>
      <c r="E39" s="57">
        <f>Node_List!AB39*Parameters!F$21</f>
        <v>104.07414000000001</v>
      </c>
      <c r="F39" s="55">
        <f>C39*Parameters!N$24</f>
        <v>1.9249200000000002</v>
      </c>
      <c r="G39" s="56">
        <f>D39*Parameters!O$24</f>
        <v>4.5593190000000021</v>
      </c>
      <c r="H39" s="57">
        <f>E39*Parameters!P$24</f>
        <v>10.407414000000003</v>
      </c>
      <c r="I39" s="55">
        <f>C39*Parameters!N$27</f>
        <v>4.8123000000000005</v>
      </c>
      <c r="J39" s="56">
        <f>D39*Parameters!O$27</f>
        <v>11.398297500000005</v>
      </c>
      <c r="K39" s="57">
        <f>E39*Parameters!P$27</f>
        <v>26.018535000000004</v>
      </c>
      <c r="L39" s="55">
        <f>F39*Parameters!N$27</f>
        <v>0.48123000000000005</v>
      </c>
      <c r="M39" s="56">
        <f>G39*Parameters!O$27</f>
        <v>1.1398297500000005</v>
      </c>
      <c r="N39" s="57">
        <f>H39*Parameters!P$27</f>
        <v>2.6018535000000007</v>
      </c>
      <c r="O39" s="55">
        <f>C39*Parameters!N$29</f>
        <v>4.8123000000000005</v>
      </c>
      <c r="P39" s="56">
        <f>D39*Parameters!O$29</f>
        <v>11.398297500000005</v>
      </c>
      <c r="Q39" s="57">
        <f>E39*Parameters!P$29</f>
        <v>26.018535000000004</v>
      </c>
      <c r="R39" s="55">
        <f>F39*Parameters!N$29</f>
        <v>0.48123000000000005</v>
      </c>
      <c r="S39" s="56">
        <f>G39*Parameters!O$27</f>
        <v>1.1398297500000005</v>
      </c>
      <c r="T39" s="57">
        <f>H39*Parameters!P$27</f>
        <v>2.6018535000000007</v>
      </c>
      <c r="U39" s="55">
        <f>C39*Parameters!N$30</f>
        <v>4.8123000000000005</v>
      </c>
      <c r="V39" s="56">
        <f>D39*Parameters!O$30</f>
        <v>11.398297500000005</v>
      </c>
      <c r="W39" s="57">
        <f>E39*Parameters!P$30</f>
        <v>26.018535000000004</v>
      </c>
      <c r="X39" s="55">
        <f>F39*Parameters!N$30</f>
        <v>0.48123000000000005</v>
      </c>
      <c r="Y39" s="56">
        <f>G39*Parameters!O$30</f>
        <v>1.1398297500000005</v>
      </c>
      <c r="Z39" s="57">
        <f>H39*Parameters!P$30</f>
        <v>2.6018535000000007</v>
      </c>
      <c r="AA39" s="55">
        <f>C39*Parameters!N$31</f>
        <v>4.8123000000000005</v>
      </c>
      <c r="AB39" s="56">
        <f>D39*Parameters!O$31</f>
        <v>11.398297500000005</v>
      </c>
      <c r="AC39" s="57">
        <f>E39*Parameters!P$31</f>
        <v>26.018535000000004</v>
      </c>
      <c r="AD39" s="55">
        <f>F39*Parameters!N$31</f>
        <v>0.48123000000000005</v>
      </c>
      <c r="AE39" s="56">
        <f>G39*Parameters!O$31</f>
        <v>1.1398297500000005</v>
      </c>
      <c r="AF39" s="57">
        <f>H39*Parameters!P$31</f>
        <v>2.6018535000000007</v>
      </c>
    </row>
    <row r="40" spans="1:32" x14ac:dyDescent="0.2">
      <c r="A40" s="4" t="s">
        <v>111</v>
      </c>
      <c r="B40" s="4" t="s">
        <v>17</v>
      </c>
      <c r="C40" s="55">
        <f>Node_List!Z40*Parameters!D$21</f>
        <v>8.2540800000000019</v>
      </c>
      <c r="D40" s="56">
        <f>Node_List!AA40*Parameters!E$21</f>
        <v>19.598556000000006</v>
      </c>
      <c r="E40" s="57">
        <f>Node_List!AB40*Parameters!F$21</f>
        <v>44.382936000000015</v>
      </c>
      <c r="F40" s="55">
        <f>C40*Parameters!N$24</f>
        <v>0.82540800000000025</v>
      </c>
      <c r="G40" s="56">
        <f>D40*Parameters!O$24</f>
        <v>1.9598556000000007</v>
      </c>
      <c r="H40" s="57">
        <f>E40*Parameters!P$24</f>
        <v>4.4382936000000015</v>
      </c>
      <c r="I40" s="55">
        <f>C40*Parameters!N$27</f>
        <v>2.0635200000000005</v>
      </c>
      <c r="J40" s="56">
        <f>D40*Parameters!O$27</f>
        <v>4.8996390000000014</v>
      </c>
      <c r="K40" s="57">
        <f>E40*Parameters!P$27</f>
        <v>11.095734000000004</v>
      </c>
      <c r="L40" s="55">
        <f>F40*Parameters!N$27</f>
        <v>0.20635200000000006</v>
      </c>
      <c r="M40" s="56">
        <f>G40*Parameters!O$27</f>
        <v>0.48996390000000017</v>
      </c>
      <c r="N40" s="57">
        <f>H40*Parameters!P$27</f>
        <v>1.1095734000000004</v>
      </c>
      <c r="O40" s="55">
        <f>C40*Parameters!N$29</f>
        <v>2.0635200000000005</v>
      </c>
      <c r="P40" s="56">
        <f>D40*Parameters!O$29</f>
        <v>4.8996390000000014</v>
      </c>
      <c r="Q40" s="57">
        <f>E40*Parameters!P$29</f>
        <v>11.095734000000004</v>
      </c>
      <c r="R40" s="55">
        <f>F40*Parameters!N$29</f>
        <v>0.20635200000000006</v>
      </c>
      <c r="S40" s="56">
        <f>G40*Parameters!O$27</f>
        <v>0.48996390000000017</v>
      </c>
      <c r="T40" s="57">
        <f>H40*Parameters!P$27</f>
        <v>1.1095734000000004</v>
      </c>
      <c r="U40" s="55">
        <f>C40*Parameters!N$30</f>
        <v>2.0635200000000005</v>
      </c>
      <c r="V40" s="56">
        <f>D40*Parameters!O$30</f>
        <v>4.8996390000000014</v>
      </c>
      <c r="W40" s="57">
        <f>E40*Parameters!P$30</f>
        <v>11.095734000000004</v>
      </c>
      <c r="X40" s="55">
        <f>F40*Parameters!N$30</f>
        <v>0.20635200000000006</v>
      </c>
      <c r="Y40" s="56">
        <f>G40*Parameters!O$30</f>
        <v>0.48996390000000017</v>
      </c>
      <c r="Z40" s="57">
        <f>H40*Parameters!P$30</f>
        <v>1.1095734000000004</v>
      </c>
      <c r="AA40" s="55">
        <f>C40*Parameters!N$31</f>
        <v>2.0635200000000005</v>
      </c>
      <c r="AB40" s="56">
        <f>D40*Parameters!O$31</f>
        <v>4.8996390000000014</v>
      </c>
      <c r="AC40" s="57">
        <f>E40*Parameters!P$31</f>
        <v>11.095734000000004</v>
      </c>
      <c r="AD40" s="55">
        <f>F40*Parameters!N$31</f>
        <v>0.20635200000000006</v>
      </c>
      <c r="AE40" s="56">
        <f>G40*Parameters!O$31</f>
        <v>0.48996390000000017</v>
      </c>
      <c r="AF40" s="57">
        <f>H40*Parameters!P$31</f>
        <v>1.1095734000000004</v>
      </c>
    </row>
    <row r="41" spans="1:32" x14ac:dyDescent="0.2">
      <c r="A41" s="4" t="s">
        <v>112</v>
      </c>
      <c r="B41" s="4" t="s">
        <v>17</v>
      </c>
      <c r="C41" s="55">
        <f>Node_List!Z41*Parameters!D$21</f>
        <v>14.824800000000003</v>
      </c>
      <c r="D41" s="56">
        <f>Node_List!AA41*Parameters!E$21</f>
        <v>33.780360000000009</v>
      </c>
      <c r="E41" s="57">
        <f>Node_List!AB41*Parameters!F$21</f>
        <v>75.326160000000016</v>
      </c>
      <c r="F41" s="55">
        <f>C41*Parameters!N$24</f>
        <v>1.4824800000000005</v>
      </c>
      <c r="G41" s="56">
        <f>D41*Parameters!O$24</f>
        <v>3.3780360000000011</v>
      </c>
      <c r="H41" s="57">
        <f>E41*Parameters!P$24</f>
        <v>7.5326160000000018</v>
      </c>
      <c r="I41" s="55">
        <f>C41*Parameters!N$27</f>
        <v>3.7062000000000008</v>
      </c>
      <c r="J41" s="56">
        <f>D41*Parameters!O$27</f>
        <v>8.4450900000000022</v>
      </c>
      <c r="K41" s="57">
        <f>E41*Parameters!P$27</f>
        <v>18.831540000000004</v>
      </c>
      <c r="L41" s="55">
        <f>F41*Parameters!N$27</f>
        <v>0.37062000000000012</v>
      </c>
      <c r="M41" s="56">
        <f>G41*Parameters!O$27</f>
        <v>0.84450900000000029</v>
      </c>
      <c r="N41" s="57">
        <f>H41*Parameters!P$27</f>
        <v>1.8831540000000004</v>
      </c>
      <c r="O41" s="55">
        <f>C41*Parameters!N$29</f>
        <v>3.7062000000000008</v>
      </c>
      <c r="P41" s="56">
        <f>D41*Parameters!O$29</f>
        <v>8.4450900000000022</v>
      </c>
      <c r="Q41" s="57">
        <f>E41*Parameters!P$29</f>
        <v>18.831540000000004</v>
      </c>
      <c r="R41" s="55">
        <f>F41*Parameters!N$29</f>
        <v>0.37062000000000012</v>
      </c>
      <c r="S41" s="56">
        <f>G41*Parameters!O$27</f>
        <v>0.84450900000000029</v>
      </c>
      <c r="T41" s="57">
        <f>H41*Parameters!P$27</f>
        <v>1.8831540000000004</v>
      </c>
      <c r="U41" s="55">
        <f>C41*Parameters!N$30</f>
        <v>3.7062000000000008</v>
      </c>
      <c r="V41" s="56">
        <f>D41*Parameters!O$30</f>
        <v>8.4450900000000022</v>
      </c>
      <c r="W41" s="57">
        <f>E41*Parameters!P$30</f>
        <v>18.831540000000004</v>
      </c>
      <c r="X41" s="55">
        <f>F41*Parameters!N$30</f>
        <v>0.37062000000000012</v>
      </c>
      <c r="Y41" s="56">
        <f>G41*Parameters!O$30</f>
        <v>0.84450900000000029</v>
      </c>
      <c r="Z41" s="57">
        <f>H41*Parameters!P$30</f>
        <v>1.8831540000000004</v>
      </c>
      <c r="AA41" s="55">
        <f>C41*Parameters!N$31</f>
        <v>3.7062000000000008</v>
      </c>
      <c r="AB41" s="56">
        <f>D41*Parameters!O$31</f>
        <v>8.4450900000000022</v>
      </c>
      <c r="AC41" s="57">
        <f>E41*Parameters!P$31</f>
        <v>18.831540000000004</v>
      </c>
      <c r="AD41" s="55">
        <f>F41*Parameters!N$31</f>
        <v>0.37062000000000012</v>
      </c>
      <c r="AE41" s="56">
        <f>G41*Parameters!O$31</f>
        <v>0.84450900000000029</v>
      </c>
      <c r="AF41" s="57">
        <f>H41*Parameters!P$31</f>
        <v>1.8831540000000004</v>
      </c>
    </row>
    <row r="42" spans="1:32" x14ac:dyDescent="0.2">
      <c r="A42" s="4" t="s">
        <v>113</v>
      </c>
      <c r="B42" s="4" t="s">
        <v>17</v>
      </c>
      <c r="C42" s="55">
        <f>Node_List!Z42*Parameters!D$21</f>
        <v>9.4111200000000022</v>
      </c>
      <c r="D42" s="56">
        <f>Node_List!AA42*Parameters!E$21</f>
        <v>25.662834000000007</v>
      </c>
      <c r="E42" s="57">
        <f>Node_List!AB42*Parameters!F$21</f>
        <v>60.856404000000012</v>
      </c>
      <c r="F42" s="55">
        <f>C42*Parameters!N$24</f>
        <v>0.94111200000000028</v>
      </c>
      <c r="G42" s="56">
        <f>D42*Parameters!O$24</f>
        <v>2.566283400000001</v>
      </c>
      <c r="H42" s="57">
        <f>E42*Parameters!P$24</f>
        <v>6.0856404000000017</v>
      </c>
      <c r="I42" s="55">
        <f>C42*Parameters!N$27</f>
        <v>2.3527800000000005</v>
      </c>
      <c r="J42" s="56">
        <f>D42*Parameters!O$27</f>
        <v>6.4157085000000018</v>
      </c>
      <c r="K42" s="57">
        <f>E42*Parameters!P$27</f>
        <v>15.214101000000003</v>
      </c>
      <c r="L42" s="55">
        <f>F42*Parameters!N$27</f>
        <v>0.23527800000000007</v>
      </c>
      <c r="M42" s="56">
        <f>G42*Parameters!O$27</f>
        <v>0.64157085000000025</v>
      </c>
      <c r="N42" s="57">
        <f>H42*Parameters!P$27</f>
        <v>1.5214101000000004</v>
      </c>
      <c r="O42" s="55">
        <f>C42*Parameters!N$29</f>
        <v>2.3527800000000005</v>
      </c>
      <c r="P42" s="56">
        <f>D42*Parameters!O$29</f>
        <v>6.4157085000000018</v>
      </c>
      <c r="Q42" s="57">
        <f>E42*Parameters!P$29</f>
        <v>15.214101000000003</v>
      </c>
      <c r="R42" s="55">
        <f>F42*Parameters!N$29</f>
        <v>0.23527800000000007</v>
      </c>
      <c r="S42" s="56">
        <f>G42*Parameters!O$27</f>
        <v>0.64157085000000025</v>
      </c>
      <c r="T42" s="57">
        <f>H42*Parameters!P$27</f>
        <v>1.5214101000000004</v>
      </c>
      <c r="U42" s="55">
        <f>C42*Parameters!N$30</f>
        <v>2.3527800000000005</v>
      </c>
      <c r="V42" s="56">
        <f>D42*Parameters!O$30</f>
        <v>6.4157085000000018</v>
      </c>
      <c r="W42" s="57">
        <f>E42*Parameters!P$30</f>
        <v>15.214101000000003</v>
      </c>
      <c r="X42" s="55">
        <f>F42*Parameters!N$30</f>
        <v>0.23527800000000007</v>
      </c>
      <c r="Y42" s="56">
        <f>G42*Parameters!O$30</f>
        <v>0.64157085000000025</v>
      </c>
      <c r="Z42" s="57">
        <f>H42*Parameters!P$30</f>
        <v>1.5214101000000004</v>
      </c>
      <c r="AA42" s="55">
        <f>C42*Parameters!N$31</f>
        <v>2.3527800000000005</v>
      </c>
      <c r="AB42" s="56">
        <f>D42*Parameters!O$31</f>
        <v>6.4157085000000018</v>
      </c>
      <c r="AC42" s="57">
        <f>E42*Parameters!P$31</f>
        <v>15.214101000000003</v>
      </c>
      <c r="AD42" s="55">
        <f>F42*Parameters!N$31</f>
        <v>0.23527800000000007</v>
      </c>
      <c r="AE42" s="56">
        <f>G42*Parameters!O$31</f>
        <v>0.64157085000000025</v>
      </c>
      <c r="AF42" s="57">
        <f>H42*Parameters!P$31</f>
        <v>1.5214101000000004</v>
      </c>
    </row>
    <row r="43" spans="1:32" x14ac:dyDescent="0.2">
      <c r="A43" s="4" t="s">
        <v>114</v>
      </c>
      <c r="B43" s="4" t="s">
        <v>17</v>
      </c>
      <c r="C43" s="55">
        <f>Node_List!Z43*Parameters!D$21</f>
        <v>8.3740800000000011</v>
      </c>
      <c r="D43" s="56">
        <f>Node_List!AA43*Parameters!E$21</f>
        <v>22.166556000000003</v>
      </c>
      <c r="E43" s="57">
        <f>Node_List!AB43*Parameters!F$21</f>
        <v>53.022936000000009</v>
      </c>
      <c r="F43" s="55">
        <f>C43*Parameters!N$24</f>
        <v>0.83740800000000015</v>
      </c>
      <c r="G43" s="56">
        <f>D43*Parameters!O$24</f>
        <v>2.2166556000000006</v>
      </c>
      <c r="H43" s="57">
        <f>E43*Parameters!P$24</f>
        <v>5.3022936000000014</v>
      </c>
      <c r="I43" s="55">
        <f>C43*Parameters!N$27</f>
        <v>2.0935200000000003</v>
      </c>
      <c r="J43" s="56">
        <f>D43*Parameters!O$27</f>
        <v>5.5416390000000009</v>
      </c>
      <c r="K43" s="57">
        <f>E43*Parameters!P$27</f>
        <v>13.255734000000002</v>
      </c>
      <c r="L43" s="55">
        <f>F43*Parameters!N$27</f>
        <v>0.20935200000000004</v>
      </c>
      <c r="M43" s="56">
        <f>G43*Parameters!O$27</f>
        <v>0.55416390000000015</v>
      </c>
      <c r="N43" s="57">
        <f>H43*Parameters!P$27</f>
        <v>1.3255734000000003</v>
      </c>
      <c r="O43" s="55">
        <f>C43*Parameters!N$29</f>
        <v>2.0935200000000003</v>
      </c>
      <c r="P43" s="56">
        <f>D43*Parameters!O$29</f>
        <v>5.5416390000000009</v>
      </c>
      <c r="Q43" s="57">
        <f>E43*Parameters!P$29</f>
        <v>13.255734000000002</v>
      </c>
      <c r="R43" s="55">
        <f>F43*Parameters!N$29</f>
        <v>0.20935200000000004</v>
      </c>
      <c r="S43" s="56">
        <f>G43*Parameters!O$27</f>
        <v>0.55416390000000015</v>
      </c>
      <c r="T43" s="57">
        <f>H43*Parameters!P$27</f>
        <v>1.3255734000000003</v>
      </c>
      <c r="U43" s="55">
        <f>C43*Parameters!N$30</f>
        <v>2.0935200000000003</v>
      </c>
      <c r="V43" s="56">
        <f>D43*Parameters!O$30</f>
        <v>5.5416390000000009</v>
      </c>
      <c r="W43" s="57">
        <f>E43*Parameters!P$30</f>
        <v>13.255734000000002</v>
      </c>
      <c r="X43" s="55">
        <f>F43*Parameters!N$30</f>
        <v>0.20935200000000004</v>
      </c>
      <c r="Y43" s="56">
        <f>G43*Parameters!O$30</f>
        <v>0.55416390000000015</v>
      </c>
      <c r="Z43" s="57">
        <f>H43*Parameters!P$30</f>
        <v>1.3255734000000003</v>
      </c>
      <c r="AA43" s="55">
        <f>C43*Parameters!N$31</f>
        <v>2.0935200000000003</v>
      </c>
      <c r="AB43" s="56">
        <f>D43*Parameters!O$31</f>
        <v>5.5416390000000009</v>
      </c>
      <c r="AC43" s="57">
        <f>E43*Parameters!P$31</f>
        <v>13.255734000000002</v>
      </c>
      <c r="AD43" s="55">
        <f>F43*Parameters!N$31</f>
        <v>0.20935200000000004</v>
      </c>
      <c r="AE43" s="56">
        <f>G43*Parameters!O$31</f>
        <v>0.55416390000000015</v>
      </c>
      <c r="AF43" s="57">
        <f>H43*Parameters!P$31</f>
        <v>1.3255734000000003</v>
      </c>
    </row>
    <row r="44" spans="1:32" x14ac:dyDescent="0.2">
      <c r="A44" s="4" t="s">
        <v>115</v>
      </c>
      <c r="B44" s="4" t="s">
        <v>17</v>
      </c>
      <c r="C44" s="55">
        <f>Node_List!Z44*Parameters!D$21</f>
        <v>17.580960000000001</v>
      </c>
      <c r="D44" s="56">
        <f>Node_List!AA44*Parameters!E$21</f>
        <v>46.039572000000007</v>
      </c>
      <c r="E44" s="57">
        <f>Node_List!AB44*Parameters!F$21</f>
        <v>108.44263200000003</v>
      </c>
      <c r="F44" s="55">
        <f>C44*Parameters!N$24</f>
        <v>1.7580960000000001</v>
      </c>
      <c r="G44" s="56">
        <f>D44*Parameters!O$24</f>
        <v>4.6039572000000009</v>
      </c>
      <c r="H44" s="57">
        <f>E44*Parameters!P$24</f>
        <v>10.844263200000004</v>
      </c>
      <c r="I44" s="55">
        <f>C44*Parameters!N$27</f>
        <v>4.3952400000000003</v>
      </c>
      <c r="J44" s="56">
        <f>D44*Parameters!O$27</f>
        <v>11.509893000000002</v>
      </c>
      <c r="K44" s="57">
        <f>E44*Parameters!P$27</f>
        <v>27.110658000000008</v>
      </c>
      <c r="L44" s="55">
        <f>F44*Parameters!N$27</f>
        <v>0.43952400000000003</v>
      </c>
      <c r="M44" s="56">
        <f>G44*Parameters!O$27</f>
        <v>1.1509893000000002</v>
      </c>
      <c r="N44" s="57">
        <f>H44*Parameters!P$27</f>
        <v>2.711065800000001</v>
      </c>
      <c r="O44" s="55">
        <f>C44*Parameters!N$29</f>
        <v>4.3952400000000003</v>
      </c>
      <c r="P44" s="56">
        <f>D44*Parameters!O$29</f>
        <v>11.509893000000002</v>
      </c>
      <c r="Q44" s="57">
        <f>E44*Parameters!P$29</f>
        <v>27.110658000000008</v>
      </c>
      <c r="R44" s="55">
        <f>F44*Parameters!N$29</f>
        <v>0.43952400000000003</v>
      </c>
      <c r="S44" s="56">
        <f>G44*Parameters!O$27</f>
        <v>1.1509893000000002</v>
      </c>
      <c r="T44" s="57">
        <f>H44*Parameters!P$27</f>
        <v>2.711065800000001</v>
      </c>
      <c r="U44" s="55">
        <f>C44*Parameters!N$30</f>
        <v>4.3952400000000003</v>
      </c>
      <c r="V44" s="56">
        <f>D44*Parameters!O$30</f>
        <v>11.509893000000002</v>
      </c>
      <c r="W44" s="57">
        <f>E44*Parameters!P$30</f>
        <v>27.110658000000008</v>
      </c>
      <c r="X44" s="55">
        <f>F44*Parameters!N$30</f>
        <v>0.43952400000000003</v>
      </c>
      <c r="Y44" s="56">
        <f>G44*Parameters!O$30</f>
        <v>1.1509893000000002</v>
      </c>
      <c r="Z44" s="57">
        <f>H44*Parameters!P$30</f>
        <v>2.711065800000001</v>
      </c>
      <c r="AA44" s="55">
        <f>C44*Parameters!N$31</f>
        <v>4.3952400000000003</v>
      </c>
      <c r="AB44" s="56">
        <f>D44*Parameters!O$31</f>
        <v>11.509893000000002</v>
      </c>
      <c r="AC44" s="57">
        <f>E44*Parameters!P$31</f>
        <v>27.110658000000008</v>
      </c>
      <c r="AD44" s="55">
        <f>F44*Parameters!N$31</f>
        <v>0.43952400000000003</v>
      </c>
      <c r="AE44" s="56">
        <f>G44*Parameters!O$31</f>
        <v>1.1509893000000002</v>
      </c>
      <c r="AF44" s="57">
        <f>H44*Parameters!P$31</f>
        <v>2.711065800000001</v>
      </c>
    </row>
    <row r="45" spans="1:32" x14ac:dyDescent="0.2">
      <c r="A45" s="4" t="s">
        <v>116</v>
      </c>
      <c r="B45" s="4" t="s">
        <v>17</v>
      </c>
      <c r="C45" s="55">
        <f>Node_List!Z45*Parameters!D$21</f>
        <v>14.387520000000002</v>
      </c>
      <c r="D45" s="56">
        <f>Node_List!AA45*Parameters!E$21</f>
        <v>33.70556400000001</v>
      </c>
      <c r="E45" s="57">
        <f>Node_List!AB45*Parameters!F$21</f>
        <v>76.541784000000021</v>
      </c>
      <c r="F45" s="55">
        <f>C45*Parameters!N$24</f>
        <v>1.4387520000000003</v>
      </c>
      <c r="G45" s="56">
        <f>D45*Parameters!O$24</f>
        <v>3.3705564000000012</v>
      </c>
      <c r="H45" s="57">
        <f>E45*Parameters!P$24</f>
        <v>7.6541784000000028</v>
      </c>
      <c r="I45" s="55">
        <f>C45*Parameters!N$27</f>
        <v>3.5968800000000005</v>
      </c>
      <c r="J45" s="56">
        <f>D45*Parameters!O$27</f>
        <v>8.4263910000000024</v>
      </c>
      <c r="K45" s="57">
        <f>E45*Parameters!P$27</f>
        <v>19.135446000000005</v>
      </c>
      <c r="L45" s="55">
        <f>F45*Parameters!N$27</f>
        <v>0.35968800000000006</v>
      </c>
      <c r="M45" s="56">
        <f>G45*Parameters!O$27</f>
        <v>0.84263910000000031</v>
      </c>
      <c r="N45" s="57">
        <f>H45*Parameters!P$27</f>
        <v>1.9135446000000007</v>
      </c>
      <c r="O45" s="55">
        <f>C45*Parameters!N$29</f>
        <v>3.5968800000000005</v>
      </c>
      <c r="P45" s="56">
        <f>D45*Parameters!O$29</f>
        <v>8.4263910000000024</v>
      </c>
      <c r="Q45" s="57">
        <f>E45*Parameters!P$29</f>
        <v>19.135446000000005</v>
      </c>
      <c r="R45" s="55">
        <f>F45*Parameters!N$29</f>
        <v>0.35968800000000006</v>
      </c>
      <c r="S45" s="56">
        <f>G45*Parameters!O$27</f>
        <v>0.84263910000000031</v>
      </c>
      <c r="T45" s="57">
        <f>H45*Parameters!P$27</f>
        <v>1.9135446000000007</v>
      </c>
      <c r="U45" s="55">
        <f>C45*Parameters!N$30</f>
        <v>3.5968800000000005</v>
      </c>
      <c r="V45" s="56">
        <f>D45*Parameters!O$30</f>
        <v>8.4263910000000024</v>
      </c>
      <c r="W45" s="57">
        <f>E45*Parameters!P$30</f>
        <v>19.135446000000005</v>
      </c>
      <c r="X45" s="55">
        <f>F45*Parameters!N$30</f>
        <v>0.35968800000000006</v>
      </c>
      <c r="Y45" s="56">
        <f>G45*Parameters!O$30</f>
        <v>0.84263910000000031</v>
      </c>
      <c r="Z45" s="57">
        <f>H45*Parameters!P$30</f>
        <v>1.9135446000000007</v>
      </c>
      <c r="AA45" s="55">
        <f>C45*Parameters!N$31</f>
        <v>3.5968800000000005</v>
      </c>
      <c r="AB45" s="56">
        <f>D45*Parameters!O$31</f>
        <v>8.4263910000000024</v>
      </c>
      <c r="AC45" s="57">
        <f>E45*Parameters!P$31</f>
        <v>19.135446000000005</v>
      </c>
      <c r="AD45" s="55">
        <f>F45*Parameters!N$31</f>
        <v>0.35968800000000006</v>
      </c>
      <c r="AE45" s="56">
        <f>G45*Parameters!O$31</f>
        <v>0.84263910000000031</v>
      </c>
      <c r="AF45" s="57">
        <f>H45*Parameters!P$31</f>
        <v>1.9135446000000007</v>
      </c>
    </row>
    <row r="46" spans="1:32" x14ac:dyDescent="0.2">
      <c r="A46" s="4" t="s">
        <v>117</v>
      </c>
      <c r="B46" s="4" t="s">
        <v>17</v>
      </c>
      <c r="C46" s="55">
        <f>Node_List!Z46*Parameters!D$21</f>
        <v>8.4436800000000023</v>
      </c>
      <c r="D46" s="56">
        <f>Node_List!AA46*Parameters!E$21</f>
        <v>21.882276000000001</v>
      </c>
      <c r="E46" s="57">
        <f>Node_List!AB46*Parameters!F$21</f>
        <v>51.113256000000007</v>
      </c>
      <c r="F46" s="55">
        <f>C46*Parameters!N$24</f>
        <v>0.84436800000000023</v>
      </c>
      <c r="G46" s="56">
        <f>D46*Parameters!O$24</f>
        <v>2.1882276000000003</v>
      </c>
      <c r="H46" s="57">
        <f>E46*Parameters!P$24</f>
        <v>5.1113256000000007</v>
      </c>
      <c r="I46" s="55">
        <f>C46*Parameters!N$27</f>
        <v>2.1109200000000006</v>
      </c>
      <c r="J46" s="56">
        <f>D46*Parameters!O$27</f>
        <v>5.4705690000000002</v>
      </c>
      <c r="K46" s="57">
        <f>E46*Parameters!P$27</f>
        <v>12.778314000000002</v>
      </c>
      <c r="L46" s="55">
        <f>F46*Parameters!N$27</f>
        <v>0.21109200000000006</v>
      </c>
      <c r="M46" s="56">
        <f>G46*Parameters!O$27</f>
        <v>0.54705690000000007</v>
      </c>
      <c r="N46" s="57">
        <f>H46*Parameters!P$27</f>
        <v>1.2778314000000002</v>
      </c>
      <c r="O46" s="55">
        <f>C46*Parameters!N$29</f>
        <v>2.1109200000000006</v>
      </c>
      <c r="P46" s="56">
        <f>D46*Parameters!O$29</f>
        <v>5.4705690000000002</v>
      </c>
      <c r="Q46" s="57">
        <f>E46*Parameters!P$29</f>
        <v>12.778314000000002</v>
      </c>
      <c r="R46" s="55">
        <f>F46*Parameters!N$29</f>
        <v>0.21109200000000006</v>
      </c>
      <c r="S46" s="56">
        <f>G46*Parameters!O$27</f>
        <v>0.54705690000000007</v>
      </c>
      <c r="T46" s="57">
        <f>H46*Parameters!P$27</f>
        <v>1.2778314000000002</v>
      </c>
      <c r="U46" s="55">
        <f>C46*Parameters!N$30</f>
        <v>2.1109200000000006</v>
      </c>
      <c r="V46" s="56">
        <f>D46*Parameters!O$30</f>
        <v>5.4705690000000002</v>
      </c>
      <c r="W46" s="57">
        <f>E46*Parameters!P$30</f>
        <v>12.778314000000002</v>
      </c>
      <c r="X46" s="55">
        <f>F46*Parameters!N$30</f>
        <v>0.21109200000000006</v>
      </c>
      <c r="Y46" s="56">
        <f>G46*Parameters!O$30</f>
        <v>0.54705690000000007</v>
      </c>
      <c r="Z46" s="57">
        <f>H46*Parameters!P$30</f>
        <v>1.2778314000000002</v>
      </c>
      <c r="AA46" s="55">
        <f>C46*Parameters!N$31</f>
        <v>2.1109200000000006</v>
      </c>
      <c r="AB46" s="56">
        <f>D46*Parameters!O$31</f>
        <v>5.4705690000000002</v>
      </c>
      <c r="AC46" s="57">
        <f>E46*Parameters!P$31</f>
        <v>12.778314000000002</v>
      </c>
      <c r="AD46" s="55">
        <f>F46*Parameters!N$31</f>
        <v>0.21109200000000006</v>
      </c>
      <c r="AE46" s="56">
        <f>G46*Parameters!O$31</f>
        <v>0.54705690000000007</v>
      </c>
      <c r="AF46" s="57">
        <f>H46*Parameters!P$31</f>
        <v>1.2778314000000002</v>
      </c>
    </row>
    <row r="47" spans="1:32" x14ac:dyDescent="0.2">
      <c r="A47" s="4" t="s">
        <v>118</v>
      </c>
      <c r="B47" s="4" t="s">
        <v>17</v>
      </c>
      <c r="C47" s="55">
        <f>Node_List!Z47*Parameters!D$21</f>
        <v>24.939360000000001</v>
      </c>
      <c r="D47" s="56">
        <f>Node_List!AA47*Parameters!E$21</f>
        <v>64.048452000000012</v>
      </c>
      <c r="E47" s="57">
        <f>Node_List!AB47*Parameters!F$21</f>
        <v>150.51991200000003</v>
      </c>
      <c r="F47" s="55">
        <f>C47*Parameters!N$24</f>
        <v>2.4939360000000002</v>
      </c>
      <c r="G47" s="56">
        <f>D47*Parameters!O$24</f>
        <v>6.4048452000000013</v>
      </c>
      <c r="H47" s="57">
        <f>E47*Parameters!P$24</f>
        <v>15.051991200000003</v>
      </c>
      <c r="I47" s="55">
        <f>C47*Parameters!N$27</f>
        <v>6.2348400000000002</v>
      </c>
      <c r="J47" s="56">
        <f>D47*Parameters!O$27</f>
        <v>16.012113000000003</v>
      </c>
      <c r="K47" s="57">
        <f>E47*Parameters!P$27</f>
        <v>37.629978000000008</v>
      </c>
      <c r="L47" s="55">
        <f>F47*Parameters!N$27</f>
        <v>0.62348400000000004</v>
      </c>
      <c r="M47" s="56">
        <f>G47*Parameters!O$27</f>
        <v>1.6012113000000003</v>
      </c>
      <c r="N47" s="57">
        <f>H47*Parameters!P$27</f>
        <v>3.7629978000000008</v>
      </c>
      <c r="O47" s="55">
        <f>C47*Parameters!N$29</f>
        <v>6.2348400000000002</v>
      </c>
      <c r="P47" s="56">
        <f>D47*Parameters!O$29</f>
        <v>16.012113000000003</v>
      </c>
      <c r="Q47" s="57">
        <f>E47*Parameters!P$29</f>
        <v>37.629978000000008</v>
      </c>
      <c r="R47" s="55">
        <f>F47*Parameters!N$29</f>
        <v>0.62348400000000004</v>
      </c>
      <c r="S47" s="56">
        <f>G47*Parameters!O$27</f>
        <v>1.6012113000000003</v>
      </c>
      <c r="T47" s="57">
        <f>H47*Parameters!P$27</f>
        <v>3.7629978000000008</v>
      </c>
      <c r="U47" s="55">
        <f>C47*Parameters!N$30</f>
        <v>6.2348400000000002</v>
      </c>
      <c r="V47" s="56">
        <f>D47*Parameters!O$30</f>
        <v>16.012113000000003</v>
      </c>
      <c r="W47" s="57">
        <f>E47*Parameters!P$30</f>
        <v>37.629978000000008</v>
      </c>
      <c r="X47" s="55">
        <f>F47*Parameters!N$30</f>
        <v>0.62348400000000004</v>
      </c>
      <c r="Y47" s="56">
        <f>G47*Parameters!O$30</f>
        <v>1.6012113000000003</v>
      </c>
      <c r="Z47" s="57">
        <f>H47*Parameters!P$30</f>
        <v>3.7629978000000008</v>
      </c>
      <c r="AA47" s="55">
        <f>C47*Parameters!N$31</f>
        <v>6.2348400000000002</v>
      </c>
      <c r="AB47" s="56">
        <f>D47*Parameters!O$31</f>
        <v>16.012113000000003</v>
      </c>
      <c r="AC47" s="57">
        <f>E47*Parameters!P$31</f>
        <v>37.629978000000008</v>
      </c>
      <c r="AD47" s="55">
        <f>F47*Parameters!N$31</f>
        <v>0.62348400000000004</v>
      </c>
      <c r="AE47" s="56">
        <f>G47*Parameters!O$31</f>
        <v>1.6012113000000003</v>
      </c>
      <c r="AF47" s="57">
        <f>H47*Parameters!P$31</f>
        <v>3.7629978000000008</v>
      </c>
    </row>
    <row r="48" spans="1:32" x14ac:dyDescent="0.2">
      <c r="A48" s="4" t="s">
        <v>119</v>
      </c>
      <c r="B48" s="4" t="s">
        <v>17</v>
      </c>
      <c r="C48" s="55">
        <f>Node_List!Z48*Parameters!D$21</f>
        <v>8.3431200000000008</v>
      </c>
      <c r="D48" s="56">
        <f>Node_List!AA48*Parameters!E$21</f>
        <v>19.836234000000005</v>
      </c>
      <c r="E48" s="57">
        <f>Node_List!AB48*Parameters!F$21</f>
        <v>44.964804000000015</v>
      </c>
      <c r="F48" s="55">
        <f>C48*Parameters!N$24</f>
        <v>0.83431200000000016</v>
      </c>
      <c r="G48" s="56">
        <f>D48*Parameters!O$24</f>
        <v>1.9836234000000006</v>
      </c>
      <c r="H48" s="57">
        <f>E48*Parameters!P$24</f>
        <v>4.496480400000002</v>
      </c>
      <c r="I48" s="55">
        <f>C48*Parameters!N$27</f>
        <v>2.0857800000000002</v>
      </c>
      <c r="J48" s="56">
        <f>D48*Parameters!O$27</f>
        <v>4.9590585000000011</v>
      </c>
      <c r="K48" s="57">
        <f>E48*Parameters!P$27</f>
        <v>11.241201000000004</v>
      </c>
      <c r="L48" s="55">
        <f>F48*Parameters!N$27</f>
        <v>0.20857800000000004</v>
      </c>
      <c r="M48" s="56">
        <f>G48*Parameters!O$27</f>
        <v>0.49590585000000015</v>
      </c>
      <c r="N48" s="57">
        <f>H48*Parameters!P$27</f>
        <v>1.1241201000000005</v>
      </c>
      <c r="O48" s="55">
        <f>C48*Parameters!N$29</f>
        <v>2.0857800000000002</v>
      </c>
      <c r="P48" s="56">
        <f>D48*Parameters!O$29</f>
        <v>4.9590585000000011</v>
      </c>
      <c r="Q48" s="57">
        <f>E48*Parameters!P$29</f>
        <v>11.241201000000004</v>
      </c>
      <c r="R48" s="55">
        <f>F48*Parameters!N$29</f>
        <v>0.20857800000000004</v>
      </c>
      <c r="S48" s="56">
        <f>G48*Parameters!O$27</f>
        <v>0.49590585000000015</v>
      </c>
      <c r="T48" s="57">
        <f>H48*Parameters!P$27</f>
        <v>1.1241201000000005</v>
      </c>
      <c r="U48" s="55">
        <f>C48*Parameters!N$30</f>
        <v>2.0857800000000002</v>
      </c>
      <c r="V48" s="56">
        <f>D48*Parameters!O$30</f>
        <v>4.9590585000000011</v>
      </c>
      <c r="W48" s="57">
        <f>E48*Parameters!P$30</f>
        <v>11.241201000000004</v>
      </c>
      <c r="X48" s="55">
        <f>F48*Parameters!N$30</f>
        <v>0.20857800000000004</v>
      </c>
      <c r="Y48" s="56">
        <f>G48*Parameters!O$30</f>
        <v>0.49590585000000015</v>
      </c>
      <c r="Z48" s="57">
        <f>H48*Parameters!P$30</f>
        <v>1.1241201000000005</v>
      </c>
      <c r="AA48" s="55">
        <f>C48*Parameters!N$31</f>
        <v>2.0857800000000002</v>
      </c>
      <c r="AB48" s="56">
        <f>D48*Parameters!O$31</f>
        <v>4.9590585000000011</v>
      </c>
      <c r="AC48" s="57">
        <f>E48*Parameters!P$31</f>
        <v>11.241201000000004</v>
      </c>
      <c r="AD48" s="55">
        <f>F48*Parameters!N$31</f>
        <v>0.20857800000000004</v>
      </c>
      <c r="AE48" s="56">
        <f>G48*Parameters!O$31</f>
        <v>0.49590585000000015</v>
      </c>
      <c r="AF48" s="57">
        <f>H48*Parameters!P$31</f>
        <v>1.1241201000000005</v>
      </c>
    </row>
    <row r="49" spans="1:32" x14ac:dyDescent="0.2">
      <c r="A49" s="4" t="s">
        <v>120</v>
      </c>
      <c r="B49" s="4" t="s">
        <v>17</v>
      </c>
      <c r="C49" s="55">
        <f>Node_List!Z49*Parameters!D$21</f>
        <v>16.117680000000004</v>
      </c>
      <c r="D49" s="56">
        <f>Node_List!AA49*Parameters!E$21</f>
        <v>37.919826000000008</v>
      </c>
      <c r="E49" s="57">
        <f>Node_List!AB49*Parameters!F$21</f>
        <v>85.889556000000013</v>
      </c>
      <c r="F49" s="55">
        <f>C49*Parameters!N$24</f>
        <v>1.6117680000000005</v>
      </c>
      <c r="G49" s="56">
        <f>D49*Parameters!O$24</f>
        <v>3.7919826000000008</v>
      </c>
      <c r="H49" s="57">
        <f>E49*Parameters!P$24</f>
        <v>8.588955600000002</v>
      </c>
      <c r="I49" s="55">
        <f>C49*Parameters!N$27</f>
        <v>4.0294200000000009</v>
      </c>
      <c r="J49" s="56">
        <f>D49*Parameters!O$27</f>
        <v>9.4799565000000019</v>
      </c>
      <c r="K49" s="57">
        <f>E49*Parameters!P$27</f>
        <v>21.472389000000003</v>
      </c>
      <c r="L49" s="55">
        <f>F49*Parameters!N$27</f>
        <v>0.40294200000000013</v>
      </c>
      <c r="M49" s="56">
        <f>G49*Parameters!O$27</f>
        <v>0.94799565000000019</v>
      </c>
      <c r="N49" s="57">
        <f>H49*Parameters!P$27</f>
        <v>2.1472389000000005</v>
      </c>
      <c r="O49" s="55">
        <f>C49*Parameters!N$29</f>
        <v>4.0294200000000009</v>
      </c>
      <c r="P49" s="56">
        <f>D49*Parameters!O$29</f>
        <v>9.4799565000000019</v>
      </c>
      <c r="Q49" s="57">
        <f>E49*Parameters!P$29</f>
        <v>21.472389000000003</v>
      </c>
      <c r="R49" s="55">
        <f>F49*Parameters!N$29</f>
        <v>0.40294200000000013</v>
      </c>
      <c r="S49" s="56">
        <f>G49*Parameters!O$27</f>
        <v>0.94799565000000019</v>
      </c>
      <c r="T49" s="57">
        <f>H49*Parameters!P$27</f>
        <v>2.1472389000000005</v>
      </c>
      <c r="U49" s="55">
        <f>C49*Parameters!N$30</f>
        <v>4.0294200000000009</v>
      </c>
      <c r="V49" s="56">
        <f>D49*Parameters!O$30</f>
        <v>9.4799565000000019</v>
      </c>
      <c r="W49" s="57">
        <f>E49*Parameters!P$30</f>
        <v>21.472389000000003</v>
      </c>
      <c r="X49" s="55">
        <f>F49*Parameters!N$30</f>
        <v>0.40294200000000013</v>
      </c>
      <c r="Y49" s="56">
        <f>G49*Parameters!O$30</f>
        <v>0.94799565000000019</v>
      </c>
      <c r="Z49" s="57">
        <f>H49*Parameters!P$30</f>
        <v>2.1472389000000005</v>
      </c>
      <c r="AA49" s="55">
        <f>C49*Parameters!N$31</f>
        <v>4.0294200000000009</v>
      </c>
      <c r="AB49" s="56">
        <f>D49*Parameters!O$31</f>
        <v>9.4799565000000019</v>
      </c>
      <c r="AC49" s="57">
        <f>E49*Parameters!P$31</f>
        <v>21.472389000000003</v>
      </c>
      <c r="AD49" s="55">
        <f>F49*Parameters!N$31</f>
        <v>0.40294200000000013</v>
      </c>
      <c r="AE49" s="56">
        <f>G49*Parameters!O$31</f>
        <v>0.94799565000000019</v>
      </c>
      <c r="AF49" s="57">
        <f>H49*Parameters!P$31</f>
        <v>2.1472389000000005</v>
      </c>
    </row>
    <row r="50" spans="1:32" x14ac:dyDescent="0.2">
      <c r="A50" s="4" t="s">
        <v>121</v>
      </c>
      <c r="B50" s="4" t="s">
        <v>17</v>
      </c>
      <c r="C50" s="55">
        <f>Node_List!Z50*Parameters!D$21</f>
        <v>6.0768000000000013</v>
      </c>
      <c r="D50" s="56">
        <f>Node_List!AA50*Parameters!E$21</f>
        <v>14.419260000000005</v>
      </c>
      <c r="E50" s="57">
        <f>Node_List!AB50*Parameters!F$21</f>
        <v>31.729560000000003</v>
      </c>
      <c r="F50" s="55">
        <f>C50*Parameters!N$24</f>
        <v>0.60768000000000022</v>
      </c>
      <c r="G50" s="56">
        <f>D50*Parameters!O$24</f>
        <v>1.4419260000000005</v>
      </c>
      <c r="H50" s="57">
        <f>E50*Parameters!P$24</f>
        <v>3.1729560000000006</v>
      </c>
      <c r="I50" s="55">
        <f>C50*Parameters!N$27</f>
        <v>1.5192000000000003</v>
      </c>
      <c r="J50" s="56">
        <f>D50*Parameters!O$27</f>
        <v>3.6048150000000012</v>
      </c>
      <c r="K50" s="57">
        <f>E50*Parameters!P$27</f>
        <v>7.9323900000000007</v>
      </c>
      <c r="L50" s="55">
        <f>F50*Parameters!N$27</f>
        <v>0.15192000000000005</v>
      </c>
      <c r="M50" s="56">
        <f>G50*Parameters!O$27</f>
        <v>0.36048150000000012</v>
      </c>
      <c r="N50" s="57">
        <f>H50*Parameters!P$27</f>
        <v>0.79323900000000014</v>
      </c>
      <c r="O50" s="55">
        <f>C50*Parameters!N$29</f>
        <v>1.5192000000000003</v>
      </c>
      <c r="P50" s="56">
        <f>D50*Parameters!O$29</f>
        <v>3.6048150000000012</v>
      </c>
      <c r="Q50" s="57">
        <f>E50*Parameters!P$29</f>
        <v>7.9323900000000007</v>
      </c>
      <c r="R50" s="55">
        <f>F50*Parameters!N$29</f>
        <v>0.15192000000000005</v>
      </c>
      <c r="S50" s="56">
        <f>G50*Parameters!O$27</f>
        <v>0.36048150000000012</v>
      </c>
      <c r="T50" s="57">
        <f>H50*Parameters!P$27</f>
        <v>0.79323900000000014</v>
      </c>
      <c r="U50" s="55">
        <f>C50*Parameters!N$30</f>
        <v>1.5192000000000003</v>
      </c>
      <c r="V50" s="56">
        <f>D50*Parameters!O$30</f>
        <v>3.6048150000000012</v>
      </c>
      <c r="W50" s="57">
        <f>E50*Parameters!P$30</f>
        <v>7.9323900000000007</v>
      </c>
      <c r="X50" s="55">
        <f>F50*Parameters!N$30</f>
        <v>0.15192000000000005</v>
      </c>
      <c r="Y50" s="56">
        <f>G50*Parameters!O$30</f>
        <v>0.36048150000000012</v>
      </c>
      <c r="Z50" s="57">
        <f>H50*Parameters!P$30</f>
        <v>0.79323900000000014</v>
      </c>
      <c r="AA50" s="55">
        <f>C50*Parameters!N$31</f>
        <v>1.5192000000000003</v>
      </c>
      <c r="AB50" s="56">
        <f>D50*Parameters!O$31</f>
        <v>3.6048150000000012</v>
      </c>
      <c r="AC50" s="57">
        <f>E50*Parameters!P$31</f>
        <v>7.9323900000000007</v>
      </c>
      <c r="AD50" s="55">
        <f>F50*Parameters!N$31</f>
        <v>0.15192000000000005</v>
      </c>
      <c r="AE50" s="56">
        <f>G50*Parameters!O$31</f>
        <v>0.36048150000000012</v>
      </c>
      <c r="AF50" s="57">
        <f>H50*Parameters!P$31</f>
        <v>0.79323900000000014</v>
      </c>
    </row>
    <row r="51" spans="1:32" x14ac:dyDescent="0.2">
      <c r="A51" s="4" t="s">
        <v>122</v>
      </c>
      <c r="B51" s="4" t="s">
        <v>17</v>
      </c>
      <c r="C51" s="55">
        <f>Node_List!Z51*Parameters!D$21</f>
        <v>8.589360000000001</v>
      </c>
      <c r="D51" s="56">
        <f>Node_List!AA51*Parameters!E$21</f>
        <v>19.887702000000004</v>
      </c>
      <c r="E51" s="57">
        <f>Node_List!AB51*Parameters!F$21</f>
        <v>43.724412000000008</v>
      </c>
      <c r="F51" s="55">
        <f>C51*Parameters!N$24</f>
        <v>0.85893600000000014</v>
      </c>
      <c r="G51" s="56">
        <f>D51*Parameters!O$24</f>
        <v>1.9887702000000005</v>
      </c>
      <c r="H51" s="57">
        <f>E51*Parameters!P$24</f>
        <v>4.3724412000000008</v>
      </c>
      <c r="I51" s="55">
        <f>C51*Parameters!N$27</f>
        <v>2.1473400000000002</v>
      </c>
      <c r="J51" s="56">
        <f>D51*Parameters!O$27</f>
        <v>4.9719255000000011</v>
      </c>
      <c r="K51" s="57">
        <f>E51*Parameters!P$27</f>
        <v>10.931103000000002</v>
      </c>
      <c r="L51" s="55">
        <f>F51*Parameters!N$27</f>
        <v>0.21473400000000004</v>
      </c>
      <c r="M51" s="56">
        <f>G51*Parameters!O$27</f>
        <v>0.49719255000000012</v>
      </c>
      <c r="N51" s="57">
        <f>H51*Parameters!P$27</f>
        <v>1.0931103000000002</v>
      </c>
      <c r="O51" s="55">
        <f>C51*Parameters!N$29</f>
        <v>2.1473400000000002</v>
      </c>
      <c r="P51" s="56">
        <f>D51*Parameters!O$29</f>
        <v>4.9719255000000011</v>
      </c>
      <c r="Q51" s="57">
        <f>E51*Parameters!P$29</f>
        <v>10.931103000000002</v>
      </c>
      <c r="R51" s="55">
        <f>F51*Parameters!N$29</f>
        <v>0.21473400000000004</v>
      </c>
      <c r="S51" s="56">
        <f>G51*Parameters!O$27</f>
        <v>0.49719255000000012</v>
      </c>
      <c r="T51" s="57">
        <f>H51*Parameters!P$27</f>
        <v>1.0931103000000002</v>
      </c>
      <c r="U51" s="55">
        <f>C51*Parameters!N$30</f>
        <v>2.1473400000000002</v>
      </c>
      <c r="V51" s="56">
        <f>D51*Parameters!O$30</f>
        <v>4.9719255000000011</v>
      </c>
      <c r="W51" s="57">
        <f>E51*Parameters!P$30</f>
        <v>10.931103000000002</v>
      </c>
      <c r="X51" s="55">
        <f>F51*Parameters!N$30</f>
        <v>0.21473400000000004</v>
      </c>
      <c r="Y51" s="56">
        <f>G51*Parameters!O$30</f>
        <v>0.49719255000000012</v>
      </c>
      <c r="Z51" s="57">
        <f>H51*Parameters!P$30</f>
        <v>1.0931103000000002</v>
      </c>
      <c r="AA51" s="55">
        <f>C51*Parameters!N$31</f>
        <v>2.1473400000000002</v>
      </c>
      <c r="AB51" s="56">
        <f>D51*Parameters!O$31</f>
        <v>4.9719255000000011</v>
      </c>
      <c r="AC51" s="57">
        <f>E51*Parameters!P$31</f>
        <v>10.931103000000002</v>
      </c>
      <c r="AD51" s="55">
        <f>F51*Parameters!N$31</f>
        <v>0.21473400000000004</v>
      </c>
      <c r="AE51" s="56">
        <f>G51*Parameters!O$31</f>
        <v>0.49719255000000012</v>
      </c>
      <c r="AF51" s="57">
        <f>H51*Parameters!P$31</f>
        <v>1.0931103000000002</v>
      </c>
    </row>
    <row r="52" spans="1:32" x14ac:dyDescent="0.2">
      <c r="A52" s="4" t="s">
        <v>123</v>
      </c>
      <c r="B52" s="4" t="s">
        <v>17</v>
      </c>
      <c r="C52" s="55">
        <f>Node_List!Z52*Parameters!D$21</f>
        <v>7.8134400000000017</v>
      </c>
      <c r="D52" s="56">
        <f>Node_List!AA52*Parameters!E$21</f>
        <v>18.647508000000006</v>
      </c>
      <c r="E52" s="57">
        <f>Node_List!AB52*Parameters!F$21</f>
        <v>42.307848000000007</v>
      </c>
      <c r="F52" s="55">
        <f>C52*Parameters!N$24</f>
        <v>0.78134400000000026</v>
      </c>
      <c r="G52" s="56">
        <f>D52*Parameters!O$24</f>
        <v>1.8647508000000006</v>
      </c>
      <c r="H52" s="57">
        <f>E52*Parameters!P$24</f>
        <v>4.2307848000000012</v>
      </c>
      <c r="I52" s="55">
        <f>C52*Parameters!N$27</f>
        <v>1.9533600000000004</v>
      </c>
      <c r="J52" s="56">
        <f>D52*Parameters!O$27</f>
        <v>4.6618770000000014</v>
      </c>
      <c r="K52" s="57">
        <f>E52*Parameters!P$27</f>
        <v>10.576962000000002</v>
      </c>
      <c r="L52" s="55">
        <f>F52*Parameters!N$27</f>
        <v>0.19533600000000007</v>
      </c>
      <c r="M52" s="56">
        <f>G52*Parameters!O$27</f>
        <v>0.46618770000000015</v>
      </c>
      <c r="N52" s="57">
        <f>H52*Parameters!P$27</f>
        <v>1.0576962000000003</v>
      </c>
      <c r="O52" s="55">
        <f>C52*Parameters!N$29</f>
        <v>1.9533600000000004</v>
      </c>
      <c r="P52" s="56">
        <f>D52*Parameters!O$29</f>
        <v>4.6618770000000014</v>
      </c>
      <c r="Q52" s="57">
        <f>E52*Parameters!P$29</f>
        <v>10.576962000000002</v>
      </c>
      <c r="R52" s="55">
        <f>F52*Parameters!N$29</f>
        <v>0.19533600000000007</v>
      </c>
      <c r="S52" s="56">
        <f>G52*Parameters!O$27</f>
        <v>0.46618770000000015</v>
      </c>
      <c r="T52" s="57">
        <f>H52*Parameters!P$27</f>
        <v>1.0576962000000003</v>
      </c>
      <c r="U52" s="55">
        <f>C52*Parameters!N$30</f>
        <v>1.9533600000000004</v>
      </c>
      <c r="V52" s="56">
        <f>D52*Parameters!O$30</f>
        <v>4.6618770000000014</v>
      </c>
      <c r="W52" s="57">
        <f>E52*Parameters!P$30</f>
        <v>10.576962000000002</v>
      </c>
      <c r="X52" s="55">
        <f>F52*Parameters!N$30</f>
        <v>0.19533600000000007</v>
      </c>
      <c r="Y52" s="56">
        <f>G52*Parameters!O$30</f>
        <v>0.46618770000000015</v>
      </c>
      <c r="Z52" s="57">
        <f>H52*Parameters!P$30</f>
        <v>1.0576962000000003</v>
      </c>
      <c r="AA52" s="55">
        <f>C52*Parameters!N$31</f>
        <v>1.9533600000000004</v>
      </c>
      <c r="AB52" s="56">
        <f>D52*Parameters!O$31</f>
        <v>4.6618770000000014</v>
      </c>
      <c r="AC52" s="57">
        <f>E52*Parameters!P$31</f>
        <v>10.576962000000002</v>
      </c>
      <c r="AD52" s="55">
        <f>F52*Parameters!N$31</f>
        <v>0.19533600000000007</v>
      </c>
      <c r="AE52" s="56">
        <f>G52*Parameters!O$31</f>
        <v>0.46618770000000015</v>
      </c>
      <c r="AF52" s="57">
        <f>H52*Parameters!P$31</f>
        <v>1.0576962000000003</v>
      </c>
    </row>
    <row r="53" spans="1:32" x14ac:dyDescent="0.2">
      <c r="A53" s="4" t="s">
        <v>124</v>
      </c>
      <c r="B53" s="4" t="s">
        <v>17</v>
      </c>
      <c r="C53" s="55">
        <f>Node_List!Z53*Parameters!D$21</f>
        <v>8.4405600000000014</v>
      </c>
      <c r="D53" s="56">
        <f>Node_List!AA53*Parameters!E$21</f>
        <v>20.824542000000001</v>
      </c>
      <c r="E53" s="57">
        <f>Node_List!AB53*Parameters!F$21</f>
        <v>47.173452000000012</v>
      </c>
      <c r="F53" s="55">
        <f>C53*Parameters!N$24</f>
        <v>0.84405600000000014</v>
      </c>
      <c r="G53" s="56">
        <f>D53*Parameters!O$24</f>
        <v>2.0824542000000004</v>
      </c>
      <c r="H53" s="57">
        <f>E53*Parameters!P$24</f>
        <v>4.7173452000000013</v>
      </c>
      <c r="I53" s="55">
        <f>C53*Parameters!N$27</f>
        <v>2.1101400000000003</v>
      </c>
      <c r="J53" s="56">
        <f>D53*Parameters!O$27</f>
        <v>5.2061355000000002</v>
      </c>
      <c r="K53" s="57">
        <f>E53*Parameters!P$27</f>
        <v>11.793363000000003</v>
      </c>
      <c r="L53" s="55">
        <f>F53*Parameters!N$27</f>
        <v>0.21101400000000003</v>
      </c>
      <c r="M53" s="56">
        <f>G53*Parameters!O$27</f>
        <v>0.52061355000000009</v>
      </c>
      <c r="N53" s="57">
        <f>H53*Parameters!P$27</f>
        <v>1.1793363000000003</v>
      </c>
      <c r="O53" s="55">
        <f>C53*Parameters!N$29</f>
        <v>2.1101400000000003</v>
      </c>
      <c r="P53" s="56">
        <f>D53*Parameters!O$29</f>
        <v>5.2061355000000002</v>
      </c>
      <c r="Q53" s="57">
        <f>E53*Parameters!P$29</f>
        <v>11.793363000000003</v>
      </c>
      <c r="R53" s="55">
        <f>F53*Parameters!N$29</f>
        <v>0.21101400000000003</v>
      </c>
      <c r="S53" s="56">
        <f>G53*Parameters!O$27</f>
        <v>0.52061355000000009</v>
      </c>
      <c r="T53" s="57">
        <f>H53*Parameters!P$27</f>
        <v>1.1793363000000003</v>
      </c>
      <c r="U53" s="55">
        <f>C53*Parameters!N$30</f>
        <v>2.1101400000000003</v>
      </c>
      <c r="V53" s="56">
        <f>D53*Parameters!O$30</f>
        <v>5.2061355000000002</v>
      </c>
      <c r="W53" s="57">
        <f>E53*Parameters!P$30</f>
        <v>11.793363000000003</v>
      </c>
      <c r="X53" s="55">
        <f>F53*Parameters!N$30</f>
        <v>0.21101400000000003</v>
      </c>
      <c r="Y53" s="56">
        <f>G53*Parameters!O$30</f>
        <v>0.52061355000000009</v>
      </c>
      <c r="Z53" s="57">
        <f>H53*Parameters!P$30</f>
        <v>1.1793363000000003</v>
      </c>
      <c r="AA53" s="55">
        <f>C53*Parameters!N$31</f>
        <v>2.1101400000000003</v>
      </c>
      <c r="AB53" s="56">
        <f>D53*Parameters!O$31</f>
        <v>5.2061355000000002</v>
      </c>
      <c r="AC53" s="57">
        <f>E53*Parameters!P$31</f>
        <v>11.793363000000003</v>
      </c>
      <c r="AD53" s="55">
        <f>F53*Parameters!N$31</f>
        <v>0.21101400000000003</v>
      </c>
      <c r="AE53" s="56">
        <f>G53*Parameters!O$31</f>
        <v>0.52061355000000009</v>
      </c>
      <c r="AF53" s="57">
        <f>H53*Parameters!P$31</f>
        <v>1.1793363000000003</v>
      </c>
    </row>
    <row r="55" spans="1:32" x14ac:dyDescent="0.2">
      <c r="C55" s="88">
        <f>SUM(C2:C53)</f>
        <v>631.31023200000004</v>
      </c>
      <c r="D55" s="88">
        <f t="shared" ref="D55:AF55" si="0">SUM(D2:D53)</f>
        <v>1532.6019174</v>
      </c>
      <c r="E55" s="88">
        <f t="shared" si="0"/>
        <v>3502.3884444000014</v>
      </c>
      <c r="F55" s="88">
        <f t="shared" si="0"/>
        <v>63.131023200000023</v>
      </c>
      <c r="G55" s="88">
        <f t="shared" si="0"/>
        <v>153.26019174000001</v>
      </c>
      <c r="H55" s="88">
        <f t="shared" si="0"/>
        <v>350.23884444000004</v>
      </c>
      <c r="I55" s="88">
        <f t="shared" si="0"/>
        <v>157.82755800000001</v>
      </c>
      <c r="J55" s="88">
        <f t="shared" si="0"/>
        <v>383.15047935000001</v>
      </c>
      <c r="K55" s="88">
        <f t="shared" si="0"/>
        <v>875.59711110000035</v>
      </c>
      <c r="L55" s="88">
        <f t="shared" si="0"/>
        <v>15.782755800000006</v>
      </c>
      <c r="M55" s="88">
        <f t="shared" si="0"/>
        <v>38.315047935000003</v>
      </c>
      <c r="N55" s="88">
        <f t="shared" si="0"/>
        <v>87.559711110000009</v>
      </c>
      <c r="O55" s="88">
        <f t="shared" si="0"/>
        <v>157.82755800000001</v>
      </c>
      <c r="P55" s="88">
        <f t="shared" si="0"/>
        <v>383.15047935000001</v>
      </c>
      <c r="Q55" s="88">
        <f t="shared" si="0"/>
        <v>875.59711110000035</v>
      </c>
      <c r="R55" s="88">
        <f t="shared" si="0"/>
        <v>15.782755800000006</v>
      </c>
      <c r="S55" s="88">
        <f t="shared" si="0"/>
        <v>38.315047935000003</v>
      </c>
      <c r="T55" s="88">
        <f t="shared" si="0"/>
        <v>87.559711110000009</v>
      </c>
      <c r="U55" s="88">
        <f t="shared" si="0"/>
        <v>157.82755800000001</v>
      </c>
      <c r="V55" s="88">
        <f t="shared" si="0"/>
        <v>383.15047935000001</v>
      </c>
      <c r="W55" s="88">
        <f t="shared" si="0"/>
        <v>875.59711110000035</v>
      </c>
      <c r="X55" s="88">
        <f t="shared" si="0"/>
        <v>15.782755800000006</v>
      </c>
      <c r="Y55" s="88">
        <f t="shared" si="0"/>
        <v>38.315047935000003</v>
      </c>
      <c r="Z55" s="88">
        <f t="shared" si="0"/>
        <v>87.559711110000009</v>
      </c>
      <c r="AA55" s="88">
        <f t="shared" si="0"/>
        <v>157.82755800000001</v>
      </c>
      <c r="AB55" s="88">
        <f t="shared" si="0"/>
        <v>383.15047935000001</v>
      </c>
      <c r="AC55" s="88">
        <f t="shared" si="0"/>
        <v>875.59711110000035</v>
      </c>
      <c r="AD55" s="88">
        <f t="shared" si="0"/>
        <v>15.782755800000006</v>
      </c>
      <c r="AE55" s="88">
        <f t="shared" si="0"/>
        <v>38.315047935000003</v>
      </c>
      <c r="AF55" s="88">
        <f t="shared" si="0"/>
        <v>87.559711110000009</v>
      </c>
    </row>
    <row r="56" spans="1:32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C57" s="4"/>
      <c r="D57" s="4"/>
      <c r="E57" s="4"/>
      <c r="F57" s="4"/>
      <c r="G57" s="4"/>
      <c r="H57" s="4"/>
      <c r="I57" s="4">
        <f>I55/C55</f>
        <v>0.25</v>
      </c>
      <c r="J57" s="4">
        <f t="shared" ref="J57" si="1">J55/D55</f>
        <v>0.25</v>
      </c>
      <c r="K57" s="4">
        <f t="shared" ref="K57" si="2">K55/E55</f>
        <v>0.25</v>
      </c>
      <c r="L57" s="4">
        <f t="shared" ref="L57" si="3">L55/F55</f>
        <v>0.25</v>
      </c>
      <c r="M57" s="4">
        <f t="shared" ref="M57" si="4">M55/G55</f>
        <v>0.25</v>
      </c>
      <c r="N57" s="4">
        <f t="shared" ref="N57" si="5">N55/H55</f>
        <v>0.25</v>
      </c>
      <c r="O57" s="4">
        <f>O55/C55</f>
        <v>0.25</v>
      </c>
      <c r="P57" s="4">
        <f t="shared" ref="P57" si="6">P55/D55</f>
        <v>0.25</v>
      </c>
      <c r="Q57" s="4">
        <f t="shared" ref="Q57" si="7">Q55/E55</f>
        <v>0.25</v>
      </c>
      <c r="R57" s="4">
        <f t="shared" ref="R57" si="8">R55/F55</f>
        <v>0.25</v>
      </c>
      <c r="S57" s="88">
        <f t="shared" ref="S57" si="9">S55/G55</f>
        <v>0.25</v>
      </c>
      <c r="T57" s="88">
        <f t="shared" ref="T57" si="10">T55/H55</f>
        <v>0.25</v>
      </c>
      <c r="U57" s="4">
        <f>U55/C55</f>
        <v>0.25</v>
      </c>
      <c r="V57" s="4">
        <f t="shared" ref="V57" si="11">V55/D55</f>
        <v>0.25</v>
      </c>
      <c r="W57" s="4">
        <f t="shared" ref="W57" si="12">W55/E55</f>
        <v>0.25</v>
      </c>
      <c r="X57" s="4">
        <f t="shared" ref="X57" si="13">X55/F55</f>
        <v>0.25</v>
      </c>
      <c r="Y57" s="4">
        <f t="shared" ref="Y57" si="14">Y55/G55</f>
        <v>0.25</v>
      </c>
      <c r="Z57" s="4">
        <f t="shared" ref="Z57" si="15">Z55/H55</f>
        <v>0.25</v>
      </c>
      <c r="AA57" s="4">
        <f>AA55/C55</f>
        <v>0.25</v>
      </c>
      <c r="AB57" s="4">
        <f t="shared" ref="AB57" si="16">AB55/D55</f>
        <v>0.25</v>
      </c>
      <c r="AC57" s="4">
        <f t="shared" ref="AC57" si="17">AC55/E55</f>
        <v>0.25</v>
      </c>
      <c r="AD57" s="4">
        <f t="shared" ref="AD57" si="18">AD55/F55</f>
        <v>0.25</v>
      </c>
      <c r="AE57" s="4">
        <f t="shared" ref="AE57" si="19">AE55/G55</f>
        <v>0.25</v>
      </c>
      <c r="AF57" s="4">
        <f t="shared" ref="AF57" si="20">AF55/H55</f>
        <v>0.25</v>
      </c>
    </row>
    <row r="59" spans="1:32" ht="35.25" customHeight="1" x14ac:dyDescent="0.2">
      <c r="A59" s="11"/>
      <c r="B59" s="11"/>
      <c r="C59" s="114" t="s">
        <v>46</v>
      </c>
      <c r="D59" s="114"/>
      <c r="E59" s="114"/>
      <c r="F59" s="114"/>
      <c r="G59" s="114"/>
      <c r="H59" s="114"/>
      <c r="I59" s="115" t="s">
        <v>47</v>
      </c>
      <c r="J59" s="116"/>
      <c r="K59" s="116"/>
      <c r="L59" s="116"/>
      <c r="M59" s="116"/>
      <c r="N59" s="116"/>
      <c r="O59" s="115" t="s">
        <v>50</v>
      </c>
      <c r="P59" s="116"/>
      <c r="Q59" s="116"/>
      <c r="R59" s="116"/>
      <c r="S59" s="116"/>
      <c r="T59" s="116"/>
      <c r="U59" s="117" t="s">
        <v>48</v>
      </c>
      <c r="V59" s="117"/>
      <c r="W59" s="117"/>
      <c r="X59" s="117"/>
      <c r="Y59" s="117"/>
      <c r="Z59" s="117"/>
      <c r="AA59" s="117" t="s">
        <v>49</v>
      </c>
      <c r="AB59" s="117"/>
      <c r="AC59" s="117"/>
      <c r="AD59" s="117"/>
      <c r="AE59" s="117"/>
      <c r="AF59" s="117"/>
    </row>
    <row r="60" spans="1:32" ht="17.25" customHeight="1" x14ac:dyDescent="0.2">
      <c r="C60" s="114" t="s">
        <v>42</v>
      </c>
      <c r="D60" s="114"/>
      <c r="E60" s="114"/>
      <c r="F60" s="114" t="s">
        <v>41</v>
      </c>
      <c r="G60" s="114"/>
      <c r="H60" s="114"/>
      <c r="I60" s="114" t="s">
        <v>42</v>
      </c>
      <c r="J60" s="114"/>
      <c r="K60" s="114"/>
      <c r="L60" s="114" t="s">
        <v>41</v>
      </c>
      <c r="M60" s="114"/>
      <c r="N60" s="114"/>
      <c r="O60" s="114" t="s">
        <v>42</v>
      </c>
      <c r="P60" s="114"/>
      <c r="Q60" s="114"/>
      <c r="R60" s="114" t="s">
        <v>41</v>
      </c>
      <c r="S60" s="114"/>
      <c r="T60" s="114"/>
      <c r="U60" s="114" t="s">
        <v>42</v>
      </c>
      <c r="V60" s="114"/>
      <c r="W60" s="114"/>
      <c r="X60" s="114" t="s">
        <v>41</v>
      </c>
      <c r="Y60" s="114"/>
      <c r="Z60" s="114"/>
      <c r="AA60" s="114" t="s">
        <v>42</v>
      </c>
      <c r="AB60" s="114"/>
      <c r="AC60" s="114"/>
      <c r="AD60" s="114" t="s">
        <v>41</v>
      </c>
      <c r="AE60" s="114"/>
      <c r="AF60" s="114"/>
    </row>
  </sheetData>
  <mergeCells count="15">
    <mergeCell ref="AA59:AF59"/>
    <mergeCell ref="AA60:AC60"/>
    <mergeCell ref="AD60:AF60"/>
    <mergeCell ref="O59:T59"/>
    <mergeCell ref="O60:Q60"/>
    <mergeCell ref="R60:T60"/>
    <mergeCell ref="U59:Z59"/>
    <mergeCell ref="U60:W60"/>
    <mergeCell ref="X60:Z60"/>
    <mergeCell ref="C59:H59"/>
    <mergeCell ref="C60:E60"/>
    <mergeCell ref="F60:H60"/>
    <mergeCell ref="I59:N59"/>
    <mergeCell ref="I60:K60"/>
    <mergeCell ref="L60:N6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7" workbookViewId="0">
      <selection activeCell="J11" sqref="J1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</cols>
  <sheetData>
    <row r="1" spans="1:8" ht="24.75" customHeight="1" x14ac:dyDescent="0.2">
      <c r="A1" s="59" t="s">
        <v>7</v>
      </c>
      <c r="B1" s="59" t="s">
        <v>2</v>
      </c>
      <c r="C1" s="52">
        <v>2019</v>
      </c>
      <c r="D1" s="53">
        <v>2022</v>
      </c>
      <c r="E1" s="54">
        <v>2025</v>
      </c>
      <c r="F1" s="52">
        <v>2019</v>
      </c>
      <c r="G1" s="53">
        <v>2022</v>
      </c>
      <c r="H1" s="54">
        <v>2025</v>
      </c>
    </row>
    <row r="2" spans="1:8" x14ac:dyDescent="0.2">
      <c r="A2" s="4" t="s">
        <v>73</v>
      </c>
      <c r="B2" s="4" t="s">
        <v>17</v>
      </c>
      <c r="C2" s="55">
        <f>Peer2Peer!C2+Web!C2+Video!C2</f>
        <v>36.340000000000003</v>
      </c>
      <c r="D2" s="56">
        <f>Peer2Peer!D2+Web!D2+Video!D2</f>
        <v>87.503000000000014</v>
      </c>
      <c r="E2" s="57">
        <f>Peer2Peer!E2+Web!E2+Video!E2</f>
        <v>199.238</v>
      </c>
      <c r="F2" s="55">
        <f>C2*Parameters!N$24</f>
        <v>3.6340000000000003</v>
      </c>
      <c r="G2" s="56">
        <f>D2*Parameters!O$24</f>
        <v>8.7503000000000011</v>
      </c>
      <c r="H2" s="57">
        <f>E2*Parameters!P$24</f>
        <v>19.9238</v>
      </c>
    </row>
    <row r="3" spans="1:8" x14ac:dyDescent="0.2">
      <c r="A3" s="4" t="s">
        <v>74</v>
      </c>
      <c r="B3" s="4" t="s">
        <v>18</v>
      </c>
      <c r="C3" s="55">
        <f>Peer2Peer!C3+Web!C3+Video!C3</f>
        <v>29.6388</v>
      </c>
      <c r="D3" s="56">
        <f>Peer2Peer!D3+Web!D3+Video!D3</f>
        <v>72.887910000000005</v>
      </c>
      <c r="E3" s="57">
        <f>Peer2Peer!E3+Web!E3+Video!E3</f>
        <v>167.13846000000001</v>
      </c>
      <c r="F3" s="55">
        <f>C3*Parameters!N$24</f>
        <v>2.9638800000000001</v>
      </c>
      <c r="G3" s="56">
        <f>D3*Parameters!O$24</f>
        <v>7.2887910000000007</v>
      </c>
      <c r="H3" s="57">
        <f>E3*Parameters!P$24</f>
        <v>16.713846</v>
      </c>
    </row>
    <row r="4" spans="1:8" x14ac:dyDescent="0.2">
      <c r="A4" s="4" t="s">
        <v>75</v>
      </c>
      <c r="B4" s="4" t="s">
        <v>17</v>
      </c>
      <c r="C4" s="55">
        <f>Peer2Peer!C4+Web!C4+Video!C4</f>
        <v>21.090000000000003</v>
      </c>
      <c r="D4" s="56">
        <f>Peer2Peer!D4+Web!D4+Video!D4</f>
        <v>47.691749999999999</v>
      </c>
      <c r="E4" s="57">
        <f>Peer2Peer!E4+Web!E4+Video!E4</f>
        <v>106.50550000000001</v>
      </c>
      <c r="F4" s="55">
        <f>C4*Parameters!N$24</f>
        <v>2.1090000000000004</v>
      </c>
      <c r="G4" s="56">
        <f>D4*Parameters!O$24</f>
        <v>4.7691749999999997</v>
      </c>
      <c r="H4" s="57">
        <f>E4*Parameters!P$24</f>
        <v>10.650550000000003</v>
      </c>
    </row>
    <row r="5" spans="1:8" x14ac:dyDescent="0.2">
      <c r="A5" s="4" t="s">
        <v>76</v>
      </c>
      <c r="B5" s="4" t="s">
        <v>17</v>
      </c>
      <c r="C5" s="55">
        <f>Peer2Peer!C5+Web!C5+Video!C5</f>
        <v>20.5152</v>
      </c>
      <c r="D5" s="56">
        <f>Peer2Peer!D5+Web!D5+Video!D5</f>
        <v>48.623640000000009</v>
      </c>
      <c r="E5" s="57">
        <f>Peer2Peer!E5+Web!E5+Video!E5</f>
        <v>110.98584</v>
      </c>
      <c r="F5" s="55">
        <f>C5*Parameters!N$24</f>
        <v>2.05152</v>
      </c>
      <c r="G5" s="56">
        <f>D5*Parameters!O$24</f>
        <v>4.8623640000000012</v>
      </c>
      <c r="H5" s="57">
        <f>E5*Parameters!P$24</f>
        <v>11.098584000000001</v>
      </c>
    </row>
    <row r="6" spans="1:8" x14ac:dyDescent="0.2">
      <c r="A6" s="4" t="s">
        <v>77</v>
      </c>
      <c r="B6" s="4" t="s">
        <v>17</v>
      </c>
      <c r="C6" s="55">
        <f>Peer2Peer!C6+Web!C6+Video!C6</f>
        <v>16.910400000000003</v>
      </c>
      <c r="D6" s="56">
        <f>Peer2Peer!D6+Web!D6+Video!D6</f>
        <v>39.470780000000012</v>
      </c>
      <c r="E6" s="57">
        <f>Peer2Peer!E6+Web!E6+Video!E6</f>
        <v>88.822680000000005</v>
      </c>
      <c r="F6" s="55">
        <f>C6*Parameters!N$24</f>
        <v>1.6910400000000003</v>
      </c>
      <c r="G6" s="56">
        <f>D6*Parameters!O$24</f>
        <v>3.9470780000000012</v>
      </c>
      <c r="H6" s="57">
        <f>E6*Parameters!P$24</f>
        <v>8.8822680000000016</v>
      </c>
    </row>
    <row r="7" spans="1:8" x14ac:dyDescent="0.2">
      <c r="A7" s="4" t="s">
        <v>78</v>
      </c>
      <c r="B7" s="4" t="s">
        <v>17</v>
      </c>
      <c r="C7" s="55">
        <f>Peer2Peer!C7+Web!C7+Video!C7</f>
        <v>9.4987999999999992</v>
      </c>
      <c r="D7" s="56">
        <f>Peer2Peer!D7+Web!D7+Video!D7</f>
        <v>21.949910000000003</v>
      </c>
      <c r="E7" s="57">
        <f>Peer2Peer!E7+Web!E7+Video!E7</f>
        <v>48.190460000000002</v>
      </c>
      <c r="F7" s="55">
        <f>C7*Parameters!N$24</f>
        <v>0.94987999999999995</v>
      </c>
      <c r="G7" s="56">
        <f>D7*Parameters!O$24</f>
        <v>2.1949910000000004</v>
      </c>
      <c r="H7" s="57">
        <f>E7*Parameters!P$24</f>
        <v>4.8190460000000002</v>
      </c>
    </row>
    <row r="8" spans="1:8" x14ac:dyDescent="0.2">
      <c r="A8" s="4" t="s">
        <v>79</v>
      </c>
      <c r="B8" s="4" t="s">
        <v>17</v>
      </c>
      <c r="C8" s="55">
        <f>Peer2Peer!C8+Web!C8+Video!C8</f>
        <v>12.822400000000002</v>
      </c>
      <c r="D8" s="56">
        <f>Peer2Peer!D8+Web!D8+Video!D8</f>
        <v>29.199180000000005</v>
      </c>
      <c r="E8" s="57">
        <f>Peer2Peer!E8+Web!E8+Video!E8</f>
        <v>64.113079999999997</v>
      </c>
      <c r="F8" s="55">
        <f>C8*Parameters!N$24</f>
        <v>1.2822400000000003</v>
      </c>
      <c r="G8" s="56">
        <f>D8*Parameters!O$24</f>
        <v>2.9199180000000009</v>
      </c>
      <c r="H8" s="57">
        <f>E8*Parameters!P$24</f>
        <v>6.411308</v>
      </c>
    </row>
    <row r="9" spans="1:8" x14ac:dyDescent="0.2">
      <c r="A9" s="4" t="s">
        <v>80</v>
      </c>
      <c r="B9" s="4" t="s">
        <v>17</v>
      </c>
      <c r="C9" s="55">
        <f>Peer2Peer!C9+Web!C9+Video!C9</f>
        <v>33.118400000000008</v>
      </c>
      <c r="D9" s="56">
        <f>Peer2Peer!D9+Web!D9+Video!D9</f>
        <v>73.728880000000004</v>
      </c>
      <c r="E9" s="57">
        <f>Peer2Peer!E9+Web!E9+Video!E9</f>
        <v>161.42128000000002</v>
      </c>
      <c r="F9" s="55">
        <f>C9*Parameters!N$24</f>
        <v>3.311840000000001</v>
      </c>
      <c r="G9" s="56">
        <f>D9*Parameters!O$24</f>
        <v>7.3728880000000006</v>
      </c>
      <c r="H9" s="57">
        <f>E9*Parameters!P$24</f>
        <v>16.142128000000003</v>
      </c>
    </row>
    <row r="10" spans="1:8" x14ac:dyDescent="0.2">
      <c r="A10" s="4" t="s">
        <v>81</v>
      </c>
      <c r="B10" s="4" t="s">
        <v>17</v>
      </c>
      <c r="C10" s="55">
        <f>Peer2Peer!C10+Web!C10+Video!C10</f>
        <v>21.470800000000004</v>
      </c>
      <c r="D10" s="56">
        <f>Peer2Peer!D10+Web!D10+Video!D10</f>
        <v>50.837810000000005</v>
      </c>
      <c r="E10" s="57">
        <f>Peer2Peer!E10+Web!E10+Video!E10</f>
        <v>114.02786</v>
      </c>
      <c r="F10" s="55">
        <f>C10*Parameters!N$24</f>
        <v>2.1470800000000003</v>
      </c>
      <c r="G10" s="56">
        <f>D10*Parameters!O$24</f>
        <v>5.083781000000001</v>
      </c>
      <c r="H10" s="57">
        <f>E10*Parameters!P$24</f>
        <v>11.402786000000001</v>
      </c>
    </row>
    <row r="11" spans="1:8" x14ac:dyDescent="0.2">
      <c r="A11" s="4" t="s">
        <v>82</v>
      </c>
      <c r="B11" s="4" t="s">
        <v>16</v>
      </c>
      <c r="C11" s="55">
        <f>Peer2Peer!C11+Web!C11+Video!C11</f>
        <v>23.264000000000003</v>
      </c>
      <c r="D11" s="56">
        <f>Peer2Peer!D11+Web!D11+Video!D11</f>
        <v>59.204800000000006</v>
      </c>
      <c r="E11" s="57">
        <f>Peer2Peer!E11+Web!E11+Video!E11</f>
        <v>139.3888</v>
      </c>
      <c r="F11" s="55">
        <f>C11*Parameters!N$24</f>
        <v>2.3264000000000005</v>
      </c>
      <c r="G11" s="56">
        <f>D11*Parameters!O$24</f>
        <v>5.9204800000000013</v>
      </c>
      <c r="H11" s="57">
        <f>E11*Parameters!P$24</f>
        <v>13.938880000000001</v>
      </c>
    </row>
    <row r="12" spans="1:8" x14ac:dyDescent="0.2">
      <c r="A12" s="4" t="s">
        <v>83</v>
      </c>
      <c r="B12" s="4" t="s">
        <v>16</v>
      </c>
      <c r="C12" s="55">
        <f>Peer2Peer!C12+Web!C12+Video!C12</f>
        <v>24.794800000000002</v>
      </c>
      <c r="D12" s="56">
        <f>Peer2Peer!D12+Web!D12+Video!D12</f>
        <v>60.184610000000021</v>
      </c>
      <c r="E12" s="57">
        <f>Peer2Peer!E12+Web!E12+Video!E12</f>
        <v>136.86866000000001</v>
      </c>
      <c r="F12" s="55">
        <f>C12*Parameters!N$24</f>
        <v>2.4794800000000006</v>
      </c>
      <c r="G12" s="56">
        <f>D12*Parameters!O$24</f>
        <v>6.0184610000000021</v>
      </c>
      <c r="H12" s="57">
        <f>E12*Parameters!P$24</f>
        <v>13.686866000000002</v>
      </c>
    </row>
    <row r="13" spans="1:8" x14ac:dyDescent="0.2">
      <c r="A13" s="4" t="s">
        <v>84</v>
      </c>
      <c r="B13" s="4" t="s">
        <v>17</v>
      </c>
      <c r="C13" s="55">
        <f>Peer2Peer!C13+Web!C13+Video!C13</f>
        <v>26.636000000000003</v>
      </c>
      <c r="D13" s="56">
        <f>Peer2Peer!D13+Web!D13+Video!D13</f>
        <v>61.910200000000017</v>
      </c>
      <c r="E13" s="57">
        <f>Peer2Peer!E13+Web!E13+Video!E13</f>
        <v>140.08120000000005</v>
      </c>
      <c r="F13" s="55">
        <f>C13*Parameters!N$24</f>
        <v>2.6636000000000006</v>
      </c>
      <c r="G13" s="56">
        <f>D13*Parameters!O$24</f>
        <v>6.1910200000000017</v>
      </c>
      <c r="H13" s="57">
        <f>E13*Parameters!P$24</f>
        <v>14.008120000000005</v>
      </c>
    </row>
    <row r="14" spans="1:8" x14ac:dyDescent="0.2">
      <c r="A14" s="4" t="s">
        <v>85</v>
      </c>
      <c r="B14" s="4" t="s">
        <v>17</v>
      </c>
      <c r="C14" s="55">
        <f>Peer2Peer!C14+Web!C14+Video!C14</f>
        <v>33.105999999999995</v>
      </c>
      <c r="D14" s="56">
        <f>Peer2Peer!D14+Web!D14+Video!D14</f>
        <v>88.067949999999996</v>
      </c>
      <c r="E14" s="57">
        <f>Peer2Peer!E14+Web!E14+Video!E14</f>
        <v>210.38270000000003</v>
      </c>
      <c r="F14" s="55">
        <f>C14*Parameters!N$24</f>
        <v>3.3105999999999995</v>
      </c>
      <c r="G14" s="56">
        <f>D14*Parameters!O$24</f>
        <v>8.8067949999999993</v>
      </c>
      <c r="H14" s="57">
        <f>E14*Parameters!P$24</f>
        <v>21.038270000000004</v>
      </c>
    </row>
    <row r="15" spans="1:8" x14ac:dyDescent="0.2">
      <c r="A15" s="4" t="s">
        <v>86</v>
      </c>
      <c r="B15" s="4" t="s">
        <v>17</v>
      </c>
      <c r="C15" s="55">
        <f>Peer2Peer!C15+Web!C15+Video!C15</f>
        <v>13.562400000000002</v>
      </c>
      <c r="D15" s="56">
        <f>Peer2Peer!D15+Web!D15+Video!D15</f>
        <v>33.04468</v>
      </c>
      <c r="E15" s="57">
        <f>Peer2Peer!E15+Web!E15+Video!E15</f>
        <v>75.056080000000023</v>
      </c>
      <c r="F15" s="55">
        <f>C15*Parameters!N$24</f>
        <v>1.3562400000000003</v>
      </c>
      <c r="G15" s="56">
        <f>D15*Parameters!O$24</f>
        <v>3.304468</v>
      </c>
      <c r="H15" s="57">
        <f>E15*Parameters!P$24</f>
        <v>7.5056080000000023</v>
      </c>
    </row>
    <row r="16" spans="1:8" x14ac:dyDescent="0.2">
      <c r="A16" s="4" t="s">
        <v>87</v>
      </c>
      <c r="B16" s="4" t="s">
        <v>16</v>
      </c>
      <c r="C16" s="55">
        <f>Peer2Peer!C16+Web!C16+Video!C16</f>
        <v>7.4007999999999994</v>
      </c>
      <c r="D16" s="56">
        <f>Peer2Peer!D16+Web!D16+Video!D16</f>
        <v>17.497560000000004</v>
      </c>
      <c r="E16" s="57">
        <f>Peer2Peer!E16+Web!E16+Video!E16</f>
        <v>38.581360000000004</v>
      </c>
      <c r="F16" s="55">
        <f>C16*Parameters!N$24</f>
        <v>0.74007999999999996</v>
      </c>
      <c r="G16" s="56">
        <f>D16*Parameters!O$24</f>
        <v>1.7497560000000005</v>
      </c>
      <c r="H16" s="57">
        <f>E16*Parameters!P$24</f>
        <v>3.8581360000000005</v>
      </c>
    </row>
    <row r="17" spans="1:8" x14ac:dyDescent="0.2">
      <c r="A17" s="4" t="s">
        <v>88</v>
      </c>
      <c r="B17" s="4" t="s">
        <v>17</v>
      </c>
      <c r="C17" s="55">
        <f>Peer2Peer!C17+Web!C17+Video!C17</f>
        <v>26.653720000000003</v>
      </c>
      <c r="D17" s="56">
        <f>Peer2Peer!D17+Web!D17+Video!D17</f>
        <v>62.024279000000007</v>
      </c>
      <c r="E17" s="57">
        <f>Peer2Peer!E17+Web!E17+Video!E17</f>
        <v>140.43557399999997</v>
      </c>
      <c r="F17" s="55">
        <f>C17*Parameters!N$24</f>
        <v>2.6653720000000005</v>
      </c>
      <c r="G17" s="56">
        <f>D17*Parameters!O$24</f>
        <v>6.2024279000000009</v>
      </c>
      <c r="H17" s="57">
        <f>E17*Parameters!P$24</f>
        <v>14.043557399999997</v>
      </c>
    </row>
    <row r="18" spans="1:8" x14ac:dyDescent="0.2">
      <c r="A18" s="4" t="s">
        <v>89</v>
      </c>
      <c r="B18" s="4" t="s">
        <v>16</v>
      </c>
      <c r="C18" s="55">
        <f>Peer2Peer!C18+Web!C18+Video!C18</f>
        <v>14.645200000000003</v>
      </c>
      <c r="D18" s="56">
        <f>Peer2Peer!D18+Web!D18+Video!D18</f>
        <v>35.305890000000005</v>
      </c>
      <c r="E18" s="57">
        <f>Peer2Peer!E18+Web!E18+Video!E18</f>
        <v>79.884340000000009</v>
      </c>
      <c r="F18" s="55">
        <f>C18*Parameters!N$24</f>
        <v>1.4645200000000003</v>
      </c>
      <c r="G18" s="56">
        <f>D18*Parameters!O$24</f>
        <v>3.5305890000000009</v>
      </c>
      <c r="H18" s="57">
        <f>E18*Parameters!P$24</f>
        <v>7.9884340000000016</v>
      </c>
    </row>
    <row r="19" spans="1:8" x14ac:dyDescent="0.2">
      <c r="A19" s="4" t="s">
        <v>90</v>
      </c>
      <c r="B19" s="4" t="s">
        <v>16</v>
      </c>
      <c r="C19" s="55">
        <f>Peer2Peer!C19+Web!C19+Video!C19</f>
        <v>13.630000000000003</v>
      </c>
      <c r="D19" s="56">
        <f>Peer2Peer!D19+Web!D19+Video!D19</f>
        <v>31.514749999999999</v>
      </c>
      <c r="E19" s="57">
        <f>Peer2Peer!E19+Web!E19+Video!E19</f>
        <v>71.103499999999997</v>
      </c>
      <c r="F19" s="55">
        <f>C19*Parameters!N$24</f>
        <v>1.3630000000000004</v>
      </c>
      <c r="G19" s="56">
        <f>D19*Parameters!O$24</f>
        <v>3.151475</v>
      </c>
      <c r="H19" s="57">
        <f>E19*Parameters!P$24</f>
        <v>7.1103500000000004</v>
      </c>
    </row>
    <row r="20" spans="1:8" x14ac:dyDescent="0.2">
      <c r="A20" s="4" t="s">
        <v>91</v>
      </c>
      <c r="B20" s="4" t="s">
        <v>17</v>
      </c>
      <c r="C20" s="55">
        <f>Peer2Peer!C20+Web!C20+Video!C20</f>
        <v>18.975999999999999</v>
      </c>
      <c r="D20" s="56">
        <f>Peer2Peer!D20+Web!D20+Video!D20</f>
        <v>45.45320000000001</v>
      </c>
      <c r="E20" s="57">
        <f>Peer2Peer!E20+Web!E20+Video!E20</f>
        <v>102.27920000000002</v>
      </c>
      <c r="F20" s="55">
        <f>C20*Parameters!N$24</f>
        <v>1.8976</v>
      </c>
      <c r="G20" s="56">
        <f>D20*Parameters!O$24</f>
        <v>4.5453200000000011</v>
      </c>
      <c r="H20" s="57">
        <f>E20*Parameters!P$24</f>
        <v>10.227920000000003</v>
      </c>
    </row>
    <row r="21" spans="1:8" x14ac:dyDescent="0.2">
      <c r="A21" s="4" t="s">
        <v>92</v>
      </c>
      <c r="B21" s="4" t="s">
        <v>17</v>
      </c>
      <c r="C21" s="55">
        <f>Peer2Peer!C21+Web!C21+Video!C21</f>
        <v>32.211599999999997</v>
      </c>
      <c r="D21" s="56">
        <f>Peer2Peer!D21+Web!D21+Video!D21</f>
        <v>75.468370000000021</v>
      </c>
      <c r="E21" s="57">
        <f>Peer2Peer!E21+Web!E21+Video!E21</f>
        <v>170.06722000000002</v>
      </c>
      <c r="F21" s="55">
        <f>C21*Parameters!N$24</f>
        <v>3.2211599999999998</v>
      </c>
      <c r="G21" s="56">
        <f>D21*Parameters!O$24</f>
        <v>7.5468370000000027</v>
      </c>
      <c r="H21" s="57">
        <f>E21*Parameters!P$24</f>
        <v>17.006722000000003</v>
      </c>
    </row>
    <row r="22" spans="1:8" x14ac:dyDescent="0.2">
      <c r="A22" s="4" t="s">
        <v>93</v>
      </c>
      <c r="B22" s="4" t="s">
        <v>17</v>
      </c>
      <c r="C22" s="55">
        <f>Peer2Peer!C22+Web!C22+Video!C22</f>
        <v>12.436399999999999</v>
      </c>
      <c r="D22" s="56">
        <f>Peer2Peer!D22+Web!D22+Video!D22</f>
        <v>29.090230000000005</v>
      </c>
      <c r="E22" s="57">
        <f>Peer2Peer!E22+Web!E22+Video!E22</f>
        <v>64.024380000000008</v>
      </c>
      <c r="F22" s="55">
        <f>C22*Parameters!N$24</f>
        <v>1.2436400000000001</v>
      </c>
      <c r="G22" s="56">
        <f>D22*Parameters!O$24</f>
        <v>2.9090230000000008</v>
      </c>
      <c r="H22" s="57">
        <f>E22*Parameters!P$24</f>
        <v>6.402438000000001</v>
      </c>
    </row>
    <row r="23" spans="1:8" x14ac:dyDescent="0.2">
      <c r="A23" s="4" t="s">
        <v>94</v>
      </c>
      <c r="B23" s="4" t="s">
        <v>17</v>
      </c>
      <c r="C23" s="55">
        <f>Peer2Peer!C23+Web!C23+Video!C23</f>
        <v>11.175600000000003</v>
      </c>
      <c r="D23" s="56">
        <f>Peer2Peer!D23+Web!D23+Video!D23</f>
        <v>27.093170000000008</v>
      </c>
      <c r="E23" s="57">
        <f>Peer2Peer!E23+Web!E23+Video!E23</f>
        <v>61.816020000000002</v>
      </c>
      <c r="F23" s="55">
        <f>C23*Parameters!N$24</f>
        <v>1.1175600000000003</v>
      </c>
      <c r="G23" s="56">
        <f>D23*Parameters!O$24</f>
        <v>2.7093170000000009</v>
      </c>
      <c r="H23" s="57">
        <f>E23*Parameters!P$24</f>
        <v>6.1816020000000007</v>
      </c>
    </row>
    <row r="24" spans="1:8" x14ac:dyDescent="0.2">
      <c r="A24" s="4" t="s">
        <v>95</v>
      </c>
      <c r="B24" s="4" t="s">
        <v>17</v>
      </c>
      <c r="C24" s="55">
        <f>Peer2Peer!C24+Web!C24+Video!C24</f>
        <v>23.968800000000002</v>
      </c>
      <c r="D24" s="56">
        <f>Peer2Peer!D24+Web!D24+Video!D24</f>
        <v>58.250160000000008</v>
      </c>
      <c r="E24" s="57">
        <f>Peer2Peer!E24+Web!E24+Video!E24</f>
        <v>134.43696000000003</v>
      </c>
      <c r="F24" s="55">
        <f>C24*Parameters!N$24</f>
        <v>2.3968800000000003</v>
      </c>
      <c r="G24" s="56">
        <f>D24*Parameters!O$24</f>
        <v>5.8250160000000015</v>
      </c>
      <c r="H24" s="57">
        <f>E24*Parameters!P$24</f>
        <v>13.443696000000003</v>
      </c>
    </row>
    <row r="25" spans="1:8" x14ac:dyDescent="0.2">
      <c r="A25" s="4" t="s">
        <v>96</v>
      </c>
      <c r="B25" s="4" t="s">
        <v>17</v>
      </c>
      <c r="C25" s="55">
        <f>Peer2Peer!C25+Web!C25+Video!C25</f>
        <v>22.818000000000005</v>
      </c>
      <c r="D25" s="56">
        <f>Peer2Peer!D25+Web!D25+Video!D25</f>
        <v>51.421350000000004</v>
      </c>
      <c r="E25" s="57">
        <f>Peer2Peer!E25+Web!E25+Video!E25</f>
        <v>114.64310000000002</v>
      </c>
      <c r="F25" s="55">
        <f>C25*Parameters!N$24</f>
        <v>2.2818000000000005</v>
      </c>
      <c r="G25" s="56">
        <f>D25*Parameters!O$24</f>
        <v>5.1421350000000006</v>
      </c>
      <c r="H25" s="57">
        <f>E25*Parameters!P$24</f>
        <v>11.464310000000003</v>
      </c>
    </row>
    <row r="26" spans="1:8" x14ac:dyDescent="0.2">
      <c r="A26" s="4" t="s">
        <v>97</v>
      </c>
      <c r="B26" s="4" t="s">
        <v>17</v>
      </c>
      <c r="C26" s="55">
        <f>Peer2Peer!C26+Web!C26+Video!C26</f>
        <v>7.1012000000000013</v>
      </c>
      <c r="D26" s="56">
        <f>Peer2Peer!D26+Web!D26+Video!D26</f>
        <v>16.775090000000006</v>
      </c>
      <c r="E26" s="57">
        <f>Peer2Peer!E26+Web!E26+Video!E26</f>
        <v>36.899540000000002</v>
      </c>
      <c r="F26" s="55">
        <f>C26*Parameters!N$24</f>
        <v>0.7101200000000002</v>
      </c>
      <c r="G26" s="56">
        <f>D26*Parameters!O$24</f>
        <v>1.6775090000000006</v>
      </c>
      <c r="H26" s="57">
        <f>E26*Parameters!P$24</f>
        <v>3.6899540000000002</v>
      </c>
    </row>
    <row r="27" spans="1:8" x14ac:dyDescent="0.2">
      <c r="A27" s="4" t="s">
        <v>98</v>
      </c>
      <c r="B27" s="4" t="s">
        <v>17</v>
      </c>
      <c r="C27" s="55">
        <f>Peer2Peer!C27+Web!C27+Video!C27</f>
        <v>15.463200000000002</v>
      </c>
      <c r="D27" s="56">
        <f>Peer2Peer!D27+Web!D27+Video!D27</f>
        <v>37.947240000000001</v>
      </c>
      <c r="E27" s="57">
        <f>Peer2Peer!E27+Web!E27+Video!E27</f>
        <v>86.007440000000003</v>
      </c>
      <c r="F27" s="55">
        <f>C27*Parameters!N$24</f>
        <v>1.5463200000000004</v>
      </c>
      <c r="G27" s="56">
        <f>D27*Parameters!O$24</f>
        <v>3.7947240000000004</v>
      </c>
      <c r="H27" s="57">
        <f>E27*Parameters!P$24</f>
        <v>8.6007440000000006</v>
      </c>
    </row>
    <row r="28" spans="1:8" x14ac:dyDescent="0.2">
      <c r="A28" s="4" t="s">
        <v>99</v>
      </c>
      <c r="B28" s="4" t="s">
        <v>18</v>
      </c>
      <c r="C28" s="55">
        <f>Peer2Peer!C28+Web!C28+Video!C28</f>
        <v>2.6840000000000002</v>
      </c>
      <c r="D28" s="56">
        <f>Peer2Peer!D28+Web!D28+Video!D28</f>
        <v>8.0412999999999997</v>
      </c>
      <c r="E28" s="57">
        <f>Peer2Peer!E28+Web!E28+Video!E28</f>
        <v>20.097799999999999</v>
      </c>
      <c r="F28" s="55">
        <f>C28*Parameters!N$24</f>
        <v>0.26840000000000003</v>
      </c>
      <c r="G28" s="56">
        <f>D28*Parameters!O$24</f>
        <v>0.80413000000000001</v>
      </c>
      <c r="H28" s="57">
        <f>E28*Parameters!P$24</f>
        <v>2.0097800000000001</v>
      </c>
    </row>
    <row r="29" spans="1:8" x14ac:dyDescent="0.2">
      <c r="A29" s="4" t="s">
        <v>100</v>
      </c>
      <c r="B29" s="4" t="s">
        <v>17</v>
      </c>
      <c r="C29" s="55">
        <f>Peer2Peer!C29+Web!C29+Video!C29</f>
        <v>32.876400000000004</v>
      </c>
      <c r="D29" s="56">
        <f>Peer2Peer!D29+Web!D29+Video!D29</f>
        <v>82.048230000000018</v>
      </c>
      <c r="E29" s="57">
        <f>Peer2Peer!E29+Web!E29+Video!E29</f>
        <v>189.57238000000001</v>
      </c>
      <c r="F29" s="55">
        <f>C29*Parameters!N$24</f>
        <v>3.2876400000000006</v>
      </c>
      <c r="G29" s="56">
        <f>D29*Parameters!O$24</f>
        <v>8.2048230000000029</v>
      </c>
      <c r="H29" s="57">
        <f>E29*Parameters!P$24</f>
        <v>18.957238</v>
      </c>
    </row>
    <row r="30" spans="1:8" x14ac:dyDescent="0.2">
      <c r="A30" s="4" t="s">
        <v>101</v>
      </c>
      <c r="B30" s="4" t="s">
        <v>17</v>
      </c>
      <c r="C30" s="55">
        <f>Peer2Peer!C30+Web!C30+Video!C30</f>
        <v>36.928800000000003</v>
      </c>
      <c r="D30" s="56">
        <f>Peer2Peer!D30+Web!D30+Video!D30</f>
        <v>87.822159999999997</v>
      </c>
      <c r="E30" s="57">
        <f>Peer2Peer!E30+Web!E30+Video!E30</f>
        <v>199.46895999999998</v>
      </c>
      <c r="F30" s="55">
        <f>C30*Parameters!N$24</f>
        <v>3.6928800000000006</v>
      </c>
      <c r="G30" s="56">
        <f>D30*Parameters!O$24</f>
        <v>8.782216</v>
      </c>
      <c r="H30" s="57">
        <f>E30*Parameters!P$24</f>
        <v>19.946895999999999</v>
      </c>
    </row>
    <row r="31" spans="1:8" x14ac:dyDescent="0.2">
      <c r="A31" s="4" t="s">
        <v>102</v>
      </c>
      <c r="B31" s="4" t="s">
        <v>17</v>
      </c>
      <c r="C31" s="55">
        <f>Peer2Peer!C31+Web!C31+Video!C31</f>
        <v>13.954000000000001</v>
      </c>
      <c r="D31" s="56">
        <f>Peer2Peer!D31+Web!D31+Video!D31</f>
        <v>36.21405</v>
      </c>
      <c r="E31" s="57">
        <f>Peer2Peer!E31+Web!E31+Video!E31</f>
        <v>84.629300000000029</v>
      </c>
      <c r="F31" s="55">
        <f>C31*Parameters!N$24</f>
        <v>1.3954000000000002</v>
      </c>
      <c r="G31" s="56">
        <f>D31*Parameters!O$24</f>
        <v>3.6214050000000002</v>
      </c>
      <c r="H31" s="57">
        <f>E31*Parameters!P$24</f>
        <v>8.4629300000000036</v>
      </c>
    </row>
    <row r="32" spans="1:8" x14ac:dyDescent="0.2">
      <c r="A32" s="4" t="s">
        <v>103</v>
      </c>
      <c r="B32" s="4" t="s">
        <v>17</v>
      </c>
      <c r="C32" s="55">
        <f>Peer2Peer!C32+Web!C32+Video!C32</f>
        <v>14.461600000000001</v>
      </c>
      <c r="D32" s="56">
        <f>Peer2Peer!D32+Web!D32+Video!D32</f>
        <v>37.30962000000001</v>
      </c>
      <c r="E32" s="57">
        <f>Peer2Peer!E32+Web!E32+Video!E32</f>
        <v>87.019720000000007</v>
      </c>
      <c r="F32" s="55">
        <f>C32*Parameters!N$24</f>
        <v>1.4461600000000001</v>
      </c>
      <c r="G32" s="56">
        <f>D32*Parameters!O$24</f>
        <v>3.7309620000000012</v>
      </c>
      <c r="H32" s="57">
        <f>E32*Parameters!P$24</f>
        <v>8.7019720000000014</v>
      </c>
    </row>
    <row r="33" spans="1:8" x14ac:dyDescent="0.2">
      <c r="A33" s="4" t="s">
        <v>104</v>
      </c>
      <c r="B33" s="4" t="s">
        <v>17</v>
      </c>
      <c r="C33" s="55">
        <f>Peer2Peer!C33+Web!C33+Video!C33</f>
        <v>28.299199999999999</v>
      </c>
      <c r="D33" s="56">
        <f>Peer2Peer!D33+Web!D33+Video!D33</f>
        <v>67.099940000000032</v>
      </c>
      <c r="E33" s="57">
        <f>Peer2Peer!E33+Web!E33+Video!E33</f>
        <v>151.91364000000004</v>
      </c>
      <c r="F33" s="55">
        <f>C33*Parameters!N$24</f>
        <v>2.82992</v>
      </c>
      <c r="G33" s="56">
        <f>D33*Parameters!O$24</f>
        <v>6.7099940000000036</v>
      </c>
      <c r="H33" s="57">
        <f>E33*Parameters!P$24</f>
        <v>15.191364000000005</v>
      </c>
    </row>
    <row r="34" spans="1:8" x14ac:dyDescent="0.2">
      <c r="A34" s="4" t="s">
        <v>105</v>
      </c>
      <c r="B34" s="4" t="s">
        <v>17</v>
      </c>
      <c r="C34" s="55">
        <f>Peer2Peer!C34+Web!C34+Video!C34</f>
        <v>21.098400000000005</v>
      </c>
      <c r="D34" s="56">
        <f>Peer2Peer!D34+Web!D34+Video!D34</f>
        <v>52.282380000000018</v>
      </c>
      <c r="E34" s="57">
        <f>Peer2Peer!E34+Web!E34+Video!E34</f>
        <v>119.73228</v>
      </c>
      <c r="F34" s="55">
        <f>C34*Parameters!N$24</f>
        <v>2.1098400000000006</v>
      </c>
      <c r="G34" s="56">
        <f>D34*Parameters!O$24</f>
        <v>5.2282380000000019</v>
      </c>
      <c r="H34" s="57">
        <f>E34*Parameters!P$24</f>
        <v>11.973228000000001</v>
      </c>
    </row>
    <row r="35" spans="1:8" x14ac:dyDescent="0.2">
      <c r="A35" s="4" t="s">
        <v>106</v>
      </c>
      <c r="B35" s="4" t="s">
        <v>16</v>
      </c>
      <c r="C35" s="55">
        <f>Peer2Peer!C35+Web!C35+Video!C35</f>
        <v>18.757600000000004</v>
      </c>
      <c r="D35" s="56">
        <f>Peer2Peer!D35+Web!D35+Video!D35</f>
        <v>49.554320000000004</v>
      </c>
      <c r="E35" s="57">
        <f>Peer2Peer!E35+Web!E35+Video!E35</f>
        <v>118.43791999999999</v>
      </c>
      <c r="F35" s="55">
        <f>C35*Parameters!N$24</f>
        <v>1.8757600000000005</v>
      </c>
      <c r="G35" s="56">
        <f>D35*Parameters!O$24</f>
        <v>4.9554320000000009</v>
      </c>
      <c r="H35" s="57">
        <f>E35*Parameters!P$24</f>
        <v>11.843792000000001</v>
      </c>
    </row>
    <row r="36" spans="1:8" x14ac:dyDescent="0.2">
      <c r="A36" s="4" t="s">
        <v>107</v>
      </c>
      <c r="B36" s="4" t="s">
        <v>17</v>
      </c>
      <c r="C36" s="55">
        <f>Peer2Peer!C36+Web!C36+Video!C36</f>
        <v>15.069200000000002</v>
      </c>
      <c r="D36" s="56">
        <f>Peer2Peer!D36+Web!D36+Video!D36</f>
        <v>38.545190000000005</v>
      </c>
      <c r="E36" s="57">
        <f>Peer2Peer!E36+Web!E36+Video!E36</f>
        <v>89.610140000000001</v>
      </c>
      <c r="F36" s="55">
        <f>C36*Parameters!N$24</f>
        <v>1.5069200000000003</v>
      </c>
      <c r="G36" s="56">
        <f>D36*Parameters!O$24</f>
        <v>3.8545190000000007</v>
      </c>
      <c r="H36" s="57">
        <f>E36*Parameters!P$24</f>
        <v>8.9610140000000005</v>
      </c>
    </row>
    <row r="37" spans="1:8" x14ac:dyDescent="0.2">
      <c r="A37" s="4" t="s">
        <v>108</v>
      </c>
      <c r="B37" s="4" t="s">
        <v>17</v>
      </c>
      <c r="C37" s="55">
        <f>Peer2Peer!C37+Web!C37+Video!C37</f>
        <v>18.898</v>
      </c>
      <c r="D37" s="56">
        <f>Peer2Peer!D37+Web!D37+Video!D37</f>
        <v>47.457350000000005</v>
      </c>
      <c r="E37" s="57">
        <f>Peer2Peer!E37+Web!E37+Video!E37</f>
        <v>109.09910000000002</v>
      </c>
      <c r="F37" s="55">
        <f>C37*Parameters!N$24</f>
        <v>1.8898000000000001</v>
      </c>
      <c r="G37" s="56">
        <f>D37*Parameters!O$24</f>
        <v>4.7457350000000007</v>
      </c>
      <c r="H37" s="57">
        <f>E37*Parameters!P$24</f>
        <v>10.909910000000004</v>
      </c>
    </row>
    <row r="38" spans="1:8" x14ac:dyDescent="0.2">
      <c r="A38" s="4" t="s">
        <v>109</v>
      </c>
      <c r="B38" s="4" t="s">
        <v>17</v>
      </c>
      <c r="C38" s="55">
        <f>Peer2Peer!C38+Web!C38+Video!C38</f>
        <v>18.498400000000004</v>
      </c>
      <c r="D38" s="56">
        <f>Peer2Peer!D38+Web!D38+Video!D38</f>
        <v>45.794880000000006</v>
      </c>
      <c r="E38" s="57">
        <f>Peer2Peer!E38+Web!E38+Video!E38</f>
        <v>105.21728000000002</v>
      </c>
      <c r="F38" s="55">
        <f>C38*Parameters!N$24</f>
        <v>1.8498400000000004</v>
      </c>
      <c r="G38" s="56">
        <f>D38*Parameters!O$24</f>
        <v>4.5794880000000004</v>
      </c>
      <c r="H38" s="57">
        <f>E38*Parameters!P$24</f>
        <v>10.521728000000003</v>
      </c>
    </row>
    <row r="39" spans="1:8" x14ac:dyDescent="0.2">
      <c r="A39" s="4" t="s">
        <v>110</v>
      </c>
      <c r="B39" s="4" t="s">
        <v>17</v>
      </c>
      <c r="C39" s="55">
        <f>Peer2Peer!C39+Web!C39+Video!C39</f>
        <v>32.082000000000001</v>
      </c>
      <c r="D39" s="56">
        <f>Peer2Peer!D39+Web!D39+Video!D39</f>
        <v>75.988650000000035</v>
      </c>
      <c r="E39" s="57">
        <f>Peer2Peer!E39+Web!E39+Video!E39</f>
        <v>173.45690000000002</v>
      </c>
      <c r="F39" s="55">
        <f>C39*Parameters!N$24</f>
        <v>3.2082000000000002</v>
      </c>
      <c r="G39" s="56">
        <f>D39*Parameters!O$24</f>
        <v>7.5988650000000035</v>
      </c>
      <c r="H39" s="57">
        <f>E39*Parameters!P$24</f>
        <v>17.345690000000001</v>
      </c>
    </row>
    <row r="40" spans="1:8" x14ac:dyDescent="0.2">
      <c r="A40" s="4" t="s">
        <v>111</v>
      </c>
      <c r="B40" s="4" t="s">
        <v>17</v>
      </c>
      <c r="C40" s="55">
        <f>Peer2Peer!C40+Web!C40+Video!C40</f>
        <v>13.756800000000002</v>
      </c>
      <c r="D40" s="56">
        <f>Peer2Peer!D40+Web!D40+Video!D40</f>
        <v>32.664260000000006</v>
      </c>
      <c r="E40" s="57">
        <f>Peer2Peer!E40+Web!E40+Video!E40</f>
        <v>73.971560000000025</v>
      </c>
      <c r="F40" s="55">
        <f>C40*Parameters!N$24</f>
        <v>1.3756800000000002</v>
      </c>
      <c r="G40" s="56">
        <f>D40*Parameters!O$24</f>
        <v>3.2664260000000009</v>
      </c>
      <c r="H40" s="57">
        <f>E40*Parameters!P$24</f>
        <v>7.3971560000000025</v>
      </c>
    </row>
    <row r="41" spans="1:8" x14ac:dyDescent="0.2">
      <c r="A41" s="4" t="s">
        <v>112</v>
      </c>
      <c r="B41" s="4" t="s">
        <v>17</v>
      </c>
      <c r="C41" s="55">
        <f>Peer2Peer!C41+Web!C41+Video!C41</f>
        <v>24.708000000000006</v>
      </c>
      <c r="D41" s="56">
        <f>Peer2Peer!D41+Web!D41+Video!D41</f>
        <v>56.30060000000001</v>
      </c>
      <c r="E41" s="57">
        <f>Peer2Peer!E41+Web!E41+Video!E41</f>
        <v>125.54360000000003</v>
      </c>
      <c r="F41" s="55">
        <f>C41*Parameters!N$24</f>
        <v>2.4708000000000006</v>
      </c>
      <c r="G41" s="56">
        <f>D41*Parameters!O$24</f>
        <v>5.6300600000000012</v>
      </c>
      <c r="H41" s="57">
        <f>E41*Parameters!P$24</f>
        <v>12.554360000000003</v>
      </c>
    </row>
    <row r="42" spans="1:8" x14ac:dyDescent="0.2">
      <c r="A42" s="4" t="s">
        <v>113</v>
      </c>
      <c r="B42" s="4" t="s">
        <v>17</v>
      </c>
      <c r="C42" s="55">
        <f>Peer2Peer!C42+Web!C42+Video!C42</f>
        <v>15.685200000000002</v>
      </c>
      <c r="D42" s="56">
        <f>Peer2Peer!D42+Web!D42+Video!D42</f>
        <v>42.771390000000011</v>
      </c>
      <c r="E42" s="57">
        <f>Peer2Peer!E42+Web!E42+Video!E42</f>
        <v>101.42734000000002</v>
      </c>
      <c r="F42" s="55">
        <f>C42*Parameters!N$24</f>
        <v>1.5685200000000004</v>
      </c>
      <c r="G42" s="56">
        <f>D42*Parameters!O$24</f>
        <v>4.2771390000000009</v>
      </c>
      <c r="H42" s="57">
        <f>E42*Parameters!P$24</f>
        <v>10.142734000000003</v>
      </c>
    </row>
    <row r="43" spans="1:8" x14ac:dyDescent="0.2">
      <c r="A43" s="4" t="s">
        <v>114</v>
      </c>
      <c r="B43" s="4" t="s">
        <v>17</v>
      </c>
      <c r="C43" s="55">
        <f>Peer2Peer!C43+Web!C43+Video!C43</f>
        <v>13.956800000000001</v>
      </c>
      <c r="D43" s="56">
        <f>Peer2Peer!D43+Web!D43+Video!D43</f>
        <v>36.94426</v>
      </c>
      <c r="E43" s="57">
        <f>Peer2Peer!E43+Web!E43+Video!E43</f>
        <v>88.371560000000017</v>
      </c>
      <c r="F43" s="55">
        <f>C43*Parameters!N$24</f>
        <v>1.3956800000000003</v>
      </c>
      <c r="G43" s="56">
        <f>D43*Parameters!O$24</f>
        <v>3.694426</v>
      </c>
      <c r="H43" s="57">
        <f>E43*Parameters!P$24</f>
        <v>8.837156000000002</v>
      </c>
    </row>
    <row r="44" spans="1:8" x14ac:dyDescent="0.2">
      <c r="A44" s="4" t="s">
        <v>115</v>
      </c>
      <c r="B44" s="4" t="s">
        <v>17</v>
      </c>
      <c r="C44" s="55">
        <f>Peer2Peer!C44+Web!C44+Video!C44</f>
        <v>29.301600000000001</v>
      </c>
      <c r="D44" s="56">
        <f>Peer2Peer!D44+Web!D44+Video!D44</f>
        <v>76.732620000000011</v>
      </c>
      <c r="E44" s="57">
        <f>Peer2Peer!E44+Web!E44+Video!E44</f>
        <v>180.73772000000002</v>
      </c>
      <c r="F44" s="55">
        <f>C44*Parameters!N$24</f>
        <v>2.9301600000000003</v>
      </c>
      <c r="G44" s="56">
        <f>D44*Parameters!O$24</f>
        <v>7.6732620000000011</v>
      </c>
      <c r="H44" s="57">
        <f>E44*Parameters!P$24</f>
        <v>18.073772000000002</v>
      </c>
    </row>
    <row r="45" spans="1:8" x14ac:dyDescent="0.2">
      <c r="A45" s="4" t="s">
        <v>116</v>
      </c>
      <c r="B45" s="4" t="s">
        <v>17</v>
      </c>
      <c r="C45" s="55">
        <f>Peer2Peer!C45+Web!C45+Video!C45</f>
        <v>23.979200000000002</v>
      </c>
      <c r="D45" s="56">
        <f>Peer2Peer!D45+Web!D45+Video!D45</f>
        <v>56.175940000000011</v>
      </c>
      <c r="E45" s="57">
        <f>Peer2Peer!E45+Web!E45+Video!E45</f>
        <v>127.56964000000002</v>
      </c>
      <c r="F45" s="55">
        <f>C45*Parameters!N$24</f>
        <v>2.3979200000000005</v>
      </c>
      <c r="G45" s="56">
        <f>D45*Parameters!O$24</f>
        <v>5.6175940000000013</v>
      </c>
      <c r="H45" s="57">
        <f>E45*Parameters!P$24</f>
        <v>12.756964000000004</v>
      </c>
    </row>
    <row r="46" spans="1:8" x14ac:dyDescent="0.2">
      <c r="A46" s="4" t="s">
        <v>117</v>
      </c>
      <c r="B46" s="4" t="s">
        <v>17</v>
      </c>
      <c r="C46" s="55">
        <f>Peer2Peer!C46+Web!C46+Video!C46</f>
        <v>14.072800000000003</v>
      </c>
      <c r="D46" s="56">
        <f>Peer2Peer!D46+Web!D46+Video!D46</f>
        <v>36.470460000000003</v>
      </c>
      <c r="E46" s="57">
        <f>Peer2Peer!E46+Web!E46+Video!E46</f>
        <v>85.188760000000002</v>
      </c>
      <c r="F46" s="55">
        <f>C46*Parameters!N$24</f>
        <v>1.4072800000000003</v>
      </c>
      <c r="G46" s="56">
        <f>D46*Parameters!O$24</f>
        <v>3.6470460000000005</v>
      </c>
      <c r="H46" s="57">
        <f>E46*Parameters!P$24</f>
        <v>8.5188760000000006</v>
      </c>
    </row>
    <row r="47" spans="1:8" x14ac:dyDescent="0.2">
      <c r="A47" s="4" t="s">
        <v>118</v>
      </c>
      <c r="B47" s="4" t="s">
        <v>17</v>
      </c>
      <c r="C47" s="55">
        <f>Peer2Peer!C47+Web!C47+Video!C47</f>
        <v>41.565600000000003</v>
      </c>
      <c r="D47" s="56">
        <f>Peer2Peer!D47+Web!D47+Video!D47</f>
        <v>106.74742000000001</v>
      </c>
      <c r="E47" s="57">
        <f>Peer2Peer!E47+Web!E47+Video!E47</f>
        <v>250.86652000000004</v>
      </c>
      <c r="F47" s="55">
        <f>C47*Parameters!N$24</f>
        <v>4.1565600000000007</v>
      </c>
      <c r="G47" s="56">
        <f>D47*Parameters!O$24</f>
        <v>10.674742000000002</v>
      </c>
      <c r="H47" s="57">
        <f>E47*Parameters!P$24</f>
        <v>25.086652000000004</v>
      </c>
    </row>
    <row r="48" spans="1:8" x14ac:dyDescent="0.2">
      <c r="A48" s="4" t="s">
        <v>119</v>
      </c>
      <c r="B48" s="4" t="s">
        <v>17</v>
      </c>
      <c r="C48" s="55">
        <f>Peer2Peer!C48+Web!C48+Video!C48</f>
        <v>13.905200000000001</v>
      </c>
      <c r="D48" s="56">
        <f>Peer2Peer!D48+Web!D48+Video!D48</f>
        <v>33.060390000000005</v>
      </c>
      <c r="E48" s="57">
        <f>Peer2Peer!E48+Web!E48+Video!E48</f>
        <v>74.941340000000025</v>
      </c>
      <c r="F48" s="55">
        <f>C48*Parameters!N$24</f>
        <v>1.3905200000000002</v>
      </c>
      <c r="G48" s="56">
        <f>D48*Parameters!O$24</f>
        <v>3.3060390000000006</v>
      </c>
      <c r="H48" s="57">
        <f>E48*Parameters!P$24</f>
        <v>7.4941340000000025</v>
      </c>
    </row>
    <row r="49" spans="1:8" x14ac:dyDescent="0.2">
      <c r="A49" s="4" t="s">
        <v>120</v>
      </c>
      <c r="B49" s="4" t="s">
        <v>17</v>
      </c>
      <c r="C49" s="55">
        <f>Peer2Peer!C49+Web!C49+Video!C49</f>
        <v>26.862800000000004</v>
      </c>
      <c r="D49" s="56">
        <f>Peer2Peer!D49+Web!D49+Video!D49</f>
        <v>63.19971000000001</v>
      </c>
      <c r="E49" s="57">
        <f>Peer2Peer!E49+Web!E49+Video!E49</f>
        <v>143.14926000000003</v>
      </c>
      <c r="F49" s="55">
        <f>C49*Parameters!N$24</f>
        <v>2.6862800000000004</v>
      </c>
      <c r="G49" s="56">
        <f>D49*Parameters!O$24</f>
        <v>6.3199710000000016</v>
      </c>
      <c r="H49" s="57">
        <f>E49*Parameters!P$24</f>
        <v>14.314926000000003</v>
      </c>
    </row>
    <row r="50" spans="1:8" x14ac:dyDescent="0.2">
      <c r="A50" s="4" t="s">
        <v>121</v>
      </c>
      <c r="B50" s="4" t="s">
        <v>17</v>
      </c>
      <c r="C50" s="55">
        <f>Peer2Peer!C50+Web!C50+Video!C50</f>
        <v>10.128</v>
      </c>
      <c r="D50" s="56">
        <f>Peer2Peer!D50+Web!D50+Video!D50</f>
        <v>24.032100000000007</v>
      </c>
      <c r="E50" s="57">
        <f>Peer2Peer!E50+Web!E50+Video!E50</f>
        <v>52.882599999999996</v>
      </c>
      <c r="F50" s="55">
        <f>C50*Parameters!N$24</f>
        <v>1.0128000000000001</v>
      </c>
      <c r="G50" s="56">
        <f>D50*Parameters!O$24</f>
        <v>2.403210000000001</v>
      </c>
      <c r="H50" s="57">
        <f>E50*Parameters!P$24</f>
        <v>5.2882600000000002</v>
      </c>
    </row>
    <row r="51" spans="1:8" x14ac:dyDescent="0.2">
      <c r="A51" s="4" t="s">
        <v>122</v>
      </c>
      <c r="B51" s="4" t="s">
        <v>17</v>
      </c>
      <c r="C51" s="55">
        <f>Peer2Peer!C51+Web!C51+Video!C51</f>
        <v>14.3156</v>
      </c>
      <c r="D51" s="56">
        <f>Peer2Peer!D51+Web!D51+Video!D51</f>
        <v>33.146170000000005</v>
      </c>
      <c r="E51" s="57">
        <f>Peer2Peer!E51+Web!E51+Video!E51</f>
        <v>72.874020000000002</v>
      </c>
      <c r="F51" s="55">
        <f>C51*Parameters!N$24</f>
        <v>1.4315600000000002</v>
      </c>
      <c r="G51" s="56">
        <f>D51*Parameters!O$24</f>
        <v>3.3146170000000006</v>
      </c>
      <c r="H51" s="57">
        <f>E51*Parameters!P$24</f>
        <v>7.2874020000000002</v>
      </c>
    </row>
    <row r="52" spans="1:8" x14ac:dyDescent="0.2">
      <c r="A52" s="4" t="s">
        <v>123</v>
      </c>
      <c r="B52" s="4" t="s">
        <v>17</v>
      </c>
      <c r="C52" s="55">
        <f>Peer2Peer!C52+Web!C52+Video!C52</f>
        <v>13.022400000000001</v>
      </c>
      <c r="D52" s="56">
        <f>Peer2Peer!D52+Web!D52+Video!D52</f>
        <v>31.079180000000008</v>
      </c>
      <c r="E52" s="57">
        <f>Peer2Peer!E52+Web!E52+Video!E52</f>
        <v>70.513080000000002</v>
      </c>
      <c r="F52" s="55">
        <f>C52*Parameters!N$24</f>
        <v>1.3022400000000003</v>
      </c>
      <c r="G52" s="56">
        <f>D52*Parameters!O$24</f>
        <v>3.1079180000000011</v>
      </c>
      <c r="H52" s="57">
        <f>E52*Parameters!P$24</f>
        <v>7.0513080000000006</v>
      </c>
    </row>
    <row r="53" spans="1:8" x14ac:dyDescent="0.2">
      <c r="A53" s="4" t="s">
        <v>124</v>
      </c>
      <c r="B53" s="4" t="s">
        <v>17</v>
      </c>
      <c r="C53" s="55">
        <f>Peer2Peer!C53+Web!C53+Video!C53</f>
        <v>14.067600000000002</v>
      </c>
      <c r="D53" s="56">
        <f>Peer2Peer!D53+Web!D53+Video!D53</f>
        <v>34.707570000000004</v>
      </c>
      <c r="E53" s="57">
        <f>Peer2Peer!E53+Web!E53+Video!E53</f>
        <v>78.62242000000002</v>
      </c>
      <c r="F53" s="55">
        <f>C53*Parameters!N$24</f>
        <v>1.4067600000000002</v>
      </c>
      <c r="G53" s="56">
        <f>D53*Parameters!O$24</f>
        <v>3.4707570000000008</v>
      </c>
      <c r="H53" s="57">
        <f>E53*Parameters!P$24</f>
        <v>7.862242000000002</v>
      </c>
    </row>
    <row r="55" spans="1:8" x14ac:dyDescent="0.2">
      <c r="C55" s="88">
        <f>SUM(C2:C53)</f>
        <v>1052.1837200000002</v>
      </c>
      <c r="D55" s="88">
        <f t="shared" ref="D55:H55" si="0">SUM(D2:D53)</f>
        <v>2554.3365290000015</v>
      </c>
      <c r="E55" s="88">
        <f t="shared" si="0"/>
        <v>5837.3140739999999</v>
      </c>
      <c r="F55" s="88">
        <f t="shared" si="0"/>
        <v>105.218372</v>
      </c>
      <c r="G55" s="88">
        <f t="shared" si="0"/>
        <v>255.43365290000008</v>
      </c>
      <c r="H55" s="88">
        <f t="shared" si="0"/>
        <v>583.73140740000031</v>
      </c>
    </row>
    <row r="57" spans="1:8" ht="30" customHeight="1" x14ac:dyDescent="0.2">
      <c r="A57" s="11"/>
      <c r="B57" s="11"/>
      <c r="C57" s="114" t="s">
        <v>40</v>
      </c>
      <c r="D57" s="114"/>
      <c r="E57" s="114"/>
      <c r="F57" s="114"/>
      <c r="G57" s="114"/>
      <c r="H57" s="114"/>
    </row>
    <row r="58" spans="1:8" ht="18.75" customHeight="1" x14ac:dyDescent="0.2">
      <c r="C58" s="114" t="s">
        <v>42</v>
      </c>
      <c r="D58" s="114"/>
      <c r="E58" s="114"/>
      <c r="F58" s="114" t="s">
        <v>41</v>
      </c>
      <c r="G58" s="114"/>
      <c r="H58" s="114"/>
    </row>
  </sheetData>
  <mergeCells count="3">
    <mergeCell ref="C57:H57"/>
    <mergeCell ref="C58:E58"/>
    <mergeCell ref="F58:H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I16" sqref="I16"/>
    </sheetView>
  </sheetViews>
  <sheetFormatPr baseColWidth="10" defaultRowHeight="12.75" x14ac:dyDescent="0.2"/>
  <sheetData>
    <row r="1" spans="1:6" ht="15" x14ac:dyDescent="0.25">
      <c r="A1" t="s">
        <v>125</v>
      </c>
      <c r="B1" s="90" t="s">
        <v>126</v>
      </c>
      <c r="C1" t="s">
        <v>127</v>
      </c>
      <c r="D1" t="s">
        <v>128</v>
      </c>
      <c r="E1" s="90" t="s">
        <v>129</v>
      </c>
      <c r="F1" t="s">
        <v>130</v>
      </c>
    </row>
    <row r="2" spans="1:6" ht="15" x14ac:dyDescent="0.25">
      <c r="A2" s="91">
        <v>1</v>
      </c>
      <c r="B2" s="92" t="s">
        <v>131</v>
      </c>
      <c r="C2" t="s">
        <v>74</v>
      </c>
      <c r="D2" t="s">
        <v>82</v>
      </c>
      <c r="E2" s="92" t="s">
        <v>132</v>
      </c>
      <c r="F2" s="93">
        <v>48.8</v>
      </c>
    </row>
    <row r="3" spans="1:6" ht="15" x14ac:dyDescent="0.25">
      <c r="A3" s="91">
        <v>2</v>
      </c>
      <c r="B3" s="92" t="s">
        <v>133</v>
      </c>
      <c r="C3" t="s">
        <v>74</v>
      </c>
      <c r="D3" t="s">
        <v>83</v>
      </c>
      <c r="E3" s="92" t="s">
        <v>132</v>
      </c>
      <c r="F3" s="93">
        <v>115.6</v>
      </c>
    </row>
    <row r="4" spans="1:6" ht="15" x14ac:dyDescent="0.25">
      <c r="A4" s="91">
        <v>3</v>
      </c>
      <c r="B4" s="92" t="s">
        <v>134</v>
      </c>
      <c r="C4" t="s">
        <v>74</v>
      </c>
      <c r="D4" t="s">
        <v>106</v>
      </c>
      <c r="E4" s="92" t="s">
        <v>132</v>
      </c>
      <c r="F4" s="93">
        <v>76.900000000000006</v>
      </c>
    </row>
    <row r="5" spans="1:6" ht="15" x14ac:dyDescent="0.25">
      <c r="A5" s="91">
        <v>4</v>
      </c>
      <c r="B5" s="92" t="s">
        <v>135</v>
      </c>
      <c r="C5" t="s">
        <v>82</v>
      </c>
      <c r="D5" t="s">
        <v>87</v>
      </c>
      <c r="E5" s="92" t="s">
        <v>132</v>
      </c>
      <c r="F5" s="93">
        <v>26.5</v>
      </c>
    </row>
    <row r="6" spans="1:6" ht="15" x14ac:dyDescent="0.25">
      <c r="A6" s="91">
        <v>5</v>
      </c>
      <c r="B6" s="92" t="s">
        <v>136</v>
      </c>
      <c r="C6" t="s">
        <v>83</v>
      </c>
      <c r="D6" t="s">
        <v>87</v>
      </c>
      <c r="E6" s="92" t="s">
        <v>132</v>
      </c>
      <c r="F6" s="93">
        <v>141.1</v>
      </c>
    </row>
    <row r="7" spans="1:6" ht="15" x14ac:dyDescent="0.25">
      <c r="A7" s="91">
        <v>6</v>
      </c>
      <c r="B7" s="92" t="s">
        <v>137</v>
      </c>
      <c r="C7" t="s">
        <v>83</v>
      </c>
      <c r="D7" t="s">
        <v>89</v>
      </c>
      <c r="E7" s="92" t="s">
        <v>132</v>
      </c>
      <c r="F7" s="93">
        <v>57.2</v>
      </c>
    </row>
    <row r="8" spans="1:6" ht="15" x14ac:dyDescent="0.25">
      <c r="A8" s="91">
        <v>7</v>
      </c>
      <c r="B8" s="92" t="s">
        <v>138</v>
      </c>
      <c r="C8" t="s">
        <v>83</v>
      </c>
      <c r="D8" t="s">
        <v>90</v>
      </c>
      <c r="E8" s="92" t="s">
        <v>132</v>
      </c>
      <c r="F8" s="93">
        <v>24.2</v>
      </c>
    </row>
    <row r="9" spans="1:6" ht="15" x14ac:dyDescent="0.25">
      <c r="A9" s="91">
        <v>8</v>
      </c>
      <c r="B9" s="92" t="s">
        <v>139</v>
      </c>
      <c r="C9" t="s">
        <v>89</v>
      </c>
      <c r="D9" t="s">
        <v>90</v>
      </c>
      <c r="E9" s="92" t="s">
        <v>132</v>
      </c>
      <c r="F9" s="93">
        <v>34.700000000000003</v>
      </c>
    </row>
    <row r="10" spans="1:6" ht="15" x14ac:dyDescent="0.25">
      <c r="A10" s="91">
        <v>9</v>
      </c>
      <c r="B10" s="92" t="s">
        <v>140</v>
      </c>
      <c r="C10" t="s">
        <v>89</v>
      </c>
      <c r="D10" t="s">
        <v>99</v>
      </c>
      <c r="E10" s="92" t="s">
        <v>132</v>
      </c>
      <c r="F10" s="93">
        <v>38.200000000000003</v>
      </c>
    </row>
    <row r="11" spans="1:6" ht="15" x14ac:dyDescent="0.25">
      <c r="A11" s="91">
        <v>10</v>
      </c>
      <c r="B11" s="92" t="s">
        <v>141</v>
      </c>
      <c r="C11" t="s">
        <v>99</v>
      </c>
      <c r="D11" t="s">
        <v>106</v>
      </c>
      <c r="E11" s="92" t="s">
        <v>132</v>
      </c>
      <c r="F11" s="93">
        <v>201.8</v>
      </c>
    </row>
    <row r="12" spans="1:6" ht="15" x14ac:dyDescent="0.25">
      <c r="A12" s="91">
        <v>11</v>
      </c>
      <c r="B12" s="94" t="s">
        <v>142</v>
      </c>
      <c r="C12" t="s">
        <v>73</v>
      </c>
      <c r="D12" t="s">
        <v>74</v>
      </c>
      <c r="E12" s="94" t="s">
        <v>143</v>
      </c>
      <c r="F12" s="93">
        <v>4.3</v>
      </c>
    </row>
    <row r="13" spans="1:6" ht="15" x14ac:dyDescent="0.25">
      <c r="A13" s="91">
        <v>12</v>
      </c>
      <c r="B13" s="94" t="s">
        <v>144</v>
      </c>
      <c r="C13" t="s">
        <v>73</v>
      </c>
      <c r="D13" t="s">
        <v>84</v>
      </c>
      <c r="E13" s="94" t="s">
        <v>143</v>
      </c>
      <c r="F13" s="93">
        <v>21.9</v>
      </c>
    </row>
    <row r="14" spans="1:6" ht="15" x14ac:dyDescent="0.25">
      <c r="A14" s="91">
        <v>13</v>
      </c>
      <c r="B14" s="94" t="s">
        <v>145</v>
      </c>
      <c r="C14" t="s">
        <v>73</v>
      </c>
      <c r="D14" t="s">
        <v>117</v>
      </c>
      <c r="E14" s="94" t="s">
        <v>143</v>
      </c>
      <c r="F14" s="93">
        <v>13.2</v>
      </c>
    </row>
    <row r="15" spans="1:6" ht="15" x14ac:dyDescent="0.25">
      <c r="A15" s="91">
        <v>14</v>
      </c>
      <c r="B15" s="94" t="s">
        <v>146</v>
      </c>
      <c r="C15" t="s">
        <v>74</v>
      </c>
      <c r="D15" t="s">
        <v>98</v>
      </c>
      <c r="E15" s="94" t="s">
        <v>143</v>
      </c>
      <c r="F15" s="93">
        <v>18.600000000000001</v>
      </c>
    </row>
    <row r="16" spans="1:6" ht="15" x14ac:dyDescent="0.25">
      <c r="A16" s="91">
        <v>15</v>
      </c>
      <c r="B16" s="94" t="s">
        <v>147</v>
      </c>
      <c r="C16" t="s">
        <v>74</v>
      </c>
      <c r="D16" t="s">
        <v>117</v>
      </c>
      <c r="E16" s="94" t="s">
        <v>143</v>
      </c>
      <c r="F16" s="93">
        <v>5.8</v>
      </c>
    </row>
    <row r="17" spans="1:6" ht="15" x14ac:dyDescent="0.25">
      <c r="A17" s="91">
        <v>16</v>
      </c>
      <c r="B17" s="94" t="s">
        <v>148</v>
      </c>
      <c r="C17" t="s">
        <v>75</v>
      </c>
      <c r="D17" t="s">
        <v>76</v>
      </c>
      <c r="E17" s="94" t="s">
        <v>143</v>
      </c>
      <c r="F17" s="93">
        <v>6.2</v>
      </c>
    </row>
    <row r="18" spans="1:6" ht="15" x14ac:dyDescent="0.25">
      <c r="A18" s="91">
        <v>17</v>
      </c>
      <c r="B18" s="94" t="s">
        <v>149</v>
      </c>
      <c r="C18" t="s">
        <v>76</v>
      </c>
      <c r="D18" t="s">
        <v>87</v>
      </c>
      <c r="E18" s="94" t="s">
        <v>143</v>
      </c>
      <c r="F18" s="93">
        <v>118.2</v>
      </c>
    </row>
    <row r="19" spans="1:6" ht="15" x14ac:dyDescent="0.25">
      <c r="A19" s="91">
        <v>18</v>
      </c>
      <c r="B19" s="94" t="s">
        <v>150</v>
      </c>
      <c r="C19" t="s">
        <v>76</v>
      </c>
      <c r="D19" t="s">
        <v>113</v>
      </c>
      <c r="E19" s="94" t="s">
        <v>143</v>
      </c>
      <c r="F19" s="93">
        <v>37</v>
      </c>
    </row>
    <row r="20" spans="1:6" ht="15" x14ac:dyDescent="0.25">
      <c r="A20" s="91">
        <v>19</v>
      </c>
      <c r="B20" s="94" t="s">
        <v>151</v>
      </c>
      <c r="C20" t="s">
        <v>77</v>
      </c>
      <c r="D20" t="s">
        <v>89</v>
      </c>
      <c r="E20" s="94" t="s">
        <v>143</v>
      </c>
      <c r="F20" s="93">
        <v>22.2</v>
      </c>
    </row>
    <row r="21" spans="1:6" ht="15" x14ac:dyDescent="0.25">
      <c r="A21" s="91">
        <v>20</v>
      </c>
      <c r="B21" s="94" t="s">
        <v>152</v>
      </c>
      <c r="C21" t="s">
        <v>77</v>
      </c>
      <c r="D21" t="s">
        <v>99</v>
      </c>
      <c r="E21" s="94" t="s">
        <v>143</v>
      </c>
      <c r="F21" s="93">
        <v>18.399999999999999</v>
      </c>
    </row>
    <row r="22" spans="1:6" ht="15" x14ac:dyDescent="0.25">
      <c r="A22" s="91">
        <v>21</v>
      </c>
      <c r="B22" s="94" t="s">
        <v>153</v>
      </c>
      <c r="C22" t="s">
        <v>77</v>
      </c>
      <c r="D22" t="s">
        <v>107</v>
      </c>
      <c r="E22" s="94" t="s">
        <v>143</v>
      </c>
      <c r="F22" s="93">
        <v>14.6</v>
      </c>
    </row>
    <row r="23" spans="1:6" ht="15" x14ac:dyDescent="0.25">
      <c r="A23" s="91">
        <v>22</v>
      </c>
      <c r="B23" s="94" t="s">
        <v>154</v>
      </c>
      <c r="C23" t="s">
        <v>77</v>
      </c>
      <c r="D23" t="s">
        <v>121</v>
      </c>
      <c r="E23" s="94" t="s">
        <v>143</v>
      </c>
      <c r="F23" s="93">
        <v>50.7</v>
      </c>
    </row>
    <row r="24" spans="1:6" ht="15" x14ac:dyDescent="0.25">
      <c r="A24" s="91">
        <v>23</v>
      </c>
      <c r="B24" s="94" t="s">
        <v>155</v>
      </c>
      <c r="C24" t="s">
        <v>78</v>
      </c>
      <c r="D24" t="s">
        <v>112</v>
      </c>
      <c r="E24" s="94" t="s">
        <v>143</v>
      </c>
      <c r="F24" s="93">
        <v>10</v>
      </c>
    </row>
    <row r="25" spans="1:6" ht="15" x14ac:dyDescent="0.25">
      <c r="A25" s="91">
        <v>24</v>
      </c>
      <c r="B25" s="94" t="s">
        <v>156</v>
      </c>
      <c r="C25" t="s">
        <v>78</v>
      </c>
      <c r="D25" t="s">
        <v>124</v>
      </c>
      <c r="E25" s="94" t="s">
        <v>143</v>
      </c>
      <c r="F25" s="93">
        <v>35.5</v>
      </c>
    </row>
    <row r="26" spans="1:6" ht="15" x14ac:dyDescent="0.25">
      <c r="A26" s="91">
        <v>25</v>
      </c>
      <c r="B26" s="94" t="s">
        <v>157</v>
      </c>
      <c r="C26" t="s">
        <v>79</v>
      </c>
      <c r="D26" t="s">
        <v>94</v>
      </c>
      <c r="E26" s="94" t="s">
        <v>143</v>
      </c>
      <c r="F26" s="93">
        <v>6.8</v>
      </c>
    </row>
    <row r="27" spans="1:6" ht="15" x14ac:dyDescent="0.25">
      <c r="A27" s="91">
        <v>26</v>
      </c>
      <c r="B27" s="94" t="s">
        <v>158</v>
      </c>
      <c r="C27" t="s">
        <v>79</v>
      </c>
      <c r="D27" t="s">
        <v>98</v>
      </c>
      <c r="E27" s="94" t="s">
        <v>143</v>
      </c>
      <c r="F27" s="93">
        <v>8.6999999999999993</v>
      </c>
    </row>
    <row r="28" spans="1:6" ht="15" x14ac:dyDescent="0.25">
      <c r="A28" s="91">
        <v>27</v>
      </c>
      <c r="B28" s="94" t="s">
        <v>159</v>
      </c>
      <c r="C28" t="s">
        <v>80</v>
      </c>
      <c r="D28" t="s">
        <v>84</v>
      </c>
      <c r="E28" s="94" t="s">
        <v>143</v>
      </c>
      <c r="F28" s="93">
        <v>8.1</v>
      </c>
    </row>
    <row r="29" spans="1:6" ht="15" x14ac:dyDescent="0.25">
      <c r="A29" s="91">
        <v>28</v>
      </c>
      <c r="B29" s="94" t="s">
        <v>160</v>
      </c>
      <c r="C29" t="s">
        <v>80</v>
      </c>
      <c r="D29" t="s">
        <v>92</v>
      </c>
      <c r="E29" s="94" t="s">
        <v>143</v>
      </c>
      <c r="F29" s="93">
        <v>11.7</v>
      </c>
    </row>
    <row r="30" spans="1:6" ht="15" x14ac:dyDescent="0.25">
      <c r="A30" s="91">
        <v>29</v>
      </c>
      <c r="B30" s="94" t="s">
        <v>161</v>
      </c>
      <c r="C30" t="s">
        <v>80</v>
      </c>
      <c r="D30" t="s">
        <v>115</v>
      </c>
      <c r="E30" s="94" t="s">
        <v>143</v>
      </c>
      <c r="F30" s="93">
        <v>18.3</v>
      </c>
    </row>
    <row r="31" spans="1:6" ht="15" x14ac:dyDescent="0.25">
      <c r="A31" s="91">
        <v>30</v>
      </c>
      <c r="B31" s="94" t="s">
        <v>162</v>
      </c>
      <c r="C31" t="s">
        <v>80</v>
      </c>
      <c r="D31" t="s">
        <v>117</v>
      </c>
      <c r="E31" s="94" t="s">
        <v>143</v>
      </c>
      <c r="F31" s="93">
        <v>24.2</v>
      </c>
    </row>
    <row r="32" spans="1:6" ht="15" x14ac:dyDescent="0.25">
      <c r="A32" s="91">
        <v>31</v>
      </c>
      <c r="B32" s="94" t="s">
        <v>163</v>
      </c>
      <c r="C32" t="s">
        <v>81</v>
      </c>
      <c r="D32" t="s">
        <v>91</v>
      </c>
      <c r="E32" s="94" t="s">
        <v>143</v>
      </c>
      <c r="F32" s="93">
        <v>53.7</v>
      </c>
    </row>
    <row r="33" spans="1:6" ht="15" x14ac:dyDescent="0.25">
      <c r="A33" s="91">
        <v>32</v>
      </c>
      <c r="B33" s="94" t="s">
        <v>164</v>
      </c>
      <c r="C33" t="s">
        <v>81</v>
      </c>
      <c r="D33" t="s">
        <v>123</v>
      </c>
      <c r="E33" s="94" t="s">
        <v>143</v>
      </c>
      <c r="F33" s="93">
        <v>21.8</v>
      </c>
    </row>
    <row r="34" spans="1:6" ht="15" x14ac:dyDescent="0.25">
      <c r="A34" s="91">
        <v>33</v>
      </c>
      <c r="B34" s="94" t="s">
        <v>165</v>
      </c>
      <c r="C34" t="s">
        <v>81</v>
      </c>
      <c r="D34" t="s">
        <v>124</v>
      </c>
      <c r="E34" s="94" t="s">
        <v>143</v>
      </c>
      <c r="F34" s="93">
        <v>81.8</v>
      </c>
    </row>
    <row r="35" spans="1:6" ht="15" x14ac:dyDescent="0.25">
      <c r="A35" s="91">
        <v>34</v>
      </c>
      <c r="B35" s="94" t="s">
        <v>166</v>
      </c>
      <c r="C35" t="s">
        <v>82</v>
      </c>
      <c r="D35" t="s">
        <v>95</v>
      </c>
      <c r="E35" s="94" t="s">
        <v>143</v>
      </c>
      <c r="F35" s="93">
        <v>31.2</v>
      </c>
    </row>
    <row r="36" spans="1:6" ht="15" x14ac:dyDescent="0.25">
      <c r="A36" s="91">
        <v>35</v>
      </c>
      <c r="B36" s="94" t="s">
        <v>167</v>
      </c>
      <c r="C36" t="s">
        <v>82</v>
      </c>
      <c r="D36" t="s">
        <v>109</v>
      </c>
      <c r="E36" s="94" t="s">
        <v>143</v>
      </c>
      <c r="F36" s="93">
        <v>14.2</v>
      </c>
    </row>
    <row r="37" spans="1:6" ht="15" x14ac:dyDescent="0.25">
      <c r="A37" s="91">
        <v>36</v>
      </c>
      <c r="B37" s="94" t="s">
        <v>168</v>
      </c>
      <c r="C37" t="s">
        <v>83</v>
      </c>
      <c r="D37" t="s">
        <v>91</v>
      </c>
      <c r="E37" s="94" t="s">
        <v>143</v>
      </c>
      <c r="F37" s="93">
        <v>37.4</v>
      </c>
    </row>
    <row r="38" spans="1:6" ht="15" x14ac:dyDescent="0.25">
      <c r="A38" s="91">
        <v>37</v>
      </c>
      <c r="B38" s="94" t="s">
        <v>169</v>
      </c>
      <c r="C38" t="s">
        <v>83</v>
      </c>
      <c r="D38" t="s">
        <v>92</v>
      </c>
      <c r="E38" s="94" t="s">
        <v>143</v>
      </c>
      <c r="F38" s="93">
        <v>69.8</v>
      </c>
    </row>
    <row r="39" spans="1:6" ht="15" x14ac:dyDescent="0.25">
      <c r="A39" s="91">
        <v>38</v>
      </c>
      <c r="B39" s="94" t="s">
        <v>170</v>
      </c>
      <c r="C39" t="s">
        <v>83</v>
      </c>
      <c r="D39" t="s">
        <v>122</v>
      </c>
      <c r="E39" s="94" t="s">
        <v>143</v>
      </c>
      <c r="F39" s="93">
        <v>66.400000000000006</v>
      </c>
    </row>
    <row r="40" spans="1:6" ht="15" x14ac:dyDescent="0.25">
      <c r="A40" s="91">
        <v>39</v>
      </c>
      <c r="B40" s="94" t="s">
        <v>171</v>
      </c>
      <c r="C40" t="s">
        <v>84</v>
      </c>
      <c r="D40" t="s">
        <v>115</v>
      </c>
      <c r="E40" s="94" t="s">
        <v>143</v>
      </c>
      <c r="F40" s="93">
        <v>19</v>
      </c>
    </row>
    <row r="41" spans="1:6" ht="15" x14ac:dyDescent="0.25">
      <c r="A41" s="91">
        <v>40</v>
      </c>
      <c r="B41" s="94" t="s">
        <v>172</v>
      </c>
      <c r="C41" t="s">
        <v>85</v>
      </c>
      <c r="D41" t="s">
        <v>106</v>
      </c>
      <c r="E41" s="94" t="s">
        <v>143</v>
      </c>
      <c r="F41" s="93">
        <v>13.2</v>
      </c>
    </row>
    <row r="42" spans="1:6" ht="15" x14ac:dyDescent="0.25">
      <c r="A42" s="91">
        <v>41</v>
      </c>
      <c r="B42" s="94" t="s">
        <v>173</v>
      </c>
      <c r="C42" t="s">
        <v>85</v>
      </c>
      <c r="D42" t="s">
        <v>112</v>
      </c>
      <c r="E42" s="94" t="s">
        <v>143</v>
      </c>
      <c r="F42" s="93">
        <v>9.1</v>
      </c>
    </row>
    <row r="43" spans="1:6" ht="15" x14ac:dyDescent="0.25">
      <c r="A43" s="91">
        <v>42</v>
      </c>
      <c r="B43" s="94" t="s">
        <v>174</v>
      </c>
      <c r="C43" t="s">
        <v>85</v>
      </c>
      <c r="D43" t="s">
        <v>115</v>
      </c>
      <c r="E43" s="94" t="s">
        <v>143</v>
      </c>
      <c r="F43" s="93">
        <v>25.1</v>
      </c>
    </row>
    <row r="44" spans="1:6" ht="15" x14ac:dyDescent="0.25">
      <c r="A44" s="91">
        <v>43</v>
      </c>
      <c r="B44" s="94" t="s">
        <v>175</v>
      </c>
      <c r="C44" t="s">
        <v>86</v>
      </c>
      <c r="D44" t="s">
        <v>87</v>
      </c>
      <c r="E44" s="94" t="s">
        <v>143</v>
      </c>
      <c r="F44" s="93">
        <v>2.1</v>
      </c>
    </row>
    <row r="45" spans="1:6" ht="15" x14ac:dyDescent="0.25">
      <c r="A45" s="91">
        <v>44</v>
      </c>
      <c r="B45" s="94" t="s">
        <v>176</v>
      </c>
      <c r="C45" t="s">
        <v>86</v>
      </c>
      <c r="D45" t="s">
        <v>113</v>
      </c>
      <c r="E45" s="94" t="s">
        <v>143</v>
      </c>
      <c r="F45" s="93">
        <v>36.799999999999997</v>
      </c>
    </row>
    <row r="46" spans="1:6" ht="15" x14ac:dyDescent="0.25">
      <c r="A46" s="91">
        <v>45</v>
      </c>
      <c r="B46" s="94" t="s">
        <v>177</v>
      </c>
      <c r="C46" t="s">
        <v>88</v>
      </c>
      <c r="D46" t="s">
        <v>89</v>
      </c>
      <c r="E46" s="94" t="s">
        <v>143</v>
      </c>
      <c r="F46" s="93">
        <v>1.6</v>
      </c>
    </row>
    <row r="47" spans="1:6" ht="15" x14ac:dyDescent="0.25">
      <c r="A47" s="91">
        <v>46</v>
      </c>
      <c r="B47" s="94" t="s">
        <v>178</v>
      </c>
      <c r="C47" t="s">
        <v>89</v>
      </c>
      <c r="D47" t="s">
        <v>116</v>
      </c>
      <c r="E47" s="94" t="s">
        <v>143</v>
      </c>
      <c r="F47" s="93">
        <v>29.6</v>
      </c>
    </row>
    <row r="48" spans="1:6" ht="15" x14ac:dyDescent="0.25">
      <c r="A48" s="91">
        <v>47</v>
      </c>
      <c r="B48" s="94" t="s">
        <v>179</v>
      </c>
      <c r="C48" t="s">
        <v>93</v>
      </c>
      <c r="D48" t="s">
        <v>99</v>
      </c>
      <c r="E48" s="94" t="s">
        <v>143</v>
      </c>
      <c r="F48" s="93">
        <v>7.1</v>
      </c>
    </row>
    <row r="49" spans="1:6" ht="15" x14ac:dyDescent="0.25">
      <c r="A49" s="91">
        <v>48</v>
      </c>
      <c r="B49" s="94" t="s">
        <v>180</v>
      </c>
      <c r="C49" t="s">
        <v>93</v>
      </c>
      <c r="D49" t="s">
        <v>114</v>
      </c>
      <c r="E49" s="94" t="s">
        <v>143</v>
      </c>
      <c r="F49" s="93">
        <v>7.4</v>
      </c>
    </row>
    <row r="50" spans="1:6" ht="15" x14ac:dyDescent="0.25">
      <c r="A50" s="91">
        <v>49</v>
      </c>
      <c r="B50" s="94" t="s">
        <v>181</v>
      </c>
      <c r="C50" t="s">
        <v>94</v>
      </c>
      <c r="D50" t="s">
        <v>111</v>
      </c>
      <c r="E50" s="94" t="s">
        <v>143</v>
      </c>
      <c r="F50" s="93">
        <v>9.4</v>
      </c>
    </row>
    <row r="51" spans="1:6" ht="15" x14ac:dyDescent="0.25">
      <c r="A51" s="91">
        <v>50</v>
      </c>
      <c r="B51" s="94" t="s">
        <v>182</v>
      </c>
      <c r="C51" t="s">
        <v>95</v>
      </c>
      <c r="D51" t="s">
        <v>111</v>
      </c>
      <c r="E51" s="94" t="s">
        <v>143</v>
      </c>
      <c r="F51" s="93">
        <v>21</v>
      </c>
    </row>
    <row r="52" spans="1:6" ht="15" x14ac:dyDescent="0.25">
      <c r="A52" s="91">
        <v>51</v>
      </c>
      <c r="B52" s="94" t="s">
        <v>183</v>
      </c>
      <c r="C52" t="s">
        <v>95</v>
      </c>
      <c r="D52" t="s">
        <v>122</v>
      </c>
      <c r="E52" s="94" t="s">
        <v>143</v>
      </c>
      <c r="F52" s="93">
        <v>18.100000000000001</v>
      </c>
    </row>
    <row r="53" spans="1:6" ht="15" x14ac:dyDescent="0.25">
      <c r="A53" s="91">
        <v>52</v>
      </c>
      <c r="B53" s="94" t="s">
        <v>184</v>
      </c>
      <c r="C53" t="s">
        <v>96</v>
      </c>
      <c r="D53" t="s">
        <v>106</v>
      </c>
      <c r="E53" s="94" t="s">
        <v>143</v>
      </c>
      <c r="F53" s="93">
        <v>14.2</v>
      </c>
    </row>
    <row r="54" spans="1:6" ht="15" x14ac:dyDescent="0.25">
      <c r="A54" s="91">
        <v>53</v>
      </c>
      <c r="B54" s="94" t="s">
        <v>185</v>
      </c>
      <c r="C54" t="s">
        <v>96</v>
      </c>
      <c r="D54" t="s">
        <v>124</v>
      </c>
      <c r="E54" s="94" t="s">
        <v>143</v>
      </c>
      <c r="F54" s="93">
        <v>48.6</v>
      </c>
    </row>
    <row r="55" spans="1:6" ht="15" x14ac:dyDescent="0.25">
      <c r="A55" s="91">
        <v>54</v>
      </c>
      <c r="B55" s="94" t="s">
        <v>186</v>
      </c>
      <c r="C55" t="s">
        <v>97</v>
      </c>
      <c r="D55" t="s">
        <v>120</v>
      </c>
      <c r="E55" s="94" t="s">
        <v>143</v>
      </c>
      <c r="F55" s="93">
        <v>11.9</v>
      </c>
    </row>
    <row r="56" spans="1:6" ht="15" x14ac:dyDescent="0.25">
      <c r="A56" s="91">
        <v>55</v>
      </c>
      <c r="B56" s="94" t="s">
        <v>187</v>
      </c>
      <c r="C56" t="s">
        <v>99</v>
      </c>
      <c r="D56" t="s">
        <v>100</v>
      </c>
      <c r="E56" s="94" t="s">
        <v>143</v>
      </c>
      <c r="F56" s="93">
        <v>9.3000000000000007</v>
      </c>
    </row>
    <row r="57" spans="1:6" ht="15" x14ac:dyDescent="0.25">
      <c r="A57" s="91">
        <v>56</v>
      </c>
      <c r="B57" s="94" t="s">
        <v>188</v>
      </c>
      <c r="C57" t="s">
        <v>99</v>
      </c>
      <c r="D57" t="s">
        <v>102</v>
      </c>
      <c r="E57" s="94" t="s">
        <v>143</v>
      </c>
      <c r="F57" s="93">
        <v>2.8</v>
      </c>
    </row>
    <row r="58" spans="1:6" ht="15" x14ac:dyDescent="0.25">
      <c r="A58" s="91">
        <v>57</v>
      </c>
      <c r="B58" s="94" t="s">
        <v>189</v>
      </c>
      <c r="C58" t="s">
        <v>99</v>
      </c>
      <c r="D58" t="s">
        <v>123</v>
      </c>
      <c r="E58" s="94" t="s">
        <v>143</v>
      </c>
      <c r="F58" s="93">
        <v>41.4</v>
      </c>
    </row>
    <row r="59" spans="1:6" ht="15" x14ac:dyDescent="0.25">
      <c r="A59" s="91">
        <v>58</v>
      </c>
      <c r="B59" s="94" t="s">
        <v>190</v>
      </c>
      <c r="C59" t="s">
        <v>100</v>
      </c>
      <c r="D59" t="s">
        <v>102</v>
      </c>
      <c r="E59" s="94" t="s">
        <v>143</v>
      </c>
      <c r="F59" s="93">
        <v>4.7</v>
      </c>
    </row>
    <row r="60" spans="1:6" ht="15" x14ac:dyDescent="0.25">
      <c r="A60" s="91">
        <v>59</v>
      </c>
      <c r="B60" s="94" t="s">
        <v>191</v>
      </c>
      <c r="C60" t="s">
        <v>101</v>
      </c>
      <c r="D60" t="s">
        <v>103</v>
      </c>
      <c r="E60" s="94" t="s">
        <v>143</v>
      </c>
      <c r="F60" s="93">
        <v>3.8</v>
      </c>
    </row>
    <row r="61" spans="1:6" ht="15" x14ac:dyDescent="0.25">
      <c r="A61" s="91">
        <v>60</v>
      </c>
      <c r="B61" s="94" t="s">
        <v>192</v>
      </c>
      <c r="C61" t="s">
        <v>101</v>
      </c>
      <c r="D61" t="s">
        <v>114</v>
      </c>
      <c r="E61" s="94" t="s">
        <v>143</v>
      </c>
      <c r="F61" s="93">
        <v>6.3</v>
      </c>
    </row>
    <row r="62" spans="1:6" ht="15" x14ac:dyDescent="0.25">
      <c r="A62" s="91">
        <v>61</v>
      </c>
      <c r="B62" s="94" t="s">
        <v>193</v>
      </c>
      <c r="C62" t="s">
        <v>103</v>
      </c>
      <c r="D62" t="s">
        <v>107</v>
      </c>
      <c r="E62" s="94" t="s">
        <v>143</v>
      </c>
      <c r="F62" s="93">
        <v>8.6</v>
      </c>
    </row>
    <row r="63" spans="1:6" ht="15" x14ac:dyDescent="0.25">
      <c r="A63" s="91">
        <v>62</v>
      </c>
      <c r="B63" s="94" t="s">
        <v>194</v>
      </c>
      <c r="C63" t="s">
        <v>104</v>
      </c>
      <c r="D63" t="s">
        <v>105</v>
      </c>
      <c r="E63" s="94" t="s">
        <v>143</v>
      </c>
      <c r="F63" s="93">
        <v>11.3</v>
      </c>
    </row>
    <row r="64" spans="1:6" ht="15" x14ac:dyDescent="0.25">
      <c r="A64" s="91">
        <v>63</v>
      </c>
      <c r="B64" s="94" t="s">
        <v>195</v>
      </c>
      <c r="C64" t="s">
        <v>104</v>
      </c>
      <c r="D64" t="s">
        <v>106</v>
      </c>
      <c r="E64" s="94" t="s">
        <v>143</v>
      </c>
      <c r="F64" s="93">
        <v>1.7</v>
      </c>
    </row>
    <row r="65" spans="1:6" ht="15" x14ac:dyDescent="0.25">
      <c r="A65" s="91">
        <v>64</v>
      </c>
      <c r="B65" s="94" t="s">
        <v>196</v>
      </c>
      <c r="C65" t="s">
        <v>105</v>
      </c>
      <c r="D65" t="s">
        <v>106</v>
      </c>
      <c r="E65" s="94" t="s">
        <v>143</v>
      </c>
      <c r="F65" s="93">
        <v>1.6</v>
      </c>
    </row>
    <row r="66" spans="1:6" ht="15" x14ac:dyDescent="0.25">
      <c r="A66" s="91">
        <v>65</v>
      </c>
      <c r="B66" s="94" t="s">
        <v>197</v>
      </c>
      <c r="C66" t="s">
        <v>108</v>
      </c>
      <c r="D66" t="s">
        <v>113</v>
      </c>
      <c r="E66" s="94" t="s">
        <v>143</v>
      </c>
      <c r="F66" s="93">
        <v>4.0999999999999996</v>
      </c>
    </row>
    <row r="67" spans="1:6" ht="15" x14ac:dyDescent="0.25">
      <c r="A67" s="91">
        <v>66</v>
      </c>
      <c r="B67" s="94" t="s">
        <v>198</v>
      </c>
      <c r="C67" t="s">
        <v>109</v>
      </c>
      <c r="D67" t="s">
        <v>110</v>
      </c>
      <c r="E67" s="94" t="s">
        <v>143</v>
      </c>
      <c r="F67" s="93">
        <v>68.599999999999994</v>
      </c>
    </row>
    <row r="68" spans="1:6" ht="15" x14ac:dyDescent="0.25">
      <c r="A68" s="91">
        <v>67</v>
      </c>
      <c r="B68" s="94" t="s">
        <v>199</v>
      </c>
      <c r="C68" t="s">
        <v>110</v>
      </c>
      <c r="D68" t="s">
        <v>113</v>
      </c>
      <c r="E68" s="94" t="s">
        <v>143</v>
      </c>
      <c r="F68" s="93">
        <v>32.4</v>
      </c>
    </row>
    <row r="69" spans="1:6" ht="15" x14ac:dyDescent="0.25">
      <c r="A69" s="91">
        <v>68</v>
      </c>
      <c r="B69" s="94" t="s">
        <v>200</v>
      </c>
      <c r="C69" t="s">
        <v>112</v>
      </c>
      <c r="D69" t="s">
        <v>115</v>
      </c>
      <c r="E69" s="94" t="s">
        <v>143</v>
      </c>
      <c r="F69" s="93">
        <v>26.5</v>
      </c>
    </row>
    <row r="70" spans="1:6" ht="15" x14ac:dyDescent="0.25">
      <c r="A70" s="91">
        <v>69</v>
      </c>
      <c r="B70" s="94" t="s">
        <v>201</v>
      </c>
      <c r="C70" t="s">
        <v>116</v>
      </c>
      <c r="D70" t="s">
        <v>120</v>
      </c>
      <c r="E70" s="94" t="s">
        <v>143</v>
      </c>
      <c r="F70" s="93">
        <v>27.7</v>
      </c>
    </row>
    <row r="71" spans="1:6" ht="15" x14ac:dyDescent="0.25">
      <c r="A71" s="91">
        <v>70</v>
      </c>
      <c r="B71" s="94" t="s">
        <v>202</v>
      </c>
      <c r="C71" t="s">
        <v>118</v>
      </c>
      <c r="D71" t="s">
        <v>119</v>
      </c>
      <c r="E71" s="94" t="s">
        <v>143</v>
      </c>
      <c r="F71" s="93">
        <v>3.9</v>
      </c>
    </row>
    <row r="72" spans="1:6" ht="15" x14ac:dyDescent="0.25">
      <c r="A72" s="91">
        <v>71</v>
      </c>
      <c r="B72" s="94" t="s">
        <v>203</v>
      </c>
      <c r="C72" t="s">
        <v>118</v>
      </c>
      <c r="D72" t="s">
        <v>120</v>
      </c>
      <c r="E72" s="94" t="s">
        <v>143</v>
      </c>
      <c r="F72" s="93">
        <v>1.7</v>
      </c>
    </row>
    <row r="73" spans="1:6" ht="15" x14ac:dyDescent="0.25">
      <c r="A73" s="91">
        <v>72</v>
      </c>
      <c r="B73" s="94" t="s">
        <v>204</v>
      </c>
      <c r="C73" t="s">
        <v>119</v>
      </c>
      <c r="D73" t="s">
        <v>121</v>
      </c>
      <c r="E73" s="94" t="s">
        <v>143</v>
      </c>
      <c r="F73" s="93">
        <v>42.2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Parameters</vt:lpstr>
      <vt:lpstr>Node_List</vt:lpstr>
      <vt:lpstr>Peer2Peer</vt:lpstr>
      <vt:lpstr>Web</vt:lpstr>
      <vt:lpstr>Video</vt:lpstr>
      <vt:lpstr>Total</vt:lpstr>
      <vt:lpstr>Links</vt:lpstr>
    </vt:vector>
  </TitlesOfParts>
  <Company>IT Telecom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Javier Moreno</cp:lastModifiedBy>
  <dcterms:created xsi:type="dcterms:W3CDTF">2013-01-08T11:13:55Z</dcterms:created>
  <dcterms:modified xsi:type="dcterms:W3CDTF">2019-07-16T08:15:00Z</dcterms:modified>
</cp:coreProperties>
</file>