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rts\Documents\AAZinatne\DESImodel\"/>
    </mc:Choice>
  </mc:AlternateContent>
  <bookViews>
    <workbookView xWindow="480" yWindow="72" windowWidth="27792" windowHeight="12348" activeTab="6"/>
  </bookViews>
  <sheets>
    <sheet name="Dati" sheetId="1" r:id="rId1"/>
    <sheet name="Modelēšana" sheetId="2" r:id="rId2"/>
    <sheet name="2017" sheetId="3" r:id="rId3"/>
    <sheet name="2016" sheetId="4" r:id="rId4"/>
    <sheet name="2015" sheetId="5" r:id="rId5"/>
    <sheet name="2014" sheetId="6" r:id="rId6"/>
    <sheet name="Kopējais" sheetId="7" r:id="rId7"/>
  </sheets>
  <calcPr calcId="162913"/>
</workbook>
</file>

<file path=xl/calcChain.xml><?xml version="1.0" encoding="utf-8"?>
<calcChain xmlns="http://schemas.openxmlformats.org/spreadsheetml/2006/main">
  <c r="AJ40" i="7" l="1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39" i="7"/>
  <c r="AJ106" i="7"/>
  <c r="AJ107" i="7"/>
  <c r="AJ108" i="7"/>
  <c r="AJ109" i="7"/>
  <c r="AJ110" i="7"/>
  <c r="AJ111" i="7"/>
  <c r="AJ112" i="7"/>
  <c r="AJ113" i="7"/>
  <c r="AJ114" i="7"/>
  <c r="AJ115" i="7"/>
  <c r="AJ116" i="7"/>
  <c r="AJ117" i="7"/>
  <c r="AJ118" i="7"/>
  <c r="AJ119" i="7"/>
  <c r="AJ120" i="7"/>
  <c r="AJ121" i="7"/>
  <c r="AJ122" i="7"/>
  <c r="AJ123" i="7"/>
  <c r="AJ124" i="7"/>
  <c r="AJ125" i="7"/>
  <c r="AJ126" i="7"/>
  <c r="AJ127" i="7"/>
  <c r="AJ128" i="7"/>
  <c r="AJ129" i="7"/>
  <c r="AJ130" i="7"/>
  <c r="AJ131" i="7"/>
  <c r="AJ132" i="7"/>
  <c r="AJ105" i="7"/>
  <c r="AJ172" i="7"/>
  <c r="AJ173" i="7"/>
  <c r="AJ174" i="7"/>
  <c r="AJ175" i="7"/>
  <c r="AJ176" i="7"/>
  <c r="AJ177" i="7"/>
  <c r="AJ178" i="7"/>
  <c r="AJ179" i="7"/>
  <c r="AJ180" i="7"/>
  <c r="AJ181" i="7"/>
  <c r="AJ182" i="7"/>
  <c r="AJ183" i="7"/>
  <c r="AJ184" i="7"/>
  <c r="AJ185" i="7"/>
  <c r="AJ186" i="7"/>
  <c r="AJ187" i="7"/>
  <c r="AJ188" i="7"/>
  <c r="AJ189" i="7"/>
  <c r="AJ190" i="7"/>
  <c r="AJ191" i="7"/>
  <c r="AJ192" i="7"/>
  <c r="AJ193" i="7"/>
  <c r="AJ194" i="7"/>
  <c r="AJ195" i="7"/>
  <c r="AJ196" i="7"/>
  <c r="AJ197" i="7"/>
  <c r="AJ198" i="7"/>
  <c r="AJ171" i="7"/>
  <c r="F172" i="7" l="1"/>
  <c r="F173" i="7"/>
  <c r="F174" i="7"/>
  <c r="F175" i="7"/>
  <c r="F176" i="7"/>
  <c r="F177" i="7"/>
  <c r="F178" i="7"/>
  <c r="BG238" i="7" l="1"/>
  <c r="BG239" i="7"/>
  <c r="BG240" i="7"/>
  <c r="BG241" i="7"/>
  <c r="BG242" i="7"/>
  <c r="BG243" i="7"/>
  <c r="BG244" i="7"/>
  <c r="BG245" i="7"/>
  <c r="BG246" i="7"/>
  <c r="BG247" i="7"/>
  <c r="BG248" i="7"/>
  <c r="BG249" i="7"/>
  <c r="BG250" i="7"/>
  <c r="BG251" i="7"/>
  <c r="BG252" i="7"/>
  <c r="BG253" i="7"/>
  <c r="BG254" i="7"/>
  <c r="BG255" i="7"/>
  <c r="BG256" i="7"/>
  <c r="BG257" i="7"/>
  <c r="BG258" i="7"/>
  <c r="BG259" i="7"/>
  <c r="BG260" i="7"/>
  <c r="BG261" i="7"/>
  <c r="BG262" i="7"/>
  <c r="BG263" i="7"/>
  <c r="BG264" i="7"/>
  <c r="BG265" i="7"/>
  <c r="BC238" i="7"/>
  <c r="BC239" i="7"/>
  <c r="BC240" i="7"/>
  <c r="BC241" i="7"/>
  <c r="BC242" i="7"/>
  <c r="BC243" i="7"/>
  <c r="BC244" i="7"/>
  <c r="BC245" i="7"/>
  <c r="BC246" i="7"/>
  <c r="BC247" i="7"/>
  <c r="BC248" i="7"/>
  <c r="BC249" i="7"/>
  <c r="BC250" i="7"/>
  <c r="BC251" i="7"/>
  <c r="BC252" i="7"/>
  <c r="BC253" i="7"/>
  <c r="BC254" i="7"/>
  <c r="BC255" i="7"/>
  <c r="BC256" i="7"/>
  <c r="BC257" i="7"/>
  <c r="BC258" i="7"/>
  <c r="BC259" i="7"/>
  <c r="BC260" i="7"/>
  <c r="BC261" i="7"/>
  <c r="BC262" i="7"/>
  <c r="BC263" i="7"/>
  <c r="BC264" i="7"/>
  <c r="BC265" i="7"/>
  <c r="AY238" i="7"/>
  <c r="AY239" i="7"/>
  <c r="AY240" i="7"/>
  <c r="AY241" i="7"/>
  <c r="AY242" i="7"/>
  <c r="AY243" i="7"/>
  <c r="AY244" i="7"/>
  <c r="AY245" i="7"/>
  <c r="AY246" i="7"/>
  <c r="AY247" i="7"/>
  <c r="AY248" i="7"/>
  <c r="AY249" i="7"/>
  <c r="AY250" i="7"/>
  <c r="AY251" i="7"/>
  <c r="AY252" i="7"/>
  <c r="AY253" i="7"/>
  <c r="AY254" i="7"/>
  <c r="AY255" i="7"/>
  <c r="AY256" i="7"/>
  <c r="AY257" i="7"/>
  <c r="AY258" i="7"/>
  <c r="AY259" i="7"/>
  <c r="AY260" i="7"/>
  <c r="AY261" i="7"/>
  <c r="AY262" i="7"/>
  <c r="AY263" i="7"/>
  <c r="AY264" i="7"/>
  <c r="AY265" i="7"/>
  <c r="AU238" i="7"/>
  <c r="AU239" i="7"/>
  <c r="AU240" i="7"/>
  <c r="AU241" i="7"/>
  <c r="AU242" i="7"/>
  <c r="AU243" i="7"/>
  <c r="AU244" i="7"/>
  <c r="AU245" i="7"/>
  <c r="AU246" i="7"/>
  <c r="AU247" i="7"/>
  <c r="AU248" i="7"/>
  <c r="AU249" i="7"/>
  <c r="AU250" i="7"/>
  <c r="AU251" i="7"/>
  <c r="AU252" i="7"/>
  <c r="AU253" i="7"/>
  <c r="AU254" i="7"/>
  <c r="AU255" i="7"/>
  <c r="AU256" i="7"/>
  <c r="AU257" i="7"/>
  <c r="AU258" i="7"/>
  <c r="AU259" i="7"/>
  <c r="AU260" i="7"/>
  <c r="AU261" i="7"/>
  <c r="AU262" i="7"/>
  <c r="AU263" i="7"/>
  <c r="AU264" i="7"/>
  <c r="AU265" i="7"/>
  <c r="AQ238" i="7"/>
  <c r="BJ238" i="7" s="1"/>
  <c r="AQ239" i="7"/>
  <c r="BJ239" i="7" s="1"/>
  <c r="AQ240" i="7"/>
  <c r="BJ240" i="7" s="1"/>
  <c r="AQ241" i="7"/>
  <c r="AQ242" i="7"/>
  <c r="BJ242" i="7" s="1"/>
  <c r="AQ243" i="7"/>
  <c r="BJ243" i="7" s="1"/>
  <c r="AQ244" i="7"/>
  <c r="BJ244" i="7" s="1"/>
  <c r="AQ245" i="7"/>
  <c r="BJ245" i="7" s="1"/>
  <c r="AQ246" i="7"/>
  <c r="BJ246" i="7" s="1"/>
  <c r="AQ247" i="7"/>
  <c r="BJ247" i="7" s="1"/>
  <c r="AQ248" i="7"/>
  <c r="BJ248" i="7" s="1"/>
  <c r="AQ249" i="7"/>
  <c r="AQ250" i="7"/>
  <c r="BJ250" i="7" s="1"/>
  <c r="AQ251" i="7"/>
  <c r="BJ251" i="7" s="1"/>
  <c r="AQ252" i="7"/>
  <c r="BJ252" i="7" s="1"/>
  <c r="AQ253" i="7"/>
  <c r="BJ253" i="7" s="1"/>
  <c r="AQ254" i="7"/>
  <c r="BJ254" i="7" s="1"/>
  <c r="AQ255" i="7"/>
  <c r="BJ255" i="7" s="1"/>
  <c r="AQ256" i="7"/>
  <c r="BJ256" i="7" s="1"/>
  <c r="AQ257" i="7"/>
  <c r="BJ257" i="7" s="1"/>
  <c r="AQ258" i="7"/>
  <c r="BJ258" i="7" s="1"/>
  <c r="AQ259" i="7"/>
  <c r="BJ259" i="7" s="1"/>
  <c r="AQ260" i="7"/>
  <c r="BJ260" i="7" s="1"/>
  <c r="AQ261" i="7"/>
  <c r="BJ261" i="7" s="1"/>
  <c r="AQ262" i="7"/>
  <c r="BJ262" i="7" s="1"/>
  <c r="AQ263" i="7"/>
  <c r="BJ263" i="7" s="1"/>
  <c r="AQ264" i="7"/>
  <c r="BJ264" i="7" s="1"/>
  <c r="AQ265" i="7"/>
  <c r="BJ265" i="7" s="1"/>
  <c r="BE252" i="7"/>
  <c r="BA256" i="7"/>
  <c r="BA264" i="7"/>
  <c r="AG239" i="7"/>
  <c r="AG240" i="7"/>
  <c r="AG241" i="7"/>
  <c r="AG242" i="7"/>
  <c r="AG243" i="7"/>
  <c r="AG244" i="7"/>
  <c r="AG245" i="7"/>
  <c r="AG246" i="7"/>
  <c r="AG247" i="7"/>
  <c r="AG248" i="7"/>
  <c r="AG249" i="7"/>
  <c r="AG250" i="7"/>
  <c r="AG251" i="7"/>
  <c r="AG252" i="7"/>
  <c r="AG253" i="7"/>
  <c r="AG254" i="7"/>
  <c r="AG255" i="7"/>
  <c r="AG256" i="7"/>
  <c r="AG257" i="7"/>
  <c r="AG258" i="7"/>
  <c r="AG259" i="7"/>
  <c r="AG260" i="7"/>
  <c r="AG261" i="7"/>
  <c r="AG262" i="7"/>
  <c r="AG263" i="7"/>
  <c r="AG264" i="7"/>
  <c r="AG265" i="7"/>
  <c r="AG238" i="7"/>
  <c r="AF239" i="7"/>
  <c r="AF240" i="7"/>
  <c r="AF241" i="7"/>
  <c r="AF242" i="7"/>
  <c r="AF243" i="7"/>
  <c r="AF244" i="7"/>
  <c r="AF245" i="7"/>
  <c r="AF246" i="7"/>
  <c r="AF247" i="7"/>
  <c r="AF248" i="7"/>
  <c r="AF249" i="7"/>
  <c r="AF250" i="7"/>
  <c r="AF251" i="7"/>
  <c r="AF252" i="7"/>
  <c r="AF253" i="7"/>
  <c r="AF254" i="7"/>
  <c r="AF255" i="7"/>
  <c r="AF256" i="7"/>
  <c r="AF257" i="7"/>
  <c r="AF258" i="7"/>
  <c r="AF259" i="7"/>
  <c r="AF260" i="7"/>
  <c r="AF261" i="7"/>
  <c r="AF262" i="7"/>
  <c r="AF263" i="7"/>
  <c r="AF264" i="7"/>
  <c r="AF265" i="7"/>
  <c r="AF238" i="7"/>
  <c r="AE239" i="7"/>
  <c r="AE240" i="7"/>
  <c r="AE241" i="7"/>
  <c r="AE242" i="7"/>
  <c r="AE243" i="7"/>
  <c r="AE244" i="7"/>
  <c r="AE245" i="7"/>
  <c r="AE246" i="7"/>
  <c r="AE247" i="7"/>
  <c r="AE248" i="7"/>
  <c r="AE249" i="7"/>
  <c r="AE250" i="7"/>
  <c r="AE251" i="7"/>
  <c r="AE252" i="7"/>
  <c r="AE253" i="7"/>
  <c r="AE254" i="7"/>
  <c r="AE255" i="7"/>
  <c r="AE256" i="7"/>
  <c r="AE257" i="7"/>
  <c r="AE258" i="7"/>
  <c r="AE259" i="7"/>
  <c r="AE260" i="7"/>
  <c r="AE261" i="7"/>
  <c r="AE262" i="7"/>
  <c r="AE263" i="7"/>
  <c r="AE264" i="7"/>
  <c r="AE265" i="7"/>
  <c r="AE238" i="7"/>
  <c r="AD239" i="7"/>
  <c r="BE239" i="7" s="1"/>
  <c r="AD240" i="7"/>
  <c r="BE240" i="7" s="1"/>
  <c r="AD241" i="7"/>
  <c r="BE241" i="7" s="1"/>
  <c r="AD242" i="7"/>
  <c r="BE242" i="7" s="1"/>
  <c r="AD243" i="7"/>
  <c r="BE243" i="7" s="1"/>
  <c r="AD244" i="7"/>
  <c r="BE244" i="7" s="1"/>
  <c r="AD245" i="7"/>
  <c r="BE245" i="7" s="1"/>
  <c r="AD246" i="7"/>
  <c r="BE246" i="7" s="1"/>
  <c r="AD247" i="7"/>
  <c r="BE247" i="7" s="1"/>
  <c r="AD248" i="7"/>
  <c r="BE248" i="7" s="1"/>
  <c r="AD249" i="7"/>
  <c r="BE249" i="7" s="1"/>
  <c r="AD250" i="7"/>
  <c r="BE250" i="7" s="1"/>
  <c r="AD251" i="7"/>
  <c r="AD252" i="7"/>
  <c r="AD253" i="7"/>
  <c r="BE253" i="7" s="1"/>
  <c r="AD254" i="7"/>
  <c r="BE254" i="7" s="1"/>
  <c r="AD255" i="7"/>
  <c r="AD256" i="7"/>
  <c r="BE256" i="7" s="1"/>
  <c r="AD257" i="7"/>
  <c r="BE257" i="7" s="1"/>
  <c r="AD258" i="7"/>
  <c r="BE258" i="7" s="1"/>
  <c r="AD259" i="7"/>
  <c r="BE259" i="7" s="1"/>
  <c r="AD260" i="7"/>
  <c r="BE260" i="7" s="1"/>
  <c r="AD261" i="7"/>
  <c r="BE261" i="7" s="1"/>
  <c r="AD262" i="7"/>
  <c r="BE262" i="7" s="1"/>
  <c r="AD263" i="7"/>
  <c r="BE263" i="7" s="1"/>
  <c r="AD264" i="7"/>
  <c r="BE264" i="7" s="1"/>
  <c r="AD265" i="7"/>
  <c r="BE265" i="7" s="1"/>
  <c r="AD238" i="7"/>
  <c r="BE238" i="7" s="1"/>
  <c r="AC239" i="7"/>
  <c r="AC240" i="7"/>
  <c r="AC241" i="7"/>
  <c r="AC242" i="7"/>
  <c r="AC243" i="7"/>
  <c r="AC244" i="7"/>
  <c r="AC245" i="7"/>
  <c r="AC246" i="7"/>
  <c r="AC247" i="7"/>
  <c r="AC248" i="7"/>
  <c r="AC249" i="7"/>
  <c r="AC250" i="7"/>
  <c r="AC251" i="7"/>
  <c r="AC252" i="7"/>
  <c r="AC253" i="7"/>
  <c r="AC254" i="7"/>
  <c r="AC255" i="7"/>
  <c r="AC256" i="7"/>
  <c r="AC257" i="7"/>
  <c r="AC258" i="7"/>
  <c r="AC259" i="7"/>
  <c r="AC260" i="7"/>
  <c r="AC261" i="7"/>
  <c r="AC262" i="7"/>
  <c r="AC263" i="7"/>
  <c r="AC264" i="7"/>
  <c r="AC265" i="7"/>
  <c r="AC238" i="7"/>
  <c r="AB239" i="7"/>
  <c r="AB240" i="7"/>
  <c r="AB241" i="7"/>
  <c r="AB242" i="7"/>
  <c r="AB243" i="7"/>
  <c r="AB244" i="7"/>
  <c r="AB245" i="7"/>
  <c r="AB246" i="7"/>
  <c r="AB247" i="7"/>
  <c r="AB248" i="7"/>
  <c r="AB249" i="7"/>
  <c r="AB250" i="7"/>
  <c r="AB251" i="7"/>
  <c r="AB252" i="7"/>
  <c r="AB253" i="7"/>
  <c r="AB254" i="7"/>
  <c r="AB255" i="7"/>
  <c r="AB256" i="7"/>
  <c r="AB257" i="7"/>
  <c r="AB258" i="7"/>
  <c r="AB259" i="7"/>
  <c r="AB260" i="7"/>
  <c r="AB261" i="7"/>
  <c r="AB262" i="7"/>
  <c r="AB263" i="7"/>
  <c r="AB264" i="7"/>
  <c r="AB265" i="7"/>
  <c r="AB238" i="7"/>
  <c r="AA239" i="7"/>
  <c r="AA240" i="7"/>
  <c r="AA241" i="7"/>
  <c r="AA242" i="7"/>
  <c r="AA243" i="7"/>
  <c r="AA244" i="7"/>
  <c r="AA245" i="7"/>
  <c r="AA246" i="7"/>
  <c r="AA247" i="7"/>
  <c r="AA248" i="7"/>
  <c r="AA249" i="7"/>
  <c r="AA250" i="7"/>
  <c r="AA251" i="7"/>
  <c r="AA252" i="7"/>
  <c r="AA253" i="7"/>
  <c r="AA254" i="7"/>
  <c r="AA255" i="7"/>
  <c r="AA256" i="7"/>
  <c r="AA257" i="7"/>
  <c r="AA258" i="7"/>
  <c r="AA259" i="7"/>
  <c r="AA260" i="7"/>
  <c r="AA261" i="7"/>
  <c r="AA262" i="7"/>
  <c r="AA263" i="7"/>
  <c r="AA264" i="7"/>
  <c r="AA265" i="7"/>
  <c r="AA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38" i="7"/>
  <c r="Y239" i="7"/>
  <c r="Y240" i="7"/>
  <c r="Y241" i="7"/>
  <c r="Y242" i="7"/>
  <c r="Y243" i="7"/>
  <c r="Y244" i="7"/>
  <c r="Y245" i="7"/>
  <c r="Y246" i="7"/>
  <c r="Y247" i="7"/>
  <c r="Y248" i="7"/>
  <c r="Y249" i="7"/>
  <c r="Y250" i="7"/>
  <c r="Y251" i="7"/>
  <c r="Y252" i="7"/>
  <c r="Y253" i="7"/>
  <c r="Y254" i="7"/>
  <c r="Y255" i="7"/>
  <c r="Y256" i="7"/>
  <c r="Y257" i="7"/>
  <c r="Y258" i="7"/>
  <c r="Y259" i="7"/>
  <c r="Y260" i="7"/>
  <c r="Y261" i="7"/>
  <c r="Y262" i="7"/>
  <c r="Y263" i="7"/>
  <c r="Y264" i="7"/>
  <c r="Y265" i="7"/>
  <c r="Y238" i="7"/>
  <c r="X239" i="7"/>
  <c r="X240" i="7"/>
  <c r="X241" i="7"/>
  <c r="X242" i="7"/>
  <c r="X243" i="7"/>
  <c r="X244" i="7"/>
  <c r="X245" i="7"/>
  <c r="X246" i="7"/>
  <c r="X247" i="7"/>
  <c r="X248" i="7"/>
  <c r="X249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38" i="7"/>
  <c r="V239" i="7"/>
  <c r="V240" i="7"/>
  <c r="BA240" i="7" s="1"/>
  <c r="V241" i="7"/>
  <c r="BA241" i="7" s="1"/>
  <c r="V242" i="7"/>
  <c r="BA242" i="7" s="1"/>
  <c r="V243" i="7"/>
  <c r="BA243" i="7" s="1"/>
  <c r="V244" i="7"/>
  <c r="V245" i="7"/>
  <c r="BA245" i="7" s="1"/>
  <c r="V246" i="7"/>
  <c r="V247" i="7"/>
  <c r="BA247" i="7" s="1"/>
  <c r="V248" i="7"/>
  <c r="V249" i="7"/>
  <c r="BA249" i="7" s="1"/>
  <c r="V250" i="7"/>
  <c r="BA250" i="7" s="1"/>
  <c r="V251" i="7"/>
  <c r="V252" i="7"/>
  <c r="BA252" i="7" s="1"/>
  <c r="V253" i="7"/>
  <c r="BA253" i="7" s="1"/>
  <c r="V254" i="7"/>
  <c r="BA254" i="7" s="1"/>
  <c r="V255" i="7"/>
  <c r="V256" i="7"/>
  <c r="V257" i="7"/>
  <c r="BA257" i="7" s="1"/>
  <c r="V258" i="7"/>
  <c r="BA258" i="7" s="1"/>
  <c r="V259" i="7"/>
  <c r="BA259" i="7" s="1"/>
  <c r="V260" i="7"/>
  <c r="BA260" i="7" s="1"/>
  <c r="V261" i="7"/>
  <c r="BA261" i="7" s="1"/>
  <c r="V262" i="7"/>
  <c r="BA262" i="7" s="1"/>
  <c r="V263" i="7"/>
  <c r="BA263" i="7" s="1"/>
  <c r="V264" i="7"/>
  <c r="V265" i="7"/>
  <c r="BA265" i="7" s="1"/>
  <c r="V238" i="7"/>
  <c r="BA238" i="7" s="1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38" i="7"/>
  <c r="N265" i="7"/>
  <c r="O239" i="7"/>
  <c r="AW239" i="7" s="1"/>
  <c r="O240" i="7"/>
  <c r="AW240" i="7" s="1"/>
  <c r="O241" i="7"/>
  <c r="AW241" i="7" s="1"/>
  <c r="O242" i="7"/>
  <c r="O243" i="7"/>
  <c r="AW243" i="7" s="1"/>
  <c r="O244" i="7"/>
  <c r="AW244" i="7" s="1"/>
  <c r="O245" i="7"/>
  <c r="AW245" i="7" s="1"/>
  <c r="O246" i="7"/>
  <c r="O247" i="7"/>
  <c r="AW247" i="7" s="1"/>
  <c r="O248" i="7"/>
  <c r="AW248" i="7" s="1"/>
  <c r="O249" i="7"/>
  <c r="AW249" i="7" s="1"/>
  <c r="O250" i="7"/>
  <c r="O251" i="7"/>
  <c r="O252" i="7"/>
  <c r="AW252" i="7" s="1"/>
  <c r="O253" i="7"/>
  <c r="AW253" i="7" s="1"/>
  <c r="O254" i="7"/>
  <c r="O255" i="7"/>
  <c r="O256" i="7"/>
  <c r="AW256" i="7" s="1"/>
  <c r="O257" i="7"/>
  <c r="AW257" i="7" s="1"/>
  <c r="O258" i="7"/>
  <c r="O259" i="7"/>
  <c r="AW259" i="7" s="1"/>
  <c r="O260" i="7"/>
  <c r="AW260" i="7" s="1"/>
  <c r="O261" i="7"/>
  <c r="AW261" i="7" s="1"/>
  <c r="O262" i="7"/>
  <c r="O263" i="7"/>
  <c r="AW263" i="7" s="1"/>
  <c r="O264" i="7"/>
  <c r="AW264" i="7" s="1"/>
  <c r="O265" i="7"/>
  <c r="AW265" i="7" s="1"/>
  <c r="O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38" i="7"/>
  <c r="K239" i="7"/>
  <c r="AS239" i="7" s="1"/>
  <c r="K240" i="7"/>
  <c r="K241" i="7"/>
  <c r="K242" i="7"/>
  <c r="AS242" i="7" s="1"/>
  <c r="K243" i="7"/>
  <c r="AS243" i="7" s="1"/>
  <c r="K244" i="7"/>
  <c r="K245" i="7"/>
  <c r="K246" i="7"/>
  <c r="AS246" i="7" s="1"/>
  <c r="K247" i="7"/>
  <c r="AS247" i="7" s="1"/>
  <c r="K248" i="7"/>
  <c r="K249" i="7"/>
  <c r="K250" i="7"/>
  <c r="AS250" i="7" s="1"/>
  <c r="K251" i="7"/>
  <c r="K252" i="7"/>
  <c r="AS252" i="7" s="1"/>
  <c r="K253" i="7"/>
  <c r="K254" i="7"/>
  <c r="AS254" i="7" s="1"/>
  <c r="K255" i="7"/>
  <c r="K256" i="7"/>
  <c r="K257" i="7"/>
  <c r="K258" i="7"/>
  <c r="AS258" i="7" s="1"/>
  <c r="K259" i="7"/>
  <c r="AS259" i="7" s="1"/>
  <c r="K260" i="7"/>
  <c r="K261" i="7"/>
  <c r="K262" i="7"/>
  <c r="AS262" i="7" s="1"/>
  <c r="K263" i="7"/>
  <c r="AS263" i="7" s="1"/>
  <c r="K264" i="7"/>
  <c r="K265" i="7"/>
  <c r="AS265" i="7" s="1"/>
  <c r="K238" i="7"/>
  <c r="AS238" i="7" s="1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6" i="7"/>
  <c r="J257" i="7"/>
  <c r="J258" i="7"/>
  <c r="J259" i="7"/>
  <c r="J260" i="7"/>
  <c r="J261" i="7"/>
  <c r="J262" i="7"/>
  <c r="J263" i="7"/>
  <c r="J264" i="7"/>
  <c r="J265" i="7"/>
  <c r="J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38" i="7"/>
  <c r="BG172" i="7"/>
  <c r="BG173" i="7"/>
  <c r="BG174" i="7"/>
  <c r="BG175" i="7"/>
  <c r="BG176" i="7"/>
  <c r="BG177" i="7"/>
  <c r="BG178" i="7"/>
  <c r="BG179" i="7"/>
  <c r="BG180" i="7"/>
  <c r="BG181" i="7"/>
  <c r="BG182" i="7"/>
  <c r="BG183" i="7"/>
  <c r="BG184" i="7"/>
  <c r="BG185" i="7"/>
  <c r="BG186" i="7"/>
  <c r="BG187" i="7"/>
  <c r="BG188" i="7"/>
  <c r="BG189" i="7"/>
  <c r="BG190" i="7"/>
  <c r="BG191" i="7"/>
  <c r="BG192" i="7"/>
  <c r="BG193" i="7"/>
  <c r="BG194" i="7"/>
  <c r="BG195" i="7"/>
  <c r="BG196" i="7"/>
  <c r="BG197" i="7"/>
  <c r="BG198" i="7"/>
  <c r="BG171" i="7"/>
  <c r="BC172" i="7"/>
  <c r="BC173" i="7"/>
  <c r="BC174" i="7"/>
  <c r="BC175" i="7"/>
  <c r="BC176" i="7"/>
  <c r="BC177" i="7"/>
  <c r="BC178" i="7"/>
  <c r="BC179" i="7"/>
  <c r="BC180" i="7"/>
  <c r="BC181" i="7"/>
  <c r="BC182" i="7"/>
  <c r="BC183" i="7"/>
  <c r="BC184" i="7"/>
  <c r="BC185" i="7"/>
  <c r="BC186" i="7"/>
  <c r="BC187" i="7"/>
  <c r="BC188" i="7"/>
  <c r="BC189" i="7"/>
  <c r="BC190" i="7"/>
  <c r="BC191" i="7"/>
  <c r="BC192" i="7"/>
  <c r="BC193" i="7"/>
  <c r="BC194" i="7"/>
  <c r="BC195" i="7"/>
  <c r="BC196" i="7"/>
  <c r="BC197" i="7"/>
  <c r="BC198" i="7"/>
  <c r="BC171" i="7"/>
  <c r="AY172" i="7"/>
  <c r="AY173" i="7"/>
  <c r="AY174" i="7"/>
  <c r="AY175" i="7"/>
  <c r="AY176" i="7"/>
  <c r="AY177" i="7"/>
  <c r="AY178" i="7"/>
  <c r="AY179" i="7"/>
  <c r="AY180" i="7"/>
  <c r="AY181" i="7"/>
  <c r="AY182" i="7"/>
  <c r="AY183" i="7"/>
  <c r="AY184" i="7"/>
  <c r="AY185" i="7"/>
  <c r="AY186" i="7"/>
  <c r="AY187" i="7"/>
  <c r="AY188" i="7"/>
  <c r="AY189" i="7"/>
  <c r="AY190" i="7"/>
  <c r="AY191" i="7"/>
  <c r="AY192" i="7"/>
  <c r="AY193" i="7"/>
  <c r="AY194" i="7"/>
  <c r="AY195" i="7"/>
  <c r="AY196" i="7"/>
  <c r="AY197" i="7"/>
  <c r="AY198" i="7"/>
  <c r="AY171" i="7"/>
  <c r="AU172" i="7"/>
  <c r="AU173" i="7"/>
  <c r="AU174" i="7"/>
  <c r="AU175" i="7"/>
  <c r="AU176" i="7"/>
  <c r="AU177" i="7"/>
  <c r="AU178" i="7"/>
  <c r="AU179" i="7"/>
  <c r="AU180" i="7"/>
  <c r="AU181" i="7"/>
  <c r="AU182" i="7"/>
  <c r="AU183" i="7"/>
  <c r="AU184" i="7"/>
  <c r="AU185" i="7"/>
  <c r="AU186" i="7"/>
  <c r="AU187" i="7"/>
  <c r="AU188" i="7"/>
  <c r="AU189" i="7"/>
  <c r="AU190" i="7"/>
  <c r="AU191" i="7"/>
  <c r="AU192" i="7"/>
  <c r="AU193" i="7"/>
  <c r="AU194" i="7"/>
  <c r="AU195" i="7"/>
  <c r="AU196" i="7"/>
  <c r="AU197" i="7"/>
  <c r="AU198" i="7"/>
  <c r="AU171" i="7"/>
  <c r="AQ172" i="7"/>
  <c r="BJ172" i="7" s="1"/>
  <c r="AQ173" i="7"/>
  <c r="BJ173" i="7" s="1"/>
  <c r="AQ174" i="7"/>
  <c r="BJ174" i="7" s="1"/>
  <c r="AQ175" i="7"/>
  <c r="BJ175" i="7" s="1"/>
  <c r="AQ176" i="7"/>
  <c r="BJ176" i="7" s="1"/>
  <c r="AQ177" i="7"/>
  <c r="BJ177" i="7" s="1"/>
  <c r="AQ178" i="7"/>
  <c r="BJ178" i="7" s="1"/>
  <c r="AQ179" i="7"/>
  <c r="BJ179" i="7" s="1"/>
  <c r="AQ180" i="7"/>
  <c r="BJ180" i="7" s="1"/>
  <c r="AQ181" i="7"/>
  <c r="BJ181" i="7" s="1"/>
  <c r="AQ182" i="7"/>
  <c r="BJ182" i="7" s="1"/>
  <c r="AQ183" i="7"/>
  <c r="BJ183" i="7" s="1"/>
  <c r="AQ184" i="7"/>
  <c r="BJ184" i="7" s="1"/>
  <c r="AQ185" i="7"/>
  <c r="BJ185" i="7" s="1"/>
  <c r="AQ186" i="7"/>
  <c r="BJ186" i="7" s="1"/>
  <c r="AQ187" i="7"/>
  <c r="BJ187" i="7" s="1"/>
  <c r="AQ188" i="7"/>
  <c r="BJ188" i="7" s="1"/>
  <c r="AQ189" i="7"/>
  <c r="BJ189" i="7" s="1"/>
  <c r="AQ190" i="7"/>
  <c r="BJ190" i="7" s="1"/>
  <c r="AQ191" i="7"/>
  <c r="BJ191" i="7" s="1"/>
  <c r="AQ192" i="7"/>
  <c r="BJ192" i="7" s="1"/>
  <c r="AQ193" i="7"/>
  <c r="BJ193" i="7" s="1"/>
  <c r="AQ194" i="7"/>
  <c r="BJ194" i="7" s="1"/>
  <c r="AQ195" i="7"/>
  <c r="BJ195" i="7" s="1"/>
  <c r="AQ196" i="7"/>
  <c r="BJ196" i="7" s="1"/>
  <c r="AQ197" i="7"/>
  <c r="BJ197" i="7" s="1"/>
  <c r="AQ198" i="7"/>
  <c r="BJ198" i="7" s="1"/>
  <c r="AQ171" i="7"/>
  <c r="BJ171" i="7" s="1"/>
  <c r="BE185" i="7"/>
  <c r="AG172" i="7"/>
  <c r="AG173" i="7"/>
  <c r="AG174" i="7"/>
  <c r="AG175" i="7"/>
  <c r="AG176" i="7"/>
  <c r="AG177" i="7"/>
  <c r="AG178" i="7"/>
  <c r="AG179" i="7"/>
  <c r="AG180" i="7"/>
  <c r="AG181" i="7"/>
  <c r="AG182" i="7"/>
  <c r="AG183" i="7"/>
  <c r="AG184" i="7"/>
  <c r="AG185" i="7"/>
  <c r="AG186" i="7"/>
  <c r="AG187" i="7"/>
  <c r="AG188" i="7"/>
  <c r="AG189" i="7"/>
  <c r="AG190" i="7"/>
  <c r="AG191" i="7"/>
  <c r="AG192" i="7"/>
  <c r="AG193" i="7"/>
  <c r="AG194" i="7"/>
  <c r="AG195" i="7"/>
  <c r="AG196" i="7"/>
  <c r="AG197" i="7"/>
  <c r="AG198" i="7"/>
  <c r="AG171" i="7"/>
  <c r="AF172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189" i="7"/>
  <c r="AF190" i="7"/>
  <c r="AF191" i="7"/>
  <c r="AF192" i="7"/>
  <c r="AF193" i="7"/>
  <c r="AF194" i="7"/>
  <c r="AF195" i="7"/>
  <c r="AF196" i="7"/>
  <c r="AF197" i="7"/>
  <c r="AF198" i="7"/>
  <c r="AF171" i="7"/>
  <c r="AE172" i="7"/>
  <c r="AE173" i="7"/>
  <c r="AE174" i="7"/>
  <c r="AE175" i="7"/>
  <c r="AE176" i="7"/>
  <c r="AE177" i="7"/>
  <c r="AE178" i="7"/>
  <c r="AE179" i="7"/>
  <c r="AE180" i="7"/>
  <c r="AE181" i="7"/>
  <c r="AE182" i="7"/>
  <c r="AE183" i="7"/>
  <c r="AE184" i="7"/>
  <c r="AE185" i="7"/>
  <c r="AE186" i="7"/>
  <c r="AE187" i="7"/>
  <c r="AE188" i="7"/>
  <c r="AE189" i="7"/>
  <c r="AE190" i="7"/>
  <c r="AE191" i="7"/>
  <c r="AE192" i="7"/>
  <c r="AE193" i="7"/>
  <c r="AE194" i="7"/>
  <c r="AE195" i="7"/>
  <c r="AE196" i="7"/>
  <c r="AE197" i="7"/>
  <c r="AE198" i="7"/>
  <c r="AE171" i="7"/>
  <c r="AD172" i="7"/>
  <c r="BE172" i="7" s="1"/>
  <c r="AD173" i="7"/>
  <c r="BE173" i="7" s="1"/>
  <c r="AD174" i="7"/>
  <c r="BE174" i="7" s="1"/>
  <c r="AD175" i="7"/>
  <c r="BE175" i="7" s="1"/>
  <c r="AD176" i="7"/>
  <c r="BE176" i="7" s="1"/>
  <c r="AD177" i="7"/>
  <c r="BE177" i="7" s="1"/>
  <c r="AD178" i="7"/>
  <c r="BE178" i="7" s="1"/>
  <c r="AD179" i="7"/>
  <c r="BE179" i="7" s="1"/>
  <c r="AD180" i="7"/>
  <c r="BE180" i="7" s="1"/>
  <c r="AD181" i="7"/>
  <c r="BE181" i="7" s="1"/>
  <c r="AD182" i="7"/>
  <c r="BE182" i="7" s="1"/>
  <c r="AD183" i="7"/>
  <c r="BE183" i="7" s="1"/>
  <c r="AD184" i="7"/>
  <c r="AD185" i="7"/>
  <c r="AD186" i="7"/>
  <c r="BE186" i="7" s="1"/>
  <c r="AD187" i="7"/>
  <c r="BE187" i="7" s="1"/>
  <c r="AD188" i="7"/>
  <c r="AD189" i="7"/>
  <c r="BE189" i="7" s="1"/>
  <c r="AD190" i="7"/>
  <c r="BE190" i="7" s="1"/>
  <c r="AD191" i="7"/>
  <c r="BE191" i="7" s="1"/>
  <c r="AD192" i="7"/>
  <c r="BE192" i="7" s="1"/>
  <c r="AD193" i="7"/>
  <c r="BE193" i="7" s="1"/>
  <c r="AD194" i="7"/>
  <c r="BE194" i="7" s="1"/>
  <c r="AD195" i="7"/>
  <c r="BE195" i="7" s="1"/>
  <c r="AD196" i="7"/>
  <c r="BE196" i="7" s="1"/>
  <c r="AD197" i="7"/>
  <c r="BE197" i="7" s="1"/>
  <c r="AD198" i="7"/>
  <c r="BE198" i="7" s="1"/>
  <c r="AD171" i="7"/>
  <c r="BE171" i="7" s="1"/>
  <c r="AC172" i="7"/>
  <c r="AC173" i="7"/>
  <c r="AC174" i="7"/>
  <c r="AC175" i="7"/>
  <c r="AC176" i="7"/>
  <c r="AC177" i="7"/>
  <c r="AC178" i="7"/>
  <c r="AC179" i="7"/>
  <c r="AC180" i="7"/>
  <c r="AC181" i="7"/>
  <c r="AC182" i="7"/>
  <c r="AC183" i="7"/>
  <c r="AC184" i="7"/>
  <c r="AC185" i="7"/>
  <c r="AC186" i="7"/>
  <c r="AC187" i="7"/>
  <c r="AC188" i="7"/>
  <c r="AC189" i="7"/>
  <c r="AC190" i="7"/>
  <c r="AC191" i="7"/>
  <c r="AC192" i="7"/>
  <c r="AC193" i="7"/>
  <c r="AC194" i="7"/>
  <c r="AC195" i="7"/>
  <c r="AC196" i="7"/>
  <c r="AC197" i="7"/>
  <c r="AC198" i="7"/>
  <c r="AC171" i="7"/>
  <c r="AB172" i="7"/>
  <c r="AB173" i="7"/>
  <c r="AB174" i="7"/>
  <c r="AB175" i="7"/>
  <c r="AB176" i="7"/>
  <c r="AB177" i="7"/>
  <c r="AB178" i="7"/>
  <c r="AB179" i="7"/>
  <c r="AB180" i="7"/>
  <c r="AB181" i="7"/>
  <c r="AB182" i="7"/>
  <c r="AB183" i="7"/>
  <c r="AB184" i="7"/>
  <c r="AB185" i="7"/>
  <c r="AB186" i="7"/>
  <c r="AB187" i="7"/>
  <c r="AB188" i="7"/>
  <c r="AB189" i="7"/>
  <c r="AB190" i="7"/>
  <c r="AB191" i="7"/>
  <c r="AB192" i="7"/>
  <c r="AB193" i="7"/>
  <c r="AB194" i="7"/>
  <c r="AB195" i="7"/>
  <c r="AB196" i="7"/>
  <c r="AB197" i="7"/>
  <c r="AB198" i="7"/>
  <c r="AB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194" i="7"/>
  <c r="AA195" i="7"/>
  <c r="AA196" i="7"/>
  <c r="AA197" i="7"/>
  <c r="AA198" i="7"/>
  <c r="AA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71" i="7"/>
  <c r="V172" i="7"/>
  <c r="V173" i="7"/>
  <c r="V174" i="7"/>
  <c r="BA174" i="7" s="1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71" i="7"/>
  <c r="BA171" i="7" s="1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71" i="7"/>
  <c r="AW171" i="7" s="1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71" i="7"/>
  <c r="K172" i="7"/>
  <c r="AS172" i="7" s="1"/>
  <c r="K173" i="7"/>
  <c r="K174" i="7"/>
  <c r="K175" i="7"/>
  <c r="K176" i="7"/>
  <c r="AS176" i="7" s="1"/>
  <c r="K177" i="7"/>
  <c r="K178" i="7"/>
  <c r="K179" i="7"/>
  <c r="K180" i="7"/>
  <c r="AS180" i="7" s="1"/>
  <c r="K181" i="7"/>
  <c r="K182" i="7"/>
  <c r="K183" i="7"/>
  <c r="K184" i="7"/>
  <c r="K185" i="7"/>
  <c r="AS185" i="7" s="1"/>
  <c r="K186" i="7"/>
  <c r="K187" i="7"/>
  <c r="K188" i="7"/>
  <c r="K189" i="7"/>
  <c r="K190" i="7"/>
  <c r="AS190" i="7" s="1"/>
  <c r="K191" i="7"/>
  <c r="K192" i="7"/>
  <c r="K193" i="7"/>
  <c r="K194" i="7"/>
  <c r="AS194" i="7" s="1"/>
  <c r="K195" i="7"/>
  <c r="K196" i="7"/>
  <c r="K197" i="7"/>
  <c r="K198" i="7"/>
  <c r="AS198" i="7" s="1"/>
  <c r="K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71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71" i="7"/>
  <c r="C172" i="7"/>
  <c r="AO172" i="7" s="1"/>
  <c r="C173" i="7"/>
  <c r="AO173" i="7" s="1"/>
  <c r="C174" i="7"/>
  <c r="C175" i="7"/>
  <c r="AO175" i="7" s="1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71" i="7"/>
  <c r="AS261" i="7" l="1"/>
  <c r="AS257" i="7"/>
  <c r="AS253" i="7"/>
  <c r="AS249" i="7"/>
  <c r="AS245" i="7"/>
  <c r="AS241" i="7"/>
  <c r="AS264" i="7"/>
  <c r="AS260" i="7"/>
  <c r="AS256" i="7"/>
  <c r="AS248" i="7"/>
  <c r="AS244" i="7"/>
  <c r="AS240" i="7"/>
  <c r="BJ249" i="7"/>
  <c r="BJ241" i="7"/>
  <c r="AW238" i="7"/>
  <c r="AW262" i="7"/>
  <c r="AW258" i="7"/>
  <c r="AW254" i="7"/>
  <c r="AW250" i="7"/>
  <c r="AW246" i="7"/>
  <c r="AW242" i="7"/>
  <c r="AO198" i="7"/>
  <c r="AO186" i="7"/>
  <c r="AO182" i="7"/>
  <c r="AO190" i="7"/>
  <c r="AO194" i="7"/>
  <c r="AO196" i="7"/>
  <c r="AO192" i="7"/>
  <c r="AO180" i="7"/>
  <c r="AS196" i="7"/>
  <c r="AW196" i="7"/>
  <c r="AW192" i="7"/>
  <c r="AW180" i="7"/>
  <c r="AW176" i="7"/>
  <c r="AW172" i="7"/>
  <c r="BA196" i="7"/>
  <c r="BI196" i="7" s="1"/>
  <c r="BA192" i="7"/>
  <c r="BA180" i="7"/>
  <c r="BA176" i="7"/>
  <c r="AO264" i="7"/>
  <c r="BI264" i="7" s="1"/>
  <c r="AO260" i="7"/>
  <c r="AO256" i="7"/>
  <c r="BI256" i="7" s="1"/>
  <c r="AO252" i="7"/>
  <c r="BI252" i="7" s="1"/>
  <c r="AO248" i="7"/>
  <c r="AO244" i="7"/>
  <c r="AO240" i="7"/>
  <c r="AO176" i="7"/>
  <c r="AS192" i="7"/>
  <c r="AO171" i="7"/>
  <c r="AO191" i="7"/>
  <c r="AO195" i="7"/>
  <c r="AO187" i="7"/>
  <c r="AO183" i="7"/>
  <c r="AO179" i="7"/>
  <c r="AS171" i="7"/>
  <c r="AS195" i="7"/>
  <c r="AS191" i="7"/>
  <c r="AS187" i="7"/>
  <c r="AS183" i="7"/>
  <c r="AS179" i="7"/>
  <c r="AS175" i="7"/>
  <c r="AW195" i="7"/>
  <c r="AW191" i="7"/>
  <c r="AW187" i="7"/>
  <c r="AW183" i="7"/>
  <c r="AW179" i="7"/>
  <c r="AW175" i="7"/>
  <c r="BA187" i="7"/>
  <c r="BA183" i="7"/>
  <c r="BA175" i="7"/>
  <c r="AO263" i="7"/>
  <c r="BI263" i="7" s="1"/>
  <c r="AO259" i="7"/>
  <c r="BI259" i="7" s="1"/>
  <c r="AO247" i="7"/>
  <c r="BI247" i="7" s="1"/>
  <c r="AO243" i="7"/>
  <c r="BI243" i="7" s="1"/>
  <c r="AO239" i="7"/>
  <c r="BA246" i="7"/>
  <c r="AO174" i="7"/>
  <c r="AS186" i="7"/>
  <c r="AS178" i="7"/>
  <c r="AW198" i="7"/>
  <c r="AW194" i="7"/>
  <c r="AW190" i="7"/>
  <c r="AW186" i="7"/>
  <c r="AW182" i="7"/>
  <c r="AW178" i="7"/>
  <c r="AW174" i="7"/>
  <c r="BA198" i="7"/>
  <c r="BA194" i="7"/>
  <c r="BA190" i="7"/>
  <c r="BA186" i="7"/>
  <c r="BI186" i="7" s="1"/>
  <c r="BA178" i="7"/>
  <c r="AO238" i="7"/>
  <c r="BI238" i="7" s="1"/>
  <c r="AO262" i="7"/>
  <c r="AO258" i="7"/>
  <c r="BI258" i="7" s="1"/>
  <c r="AO254" i="7"/>
  <c r="BI254" i="7" s="1"/>
  <c r="AO250" i="7"/>
  <c r="BI250" i="7" s="1"/>
  <c r="AO246" i="7"/>
  <c r="AO242" i="7"/>
  <c r="BI242" i="7" s="1"/>
  <c r="AO178" i="7"/>
  <c r="AS182" i="7"/>
  <c r="AS174" i="7"/>
  <c r="AO185" i="7"/>
  <c r="AO197" i="7"/>
  <c r="AO193" i="7"/>
  <c r="AO181" i="7"/>
  <c r="AO177" i="7"/>
  <c r="AS197" i="7"/>
  <c r="AS193" i="7"/>
  <c r="AS189" i="7"/>
  <c r="AS181" i="7"/>
  <c r="AS177" i="7"/>
  <c r="AS173" i="7"/>
  <c r="BI173" i="7" s="1"/>
  <c r="AW197" i="7"/>
  <c r="AW193" i="7"/>
  <c r="AW189" i="7"/>
  <c r="AW185" i="7"/>
  <c r="BI185" i="7" s="1"/>
  <c r="AW181" i="7"/>
  <c r="AW177" i="7"/>
  <c r="AW173" i="7"/>
  <c r="BA197" i="7"/>
  <c r="BI197" i="7" s="1"/>
  <c r="BA193" i="7"/>
  <c r="BA189" i="7"/>
  <c r="BA185" i="7"/>
  <c r="BA177" i="7"/>
  <c r="BA173" i="7"/>
  <c r="AO265" i="7"/>
  <c r="BI265" i="7" s="1"/>
  <c r="AO261" i="7"/>
  <c r="BI261" i="7" s="1"/>
  <c r="AO257" i="7"/>
  <c r="BI257" i="7" s="1"/>
  <c r="AO253" i="7"/>
  <c r="BI253" i="7" s="1"/>
  <c r="AO249" i="7"/>
  <c r="AO245" i="7"/>
  <c r="BI245" i="7" s="1"/>
  <c r="AO241" i="7"/>
  <c r="BI241" i="7" s="1"/>
  <c r="BA244" i="7"/>
  <c r="BA248" i="7"/>
  <c r="BA172" i="7"/>
  <c r="BI172" i="7" s="1"/>
  <c r="BI187" i="7"/>
  <c r="BI183" i="7"/>
  <c r="BA191" i="7"/>
  <c r="BA179" i="7"/>
  <c r="BA195" i="7"/>
  <c r="BI195" i="7" s="1"/>
  <c r="BA182" i="7"/>
  <c r="AO189" i="7"/>
  <c r="BA181" i="7"/>
  <c r="BA239" i="7"/>
  <c r="BI239" i="7" s="1"/>
  <c r="BI176" i="7"/>
  <c r="BI248" i="7"/>
  <c r="BI171" i="7"/>
  <c r="BI249" i="7" l="1"/>
  <c r="BI177" i="7"/>
  <c r="BI240" i="7"/>
  <c r="BI198" i="7"/>
  <c r="BI182" i="7"/>
  <c r="BI246" i="7"/>
  <c r="BI262" i="7"/>
  <c r="BI178" i="7"/>
  <c r="BI244" i="7"/>
  <c r="BI260" i="7"/>
  <c r="BI179" i="7"/>
  <c r="BI193" i="7"/>
  <c r="BI194" i="7"/>
  <c r="BI174" i="7"/>
  <c r="BI175" i="7"/>
  <c r="BI192" i="7"/>
  <c r="BI180" i="7"/>
  <c r="BI190" i="7"/>
  <c r="BI181" i="7"/>
  <c r="BI189" i="7"/>
  <c r="BI191" i="7"/>
  <c r="BG106" i="7"/>
  <c r="BG107" i="7"/>
  <c r="BG108" i="7"/>
  <c r="BG109" i="7"/>
  <c r="BG110" i="7"/>
  <c r="BG111" i="7"/>
  <c r="BG112" i="7"/>
  <c r="BG113" i="7"/>
  <c r="BG114" i="7"/>
  <c r="BG115" i="7"/>
  <c r="BG116" i="7"/>
  <c r="BG117" i="7"/>
  <c r="BG118" i="7"/>
  <c r="BG119" i="7"/>
  <c r="BG120" i="7"/>
  <c r="BG121" i="7"/>
  <c r="BG122" i="7"/>
  <c r="BG123" i="7"/>
  <c r="BG124" i="7"/>
  <c r="BG125" i="7"/>
  <c r="BG126" i="7"/>
  <c r="BG127" i="7"/>
  <c r="BG128" i="7"/>
  <c r="BG129" i="7"/>
  <c r="BG130" i="7"/>
  <c r="BG131" i="7"/>
  <c r="BG132" i="7"/>
  <c r="BG105" i="7"/>
  <c r="BC106" i="7"/>
  <c r="BC107" i="7"/>
  <c r="BC108" i="7"/>
  <c r="BC109" i="7"/>
  <c r="BC110" i="7"/>
  <c r="BC111" i="7"/>
  <c r="BC112" i="7"/>
  <c r="BC113" i="7"/>
  <c r="BC114" i="7"/>
  <c r="BC115" i="7"/>
  <c r="BC116" i="7"/>
  <c r="BC117" i="7"/>
  <c r="BC118" i="7"/>
  <c r="BC119" i="7"/>
  <c r="BC120" i="7"/>
  <c r="BC121" i="7"/>
  <c r="BC122" i="7"/>
  <c r="BC123" i="7"/>
  <c r="BC124" i="7"/>
  <c r="BC125" i="7"/>
  <c r="BC126" i="7"/>
  <c r="BC127" i="7"/>
  <c r="BC128" i="7"/>
  <c r="BC129" i="7"/>
  <c r="BC130" i="7"/>
  <c r="BC131" i="7"/>
  <c r="BC132" i="7"/>
  <c r="BC105" i="7"/>
  <c r="AY106" i="7"/>
  <c r="AY107" i="7"/>
  <c r="AY108" i="7"/>
  <c r="AY109" i="7"/>
  <c r="AY110" i="7"/>
  <c r="AY111" i="7"/>
  <c r="AY112" i="7"/>
  <c r="AY113" i="7"/>
  <c r="AY114" i="7"/>
  <c r="AY115" i="7"/>
  <c r="AY116" i="7"/>
  <c r="AY117" i="7"/>
  <c r="AY118" i="7"/>
  <c r="AY119" i="7"/>
  <c r="AY120" i="7"/>
  <c r="AY121" i="7"/>
  <c r="AY122" i="7"/>
  <c r="AY123" i="7"/>
  <c r="AY124" i="7"/>
  <c r="AY125" i="7"/>
  <c r="AY126" i="7"/>
  <c r="AY127" i="7"/>
  <c r="AY128" i="7"/>
  <c r="AY129" i="7"/>
  <c r="AY130" i="7"/>
  <c r="AY131" i="7"/>
  <c r="AY132" i="7"/>
  <c r="AY105" i="7"/>
  <c r="AU106" i="7"/>
  <c r="AU107" i="7"/>
  <c r="AU108" i="7"/>
  <c r="AU109" i="7"/>
  <c r="AU110" i="7"/>
  <c r="AU111" i="7"/>
  <c r="AU112" i="7"/>
  <c r="AU113" i="7"/>
  <c r="AU114" i="7"/>
  <c r="AU115" i="7"/>
  <c r="AU116" i="7"/>
  <c r="AU117" i="7"/>
  <c r="AU118" i="7"/>
  <c r="AU119" i="7"/>
  <c r="AU120" i="7"/>
  <c r="AU121" i="7"/>
  <c r="AU122" i="7"/>
  <c r="AU123" i="7"/>
  <c r="AU124" i="7"/>
  <c r="AU125" i="7"/>
  <c r="AU126" i="7"/>
  <c r="AU127" i="7"/>
  <c r="AU128" i="7"/>
  <c r="AU129" i="7"/>
  <c r="AU130" i="7"/>
  <c r="AU131" i="7"/>
  <c r="AU132" i="7"/>
  <c r="AU105" i="7"/>
  <c r="AQ116" i="7"/>
  <c r="AQ117" i="7"/>
  <c r="BJ117" i="7" s="1"/>
  <c r="AQ118" i="7"/>
  <c r="AQ119" i="7"/>
  <c r="BJ119" i="7" s="1"/>
  <c r="AQ120" i="7"/>
  <c r="AQ121" i="7"/>
  <c r="BJ121" i="7" s="1"/>
  <c r="AQ122" i="7"/>
  <c r="AQ123" i="7"/>
  <c r="BJ123" i="7" s="1"/>
  <c r="AQ124" i="7"/>
  <c r="AQ125" i="7"/>
  <c r="BJ125" i="7" s="1"/>
  <c r="AQ126" i="7"/>
  <c r="AQ127" i="7"/>
  <c r="BJ127" i="7" s="1"/>
  <c r="AQ128" i="7"/>
  <c r="AQ129" i="7"/>
  <c r="BJ129" i="7" s="1"/>
  <c r="AQ130" i="7"/>
  <c r="AQ131" i="7"/>
  <c r="BJ131" i="7" s="1"/>
  <c r="AQ132" i="7"/>
  <c r="AQ106" i="7"/>
  <c r="AQ107" i="7"/>
  <c r="BJ107" i="7" s="1"/>
  <c r="AQ108" i="7"/>
  <c r="AQ109" i="7"/>
  <c r="BJ109" i="7" s="1"/>
  <c r="AQ110" i="7"/>
  <c r="AQ111" i="7"/>
  <c r="BJ111" i="7" s="1"/>
  <c r="AQ112" i="7"/>
  <c r="AQ113" i="7"/>
  <c r="BJ113" i="7" s="1"/>
  <c r="AQ114" i="7"/>
  <c r="AQ115" i="7"/>
  <c r="BJ115" i="7" s="1"/>
  <c r="AQ105" i="7"/>
  <c r="BJ105" i="7" s="1"/>
  <c r="BJ132" i="7" l="1"/>
  <c r="BJ128" i="7"/>
  <c r="BJ124" i="7"/>
  <c r="BJ120" i="7"/>
  <c r="BJ116" i="7"/>
  <c r="BJ130" i="7"/>
  <c r="BJ126" i="7"/>
  <c r="BJ122" i="7"/>
  <c r="BJ118" i="7"/>
  <c r="BJ114" i="7"/>
  <c r="BJ110" i="7"/>
  <c r="BJ106" i="7"/>
  <c r="BJ112" i="7"/>
  <c r="BJ108" i="7"/>
  <c r="AG106" i="7"/>
  <c r="AG107" i="7"/>
  <c r="AG108" i="7"/>
  <c r="AG109" i="7"/>
  <c r="AG110" i="7"/>
  <c r="AG111" i="7"/>
  <c r="AG112" i="7"/>
  <c r="AG113" i="7"/>
  <c r="AG114" i="7"/>
  <c r="AG115" i="7"/>
  <c r="AG116" i="7"/>
  <c r="AG117" i="7"/>
  <c r="AG118" i="7"/>
  <c r="AG119" i="7"/>
  <c r="AG120" i="7"/>
  <c r="AG121" i="7"/>
  <c r="AG122" i="7"/>
  <c r="AG123" i="7"/>
  <c r="AG124" i="7"/>
  <c r="AG125" i="7"/>
  <c r="AG126" i="7"/>
  <c r="AG127" i="7"/>
  <c r="AG128" i="7"/>
  <c r="AG129" i="7"/>
  <c r="AG130" i="7"/>
  <c r="AG131" i="7"/>
  <c r="AG132" i="7"/>
  <c r="AG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05" i="7"/>
  <c r="AD106" i="7"/>
  <c r="BE106" i="7" s="1"/>
  <c r="AD107" i="7"/>
  <c r="BE107" i="7" s="1"/>
  <c r="AD108" i="7"/>
  <c r="BE108" i="7" s="1"/>
  <c r="AD109" i="7"/>
  <c r="BE109" i="7" s="1"/>
  <c r="AD110" i="7"/>
  <c r="BE110" i="7" s="1"/>
  <c r="AD111" i="7"/>
  <c r="BE111" i="7" s="1"/>
  <c r="AD112" i="7"/>
  <c r="BE112" i="7" s="1"/>
  <c r="AD113" i="7"/>
  <c r="BE113" i="7" s="1"/>
  <c r="AD114" i="7"/>
  <c r="BE114" i="7" s="1"/>
  <c r="AD115" i="7"/>
  <c r="BE115" i="7" s="1"/>
  <c r="AD116" i="7"/>
  <c r="BE116" i="7" s="1"/>
  <c r="AD117" i="7"/>
  <c r="BE117" i="7" s="1"/>
  <c r="AD118" i="7"/>
  <c r="AD119" i="7"/>
  <c r="BE119" i="7" s="1"/>
  <c r="AD120" i="7"/>
  <c r="BE120" i="7" s="1"/>
  <c r="AD121" i="7"/>
  <c r="BE121" i="7" s="1"/>
  <c r="AD122" i="7"/>
  <c r="AD123" i="7"/>
  <c r="BE123" i="7" s="1"/>
  <c r="AD124" i="7"/>
  <c r="BE124" i="7" s="1"/>
  <c r="AD125" i="7"/>
  <c r="BE125" i="7" s="1"/>
  <c r="AD126" i="7"/>
  <c r="BE126" i="7" s="1"/>
  <c r="AD127" i="7"/>
  <c r="AD128" i="7"/>
  <c r="BE128" i="7" s="1"/>
  <c r="AD129" i="7"/>
  <c r="BE129" i="7" s="1"/>
  <c r="AD130" i="7"/>
  <c r="BE130" i="7" s="1"/>
  <c r="AD131" i="7"/>
  <c r="BE131" i="7" s="1"/>
  <c r="AD132" i="7"/>
  <c r="BE132" i="7" s="1"/>
  <c r="AD105" i="7"/>
  <c r="BE105" i="7" s="1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05" i="7"/>
  <c r="O106" i="7"/>
  <c r="AW106" i="7" s="1"/>
  <c r="O107" i="7"/>
  <c r="AW107" i="7" s="1"/>
  <c r="O108" i="7"/>
  <c r="AW108" i="7" s="1"/>
  <c r="O109" i="7"/>
  <c r="AW109" i="7" s="1"/>
  <c r="O110" i="7"/>
  <c r="AW110" i="7" s="1"/>
  <c r="O111" i="7"/>
  <c r="AW111" i="7" s="1"/>
  <c r="O112" i="7"/>
  <c r="AW112" i="7" s="1"/>
  <c r="O113" i="7"/>
  <c r="AW113" i="7" s="1"/>
  <c r="O114" i="7"/>
  <c r="AW114" i="7" s="1"/>
  <c r="O115" i="7"/>
  <c r="AW115" i="7" s="1"/>
  <c r="O116" i="7"/>
  <c r="AW116" i="7" s="1"/>
  <c r="O117" i="7"/>
  <c r="AW117" i="7" s="1"/>
  <c r="O118" i="7"/>
  <c r="O119" i="7"/>
  <c r="AW119" i="7" s="1"/>
  <c r="O120" i="7"/>
  <c r="AW120" i="7" s="1"/>
  <c r="O121" i="7"/>
  <c r="AW121" i="7" s="1"/>
  <c r="O122" i="7"/>
  <c r="O123" i="7"/>
  <c r="AW123" i="7" s="1"/>
  <c r="O124" i="7"/>
  <c r="AW124" i="7" s="1"/>
  <c r="O125" i="7"/>
  <c r="AW125" i="7" s="1"/>
  <c r="O126" i="7"/>
  <c r="AW126" i="7" s="1"/>
  <c r="O127" i="7"/>
  <c r="AW127" i="7" s="1"/>
  <c r="O128" i="7"/>
  <c r="AW128" i="7" s="1"/>
  <c r="O129" i="7"/>
  <c r="AW129" i="7" s="1"/>
  <c r="O130" i="7"/>
  <c r="AW130" i="7" s="1"/>
  <c r="O131" i="7"/>
  <c r="AW131" i="7" s="1"/>
  <c r="O132" i="7"/>
  <c r="AW132" i="7" s="1"/>
  <c r="O105" i="7"/>
  <c r="AW105" i="7" s="1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05" i="7"/>
  <c r="K106" i="7"/>
  <c r="AS106" i="7" s="1"/>
  <c r="K107" i="7"/>
  <c r="AS107" i="7" s="1"/>
  <c r="K108" i="7"/>
  <c r="AS108" i="7" s="1"/>
  <c r="K109" i="7"/>
  <c r="AS109" i="7" s="1"/>
  <c r="K110" i="7"/>
  <c r="AS110" i="7" s="1"/>
  <c r="K111" i="7"/>
  <c r="AS111" i="7" s="1"/>
  <c r="K112" i="7"/>
  <c r="AS112" i="7" s="1"/>
  <c r="K113" i="7"/>
  <c r="AS113" i="7" s="1"/>
  <c r="K114" i="7"/>
  <c r="AS114" i="7" s="1"/>
  <c r="K115" i="7"/>
  <c r="AS115" i="7" s="1"/>
  <c r="K116" i="7"/>
  <c r="AS116" i="7" s="1"/>
  <c r="K117" i="7"/>
  <c r="AS117" i="7" s="1"/>
  <c r="K118" i="7"/>
  <c r="K119" i="7"/>
  <c r="AS119" i="7" s="1"/>
  <c r="K120" i="7"/>
  <c r="AS120" i="7" s="1"/>
  <c r="K121" i="7"/>
  <c r="AS121" i="7" s="1"/>
  <c r="K122" i="7"/>
  <c r="K123" i="7"/>
  <c r="AS123" i="7" s="1"/>
  <c r="K124" i="7"/>
  <c r="AS124" i="7" s="1"/>
  <c r="K125" i="7"/>
  <c r="AS125" i="7" s="1"/>
  <c r="K126" i="7"/>
  <c r="AS126" i="7" s="1"/>
  <c r="K127" i="7"/>
  <c r="AS127" i="7" s="1"/>
  <c r="K128" i="7"/>
  <c r="AS128" i="7" s="1"/>
  <c r="K129" i="7"/>
  <c r="AS129" i="7" s="1"/>
  <c r="K130" i="7"/>
  <c r="AS130" i="7" s="1"/>
  <c r="K131" i="7"/>
  <c r="AS131" i="7" s="1"/>
  <c r="K132" i="7"/>
  <c r="AS132" i="7" s="1"/>
  <c r="K105" i="7"/>
  <c r="AS105" i="7" s="1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3" i="7"/>
  <c r="J124" i="7"/>
  <c r="J125" i="7"/>
  <c r="J126" i="7"/>
  <c r="J127" i="7"/>
  <c r="J128" i="7"/>
  <c r="J129" i="7"/>
  <c r="J130" i="7"/>
  <c r="J131" i="7"/>
  <c r="J132" i="7"/>
  <c r="J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AO125" i="7" s="1"/>
  <c r="C126" i="7"/>
  <c r="C127" i="7"/>
  <c r="AO127" i="7" s="1"/>
  <c r="C128" i="7"/>
  <c r="C129" i="7"/>
  <c r="AO129" i="7" s="1"/>
  <c r="C130" i="7"/>
  <c r="C131" i="7"/>
  <c r="AO131" i="7" s="1"/>
  <c r="C132" i="7"/>
  <c r="C105" i="7"/>
  <c r="AO105" i="7" s="1"/>
  <c r="AO132" i="7" l="1"/>
  <c r="AO128" i="7"/>
  <c r="AO124" i="7"/>
  <c r="AO120" i="7"/>
  <c r="AO116" i="7"/>
  <c r="AO112" i="7"/>
  <c r="AO108" i="7"/>
  <c r="AO111" i="7"/>
  <c r="AO119" i="7"/>
  <c r="AO115" i="7"/>
  <c r="AO107" i="7"/>
  <c r="AO130" i="7"/>
  <c r="AO126" i="7"/>
  <c r="AO114" i="7"/>
  <c r="AO110" i="7"/>
  <c r="AO106" i="7"/>
  <c r="AO121" i="7"/>
  <c r="AO117" i="7"/>
  <c r="AO113" i="7"/>
  <c r="AO109" i="7"/>
  <c r="AO123" i="7"/>
  <c r="BA105" i="7"/>
  <c r="BI105" i="7" s="1"/>
  <c r="BA129" i="7"/>
  <c r="BI129" i="7" s="1"/>
  <c r="BA125" i="7"/>
  <c r="BI125" i="7" s="1"/>
  <c r="BA121" i="7"/>
  <c r="BI121" i="7" s="1"/>
  <c r="BA117" i="7"/>
  <c r="BI117" i="7" s="1"/>
  <c r="BA113" i="7"/>
  <c r="BI113" i="7" s="1"/>
  <c r="BA109" i="7"/>
  <c r="BI109" i="7" s="1"/>
  <c r="BA132" i="7"/>
  <c r="BI132" i="7" s="1"/>
  <c r="BA128" i="7"/>
  <c r="BI128" i="7" s="1"/>
  <c r="BA124" i="7"/>
  <c r="BI124" i="7" s="1"/>
  <c r="BA120" i="7"/>
  <c r="BI120" i="7" s="1"/>
  <c r="BA116" i="7"/>
  <c r="BI116" i="7" s="1"/>
  <c r="BA112" i="7"/>
  <c r="BI112" i="7" s="1"/>
  <c r="BA108" i="7"/>
  <c r="BI108" i="7" s="1"/>
  <c r="BA131" i="7"/>
  <c r="BI131" i="7" s="1"/>
  <c r="BA127" i="7"/>
  <c r="BA123" i="7"/>
  <c r="BI123" i="7" s="1"/>
  <c r="BA119" i="7"/>
  <c r="BI119" i="7" s="1"/>
  <c r="BA115" i="7"/>
  <c r="BI115" i="7" s="1"/>
  <c r="BA111" i="7"/>
  <c r="BA107" i="7"/>
  <c r="BI107" i="7" s="1"/>
  <c r="BA130" i="7"/>
  <c r="BA126" i="7"/>
  <c r="BI126" i="7" s="1"/>
  <c r="BA114" i="7"/>
  <c r="BI114" i="7" s="1"/>
  <c r="BA110" i="7"/>
  <c r="BA106" i="7"/>
  <c r="BE127" i="7"/>
  <c r="H47" i="5"/>
  <c r="H48" i="5"/>
  <c r="H49" i="5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38" i="5"/>
  <c r="H39" i="5"/>
  <c r="H40" i="5"/>
  <c r="H41" i="5"/>
  <c r="H42" i="5"/>
  <c r="H43" i="5"/>
  <c r="H44" i="5"/>
  <c r="H45" i="5"/>
  <c r="H46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37" i="6"/>
  <c r="H37" i="5"/>
  <c r="H37" i="4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37" i="3"/>
  <c r="BI106" i="7" l="1"/>
  <c r="BI130" i="7"/>
  <c r="BI111" i="7"/>
  <c r="BI110" i="7"/>
  <c r="BI127" i="7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37" i="4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37" i="6"/>
  <c r="D37" i="5"/>
  <c r="D37" i="4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37" i="6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37" i="3"/>
  <c r="C38" i="1"/>
  <c r="K38" i="1"/>
  <c r="AP31" i="2" l="1"/>
  <c r="AP4" i="2"/>
  <c r="AP5" i="2"/>
  <c r="AP6" i="2"/>
  <c r="AP7" i="2"/>
  <c r="AP8" i="2"/>
  <c r="AP9" i="2"/>
  <c r="AP10" i="2"/>
  <c r="AP11" i="2"/>
  <c r="AP12" i="2"/>
  <c r="AP13" i="2"/>
  <c r="AP14" i="2"/>
  <c r="AP15" i="2"/>
  <c r="AP17" i="2"/>
  <c r="AP18" i="2"/>
  <c r="AP19" i="2"/>
  <c r="AP21" i="2"/>
  <c r="AP22" i="2"/>
  <c r="AP23" i="2"/>
  <c r="AP24" i="2"/>
  <c r="AP25" i="2"/>
  <c r="AP26" i="2"/>
  <c r="AP27" i="2"/>
  <c r="AP28" i="2"/>
  <c r="AP29" i="2"/>
  <c r="AP30" i="2"/>
  <c r="AP3" i="2"/>
  <c r="AN183" i="1" l="1"/>
  <c r="AM4" i="2" l="1"/>
  <c r="AM5" i="2"/>
  <c r="AM6" i="2"/>
  <c r="AM7" i="2"/>
  <c r="AM8" i="2"/>
  <c r="AM9" i="2"/>
  <c r="AM10" i="2"/>
  <c r="AM11" i="2"/>
  <c r="AM12" i="2"/>
  <c r="AM13" i="2"/>
  <c r="AM14" i="2"/>
  <c r="AM15" i="2"/>
  <c r="AM17" i="2"/>
  <c r="AM18" i="2"/>
  <c r="AM19" i="2"/>
  <c r="AM21" i="2"/>
  <c r="AM22" i="2"/>
  <c r="AM23" i="2"/>
  <c r="AM24" i="2"/>
  <c r="AM25" i="2"/>
  <c r="AM26" i="2"/>
  <c r="AM27" i="2"/>
  <c r="AM28" i="2"/>
  <c r="AM29" i="2"/>
  <c r="AM30" i="2"/>
  <c r="AM3" i="2"/>
  <c r="AM31" i="2" s="1"/>
  <c r="AK183" i="1" l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55" i="1"/>
  <c r="AI183" i="1" s="1"/>
  <c r="AD95" i="1"/>
  <c r="AK106" i="1" l="1"/>
  <c r="AT110" i="1" l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09" i="1"/>
  <c r="K135" i="1"/>
  <c r="K136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09" i="1"/>
  <c r="C62" i="1"/>
  <c r="C53" i="1"/>
  <c r="Z75" i="1"/>
  <c r="AA75" i="1"/>
  <c r="AB75" i="1"/>
  <c r="AC75" i="1"/>
  <c r="AD75" i="1"/>
  <c r="AE75" i="1"/>
  <c r="AF75" i="1"/>
  <c r="AG75" i="1"/>
  <c r="N75" i="1"/>
  <c r="O75" i="1"/>
  <c r="P75" i="1"/>
  <c r="Q75" i="1"/>
  <c r="R75" i="1"/>
  <c r="S75" i="1"/>
  <c r="T75" i="1"/>
  <c r="U75" i="1"/>
  <c r="V75" i="1"/>
  <c r="W75" i="1"/>
  <c r="X75" i="1"/>
  <c r="Y75" i="1"/>
  <c r="D75" i="1"/>
  <c r="E75" i="1"/>
  <c r="F75" i="1"/>
  <c r="G75" i="1"/>
  <c r="H75" i="1"/>
  <c r="I75" i="1"/>
  <c r="J75" i="1"/>
  <c r="K75" i="1"/>
  <c r="L75" i="1"/>
  <c r="M75" i="1"/>
  <c r="C75" i="1"/>
  <c r="J39" i="1"/>
  <c r="J40" i="1"/>
  <c r="J80" i="1" s="1"/>
  <c r="J41" i="1"/>
  <c r="J42" i="1"/>
  <c r="J82" i="1" s="1"/>
  <c r="J43" i="1"/>
  <c r="J44" i="1"/>
  <c r="J84" i="1" s="1"/>
  <c r="J45" i="1"/>
  <c r="J46" i="1"/>
  <c r="J86" i="1" s="1"/>
  <c r="J47" i="1"/>
  <c r="J48" i="1"/>
  <c r="J88" i="1" s="1"/>
  <c r="J49" i="1"/>
  <c r="J50" i="1"/>
  <c r="J90" i="1" s="1"/>
  <c r="J51" i="1"/>
  <c r="J52" i="1"/>
  <c r="J92" i="1" s="1"/>
  <c r="J53" i="1"/>
  <c r="J54" i="1"/>
  <c r="J94" i="1" s="1"/>
  <c r="J55" i="1"/>
  <c r="J56" i="1"/>
  <c r="J96" i="1" s="1"/>
  <c r="J57" i="1"/>
  <c r="J58" i="1"/>
  <c r="J98" i="1" s="1"/>
  <c r="J59" i="1"/>
  <c r="J60" i="1"/>
  <c r="J100" i="1" s="1"/>
  <c r="J61" i="1"/>
  <c r="J62" i="1"/>
  <c r="J102" i="1" s="1"/>
  <c r="J63" i="1"/>
  <c r="J64" i="1"/>
  <c r="J104" i="1" s="1"/>
  <c r="J65" i="1"/>
  <c r="J38" i="1"/>
  <c r="AG39" i="1"/>
  <c r="AG40" i="1"/>
  <c r="AG80" i="1" s="1"/>
  <c r="AG41" i="1"/>
  <c r="AG81" i="1" s="1"/>
  <c r="AG42" i="1"/>
  <c r="AG82" i="1" s="1"/>
  <c r="AG43" i="1"/>
  <c r="AG83" i="1" s="1"/>
  <c r="AG44" i="1"/>
  <c r="AG84" i="1" s="1"/>
  <c r="AG45" i="1"/>
  <c r="AG85" i="1" s="1"/>
  <c r="AG46" i="1"/>
  <c r="AG86" i="1" s="1"/>
  <c r="AG47" i="1"/>
  <c r="AG87" i="1" s="1"/>
  <c r="AG48" i="1"/>
  <c r="AG88" i="1" s="1"/>
  <c r="AG49" i="1"/>
  <c r="AG89" i="1" s="1"/>
  <c r="AG50" i="1"/>
  <c r="AG90" i="1" s="1"/>
  <c r="AG51" i="1"/>
  <c r="AG91" i="1" s="1"/>
  <c r="AG52" i="1"/>
  <c r="AG92" i="1" s="1"/>
  <c r="AG53" i="1"/>
  <c r="AG93" i="1" s="1"/>
  <c r="AG54" i="1"/>
  <c r="AG94" i="1" s="1"/>
  <c r="AG55" i="1"/>
  <c r="AG95" i="1" s="1"/>
  <c r="AG56" i="1"/>
  <c r="AG96" i="1" s="1"/>
  <c r="AG57" i="1"/>
  <c r="AG97" i="1" s="1"/>
  <c r="AG58" i="1"/>
  <c r="AG98" i="1" s="1"/>
  <c r="AG59" i="1"/>
  <c r="AG99" i="1" s="1"/>
  <c r="AG60" i="1"/>
  <c r="AG100" i="1" s="1"/>
  <c r="AG61" i="1"/>
  <c r="AG101" i="1" s="1"/>
  <c r="AG62" i="1"/>
  <c r="AG102" i="1" s="1"/>
  <c r="AG63" i="1"/>
  <c r="AG103" i="1" s="1"/>
  <c r="AG64" i="1"/>
  <c r="AG104" i="1" s="1"/>
  <c r="AG65" i="1"/>
  <c r="AG105" i="1" s="1"/>
  <c r="AG38" i="1"/>
  <c r="AF39" i="1"/>
  <c r="AF40" i="1"/>
  <c r="AF80" i="1" s="1"/>
  <c r="AF41" i="1"/>
  <c r="AF42" i="1"/>
  <c r="AF82" i="1" s="1"/>
  <c r="AF43" i="1"/>
  <c r="AF44" i="1"/>
  <c r="AF84" i="1" s="1"/>
  <c r="AF45" i="1"/>
  <c r="AF46" i="1"/>
  <c r="AF86" i="1" s="1"/>
  <c r="AF47" i="1"/>
  <c r="AF48" i="1"/>
  <c r="AF88" i="1" s="1"/>
  <c r="AF49" i="1"/>
  <c r="AF50" i="1"/>
  <c r="AF90" i="1" s="1"/>
  <c r="AF51" i="1"/>
  <c r="AF52" i="1"/>
  <c r="AF92" i="1" s="1"/>
  <c r="AF53" i="1"/>
  <c r="AF54" i="1"/>
  <c r="AF94" i="1" s="1"/>
  <c r="AF55" i="1"/>
  <c r="AF56" i="1"/>
  <c r="AF96" i="1" s="1"/>
  <c r="AF57" i="1"/>
  <c r="AF58" i="1"/>
  <c r="AF98" i="1" s="1"/>
  <c r="AF59" i="1"/>
  <c r="AF60" i="1"/>
  <c r="AF100" i="1" s="1"/>
  <c r="AF61" i="1"/>
  <c r="AF62" i="1"/>
  <c r="AF102" i="1" s="1"/>
  <c r="AF63" i="1"/>
  <c r="AF64" i="1"/>
  <c r="AF104" i="1" s="1"/>
  <c r="AF65" i="1"/>
  <c r="AF38" i="1"/>
  <c r="AE39" i="1"/>
  <c r="AE40" i="1"/>
  <c r="AE41" i="1"/>
  <c r="AE81" i="1" s="1"/>
  <c r="AE42" i="1"/>
  <c r="AE43" i="1"/>
  <c r="AE44" i="1"/>
  <c r="AE45" i="1"/>
  <c r="AE85" i="1" s="1"/>
  <c r="AE46" i="1"/>
  <c r="AE47" i="1"/>
  <c r="AE48" i="1"/>
  <c r="AE49" i="1"/>
  <c r="AE89" i="1" s="1"/>
  <c r="AE50" i="1"/>
  <c r="AE51" i="1"/>
  <c r="AE52" i="1"/>
  <c r="AE53" i="1"/>
  <c r="AE93" i="1" s="1"/>
  <c r="AE54" i="1"/>
  <c r="AE55" i="1"/>
  <c r="AE56" i="1"/>
  <c r="AE57" i="1"/>
  <c r="AE97" i="1" s="1"/>
  <c r="AE58" i="1"/>
  <c r="AE59" i="1"/>
  <c r="AE60" i="1"/>
  <c r="AE61" i="1"/>
  <c r="AE101" i="1" s="1"/>
  <c r="AE62" i="1"/>
  <c r="AE63" i="1"/>
  <c r="AE64" i="1"/>
  <c r="AE65" i="1"/>
  <c r="AE105" i="1" s="1"/>
  <c r="AE38" i="1"/>
  <c r="AD39" i="1"/>
  <c r="AD40" i="1"/>
  <c r="AD80" i="1" s="1"/>
  <c r="AD41" i="1"/>
  <c r="AD81" i="1" s="1"/>
  <c r="AD42" i="1"/>
  <c r="AD82" i="1" s="1"/>
  <c r="AD43" i="1"/>
  <c r="AD83" i="1" s="1"/>
  <c r="AD44" i="1"/>
  <c r="AD84" i="1" s="1"/>
  <c r="AD45" i="1"/>
  <c r="AD85" i="1" s="1"/>
  <c r="AD46" i="1"/>
  <c r="AD86" i="1" s="1"/>
  <c r="AD47" i="1"/>
  <c r="AD87" i="1" s="1"/>
  <c r="AD48" i="1"/>
  <c r="AD88" i="1" s="1"/>
  <c r="AD49" i="1"/>
  <c r="AD89" i="1" s="1"/>
  <c r="AD50" i="1"/>
  <c r="AD90" i="1" s="1"/>
  <c r="AD51" i="1"/>
  <c r="AD91" i="1" s="1"/>
  <c r="AD52" i="1"/>
  <c r="AD92" i="1" s="1"/>
  <c r="AD53" i="1"/>
  <c r="AD93" i="1" s="1"/>
  <c r="AD54" i="1"/>
  <c r="AD94" i="1" s="1"/>
  <c r="AD55" i="1"/>
  <c r="AD56" i="1"/>
  <c r="AD96" i="1" s="1"/>
  <c r="AD57" i="1"/>
  <c r="AD97" i="1" s="1"/>
  <c r="AD58" i="1"/>
  <c r="AD98" i="1" s="1"/>
  <c r="AD59" i="1"/>
  <c r="AD99" i="1" s="1"/>
  <c r="AD60" i="1"/>
  <c r="AD100" i="1" s="1"/>
  <c r="AD61" i="1"/>
  <c r="AD101" i="1" s="1"/>
  <c r="AD62" i="1"/>
  <c r="AD102" i="1" s="1"/>
  <c r="AD63" i="1"/>
  <c r="AD103" i="1" s="1"/>
  <c r="AD64" i="1"/>
  <c r="AD104" i="1" s="1"/>
  <c r="AD65" i="1"/>
  <c r="AD105" i="1" s="1"/>
  <c r="AD38" i="1"/>
  <c r="AC39" i="1"/>
  <c r="AC40" i="1"/>
  <c r="AC80" i="1" s="1"/>
  <c r="AC41" i="1"/>
  <c r="AC81" i="1" s="1"/>
  <c r="AC42" i="1"/>
  <c r="AC82" i="1" s="1"/>
  <c r="AC43" i="1"/>
  <c r="AC83" i="1" s="1"/>
  <c r="AC44" i="1"/>
  <c r="AC84" i="1" s="1"/>
  <c r="AC45" i="1"/>
  <c r="AC85" i="1" s="1"/>
  <c r="AC46" i="1"/>
  <c r="AC86" i="1" s="1"/>
  <c r="AC47" i="1"/>
  <c r="AC87" i="1" s="1"/>
  <c r="AC48" i="1"/>
  <c r="AC88" i="1" s="1"/>
  <c r="AC49" i="1"/>
  <c r="AC89" i="1" s="1"/>
  <c r="AC50" i="1"/>
  <c r="AC90" i="1" s="1"/>
  <c r="AC51" i="1"/>
  <c r="AC91" i="1" s="1"/>
  <c r="AC52" i="1"/>
  <c r="AC92" i="1" s="1"/>
  <c r="AC53" i="1"/>
  <c r="AC93" i="1" s="1"/>
  <c r="AC54" i="1"/>
  <c r="AC94" i="1" s="1"/>
  <c r="AC55" i="1"/>
  <c r="AC56" i="1"/>
  <c r="AC96" i="1" s="1"/>
  <c r="AC57" i="1"/>
  <c r="AC97" i="1" s="1"/>
  <c r="AC58" i="1"/>
  <c r="AC98" i="1" s="1"/>
  <c r="AC59" i="1"/>
  <c r="AC99" i="1" s="1"/>
  <c r="AC60" i="1"/>
  <c r="AC100" i="1" s="1"/>
  <c r="AC61" i="1"/>
  <c r="AC101" i="1" s="1"/>
  <c r="AC62" i="1"/>
  <c r="AC102" i="1" s="1"/>
  <c r="AC63" i="1"/>
  <c r="AC103" i="1" s="1"/>
  <c r="AC64" i="1"/>
  <c r="AC104" i="1" s="1"/>
  <c r="AC65" i="1"/>
  <c r="AC105" i="1" s="1"/>
  <c r="AC38" i="1"/>
  <c r="AB39" i="1"/>
  <c r="AB40" i="1"/>
  <c r="AB80" i="1" s="1"/>
  <c r="AB41" i="1"/>
  <c r="AB81" i="1" s="1"/>
  <c r="AB42" i="1"/>
  <c r="AB82" i="1" s="1"/>
  <c r="AB43" i="1"/>
  <c r="AB83" i="1" s="1"/>
  <c r="AB44" i="1"/>
  <c r="AB84" i="1" s="1"/>
  <c r="AB45" i="1"/>
  <c r="AB85" i="1" s="1"/>
  <c r="AB46" i="1"/>
  <c r="AB47" i="1"/>
  <c r="AB87" i="1" s="1"/>
  <c r="AB48" i="1"/>
  <c r="AB88" i="1" s="1"/>
  <c r="AB49" i="1"/>
  <c r="AB89" i="1" s="1"/>
  <c r="AB50" i="1"/>
  <c r="AB90" i="1" s="1"/>
  <c r="AB51" i="1"/>
  <c r="AB91" i="1" s="1"/>
  <c r="AB52" i="1"/>
  <c r="AB92" i="1" s="1"/>
  <c r="AB53" i="1"/>
  <c r="AB93" i="1" s="1"/>
  <c r="AB54" i="1"/>
  <c r="AB94" i="1" s="1"/>
  <c r="AB55" i="1"/>
  <c r="AB56" i="1"/>
  <c r="AB96" i="1" s="1"/>
  <c r="AB57" i="1"/>
  <c r="AB97" i="1" s="1"/>
  <c r="AB58" i="1"/>
  <c r="AB98" i="1" s="1"/>
  <c r="AB59" i="1"/>
  <c r="AB99" i="1" s="1"/>
  <c r="AB60" i="1"/>
  <c r="AB100" i="1" s="1"/>
  <c r="AB61" i="1"/>
  <c r="AB101" i="1" s="1"/>
  <c r="AB62" i="1"/>
  <c r="AB102" i="1" s="1"/>
  <c r="AB63" i="1"/>
  <c r="AB103" i="1" s="1"/>
  <c r="AB64" i="1"/>
  <c r="AB104" i="1" s="1"/>
  <c r="AB65" i="1"/>
  <c r="AB105" i="1" s="1"/>
  <c r="AB38" i="1"/>
  <c r="AA39" i="1"/>
  <c r="AA40" i="1"/>
  <c r="AA41" i="1"/>
  <c r="AA81" i="1" s="1"/>
  <c r="AA42" i="1"/>
  <c r="AA82" i="1" s="1"/>
  <c r="AA43" i="1"/>
  <c r="AA44" i="1"/>
  <c r="AA45" i="1"/>
  <c r="AA85" i="1" s="1"/>
  <c r="AA46" i="1"/>
  <c r="AA86" i="1" s="1"/>
  <c r="AA47" i="1"/>
  <c r="AA48" i="1"/>
  <c r="AA49" i="1"/>
  <c r="AA89" i="1" s="1"/>
  <c r="AA50" i="1"/>
  <c r="AA90" i="1" s="1"/>
  <c r="AA51" i="1"/>
  <c r="AA52" i="1"/>
  <c r="AA53" i="1"/>
  <c r="AA93" i="1" s="1"/>
  <c r="AA54" i="1"/>
  <c r="AA94" i="1" s="1"/>
  <c r="AA55" i="1"/>
  <c r="AA56" i="1"/>
  <c r="AA57" i="1"/>
  <c r="AA97" i="1" s="1"/>
  <c r="AA58" i="1"/>
  <c r="AA98" i="1" s="1"/>
  <c r="AA59" i="1"/>
  <c r="AA60" i="1"/>
  <c r="AA61" i="1"/>
  <c r="AA101" i="1" s="1"/>
  <c r="AA62" i="1"/>
  <c r="AA102" i="1" s="1"/>
  <c r="AA63" i="1"/>
  <c r="AA64" i="1"/>
  <c r="AA65" i="1"/>
  <c r="AA105" i="1" s="1"/>
  <c r="AA38" i="1"/>
  <c r="Z39" i="1"/>
  <c r="Z40" i="1"/>
  <c r="Z80" i="1" s="1"/>
  <c r="Z41" i="1"/>
  <c r="Z81" i="1" s="1"/>
  <c r="Z42" i="1"/>
  <c r="Z82" i="1" s="1"/>
  <c r="Z43" i="1"/>
  <c r="Z83" i="1" s="1"/>
  <c r="Z44" i="1"/>
  <c r="Z84" i="1" s="1"/>
  <c r="Z45" i="1"/>
  <c r="Z85" i="1" s="1"/>
  <c r="Z46" i="1"/>
  <c r="Z86" i="1" s="1"/>
  <c r="Z47" i="1"/>
  <c r="Z87" i="1" s="1"/>
  <c r="Z48" i="1"/>
  <c r="Z88" i="1" s="1"/>
  <c r="Z49" i="1"/>
  <c r="Z89" i="1" s="1"/>
  <c r="Z50" i="1"/>
  <c r="Z90" i="1" s="1"/>
  <c r="Z51" i="1"/>
  <c r="Z91" i="1" s="1"/>
  <c r="Z52" i="1"/>
  <c r="Z92" i="1" s="1"/>
  <c r="Z53" i="1"/>
  <c r="Z93" i="1" s="1"/>
  <c r="Z54" i="1"/>
  <c r="Z94" i="1" s="1"/>
  <c r="Z55" i="1"/>
  <c r="Z56" i="1"/>
  <c r="Z96" i="1" s="1"/>
  <c r="Z57" i="1"/>
  <c r="Z97" i="1" s="1"/>
  <c r="Z58" i="1"/>
  <c r="Z98" i="1" s="1"/>
  <c r="Z59" i="1"/>
  <c r="Z99" i="1" s="1"/>
  <c r="Z60" i="1"/>
  <c r="Z100" i="1" s="1"/>
  <c r="Z61" i="1"/>
  <c r="Z101" i="1" s="1"/>
  <c r="Z62" i="1"/>
  <c r="Z102" i="1" s="1"/>
  <c r="Z63" i="1"/>
  <c r="Z103" i="1" s="1"/>
  <c r="Z64" i="1"/>
  <c r="Z104" i="1" s="1"/>
  <c r="Z65" i="1"/>
  <c r="Z105" i="1" s="1"/>
  <c r="Z38" i="1"/>
  <c r="Y39" i="1"/>
  <c r="Y40" i="1"/>
  <c r="Y80" i="1" s="1"/>
  <c r="Y41" i="1"/>
  <c r="Y81" i="1" s="1"/>
  <c r="Y42" i="1"/>
  <c r="Y82" i="1" s="1"/>
  <c r="Y43" i="1"/>
  <c r="Y83" i="1" s="1"/>
  <c r="Y44" i="1"/>
  <c r="Y84" i="1" s="1"/>
  <c r="Y45" i="1"/>
  <c r="Y85" i="1" s="1"/>
  <c r="Y46" i="1"/>
  <c r="Y86" i="1" s="1"/>
  <c r="Y47" i="1"/>
  <c r="Y87" i="1" s="1"/>
  <c r="Y48" i="1"/>
  <c r="Y88" i="1" s="1"/>
  <c r="Y49" i="1"/>
  <c r="Y89" i="1" s="1"/>
  <c r="Y50" i="1"/>
  <c r="Y90" i="1" s="1"/>
  <c r="Y51" i="1"/>
  <c r="Y91" i="1" s="1"/>
  <c r="Y52" i="1"/>
  <c r="Y92" i="1" s="1"/>
  <c r="Y53" i="1"/>
  <c r="Y93" i="1" s="1"/>
  <c r="Y54" i="1"/>
  <c r="Y94" i="1" s="1"/>
  <c r="Y55" i="1"/>
  <c r="Y56" i="1"/>
  <c r="Y96" i="1" s="1"/>
  <c r="Y57" i="1"/>
  <c r="Y97" i="1" s="1"/>
  <c r="Y58" i="1"/>
  <c r="Y98" i="1" s="1"/>
  <c r="Y59" i="1"/>
  <c r="Y99" i="1" s="1"/>
  <c r="Y60" i="1"/>
  <c r="Y100" i="1" s="1"/>
  <c r="Y61" i="1"/>
  <c r="Y101" i="1" s="1"/>
  <c r="Y62" i="1"/>
  <c r="Y102" i="1" s="1"/>
  <c r="Y63" i="1"/>
  <c r="Y103" i="1" s="1"/>
  <c r="Y64" i="1"/>
  <c r="Y104" i="1" s="1"/>
  <c r="Y65" i="1"/>
  <c r="Y105" i="1" s="1"/>
  <c r="Y38" i="1"/>
  <c r="Y69" i="1" s="1"/>
  <c r="X39" i="1"/>
  <c r="X40" i="1"/>
  <c r="X80" i="1" s="1"/>
  <c r="X41" i="1"/>
  <c r="X81" i="1" s="1"/>
  <c r="X42" i="1"/>
  <c r="X82" i="1" s="1"/>
  <c r="X43" i="1"/>
  <c r="X83" i="1" s="1"/>
  <c r="X44" i="1"/>
  <c r="X84" i="1" s="1"/>
  <c r="X45" i="1"/>
  <c r="X85" i="1" s="1"/>
  <c r="X46" i="1"/>
  <c r="X86" i="1" s="1"/>
  <c r="X47" i="1"/>
  <c r="X87" i="1" s="1"/>
  <c r="X48" i="1"/>
  <c r="X88" i="1" s="1"/>
  <c r="X49" i="1"/>
  <c r="X89" i="1" s="1"/>
  <c r="X50" i="1"/>
  <c r="X90" i="1" s="1"/>
  <c r="X51" i="1"/>
  <c r="X91" i="1" s="1"/>
  <c r="X52" i="1"/>
  <c r="X92" i="1" s="1"/>
  <c r="X53" i="1"/>
  <c r="X93" i="1" s="1"/>
  <c r="X54" i="1"/>
  <c r="X94" i="1" s="1"/>
  <c r="X55" i="1"/>
  <c r="X56" i="1"/>
  <c r="X96" i="1" s="1"/>
  <c r="X57" i="1"/>
  <c r="X97" i="1" s="1"/>
  <c r="X58" i="1"/>
  <c r="X98" i="1" s="1"/>
  <c r="X59" i="1"/>
  <c r="X99" i="1" s="1"/>
  <c r="X60" i="1"/>
  <c r="X100" i="1" s="1"/>
  <c r="X61" i="1"/>
  <c r="X101" i="1" s="1"/>
  <c r="X62" i="1"/>
  <c r="X102" i="1" s="1"/>
  <c r="X63" i="1"/>
  <c r="X103" i="1" s="1"/>
  <c r="X64" i="1"/>
  <c r="X104" i="1" s="1"/>
  <c r="X65" i="1"/>
  <c r="X105" i="1" s="1"/>
  <c r="X38" i="1"/>
  <c r="X69" i="1" s="1"/>
  <c r="W39" i="1"/>
  <c r="W40" i="1"/>
  <c r="W80" i="1" s="1"/>
  <c r="W41" i="1"/>
  <c r="W81" i="1" s="1"/>
  <c r="W42" i="1"/>
  <c r="W82" i="1" s="1"/>
  <c r="W43" i="1"/>
  <c r="W83" i="1" s="1"/>
  <c r="W44" i="1"/>
  <c r="W84" i="1" s="1"/>
  <c r="W45" i="1"/>
  <c r="W85" i="1" s="1"/>
  <c r="W46" i="1"/>
  <c r="W86" i="1" s="1"/>
  <c r="W47" i="1"/>
  <c r="W87" i="1" s="1"/>
  <c r="W48" i="1"/>
  <c r="W88" i="1" s="1"/>
  <c r="W49" i="1"/>
  <c r="W89" i="1" s="1"/>
  <c r="W50" i="1"/>
  <c r="W90" i="1" s="1"/>
  <c r="W51" i="1"/>
  <c r="W91" i="1" s="1"/>
  <c r="W52" i="1"/>
  <c r="W92" i="1" s="1"/>
  <c r="W53" i="1"/>
  <c r="W93" i="1" s="1"/>
  <c r="W54" i="1"/>
  <c r="W94" i="1" s="1"/>
  <c r="W55" i="1"/>
  <c r="W56" i="1"/>
  <c r="W96" i="1" s="1"/>
  <c r="W57" i="1"/>
  <c r="W97" i="1" s="1"/>
  <c r="W58" i="1"/>
  <c r="W98" i="1" s="1"/>
  <c r="W59" i="1"/>
  <c r="W99" i="1" s="1"/>
  <c r="W60" i="1"/>
  <c r="W100" i="1" s="1"/>
  <c r="W61" i="1"/>
  <c r="W101" i="1" s="1"/>
  <c r="W62" i="1"/>
  <c r="W102" i="1" s="1"/>
  <c r="W63" i="1"/>
  <c r="W103" i="1" s="1"/>
  <c r="W64" i="1"/>
  <c r="W104" i="1" s="1"/>
  <c r="W65" i="1"/>
  <c r="W105" i="1" s="1"/>
  <c r="W38" i="1"/>
  <c r="W69" i="1" s="1"/>
  <c r="V39" i="1"/>
  <c r="V40" i="1"/>
  <c r="V80" i="1" s="1"/>
  <c r="V41" i="1"/>
  <c r="V81" i="1" s="1"/>
  <c r="V42" i="1"/>
  <c r="V82" i="1" s="1"/>
  <c r="V43" i="1"/>
  <c r="V83" i="1" s="1"/>
  <c r="V44" i="1"/>
  <c r="V84" i="1" s="1"/>
  <c r="V45" i="1"/>
  <c r="V85" i="1" s="1"/>
  <c r="V46" i="1"/>
  <c r="V86" i="1" s="1"/>
  <c r="V47" i="1"/>
  <c r="V87" i="1" s="1"/>
  <c r="V48" i="1"/>
  <c r="V88" i="1" s="1"/>
  <c r="V49" i="1"/>
  <c r="V89" i="1" s="1"/>
  <c r="V50" i="1"/>
  <c r="V90" i="1" s="1"/>
  <c r="V51" i="1"/>
  <c r="V91" i="1" s="1"/>
  <c r="V52" i="1"/>
  <c r="V92" i="1" s="1"/>
  <c r="V53" i="1"/>
  <c r="V93" i="1" s="1"/>
  <c r="V54" i="1"/>
  <c r="V94" i="1" s="1"/>
  <c r="V55" i="1"/>
  <c r="V56" i="1"/>
  <c r="V96" i="1" s="1"/>
  <c r="V57" i="1"/>
  <c r="V97" i="1" s="1"/>
  <c r="V58" i="1"/>
  <c r="V98" i="1" s="1"/>
  <c r="V59" i="1"/>
  <c r="V99" i="1" s="1"/>
  <c r="V60" i="1"/>
  <c r="V100" i="1" s="1"/>
  <c r="V61" i="1"/>
  <c r="V101" i="1" s="1"/>
  <c r="V62" i="1"/>
  <c r="V102" i="1" s="1"/>
  <c r="V63" i="1"/>
  <c r="V103" i="1" s="1"/>
  <c r="V64" i="1"/>
  <c r="V104" i="1" s="1"/>
  <c r="V65" i="1"/>
  <c r="V105" i="1" s="1"/>
  <c r="V38" i="1"/>
  <c r="V69" i="1" s="1"/>
  <c r="U39" i="1"/>
  <c r="U40" i="1"/>
  <c r="U80" i="1" s="1"/>
  <c r="U41" i="1"/>
  <c r="U81" i="1" s="1"/>
  <c r="U42" i="1"/>
  <c r="U82" i="1" s="1"/>
  <c r="U43" i="1"/>
  <c r="U83" i="1" s="1"/>
  <c r="U44" i="1"/>
  <c r="U84" i="1" s="1"/>
  <c r="U45" i="1"/>
  <c r="U85" i="1" s="1"/>
  <c r="U46" i="1"/>
  <c r="U86" i="1" s="1"/>
  <c r="U47" i="1"/>
  <c r="U87" i="1" s="1"/>
  <c r="U48" i="1"/>
  <c r="U88" i="1" s="1"/>
  <c r="U49" i="1"/>
  <c r="U89" i="1" s="1"/>
  <c r="U50" i="1"/>
  <c r="U90" i="1" s="1"/>
  <c r="U51" i="1"/>
  <c r="U91" i="1" s="1"/>
  <c r="U52" i="1"/>
  <c r="U92" i="1" s="1"/>
  <c r="U53" i="1"/>
  <c r="U93" i="1" s="1"/>
  <c r="U54" i="1"/>
  <c r="U94" i="1" s="1"/>
  <c r="U55" i="1"/>
  <c r="U95" i="1" s="1"/>
  <c r="U56" i="1"/>
  <c r="U96" i="1" s="1"/>
  <c r="U57" i="1"/>
  <c r="U97" i="1" s="1"/>
  <c r="U58" i="1"/>
  <c r="U98" i="1" s="1"/>
  <c r="U59" i="1"/>
  <c r="U99" i="1" s="1"/>
  <c r="U60" i="1"/>
  <c r="U100" i="1" s="1"/>
  <c r="U61" i="1"/>
  <c r="U101" i="1" s="1"/>
  <c r="U62" i="1"/>
  <c r="U102" i="1" s="1"/>
  <c r="U63" i="1"/>
  <c r="U103" i="1" s="1"/>
  <c r="U64" i="1"/>
  <c r="U104" i="1" s="1"/>
  <c r="U65" i="1"/>
  <c r="U105" i="1" s="1"/>
  <c r="U38" i="1"/>
  <c r="U69" i="1" s="1"/>
  <c r="T39" i="1"/>
  <c r="T40" i="1"/>
  <c r="T80" i="1" s="1"/>
  <c r="T41" i="1"/>
  <c r="T81" i="1" s="1"/>
  <c r="T42" i="1"/>
  <c r="T82" i="1" s="1"/>
  <c r="T43" i="1"/>
  <c r="T83" i="1" s="1"/>
  <c r="T44" i="1"/>
  <c r="T84" i="1" s="1"/>
  <c r="T45" i="1"/>
  <c r="T85" i="1" s="1"/>
  <c r="T46" i="1"/>
  <c r="T86" i="1" s="1"/>
  <c r="T47" i="1"/>
  <c r="T87" i="1" s="1"/>
  <c r="T48" i="1"/>
  <c r="T88" i="1" s="1"/>
  <c r="T49" i="1"/>
  <c r="T89" i="1" s="1"/>
  <c r="T50" i="1"/>
  <c r="T90" i="1" s="1"/>
  <c r="T51" i="1"/>
  <c r="T91" i="1" s="1"/>
  <c r="T52" i="1"/>
  <c r="T92" i="1" s="1"/>
  <c r="T53" i="1"/>
  <c r="T93" i="1" s="1"/>
  <c r="T54" i="1"/>
  <c r="T94" i="1" s="1"/>
  <c r="T55" i="1"/>
  <c r="T95" i="1" s="1"/>
  <c r="T56" i="1"/>
  <c r="T96" i="1" s="1"/>
  <c r="T57" i="1"/>
  <c r="T97" i="1" s="1"/>
  <c r="T58" i="1"/>
  <c r="T98" i="1" s="1"/>
  <c r="T59" i="1"/>
  <c r="T99" i="1" s="1"/>
  <c r="T60" i="1"/>
  <c r="T100" i="1" s="1"/>
  <c r="T61" i="1"/>
  <c r="T101" i="1" s="1"/>
  <c r="T62" i="1"/>
  <c r="T102" i="1" s="1"/>
  <c r="T63" i="1"/>
  <c r="T103" i="1" s="1"/>
  <c r="T64" i="1"/>
  <c r="T104" i="1" s="1"/>
  <c r="T65" i="1"/>
  <c r="T105" i="1" s="1"/>
  <c r="T38" i="1"/>
  <c r="T69" i="1" s="1"/>
  <c r="S39" i="1"/>
  <c r="S40" i="1"/>
  <c r="S80" i="1" s="1"/>
  <c r="S41" i="1"/>
  <c r="S81" i="1" s="1"/>
  <c r="S42" i="1"/>
  <c r="S82" i="1" s="1"/>
  <c r="S43" i="1"/>
  <c r="S83" i="1" s="1"/>
  <c r="S44" i="1"/>
  <c r="S84" i="1" s="1"/>
  <c r="S45" i="1"/>
  <c r="S85" i="1" s="1"/>
  <c r="S46" i="1"/>
  <c r="S86" i="1" s="1"/>
  <c r="S47" i="1"/>
  <c r="S87" i="1" s="1"/>
  <c r="S48" i="1"/>
  <c r="S88" i="1" s="1"/>
  <c r="S49" i="1"/>
  <c r="S89" i="1" s="1"/>
  <c r="S50" i="1"/>
  <c r="S90" i="1" s="1"/>
  <c r="S51" i="1"/>
  <c r="S91" i="1" s="1"/>
  <c r="S52" i="1"/>
  <c r="S92" i="1" s="1"/>
  <c r="S53" i="1"/>
  <c r="S93" i="1" s="1"/>
  <c r="S54" i="1"/>
  <c r="S94" i="1" s="1"/>
  <c r="S55" i="1"/>
  <c r="S95" i="1" s="1"/>
  <c r="S56" i="1"/>
  <c r="S96" i="1" s="1"/>
  <c r="S57" i="1"/>
  <c r="S97" i="1" s="1"/>
  <c r="S58" i="1"/>
  <c r="S98" i="1" s="1"/>
  <c r="S59" i="1"/>
  <c r="S99" i="1" s="1"/>
  <c r="S60" i="1"/>
  <c r="S100" i="1" s="1"/>
  <c r="S61" i="1"/>
  <c r="S101" i="1" s="1"/>
  <c r="S62" i="1"/>
  <c r="S102" i="1" s="1"/>
  <c r="S63" i="1"/>
  <c r="S103" i="1" s="1"/>
  <c r="S64" i="1"/>
  <c r="S104" i="1" s="1"/>
  <c r="S65" i="1"/>
  <c r="S105" i="1" s="1"/>
  <c r="S38" i="1"/>
  <c r="S69" i="1" s="1"/>
  <c r="R39" i="1"/>
  <c r="R40" i="1"/>
  <c r="R80" i="1" s="1"/>
  <c r="R41" i="1"/>
  <c r="R81" i="1" s="1"/>
  <c r="R42" i="1"/>
  <c r="R82" i="1" s="1"/>
  <c r="R43" i="1"/>
  <c r="R83" i="1" s="1"/>
  <c r="R44" i="1"/>
  <c r="R84" i="1" s="1"/>
  <c r="R45" i="1"/>
  <c r="R85" i="1" s="1"/>
  <c r="R46" i="1"/>
  <c r="R86" i="1" s="1"/>
  <c r="R47" i="1"/>
  <c r="R87" i="1" s="1"/>
  <c r="R48" i="1"/>
  <c r="R88" i="1" s="1"/>
  <c r="R49" i="1"/>
  <c r="R89" i="1" s="1"/>
  <c r="R50" i="1"/>
  <c r="R90" i="1" s="1"/>
  <c r="R51" i="1"/>
  <c r="R91" i="1" s="1"/>
  <c r="R52" i="1"/>
  <c r="R92" i="1" s="1"/>
  <c r="R53" i="1"/>
  <c r="R93" i="1" s="1"/>
  <c r="R54" i="1"/>
  <c r="R94" i="1" s="1"/>
  <c r="R55" i="1"/>
  <c r="R95" i="1" s="1"/>
  <c r="R56" i="1"/>
  <c r="R96" i="1" s="1"/>
  <c r="R57" i="1"/>
  <c r="R97" i="1" s="1"/>
  <c r="R58" i="1"/>
  <c r="R98" i="1" s="1"/>
  <c r="R59" i="1"/>
  <c r="R99" i="1" s="1"/>
  <c r="R60" i="1"/>
  <c r="R100" i="1" s="1"/>
  <c r="R61" i="1"/>
  <c r="R101" i="1" s="1"/>
  <c r="R62" i="1"/>
  <c r="R102" i="1" s="1"/>
  <c r="R63" i="1"/>
  <c r="R103" i="1" s="1"/>
  <c r="R64" i="1"/>
  <c r="R104" i="1" s="1"/>
  <c r="R65" i="1"/>
  <c r="R105" i="1" s="1"/>
  <c r="R38" i="1"/>
  <c r="R69" i="1" s="1"/>
  <c r="Q39" i="1"/>
  <c r="Q40" i="1"/>
  <c r="Q80" i="1" s="1"/>
  <c r="Q41" i="1"/>
  <c r="Q81" i="1" s="1"/>
  <c r="Q42" i="1"/>
  <c r="Q82" i="1" s="1"/>
  <c r="Q43" i="1"/>
  <c r="Q83" i="1" s="1"/>
  <c r="Q44" i="1"/>
  <c r="Q84" i="1" s="1"/>
  <c r="Q45" i="1"/>
  <c r="Q85" i="1" s="1"/>
  <c r="Q46" i="1"/>
  <c r="Q86" i="1" s="1"/>
  <c r="Q47" i="1"/>
  <c r="Q87" i="1" s="1"/>
  <c r="Q48" i="1"/>
  <c r="Q88" i="1" s="1"/>
  <c r="Q49" i="1"/>
  <c r="Q89" i="1" s="1"/>
  <c r="Q50" i="1"/>
  <c r="Q90" i="1" s="1"/>
  <c r="Q51" i="1"/>
  <c r="Q91" i="1" s="1"/>
  <c r="Q52" i="1"/>
  <c r="Q92" i="1" s="1"/>
  <c r="Q53" i="1"/>
  <c r="Q93" i="1" s="1"/>
  <c r="Q54" i="1"/>
  <c r="Q94" i="1" s="1"/>
  <c r="Q55" i="1"/>
  <c r="Q95" i="1" s="1"/>
  <c r="Q56" i="1"/>
  <c r="Q96" i="1" s="1"/>
  <c r="Q57" i="1"/>
  <c r="Q97" i="1" s="1"/>
  <c r="Q58" i="1"/>
  <c r="Q98" i="1" s="1"/>
  <c r="Q59" i="1"/>
  <c r="Q99" i="1" s="1"/>
  <c r="Q60" i="1"/>
  <c r="Q100" i="1" s="1"/>
  <c r="Q61" i="1"/>
  <c r="Q101" i="1" s="1"/>
  <c r="Q62" i="1"/>
  <c r="Q102" i="1" s="1"/>
  <c r="Q63" i="1"/>
  <c r="Q103" i="1" s="1"/>
  <c r="Q64" i="1"/>
  <c r="Q104" i="1" s="1"/>
  <c r="Q65" i="1"/>
  <c r="Q105" i="1" s="1"/>
  <c r="Q38" i="1"/>
  <c r="Q69" i="1" s="1"/>
  <c r="P39" i="1"/>
  <c r="P40" i="1"/>
  <c r="P80" i="1" s="1"/>
  <c r="P41" i="1"/>
  <c r="P81" i="1" s="1"/>
  <c r="P42" i="1"/>
  <c r="P82" i="1" s="1"/>
  <c r="P43" i="1"/>
  <c r="P83" i="1" s="1"/>
  <c r="P44" i="1"/>
  <c r="P84" i="1" s="1"/>
  <c r="P45" i="1"/>
  <c r="P85" i="1" s="1"/>
  <c r="P46" i="1"/>
  <c r="P86" i="1" s="1"/>
  <c r="P47" i="1"/>
  <c r="P87" i="1" s="1"/>
  <c r="P48" i="1"/>
  <c r="P88" i="1" s="1"/>
  <c r="P49" i="1"/>
  <c r="P89" i="1" s="1"/>
  <c r="P50" i="1"/>
  <c r="P90" i="1" s="1"/>
  <c r="P51" i="1"/>
  <c r="P91" i="1" s="1"/>
  <c r="P52" i="1"/>
  <c r="P92" i="1" s="1"/>
  <c r="P53" i="1"/>
  <c r="P93" i="1" s="1"/>
  <c r="P54" i="1"/>
  <c r="P94" i="1" s="1"/>
  <c r="P55" i="1"/>
  <c r="P95" i="1" s="1"/>
  <c r="P56" i="1"/>
  <c r="P96" i="1" s="1"/>
  <c r="P57" i="1"/>
  <c r="P97" i="1" s="1"/>
  <c r="P58" i="1"/>
  <c r="P98" i="1" s="1"/>
  <c r="P59" i="1"/>
  <c r="P99" i="1" s="1"/>
  <c r="P60" i="1"/>
  <c r="P100" i="1" s="1"/>
  <c r="P61" i="1"/>
  <c r="P101" i="1" s="1"/>
  <c r="P62" i="1"/>
  <c r="P102" i="1" s="1"/>
  <c r="P63" i="1"/>
  <c r="P103" i="1" s="1"/>
  <c r="P64" i="1"/>
  <c r="P104" i="1" s="1"/>
  <c r="P65" i="1"/>
  <c r="P105" i="1" s="1"/>
  <c r="P38" i="1"/>
  <c r="P69" i="1" s="1"/>
  <c r="O39" i="1"/>
  <c r="O40" i="1"/>
  <c r="O80" i="1" s="1"/>
  <c r="O41" i="1"/>
  <c r="O81" i="1" s="1"/>
  <c r="O42" i="1"/>
  <c r="O82" i="1" s="1"/>
  <c r="O43" i="1"/>
  <c r="O83" i="1" s="1"/>
  <c r="O44" i="1"/>
  <c r="O84" i="1" s="1"/>
  <c r="O45" i="1"/>
  <c r="O85" i="1" s="1"/>
  <c r="O46" i="1"/>
  <c r="O86" i="1" s="1"/>
  <c r="O47" i="1"/>
  <c r="O87" i="1" s="1"/>
  <c r="O48" i="1"/>
  <c r="O88" i="1" s="1"/>
  <c r="O49" i="1"/>
  <c r="O89" i="1" s="1"/>
  <c r="O50" i="1"/>
  <c r="O90" i="1" s="1"/>
  <c r="O51" i="1"/>
  <c r="O91" i="1" s="1"/>
  <c r="O52" i="1"/>
  <c r="O92" i="1" s="1"/>
  <c r="O53" i="1"/>
  <c r="O93" i="1" s="1"/>
  <c r="O54" i="1"/>
  <c r="O94" i="1" s="1"/>
  <c r="O55" i="1"/>
  <c r="O95" i="1" s="1"/>
  <c r="O56" i="1"/>
  <c r="O96" i="1" s="1"/>
  <c r="O57" i="1"/>
  <c r="O97" i="1" s="1"/>
  <c r="O58" i="1"/>
  <c r="O98" i="1" s="1"/>
  <c r="O59" i="1"/>
  <c r="O99" i="1" s="1"/>
  <c r="O60" i="1"/>
  <c r="O100" i="1" s="1"/>
  <c r="O61" i="1"/>
  <c r="O101" i="1" s="1"/>
  <c r="O62" i="1"/>
  <c r="O102" i="1" s="1"/>
  <c r="O63" i="1"/>
  <c r="O103" i="1" s="1"/>
  <c r="O64" i="1"/>
  <c r="O104" i="1" s="1"/>
  <c r="O65" i="1"/>
  <c r="O105" i="1" s="1"/>
  <c r="O38" i="1"/>
  <c r="O69" i="1" s="1"/>
  <c r="N39" i="1"/>
  <c r="N40" i="1"/>
  <c r="N80" i="1" s="1"/>
  <c r="N41" i="1"/>
  <c r="N81" i="1" s="1"/>
  <c r="N42" i="1"/>
  <c r="N82" i="1" s="1"/>
  <c r="N43" i="1"/>
  <c r="N83" i="1" s="1"/>
  <c r="N44" i="1"/>
  <c r="N84" i="1" s="1"/>
  <c r="N45" i="1"/>
  <c r="N85" i="1" s="1"/>
  <c r="N46" i="1"/>
  <c r="N86" i="1" s="1"/>
  <c r="N47" i="1"/>
  <c r="N87" i="1" s="1"/>
  <c r="N48" i="1"/>
  <c r="N88" i="1" s="1"/>
  <c r="N49" i="1"/>
  <c r="N89" i="1" s="1"/>
  <c r="N50" i="1"/>
  <c r="N90" i="1" s="1"/>
  <c r="N51" i="1"/>
  <c r="N91" i="1" s="1"/>
  <c r="N52" i="1"/>
  <c r="N92" i="1" s="1"/>
  <c r="N53" i="1"/>
  <c r="N93" i="1" s="1"/>
  <c r="N54" i="1"/>
  <c r="N94" i="1" s="1"/>
  <c r="N55" i="1"/>
  <c r="N56" i="1"/>
  <c r="N96" i="1" s="1"/>
  <c r="N57" i="1"/>
  <c r="N97" i="1" s="1"/>
  <c r="N58" i="1"/>
  <c r="N98" i="1" s="1"/>
  <c r="N59" i="1"/>
  <c r="N99" i="1" s="1"/>
  <c r="N60" i="1"/>
  <c r="N100" i="1" s="1"/>
  <c r="N61" i="1"/>
  <c r="N101" i="1" s="1"/>
  <c r="N62" i="1"/>
  <c r="N102" i="1" s="1"/>
  <c r="N63" i="1"/>
  <c r="N103" i="1" s="1"/>
  <c r="N64" i="1"/>
  <c r="N104" i="1" s="1"/>
  <c r="N65" i="1"/>
  <c r="N105" i="1" s="1"/>
  <c r="N38" i="1"/>
  <c r="N69" i="1" s="1"/>
  <c r="M39" i="1"/>
  <c r="M40" i="1"/>
  <c r="M80" i="1" s="1"/>
  <c r="M41" i="1"/>
  <c r="M81" i="1" s="1"/>
  <c r="M42" i="1"/>
  <c r="M82" i="1" s="1"/>
  <c r="M43" i="1"/>
  <c r="M83" i="1" s="1"/>
  <c r="M44" i="1"/>
  <c r="M84" i="1" s="1"/>
  <c r="M45" i="1"/>
  <c r="M85" i="1" s="1"/>
  <c r="M46" i="1"/>
  <c r="M86" i="1" s="1"/>
  <c r="M47" i="1"/>
  <c r="M87" i="1" s="1"/>
  <c r="M48" i="1"/>
  <c r="M88" i="1" s="1"/>
  <c r="M49" i="1"/>
  <c r="M89" i="1" s="1"/>
  <c r="M50" i="1"/>
  <c r="M90" i="1" s="1"/>
  <c r="M51" i="1"/>
  <c r="M91" i="1" s="1"/>
  <c r="M52" i="1"/>
  <c r="M92" i="1" s="1"/>
  <c r="M53" i="1"/>
  <c r="M93" i="1" s="1"/>
  <c r="M54" i="1"/>
  <c r="M94" i="1" s="1"/>
  <c r="M55" i="1"/>
  <c r="M95" i="1" s="1"/>
  <c r="M56" i="1"/>
  <c r="M96" i="1" s="1"/>
  <c r="M57" i="1"/>
  <c r="M97" i="1" s="1"/>
  <c r="M58" i="1"/>
  <c r="M98" i="1" s="1"/>
  <c r="M59" i="1"/>
  <c r="M99" i="1" s="1"/>
  <c r="M60" i="1"/>
  <c r="M100" i="1" s="1"/>
  <c r="M61" i="1"/>
  <c r="M101" i="1" s="1"/>
  <c r="M62" i="1"/>
  <c r="M102" i="1" s="1"/>
  <c r="M63" i="1"/>
  <c r="M103" i="1" s="1"/>
  <c r="M64" i="1"/>
  <c r="M104" i="1" s="1"/>
  <c r="M65" i="1"/>
  <c r="M105" i="1" s="1"/>
  <c r="M38" i="1"/>
  <c r="M69" i="1" s="1"/>
  <c r="L39" i="1"/>
  <c r="L40" i="1"/>
  <c r="L80" i="1" s="1"/>
  <c r="L41" i="1"/>
  <c r="L81" i="1" s="1"/>
  <c r="L42" i="1"/>
  <c r="L82" i="1" s="1"/>
  <c r="L43" i="1"/>
  <c r="L83" i="1" s="1"/>
  <c r="L44" i="1"/>
  <c r="L84" i="1" s="1"/>
  <c r="L45" i="1"/>
  <c r="L85" i="1" s="1"/>
  <c r="L46" i="1"/>
  <c r="L86" i="1" s="1"/>
  <c r="L47" i="1"/>
  <c r="L87" i="1" s="1"/>
  <c r="L48" i="1"/>
  <c r="L88" i="1" s="1"/>
  <c r="L49" i="1"/>
  <c r="L89" i="1" s="1"/>
  <c r="L50" i="1"/>
  <c r="L90" i="1" s="1"/>
  <c r="L51" i="1"/>
  <c r="L91" i="1" s="1"/>
  <c r="L52" i="1"/>
  <c r="L92" i="1" s="1"/>
  <c r="L53" i="1"/>
  <c r="L93" i="1" s="1"/>
  <c r="L54" i="1"/>
  <c r="L94" i="1" s="1"/>
  <c r="L55" i="1"/>
  <c r="L95" i="1" s="1"/>
  <c r="L56" i="1"/>
  <c r="L96" i="1" s="1"/>
  <c r="L57" i="1"/>
  <c r="L97" i="1" s="1"/>
  <c r="L58" i="1"/>
  <c r="L98" i="1" s="1"/>
  <c r="L59" i="1"/>
  <c r="L99" i="1" s="1"/>
  <c r="L60" i="1"/>
  <c r="L100" i="1" s="1"/>
  <c r="L61" i="1"/>
  <c r="L101" i="1" s="1"/>
  <c r="L62" i="1"/>
  <c r="L102" i="1" s="1"/>
  <c r="L63" i="1"/>
  <c r="L103" i="1" s="1"/>
  <c r="L64" i="1"/>
  <c r="L104" i="1" s="1"/>
  <c r="L65" i="1"/>
  <c r="L105" i="1" s="1"/>
  <c r="L38" i="1"/>
  <c r="L69" i="1" s="1"/>
  <c r="K39" i="1"/>
  <c r="K40" i="1"/>
  <c r="K80" i="1" s="1"/>
  <c r="K41" i="1"/>
  <c r="K81" i="1" s="1"/>
  <c r="K42" i="1"/>
  <c r="K82" i="1" s="1"/>
  <c r="K43" i="1"/>
  <c r="K83" i="1" s="1"/>
  <c r="K44" i="1"/>
  <c r="K84" i="1" s="1"/>
  <c r="K45" i="1"/>
  <c r="K85" i="1" s="1"/>
  <c r="K46" i="1"/>
  <c r="K86" i="1" s="1"/>
  <c r="K47" i="1"/>
  <c r="K87" i="1" s="1"/>
  <c r="K48" i="1"/>
  <c r="K88" i="1" s="1"/>
  <c r="K49" i="1"/>
  <c r="K89" i="1" s="1"/>
  <c r="K50" i="1"/>
  <c r="K90" i="1" s="1"/>
  <c r="K51" i="1"/>
  <c r="K91" i="1" s="1"/>
  <c r="K52" i="1"/>
  <c r="K92" i="1" s="1"/>
  <c r="K53" i="1"/>
  <c r="K93" i="1" s="1"/>
  <c r="K54" i="1"/>
  <c r="K94" i="1" s="1"/>
  <c r="K55" i="1"/>
  <c r="K95" i="1" s="1"/>
  <c r="K56" i="1"/>
  <c r="K96" i="1" s="1"/>
  <c r="K57" i="1"/>
  <c r="K97" i="1" s="1"/>
  <c r="K58" i="1"/>
  <c r="K98" i="1" s="1"/>
  <c r="K59" i="1"/>
  <c r="K99" i="1" s="1"/>
  <c r="K60" i="1"/>
  <c r="K100" i="1" s="1"/>
  <c r="K61" i="1"/>
  <c r="K101" i="1" s="1"/>
  <c r="K62" i="1"/>
  <c r="K102" i="1" s="1"/>
  <c r="K63" i="1"/>
  <c r="K103" i="1" s="1"/>
  <c r="K64" i="1"/>
  <c r="K104" i="1" s="1"/>
  <c r="K65" i="1"/>
  <c r="K105" i="1" s="1"/>
  <c r="I39" i="1"/>
  <c r="I40" i="1"/>
  <c r="I80" i="1" s="1"/>
  <c r="I41" i="1"/>
  <c r="I81" i="1" s="1"/>
  <c r="I42" i="1"/>
  <c r="I82" i="1" s="1"/>
  <c r="I43" i="1"/>
  <c r="I83" i="1" s="1"/>
  <c r="I44" i="1"/>
  <c r="I84" i="1" s="1"/>
  <c r="I45" i="1"/>
  <c r="I85" i="1" s="1"/>
  <c r="I46" i="1"/>
  <c r="I86" i="1" s="1"/>
  <c r="I47" i="1"/>
  <c r="I87" i="1" s="1"/>
  <c r="I48" i="1"/>
  <c r="I88" i="1" s="1"/>
  <c r="I49" i="1"/>
  <c r="I89" i="1" s="1"/>
  <c r="I50" i="1"/>
  <c r="I90" i="1" s="1"/>
  <c r="I51" i="1"/>
  <c r="I91" i="1" s="1"/>
  <c r="I52" i="1"/>
  <c r="I92" i="1" s="1"/>
  <c r="I53" i="1"/>
  <c r="I93" i="1" s="1"/>
  <c r="I54" i="1"/>
  <c r="I94" i="1" s="1"/>
  <c r="I55" i="1"/>
  <c r="I95" i="1" s="1"/>
  <c r="I56" i="1"/>
  <c r="I96" i="1" s="1"/>
  <c r="I57" i="1"/>
  <c r="I97" i="1" s="1"/>
  <c r="I58" i="1"/>
  <c r="I98" i="1" s="1"/>
  <c r="I59" i="1"/>
  <c r="I99" i="1" s="1"/>
  <c r="I60" i="1"/>
  <c r="I100" i="1" s="1"/>
  <c r="I61" i="1"/>
  <c r="I101" i="1" s="1"/>
  <c r="I62" i="1"/>
  <c r="I102" i="1" s="1"/>
  <c r="I63" i="1"/>
  <c r="I103" i="1" s="1"/>
  <c r="I64" i="1"/>
  <c r="I104" i="1" s="1"/>
  <c r="I65" i="1"/>
  <c r="I105" i="1" s="1"/>
  <c r="I38" i="1"/>
  <c r="H39" i="1"/>
  <c r="H40" i="1"/>
  <c r="H80" i="1" s="1"/>
  <c r="H41" i="1"/>
  <c r="H81" i="1" s="1"/>
  <c r="H42" i="1"/>
  <c r="H82" i="1" s="1"/>
  <c r="H43" i="1"/>
  <c r="H83" i="1" s="1"/>
  <c r="H44" i="1"/>
  <c r="H84" i="1" s="1"/>
  <c r="H45" i="1"/>
  <c r="H85" i="1" s="1"/>
  <c r="H46" i="1"/>
  <c r="H86" i="1" s="1"/>
  <c r="H47" i="1"/>
  <c r="H87" i="1" s="1"/>
  <c r="H48" i="1"/>
  <c r="H88" i="1" s="1"/>
  <c r="H49" i="1"/>
  <c r="H89" i="1" s="1"/>
  <c r="H50" i="1"/>
  <c r="H90" i="1" s="1"/>
  <c r="H51" i="1"/>
  <c r="H91" i="1" s="1"/>
  <c r="H52" i="1"/>
  <c r="H92" i="1" s="1"/>
  <c r="H53" i="1"/>
  <c r="H93" i="1" s="1"/>
  <c r="H54" i="1"/>
  <c r="H94" i="1" s="1"/>
  <c r="H55" i="1"/>
  <c r="H95" i="1" s="1"/>
  <c r="H56" i="1"/>
  <c r="H96" i="1" s="1"/>
  <c r="H57" i="1"/>
  <c r="H97" i="1" s="1"/>
  <c r="H58" i="1"/>
  <c r="H98" i="1" s="1"/>
  <c r="H59" i="1"/>
  <c r="H99" i="1" s="1"/>
  <c r="H60" i="1"/>
  <c r="H100" i="1" s="1"/>
  <c r="H61" i="1"/>
  <c r="H101" i="1" s="1"/>
  <c r="H62" i="1"/>
  <c r="H102" i="1" s="1"/>
  <c r="H63" i="1"/>
  <c r="H103" i="1" s="1"/>
  <c r="H64" i="1"/>
  <c r="H104" i="1" s="1"/>
  <c r="H65" i="1"/>
  <c r="H105" i="1" s="1"/>
  <c r="H38" i="1"/>
  <c r="G39" i="1"/>
  <c r="G40" i="1"/>
  <c r="G80" i="1" s="1"/>
  <c r="G41" i="1"/>
  <c r="G81" i="1" s="1"/>
  <c r="G42" i="1"/>
  <c r="G82" i="1" s="1"/>
  <c r="G43" i="1"/>
  <c r="G83" i="1" s="1"/>
  <c r="G44" i="1"/>
  <c r="G84" i="1" s="1"/>
  <c r="G45" i="1"/>
  <c r="G85" i="1" s="1"/>
  <c r="G46" i="1"/>
  <c r="G86" i="1" s="1"/>
  <c r="G47" i="1"/>
  <c r="G87" i="1" s="1"/>
  <c r="G48" i="1"/>
  <c r="G88" i="1" s="1"/>
  <c r="G49" i="1"/>
  <c r="G89" i="1" s="1"/>
  <c r="G50" i="1"/>
  <c r="G90" i="1" s="1"/>
  <c r="G51" i="1"/>
  <c r="G91" i="1" s="1"/>
  <c r="G52" i="1"/>
  <c r="G92" i="1" s="1"/>
  <c r="G53" i="1"/>
  <c r="G93" i="1" s="1"/>
  <c r="G54" i="1"/>
  <c r="G94" i="1" s="1"/>
  <c r="G55" i="1"/>
  <c r="G95" i="1" s="1"/>
  <c r="G56" i="1"/>
  <c r="G96" i="1" s="1"/>
  <c r="G57" i="1"/>
  <c r="G97" i="1" s="1"/>
  <c r="G58" i="1"/>
  <c r="G98" i="1" s="1"/>
  <c r="G59" i="1"/>
  <c r="G99" i="1" s="1"/>
  <c r="G60" i="1"/>
  <c r="G100" i="1" s="1"/>
  <c r="G61" i="1"/>
  <c r="G101" i="1" s="1"/>
  <c r="G62" i="1"/>
  <c r="G102" i="1" s="1"/>
  <c r="G63" i="1"/>
  <c r="G103" i="1" s="1"/>
  <c r="G64" i="1"/>
  <c r="G104" i="1" s="1"/>
  <c r="G65" i="1"/>
  <c r="G105" i="1" s="1"/>
  <c r="G38" i="1"/>
  <c r="F39" i="1"/>
  <c r="F40" i="1"/>
  <c r="F80" i="1" s="1"/>
  <c r="F41" i="1"/>
  <c r="F81" i="1" s="1"/>
  <c r="F42" i="1"/>
  <c r="F82" i="1" s="1"/>
  <c r="F43" i="1"/>
  <c r="F83" i="1" s="1"/>
  <c r="F44" i="1"/>
  <c r="F84" i="1" s="1"/>
  <c r="F45" i="1"/>
  <c r="F85" i="1" s="1"/>
  <c r="F46" i="1"/>
  <c r="F86" i="1" s="1"/>
  <c r="F47" i="1"/>
  <c r="F87" i="1" s="1"/>
  <c r="F48" i="1"/>
  <c r="F88" i="1" s="1"/>
  <c r="F49" i="1"/>
  <c r="F89" i="1" s="1"/>
  <c r="F50" i="1"/>
  <c r="F90" i="1" s="1"/>
  <c r="F51" i="1"/>
  <c r="F91" i="1" s="1"/>
  <c r="F52" i="1"/>
  <c r="F92" i="1" s="1"/>
  <c r="F53" i="1"/>
  <c r="F93" i="1" s="1"/>
  <c r="F54" i="1"/>
  <c r="F94" i="1" s="1"/>
  <c r="F55" i="1"/>
  <c r="F95" i="1" s="1"/>
  <c r="F56" i="1"/>
  <c r="F96" i="1" s="1"/>
  <c r="F57" i="1"/>
  <c r="F97" i="1" s="1"/>
  <c r="F58" i="1"/>
  <c r="F98" i="1" s="1"/>
  <c r="F59" i="1"/>
  <c r="F99" i="1" s="1"/>
  <c r="F60" i="1"/>
  <c r="F100" i="1" s="1"/>
  <c r="F61" i="1"/>
  <c r="F101" i="1" s="1"/>
  <c r="F62" i="1"/>
  <c r="F102" i="1" s="1"/>
  <c r="F63" i="1"/>
  <c r="F103" i="1" s="1"/>
  <c r="F64" i="1"/>
  <c r="F104" i="1" s="1"/>
  <c r="F65" i="1"/>
  <c r="F105" i="1" s="1"/>
  <c r="F38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38" i="1"/>
  <c r="E69" i="1" s="1"/>
  <c r="D39" i="1"/>
  <c r="D40" i="1"/>
  <c r="D80" i="1" s="1"/>
  <c r="D41" i="1"/>
  <c r="D81" i="1" s="1"/>
  <c r="D42" i="1"/>
  <c r="D82" i="1" s="1"/>
  <c r="D43" i="1"/>
  <c r="D83" i="1" s="1"/>
  <c r="D44" i="1"/>
  <c r="D84" i="1" s="1"/>
  <c r="D45" i="1"/>
  <c r="D85" i="1" s="1"/>
  <c r="D46" i="1"/>
  <c r="D86" i="1" s="1"/>
  <c r="D47" i="1"/>
  <c r="D87" i="1" s="1"/>
  <c r="D48" i="1"/>
  <c r="D88" i="1" s="1"/>
  <c r="D49" i="1"/>
  <c r="D89" i="1" s="1"/>
  <c r="D50" i="1"/>
  <c r="D90" i="1" s="1"/>
  <c r="D51" i="1"/>
  <c r="D91" i="1" s="1"/>
  <c r="D52" i="1"/>
  <c r="D92" i="1" s="1"/>
  <c r="D53" i="1"/>
  <c r="D93" i="1" s="1"/>
  <c r="D54" i="1"/>
  <c r="D94" i="1" s="1"/>
  <c r="D55" i="1"/>
  <c r="D95" i="1" s="1"/>
  <c r="D56" i="1"/>
  <c r="D96" i="1" s="1"/>
  <c r="D57" i="1"/>
  <c r="D97" i="1" s="1"/>
  <c r="D58" i="1"/>
  <c r="D98" i="1" s="1"/>
  <c r="D59" i="1"/>
  <c r="D99" i="1" s="1"/>
  <c r="D60" i="1"/>
  <c r="D100" i="1" s="1"/>
  <c r="D61" i="1"/>
  <c r="D101" i="1" s="1"/>
  <c r="D62" i="1"/>
  <c r="D102" i="1" s="1"/>
  <c r="D63" i="1"/>
  <c r="D103" i="1" s="1"/>
  <c r="D64" i="1"/>
  <c r="D104" i="1" s="1"/>
  <c r="D65" i="1"/>
  <c r="D105" i="1" s="1"/>
  <c r="D38" i="1"/>
  <c r="C39" i="1"/>
  <c r="C40" i="1"/>
  <c r="C80" i="1" s="1"/>
  <c r="C41" i="1"/>
  <c r="C81" i="1" s="1"/>
  <c r="C42" i="1"/>
  <c r="C82" i="1" s="1"/>
  <c r="C43" i="1"/>
  <c r="C83" i="1" s="1"/>
  <c r="C44" i="1"/>
  <c r="C84" i="1" s="1"/>
  <c r="C45" i="1"/>
  <c r="C85" i="1" s="1"/>
  <c r="C46" i="1"/>
  <c r="C86" i="1" s="1"/>
  <c r="C47" i="1"/>
  <c r="C87" i="1" s="1"/>
  <c r="C48" i="1"/>
  <c r="C88" i="1" s="1"/>
  <c r="C49" i="1"/>
  <c r="C89" i="1" s="1"/>
  <c r="C50" i="1"/>
  <c r="C90" i="1" s="1"/>
  <c r="C51" i="1"/>
  <c r="C91" i="1" s="1"/>
  <c r="C52" i="1"/>
  <c r="C92" i="1" s="1"/>
  <c r="C54" i="1"/>
  <c r="C94" i="1" s="1"/>
  <c r="C55" i="1"/>
  <c r="C95" i="1" s="1"/>
  <c r="C56" i="1"/>
  <c r="C96" i="1" s="1"/>
  <c r="C57" i="1"/>
  <c r="C97" i="1" s="1"/>
  <c r="C58" i="1"/>
  <c r="C98" i="1" s="1"/>
  <c r="C59" i="1"/>
  <c r="C99" i="1" s="1"/>
  <c r="C60" i="1"/>
  <c r="C100" i="1" s="1"/>
  <c r="C61" i="1"/>
  <c r="C101" i="1" s="1"/>
  <c r="C63" i="1"/>
  <c r="C103" i="1" s="1"/>
  <c r="C64" i="1"/>
  <c r="C104" i="1" s="1"/>
  <c r="C65" i="1"/>
  <c r="C105" i="1" s="1"/>
  <c r="F69" i="1" l="1"/>
  <c r="I69" i="1"/>
  <c r="C69" i="1"/>
  <c r="G69" i="1"/>
  <c r="AH86" i="1"/>
  <c r="AA104" i="1"/>
  <c r="AA100" i="1"/>
  <c r="AA96" i="1"/>
  <c r="AA92" i="1"/>
  <c r="AA88" i="1"/>
  <c r="AA84" i="1"/>
  <c r="AH84" i="1" s="1"/>
  <c r="AA80" i="1"/>
  <c r="AH80" i="1" s="1"/>
  <c r="AE104" i="1"/>
  <c r="AE100" i="1"/>
  <c r="AE96" i="1"/>
  <c r="AE92" i="1"/>
  <c r="AE88" i="1"/>
  <c r="AE84" i="1"/>
  <c r="AE80" i="1"/>
  <c r="AH92" i="1"/>
  <c r="H69" i="1"/>
  <c r="D69" i="1"/>
  <c r="K69" i="1"/>
  <c r="AA103" i="1"/>
  <c r="AA99" i="1"/>
  <c r="AA91" i="1"/>
  <c r="AA87" i="1"/>
  <c r="AA83" i="1"/>
  <c r="AE103" i="1"/>
  <c r="AE99" i="1"/>
  <c r="AE95" i="1"/>
  <c r="AE91" i="1"/>
  <c r="AE87" i="1"/>
  <c r="AE83" i="1"/>
  <c r="Z69" i="1"/>
  <c r="AA69" i="1"/>
  <c r="AB69" i="1"/>
  <c r="AC69" i="1"/>
  <c r="AD69" i="1"/>
  <c r="AE69" i="1"/>
  <c r="AE102" i="1"/>
  <c r="AE98" i="1"/>
  <c r="AE94" i="1"/>
  <c r="AE90" i="1"/>
  <c r="AH90" i="1" s="1"/>
  <c r="AE86" i="1"/>
  <c r="AE82" i="1"/>
  <c r="AH82" i="1" s="1"/>
  <c r="AF69" i="1"/>
  <c r="AG69" i="1"/>
  <c r="J69" i="1"/>
  <c r="D78" i="1"/>
  <c r="D68" i="1"/>
  <c r="C78" i="1"/>
  <c r="C68" i="1"/>
  <c r="E78" i="1"/>
  <c r="E68" i="1"/>
  <c r="F78" i="1"/>
  <c r="F68" i="1"/>
  <c r="G78" i="1"/>
  <c r="G68" i="1"/>
  <c r="H78" i="1"/>
  <c r="H68" i="1"/>
  <c r="I78" i="1"/>
  <c r="I68" i="1"/>
  <c r="K78" i="1"/>
  <c r="K68" i="1"/>
  <c r="L78" i="1"/>
  <c r="L68" i="1"/>
  <c r="M78" i="1"/>
  <c r="M68" i="1"/>
  <c r="N78" i="1"/>
  <c r="N68" i="1"/>
  <c r="O78" i="1"/>
  <c r="O68" i="1"/>
  <c r="P78" i="1"/>
  <c r="P68" i="1"/>
  <c r="Q78" i="1"/>
  <c r="Q68" i="1"/>
  <c r="R78" i="1"/>
  <c r="R68" i="1"/>
  <c r="S78" i="1"/>
  <c r="S68" i="1"/>
  <c r="T78" i="1"/>
  <c r="T68" i="1"/>
  <c r="U78" i="1"/>
  <c r="U68" i="1"/>
  <c r="V78" i="1"/>
  <c r="V68" i="1"/>
  <c r="W78" i="1"/>
  <c r="W68" i="1"/>
  <c r="X78" i="1"/>
  <c r="X68" i="1"/>
  <c r="Y78" i="1"/>
  <c r="Y68" i="1"/>
  <c r="Z78" i="1"/>
  <c r="Z68" i="1"/>
  <c r="AA78" i="1"/>
  <c r="AA68" i="1"/>
  <c r="AB78" i="1"/>
  <c r="AB68" i="1"/>
  <c r="AC78" i="1"/>
  <c r="AC68" i="1"/>
  <c r="AD78" i="1"/>
  <c r="AD68" i="1"/>
  <c r="AE78" i="1"/>
  <c r="AE68" i="1"/>
  <c r="AF78" i="1"/>
  <c r="AF68" i="1"/>
  <c r="AG78" i="1"/>
  <c r="AG68" i="1"/>
  <c r="J78" i="1"/>
  <c r="J68" i="1"/>
  <c r="AH78" i="1"/>
  <c r="AF105" i="1"/>
  <c r="AH105" i="1" s="1"/>
  <c r="AF101" i="1"/>
  <c r="AF97" i="1"/>
  <c r="AH97" i="1" s="1"/>
  <c r="AF93" i="1"/>
  <c r="AF89" i="1"/>
  <c r="AF85" i="1"/>
  <c r="AF81" i="1"/>
  <c r="J105" i="1"/>
  <c r="J101" i="1"/>
  <c r="J97" i="1"/>
  <c r="J93" i="1"/>
  <c r="J89" i="1"/>
  <c r="J85" i="1"/>
  <c r="AH85" i="1" s="1"/>
  <c r="J81" i="1"/>
  <c r="AF103" i="1"/>
  <c r="AF99" i="1"/>
  <c r="AH99" i="1" s="1"/>
  <c r="AF95" i="1"/>
  <c r="AF91" i="1"/>
  <c r="AF87" i="1"/>
  <c r="AF83" i="1"/>
  <c r="J103" i="1"/>
  <c r="AH103" i="1" s="1"/>
  <c r="J99" i="1"/>
  <c r="J95" i="1"/>
  <c r="J91" i="1"/>
  <c r="AH91" i="1" s="1"/>
  <c r="J87" i="1"/>
  <c r="AH87" i="1" s="1"/>
  <c r="J83" i="1"/>
  <c r="C93" i="1"/>
  <c r="AH93" i="1" s="1"/>
  <c r="C102" i="1"/>
  <c r="AH88" i="1"/>
  <c r="AH100" i="1"/>
  <c r="AH96" i="1"/>
  <c r="C79" i="1"/>
  <c r="C67" i="1"/>
  <c r="D79" i="1"/>
  <c r="D67" i="1"/>
  <c r="E79" i="1"/>
  <c r="E67" i="1"/>
  <c r="F79" i="1"/>
  <c r="F67" i="1"/>
  <c r="G79" i="1"/>
  <c r="G67" i="1"/>
  <c r="H79" i="1"/>
  <c r="H67" i="1"/>
  <c r="I79" i="1"/>
  <c r="I67" i="1"/>
  <c r="K79" i="1"/>
  <c r="K67" i="1"/>
  <c r="L79" i="1"/>
  <c r="L67" i="1"/>
  <c r="M79" i="1"/>
  <c r="M67" i="1"/>
  <c r="N79" i="1"/>
  <c r="N67" i="1"/>
  <c r="O79" i="1"/>
  <c r="O67" i="1"/>
  <c r="P79" i="1"/>
  <c r="P67" i="1"/>
  <c r="Q79" i="1"/>
  <c r="Q67" i="1"/>
  <c r="R79" i="1"/>
  <c r="R67" i="1"/>
  <c r="S79" i="1"/>
  <c r="S67" i="1"/>
  <c r="T79" i="1"/>
  <c r="T67" i="1"/>
  <c r="U79" i="1"/>
  <c r="U67" i="1"/>
  <c r="V79" i="1"/>
  <c r="V67" i="1"/>
  <c r="W79" i="1"/>
  <c r="W67" i="1"/>
  <c r="X79" i="1"/>
  <c r="X67" i="1"/>
  <c r="Y79" i="1"/>
  <c r="Y67" i="1"/>
  <c r="Z79" i="1"/>
  <c r="Z67" i="1"/>
  <c r="AA79" i="1"/>
  <c r="AA67" i="1"/>
  <c r="AB79" i="1"/>
  <c r="AB67" i="1"/>
  <c r="AC79" i="1"/>
  <c r="AC67" i="1"/>
  <c r="AD79" i="1"/>
  <c r="AD67" i="1"/>
  <c r="AE79" i="1"/>
  <c r="AE67" i="1"/>
  <c r="AF79" i="1"/>
  <c r="AF67" i="1"/>
  <c r="AG79" i="1"/>
  <c r="AG67" i="1"/>
  <c r="J67" i="1"/>
  <c r="J79" i="1"/>
  <c r="AH98" i="1"/>
  <c r="AH94" i="1"/>
  <c r="AH104" i="1"/>
  <c r="AH101" i="1"/>
  <c r="AH102" i="1"/>
  <c r="AH75" i="1"/>
  <c r="AH95" i="1" l="1"/>
  <c r="AH89" i="1"/>
  <c r="AH83" i="1"/>
  <c r="AH81" i="1"/>
  <c r="AH79" i="1"/>
  <c r="AI106" i="1" l="1"/>
</calcChain>
</file>

<file path=xl/sharedStrings.xml><?xml version="1.0" encoding="utf-8"?>
<sst xmlns="http://schemas.openxmlformats.org/spreadsheetml/2006/main" count="1577" uniqueCount="174">
  <si>
    <t>1a1</t>
  </si>
  <si>
    <t>1a2</t>
  </si>
  <si>
    <t>Austria</t>
  </si>
  <si>
    <t>AT</t>
  </si>
  <si>
    <t>Belgium</t>
  </si>
  <si>
    <t>BE</t>
  </si>
  <si>
    <t>Bulgaria</t>
  </si>
  <si>
    <t>BG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</si>
  <si>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</si>
  <si>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</si>
  <si>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</si>
  <si>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</si>
  <si>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</si>
  <si>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</si>
  <si>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</si>
  <si>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</si>
  <si>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Estonia</t>
  </si>
  <si>
    <t>EE</t>
  </si>
  <si>
    <t>Finland</t>
  </si>
  <si>
    <t>FI</t>
  </si>
  <si>
    <t>France</t>
  </si>
  <si>
    <t>FR</t>
  </si>
  <si>
    <t>Germany</t>
  </si>
  <si>
    <t>DE</t>
  </si>
  <si>
    <t>Greece</t>
  </si>
  <si>
    <t>EL</t>
  </si>
  <si>
    <t>Hungary</t>
  </si>
  <si>
    <t>HU</t>
  </si>
  <si>
    <t>Ireland</t>
  </si>
  <si>
    <t>IE</t>
  </si>
  <si>
    <t>Italy</t>
  </si>
  <si>
    <t>IT</t>
  </si>
  <si>
    <t>Latvia</t>
  </si>
  <si>
    <t>LV</t>
  </si>
  <si>
    <t>Lithuania</t>
  </si>
  <si>
    <t>LT</t>
  </si>
  <si>
    <t>Luxembourg</t>
  </si>
  <si>
    <t>LU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</si>
  <si>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</si>
  <si>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</si>
  <si>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</si>
  <si>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</si>
  <si>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</si>
  <si>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</si>
  <si>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</si>
  <si>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</si>
  <si>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</si>
  <si>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</si>
  <si>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</si>
  <si>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</si>
  <si>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</si>
  <si>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</si>
  <si>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Spain</t>
  </si>
  <si>
    <t>ES</t>
  </si>
  <si>
    <t>Sweden</t>
  </si>
  <si>
    <t>SE</t>
  </si>
  <si>
    <t>United Kingdom</t>
  </si>
  <si>
    <t>UK</t>
  </si>
  <si>
    <t>Fixed BB Coverage</t>
  </si>
  <si>
    <t xml:space="preserve"> Fixed BB Take-up</t>
  </si>
  <si>
    <t>Mobile BB Take-up</t>
  </si>
  <si>
    <t>1b1</t>
  </si>
  <si>
    <t>1b2</t>
  </si>
  <si>
    <t>4G Coverage</t>
  </si>
  <si>
    <t>1b3</t>
  </si>
  <si>
    <t>Spectrum</t>
  </si>
  <si>
    <t>1c1</t>
  </si>
  <si>
    <t>NGA Coverage</t>
  </si>
  <si>
    <t>1c2</t>
  </si>
  <si>
    <t>Subscriptions to Fast BB</t>
  </si>
  <si>
    <t>Fixed BB Price</t>
  </si>
  <si>
    <t>1d1</t>
  </si>
  <si>
    <t>2a2</t>
  </si>
  <si>
    <t>2a1</t>
  </si>
  <si>
    <t>Internet Users</t>
  </si>
  <si>
    <t>Basic Digital Skills</t>
  </si>
  <si>
    <t>2b1</t>
  </si>
  <si>
    <t>ICT Specialists</t>
  </si>
  <si>
    <t>2b2</t>
  </si>
  <si>
    <t>STEM Graduates</t>
  </si>
  <si>
    <t>3a1</t>
  </si>
  <si>
    <t>3a2</t>
  </si>
  <si>
    <t>News</t>
  </si>
  <si>
    <t>Music, Videos and Games</t>
  </si>
  <si>
    <t>3b1</t>
  </si>
  <si>
    <t>3a3</t>
  </si>
  <si>
    <t>Video on Demand</t>
  </si>
  <si>
    <t>Video Calls</t>
  </si>
  <si>
    <t>3c1</t>
  </si>
  <si>
    <t>3b2</t>
  </si>
  <si>
    <t>Social Networks</t>
  </si>
  <si>
    <t>Banking</t>
  </si>
  <si>
    <t>4a2</t>
  </si>
  <si>
    <t>3c2</t>
  </si>
  <si>
    <t>Shopping</t>
  </si>
  <si>
    <t>RFID</t>
  </si>
  <si>
    <t>4a1</t>
  </si>
  <si>
    <t>Electronic Information Sharing</t>
  </si>
  <si>
    <t>4a4</t>
  </si>
  <si>
    <t>4a3</t>
  </si>
  <si>
    <t>Social Media</t>
  </si>
  <si>
    <t>eInvoices</t>
  </si>
  <si>
    <t>4b1</t>
  </si>
  <si>
    <t>4a5</t>
  </si>
  <si>
    <t>Cloud</t>
  </si>
  <si>
    <t>SMEs Selling Online</t>
  </si>
  <si>
    <t>4b2</t>
  </si>
  <si>
    <t>eCommerce Turnover</t>
  </si>
  <si>
    <t>5a1</t>
  </si>
  <si>
    <t>4b3</t>
  </si>
  <si>
    <t>Selling Online Cross-border</t>
  </si>
  <si>
    <t>eGovernment Users</t>
  </si>
  <si>
    <t>5a3</t>
  </si>
  <si>
    <t>5a2</t>
  </si>
  <si>
    <t>Pre-filled Forms</t>
  </si>
  <si>
    <t>Online Service Completion</t>
  </si>
  <si>
    <t>5a4</t>
  </si>
  <si>
    <t>Open Data</t>
  </si>
  <si>
    <t xml:space="preserve"> </t>
  </si>
  <si>
    <t>normaliz min</t>
  </si>
  <si>
    <t>normaliz max</t>
  </si>
  <si>
    <t>Svars 1-5</t>
  </si>
  <si>
    <t>Svars a-d</t>
  </si>
  <si>
    <t>Indikatora svars</t>
  </si>
  <si>
    <t>Svars subindeksā</t>
  </si>
  <si>
    <t>DESI mans</t>
  </si>
  <si>
    <t>DESI 1</t>
  </si>
  <si>
    <t>connectivity</t>
  </si>
  <si>
    <t>DESI2</t>
  </si>
  <si>
    <t>Human Capital</t>
  </si>
  <si>
    <t>DESI3</t>
  </si>
  <si>
    <t>Use of Internet</t>
  </si>
  <si>
    <t>DESI4</t>
  </si>
  <si>
    <t>Integration of Digital Technology</t>
  </si>
  <si>
    <t>DESI5</t>
  </si>
  <si>
    <t>eGovernment</t>
  </si>
  <si>
    <t>IKP/pc</t>
  </si>
  <si>
    <t>Happiness</t>
  </si>
  <si>
    <t>Correl ar IKP pc</t>
  </si>
  <si>
    <t>DESI 25</t>
  </si>
  <si>
    <t>DESI25</t>
  </si>
  <si>
    <t>Correl ar Happiness</t>
  </si>
  <si>
    <t>model5</t>
  </si>
  <si>
    <t>IKP PPS</t>
  </si>
  <si>
    <t>Correl ar IKP PPS</t>
  </si>
  <si>
    <t>model 7</t>
  </si>
  <si>
    <t>BB coverage</t>
  </si>
  <si>
    <t>Bbcoverage</t>
  </si>
  <si>
    <t>Bbprice</t>
  </si>
  <si>
    <t>BB price</t>
  </si>
  <si>
    <t>Bb price</t>
  </si>
  <si>
    <t>Internet users</t>
  </si>
  <si>
    <t>STEM graduates</t>
  </si>
  <si>
    <t>El info sharing</t>
  </si>
  <si>
    <t>GDP PPS 2014</t>
  </si>
  <si>
    <t>IKP PPS 2015</t>
  </si>
  <si>
    <t>GDP PPS 2013</t>
  </si>
  <si>
    <t>IKP PPS 2016</t>
  </si>
  <si>
    <t>2017 normal</t>
  </si>
  <si>
    <t>2016 normal</t>
  </si>
  <si>
    <t>2015 normal</t>
  </si>
  <si>
    <t>2014 normal</t>
  </si>
  <si>
    <t xml:space="preserve">  </t>
  </si>
  <si>
    <t>īpatnējais svars</t>
  </si>
  <si>
    <t>Desi 1</t>
  </si>
  <si>
    <t>Desi 2</t>
  </si>
  <si>
    <t>Desi 3</t>
  </si>
  <si>
    <t>Desi 4</t>
  </si>
  <si>
    <t>Desi 5</t>
  </si>
  <si>
    <t xml:space="preserve">desi </t>
  </si>
  <si>
    <t>happiness</t>
  </si>
  <si>
    <r>
      <t xml:space="preserve">IKP pc (1000's </t>
    </r>
    <r>
      <rPr>
        <sz val="11"/>
        <color theme="1"/>
        <rFont val="Calibri"/>
        <family val="2"/>
        <charset val="186"/>
      </rPr>
      <t>€)</t>
    </r>
  </si>
  <si>
    <t xml:space="preserve">IKP PPS (% no tekošā) </t>
  </si>
  <si>
    <t>IKP PPS (% no atbalsta)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</si>
</sst>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186"/>
      <scheme val="minor"/>
    </font>
    <font>
      <sz val="10"/>
      <color theme="1"/>
      <name val="Arial"/>
      <family val="2"/>
      <charset val="186"/>
    </font>
    <font>
      <sz val="10"/>
      <name val="Arial"/>
      <family val="2"/>
      <charset val="186"/>
    </font>
    <font>
      <sz val="11"/>
      <color rgb="FF000000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name val="Arial"/>
      <family val="2"/>
      <charset val="186"/>
    </font>
    <font>
      <sz val="10"/>
      <color rgb="FF000000"/>
      <name val="Arial"/>
      <family val="2"/>
      <charset val="186"/>
    </font>
    <font>
      <sz val="11"/>
      <name val="Calibri"/>
      <family val="2"/>
      <charset val="186"/>
    </font>
    <font>
      <sz val="11"/>
      <color rgb="FFFF0000"/>
      <name val="Calibri"/>
      <family val="2"/>
      <charset val="186"/>
      <scheme val="minor"/>
    </font>
    <font>
      <sz val="11"/>
      <color rgb="FF00B050"/>
      <name val="Calibri"/>
      <family val="2"/>
      <charset val="186"/>
      <scheme val="minor"/>
    </font>
    <font>
      <sz val="11"/>
      <color rgb="FF0070C0"/>
      <name val="Calibri"/>
      <family val="2"/>
      <charset val="186"/>
      <scheme val="minor"/>
    </font>
    <font>
      <sz val="11"/>
      <color theme="1"/>
      <name val="Calibri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5" fillId="0" borderId="0" xfId="2" applyFont="1" applyFill="1" applyBorder="1" applyAlignment="1" applyProtection="1"/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 applyProtection="1"/>
    <xf numFmtId="0" fontId="3" fillId="0" borderId="0" xfId="0" applyFont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 vertical="center"/>
    </xf>
    <xf numFmtId="0" fontId="0" fillId="0" borderId="0" xfId="0" applyFont="1"/>
    <xf numFmtId="0" fontId="9" fillId="0" borderId="0" xfId="0" applyFont="1" applyAlignment="1">
      <alignment horizontal="right" vertical="center"/>
    </xf>
    <xf numFmtId="0" fontId="9" fillId="0" borderId="0" xfId="0" applyFont="1"/>
    <xf numFmtId="0" fontId="10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1.1742341731093137E-2"/>
                  <c:y val="-3.6745065171690849E-2"/>
                </c:manualLayout>
              </c:layout>
              <c:numFmt formatCode="General" sourceLinked="0"/>
            </c:trendlineLbl>
          </c:trendline>
          <c:xVal>
            <c:numRef>
              <c:f>Dati!$K$109:$K$136</c:f>
              <c:numCache>
                <c:formatCode>General</c:formatCode>
                <c:ptCount val="28"/>
                <c:pt idx="0">
                  <c:v>0.15847049939370003</c:v>
                </c:pt>
                <c:pt idx="1">
                  <c:v>0.19461874204439999</c:v>
                </c:pt>
                <c:pt idx="2">
                  <c:v>0.130619603202</c:v>
                </c:pt>
                <c:pt idx="3">
                  <c:v>0.1123951931991</c:v>
                </c:pt>
                <c:pt idx="4">
                  <c:v>0.13634693684640001</c:v>
                </c:pt>
                <c:pt idx="5">
                  <c:v>0.15567002583720002</c:v>
                </c:pt>
                <c:pt idx="6">
                  <c:v>0.19085129027850001</c:v>
                </c:pt>
                <c:pt idx="7">
                  <c:v>0.15534308863500002</c:v>
                </c:pt>
                <c:pt idx="8">
                  <c:v>0.16102028203650001</c:v>
                </c:pt>
                <c:pt idx="9">
                  <c:v>0.1377468303627</c:v>
                </c:pt>
                <c:pt idx="10">
                  <c:v>0.17861957365020001</c:v>
                </c:pt>
                <c:pt idx="11">
                  <c:v>0.11986516070969999</c:v>
                </c:pt>
                <c:pt idx="12">
                  <c:v>0.15877133310329999</c:v>
                </c:pt>
                <c:pt idx="13">
                  <c:v>0.16156846219650001</c:v>
                </c:pt>
                <c:pt idx="14">
                  <c:v>0.13437970140660002</c:v>
                </c:pt>
                <c:pt idx="15">
                  <c:v>0.1591404110115</c:v>
                </c:pt>
                <c:pt idx="16">
                  <c:v>0.17544141007290001</c:v>
                </c:pt>
                <c:pt idx="17">
                  <c:v>0.1927303919625</c:v>
                </c:pt>
                <c:pt idx="18">
                  <c:v>0.1716607405824</c:v>
                </c:pt>
                <c:pt idx="19">
                  <c:v>0.20405402074320003</c:v>
                </c:pt>
                <c:pt idx="20">
                  <c:v>0.13090513832549999</c:v>
                </c:pt>
                <c:pt idx="21">
                  <c:v>0.16836630040920003</c:v>
                </c:pt>
                <c:pt idx="22">
                  <c:v>0.13521064631879998</c:v>
                </c:pt>
                <c:pt idx="23">
                  <c:v>0.13512218618969998</c:v>
                </c:pt>
                <c:pt idx="24">
                  <c:v>0.14390751602130003</c:v>
                </c:pt>
                <c:pt idx="25">
                  <c:v>0.14851834019280002</c:v>
                </c:pt>
                <c:pt idx="26">
                  <c:v>0.18853022783100004</c:v>
                </c:pt>
                <c:pt idx="27">
                  <c:v>0.18516057474600003</c:v>
                </c:pt>
              </c:numCache>
            </c:numRef>
          </c:xVal>
          <c:yVal>
            <c:numRef>
              <c:f>Dati!$L$109:$L$136</c:f>
              <c:numCache>
                <c:formatCode>General</c:formatCode>
                <c:ptCount val="28"/>
                <c:pt idx="0">
                  <c:v>15.866400000000001</c:v>
                </c:pt>
                <c:pt idx="1">
                  <c:v>19.4848</c:v>
                </c:pt>
                <c:pt idx="2">
                  <c:v>13.077400000000001</c:v>
                </c:pt>
                <c:pt idx="3">
                  <c:v>11.2532</c:v>
                </c:pt>
                <c:pt idx="4">
                  <c:v>13.651</c:v>
                </c:pt>
                <c:pt idx="5">
                  <c:v>15.586</c:v>
                </c:pt>
                <c:pt idx="6">
                  <c:v>19.108499999999999</c:v>
                </c:pt>
                <c:pt idx="7">
                  <c:v>15.5543</c:v>
                </c:pt>
                <c:pt idx="8">
                  <c:v>16.123000000000001</c:v>
                </c:pt>
                <c:pt idx="9">
                  <c:v>13.791499999999999</c:v>
                </c:pt>
                <c:pt idx="10">
                  <c:v>17.884</c:v>
                </c:pt>
                <c:pt idx="11">
                  <c:v>12.0014</c:v>
                </c:pt>
                <c:pt idx="12">
                  <c:v>15.896000000000001</c:v>
                </c:pt>
                <c:pt idx="13">
                  <c:v>16.1769</c:v>
                </c:pt>
                <c:pt idx="14">
                  <c:v>13.4549</c:v>
                </c:pt>
                <c:pt idx="15">
                  <c:v>15.933999999999999</c:v>
                </c:pt>
                <c:pt idx="16">
                  <c:v>17.6067</c:v>
                </c:pt>
                <c:pt idx="17">
                  <c:v>19.6995</c:v>
                </c:pt>
                <c:pt idx="18">
                  <c:v>16.983000000000001</c:v>
                </c:pt>
                <c:pt idx="19">
                  <c:v>20.429300000000001</c:v>
                </c:pt>
                <c:pt idx="20">
                  <c:v>13.1082</c:v>
                </c:pt>
                <c:pt idx="21">
                  <c:v>16.8568</c:v>
                </c:pt>
                <c:pt idx="22">
                  <c:v>13.5374</c:v>
                </c:pt>
                <c:pt idx="23">
                  <c:v>13.529299999999999</c:v>
                </c:pt>
                <c:pt idx="24">
                  <c:v>14.408200000000001</c:v>
                </c:pt>
                <c:pt idx="25">
                  <c:v>14.8703</c:v>
                </c:pt>
                <c:pt idx="26">
                  <c:v>18.8767</c:v>
                </c:pt>
                <c:pt idx="27">
                  <c:v>18.538399999999999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9-4758-AE68-BF82F7CB9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0240"/>
        <c:axId val="71139712"/>
      </c:scatterChart>
      <c:valAx>
        <c:axId val="7081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139712"/>
        <c:crosses val="autoZero"/>
        <c:crossBetween val="midCat"/>
      </c:valAx>
      <c:valAx>
        <c:axId val="7113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810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6.233595800524934E-5"/>
                  <c:y val="-4.8853164187809855E-2"/>
                </c:manualLayout>
              </c:layout>
              <c:numFmt formatCode="General" sourceLinked="0"/>
            </c:trendlineLbl>
          </c:trendline>
          <c:xVal>
            <c:numRef>
              <c:f>Dati!$AM$155:$AM$182</c:f>
              <c:numCache>
                <c:formatCode>General</c:formatCode>
                <c:ptCount val="28"/>
                <c:pt idx="0">
                  <c:v>0.48920404248211602</c:v>
                </c:pt>
                <c:pt idx="1">
                  <c:v>0.50221197347913027</c:v>
                </c:pt>
                <c:pt idx="2">
                  <c:v>0.25867862378015366</c:v>
                </c:pt>
                <c:pt idx="3">
                  <c:v>0.35260096246092171</c:v>
                </c:pt>
                <c:pt idx="4">
                  <c:v>0.37622748281349805</c:v>
                </c:pt>
                <c:pt idx="5">
                  <c:v>0.42814948429229754</c:v>
                </c:pt>
                <c:pt idx="6">
                  <c:v>0.62197558194786506</c:v>
                </c:pt>
                <c:pt idx="7">
                  <c:v>0.49454535519313708</c:v>
                </c:pt>
                <c:pt idx="8">
                  <c:v>0.58530984378032636</c:v>
                </c:pt>
                <c:pt idx="9">
                  <c:v>0.44590340357998132</c:v>
                </c:pt>
                <c:pt idx="10">
                  <c:v>0.4805350806540718</c:v>
                </c:pt>
                <c:pt idx="11">
                  <c:v>0.30683530106798873</c:v>
                </c:pt>
                <c:pt idx="12">
                  <c:v>0.36122849521253586</c:v>
                </c:pt>
                <c:pt idx="13">
                  <c:v>0.48985423783735371</c:v>
                </c:pt>
                <c:pt idx="14">
                  <c:v>0.3588007606156286</c:v>
                </c:pt>
                <c:pt idx="15">
                  <c:v>0.385238311623742</c:v>
                </c:pt>
                <c:pt idx="16">
                  <c:v>0.4458996314114318</c:v>
                </c:pt>
                <c:pt idx="17">
                  <c:v>0.55644343684064534</c:v>
                </c:pt>
                <c:pt idx="18">
                  <c:v>0.47426328837350262</c:v>
                </c:pt>
                <c:pt idx="19">
                  <c:v>0.57088284377283749</c:v>
                </c:pt>
                <c:pt idx="20">
                  <c:v>0.34021944635984486</c:v>
                </c:pt>
                <c:pt idx="21">
                  <c:v>0.43210790033655522</c:v>
                </c:pt>
                <c:pt idx="22">
                  <c:v>0.23089340208623421</c:v>
                </c:pt>
                <c:pt idx="23">
                  <c:v>0.36497605846050601</c:v>
                </c:pt>
                <c:pt idx="24">
                  <c:v>0.43464737750493299</c:v>
                </c:pt>
                <c:pt idx="25">
                  <c:v>0.43514701850010029</c:v>
                </c:pt>
                <c:pt idx="26">
                  <c:v>0.57414649725591294</c:v>
                </c:pt>
                <c:pt idx="27">
                  <c:v>0.50973053314215733</c:v>
                </c:pt>
              </c:numCache>
            </c:numRef>
          </c:xVal>
          <c:yVal>
            <c:numRef>
              <c:f>Dati!$AN$155:$AN$182</c:f>
              <c:numCache>
                <c:formatCode>General</c:formatCode>
                <c:ptCount val="28"/>
                <c:pt idx="0">
                  <c:v>128</c:v>
                </c:pt>
                <c:pt idx="1">
                  <c:v>118</c:v>
                </c:pt>
                <c:pt idx="2">
                  <c:v>47</c:v>
                </c:pt>
                <c:pt idx="3">
                  <c:v>58</c:v>
                </c:pt>
                <c:pt idx="4">
                  <c:v>81</c:v>
                </c:pt>
                <c:pt idx="5">
                  <c:v>87</c:v>
                </c:pt>
                <c:pt idx="6">
                  <c:v>127</c:v>
                </c:pt>
                <c:pt idx="7">
                  <c:v>75</c:v>
                </c:pt>
                <c:pt idx="8">
                  <c:v>109</c:v>
                </c:pt>
                <c:pt idx="9">
                  <c:v>107</c:v>
                </c:pt>
                <c:pt idx="10">
                  <c:v>124</c:v>
                </c:pt>
                <c:pt idx="11">
                  <c:v>68</c:v>
                </c:pt>
                <c:pt idx="12">
                  <c:v>68</c:v>
                </c:pt>
                <c:pt idx="14">
                  <c:v>96</c:v>
                </c:pt>
                <c:pt idx="15">
                  <c:v>64</c:v>
                </c:pt>
                <c:pt idx="16">
                  <c:v>75</c:v>
                </c:pt>
                <c:pt idx="18">
                  <c:v>93</c:v>
                </c:pt>
                <c:pt idx="19">
                  <c:v>128</c:v>
                </c:pt>
                <c:pt idx="20">
                  <c:v>69</c:v>
                </c:pt>
                <c:pt idx="21">
                  <c:v>77</c:v>
                </c:pt>
                <c:pt idx="22">
                  <c:v>57</c:v>
                </c:pt>
                <c:pt idx="23">
                  <c:v>77</c:v>
                </c:pt>
                <c:pt idx="24">
                  <c:v>83</c:v>
                </c:pt>
                <c:pt idx="25">
                  <c:v>90</c:v>
                </c:pt>
                <c:pt idx="26">
                  <c:v>124</c:v>
                </c:pt>
                <c:pt idx="27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2-4BD9-9D3F-AF319BAC5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33280"/>
        <c:axId val="70834816"/>
      </c:scatterChart>
      <c:valAx>
        <c:axId val="70833280"/>
        <c:scaling>
          <c:orientation val="minMax"/>
          <c:min val="0.2"/>
        </c:scaling>
        <c:delete val="0"/>
        <c:axPos val="b"/>
        <c:numFmt formatCode="General" sourceLinked="1"/>
        <c:majorTickMark val="out"/>
        <c:minorTickMark val="none"/>
        <c:tickLblPos val="nextTo"/>
        <c:crossAx val="70834816"/>
        <c:crosses val="autoZero"/>
        <c:crossBetween val="midCat"/>
      </c:valAx>
      <c:valAx>
        <c:axId val="70834816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833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3.6300211950186324E-2"/>
                  <c:y val="-2.9145740736562658E-2"/>
                </c:manualLayout>
              </c:layout>
              <c:numFmt formatCode="General" sourceLinked="0"/>
            </c:trendlineLbl>
          </c:trendline>
          <c:xVal>
            <c:numRef>
              <c:f>Modelēšana!$AM$3:$AM$30</c:f>
              <c:numCache>
                <c:formatCode>General</c:formatCode>
                <c:ptCount val="28"/>
                <c:pt idx="0">
                  <c:v>31.474365899285715</c:v>
                </c:pt>
                <c:pt idx="1">
                  <c:v>31.832381648333332</c:v>
                </c:pt>
                <c:pt idx="2">
                  <c:v>6.3457793573809473</c:v>
                </c:pt>
                <c:pt idx="3">
                  <c:v>17.059220225476192</c:v>
                </c:pt>
                <c:pt idx="4">
                  <c:v>19.496499071190478</c:v>
                </c:pt>
                <c:pt idx="5">
                  <c:v>20.650104822380946</c:v>
                </c:pt>
                <c:pt idx="6">
                  <c:v>45.759614741428564</c:v>
                </c:pt>
                <c:pt idx="7">
                  <c:v>21.703230682380948</c:v>
                </c:pt>
                <c:pt idx="8">
                  <c:v>42.184407040714277</c:v>
                </c:pt>
                <c:pt idx="9">
                  <c:v>30.279091074523805</c:v>
                </c:pt>
                <c:pt idx="10">
                  <c:v>38.648753782380943</c:v>
                </c:pt>
                <c:pt idx="11">
                  <c:v>15.323646284285708</c:v>
                </c:pt>
                <c:pt idx="12">
                  <c:v>11.991786226190477</c:v>
                </c:pt>
                <c:pt idx="14">
                  <c:v>17.297768726428572</c:v>
                </c:pt>
                <c:pt idx="15">
                  <c:v>10.225907057857146</c:v>
                </c:pt>
                <c:pt idx="16">
                  <c:v>20.882019206666669</c:v>
                </c:pt>
                <c:pt idx="18">
                  <c:v>24.176710461190474</c:v>
                </c:pt>
                <c:pt idx="19">
                  <c:v>39.074804676190467</c:v>
                </c:pt>
                <c:pt idx="20">
                  <c:v>8.4669675492857142</c:v>
                </c:pt>
                <c:pt idx="21">
                  <c:v>21.994583027380955</c:v>
                </c:pt>
                <c:pt idx="22">
                  <c:v>1.8730716726190453</c:v>
                </c:pt>
                <c:pt idx="23">
                  <c:v>15.464060586666662</c:v>
                </c:pt>
                <c:pt idx="24">
                  <c:v>23.365574799523806</c:v>
                </c:pt>
                <c:pt idx="25">
                  <c:v>25.243068355238101</c:v>
                </c:pt>
                <c:pt idx="26">
                  <c:v>44.123536284285706</c:v>
                </c:pt>
                <c:pt idx="27">
                  <c:v>33.81856956952381</c:v>
                </c:pt>
              </c:numCache>
            </c:numRef>
          </c:xVal>
          <c:yVal>
            <c:numRef>
              <c:f>Modelēšana!$AN$3:$AN$30</c:f>
              <c:numCache>
                <c:formatCode>General</c:formatCode>
                <c:ptCount val="28"/>
                <c:pt idx="0">
                  <c:v>39.632189369999999</c:v>
                </c:pt>
                <c:pt idx="1">
                  <c:v>36.44831954</c:v>
                </c:pt>
                <c:pt idx="2">
                  <c:v>6.2878721190000002</c:v>
                </c:pt>
                <c:pt idx="3">
                  <c:v>10.37718836</c:v>
                </c:pt>
                <c:pt idx="4">
                  <c:v>20.822943819999999</c:v>
                </c:pt>
                <c:pt idx="5">
                  <c:v>15.8435892</c:v>
                </c:pt>
                <c:pt idx="6">
                  <c:v>47.030407009999998</c:v>
                </c:pt>
                <c:pt idx="7">
                  <c:v>15.420808040000001</c:v>
                </c:pt>
                <c:pt idx="8">
                  <c:v>38.22339934</c:v>
                </c:pt>
                <c:pt idx="9">
                  <c:v>32.83985113</c:v>
                </c:pt>
                <c:pt idx="10">
                  <c:v>37.35113295</c:v>
                </c:pt>
                <c:pt idx="11">
                  <c:v>16.18135096</c:v>
                </c:pt>
                <c:pt idx="12">
                  <c:v>11.128142649999999</c:v>
                </c:pt>
                <c:pt idx="14">
                  <c:v>27.01582805</c:v>
                </c:pt>
                <c:pt idx="15">
                  <c:v>12.259477889999999</c:v>
                </c:pt>
                <c:pt idx="16">
                  <c:v>12.77889487</c:v>
                </c:pt>
                <c:pt idx="18">
                  <c:v>20.469367219999999</c:v>
                </c:pt>
                <c:pt idx="19">
                  <c:v>40.029700499999997</c:v>
                </c:pt>
                <c:pt idx="20">
                  <c:v>11.308702970000001</c:v>
                </c:pt>
                <c:pt idx="21">
                  <c:v>17.3053475</c:v>
                </c:pt>
                <c:pt idx="22">
                  <c:v>8.0698328539999995</c:v>
                </c:pt>
                <c:pt idx="23">
                  <c:v>14.51402594</c:v>
                </c:pt>
                <c:pt idx="24">
                  <c:v>18.697215629999999</c:v>
                </c:pt>
                <c:pt idx="25">
                  <c:v>23.157138289999999</c:v>
                </c:pt>
                <c:pt idx="26">
                  <c:v>45.853023720000003</c:v>
                </c:pt>
                <c:pt idx="27">
                  <c:v>39.726759850000001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A-4516-A959-BA5F3AD0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32896"/>
        <c:axId val="71570560"/>
      </c:scatterChart>
      <c:valAx>
        <c:axId val="7123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570560"/>
        <c:crosses val="autoZero"/>
        <c:crossBetween val="midCat"/>
      </c:valAx>
      <c:valAx>
        <c:axId val="7157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232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Modelēšana!$AP$3:$AP$30</c:f>
              <c:numCache>
                <c:formatCode>General</c:formatCode>
                <c:ptCount val="28"/>
                <c:pt idx="0">
                  <c:v>111.67958840166668</c:v>
                </c:pt>
                <c:pt idx="1">
                  <c:v>112.94567396666667</c:v>
                </c:pt>
                <c:pt idx="2">
                  <c:v>52.267324011666652</c:v>
                </c:pt>
                <c:pt idx="3">
                  <c:v>65.89442317000001</c:v>
                </c:pt>
                <c:pt idx="4">
                  <c:v>79.263617388333344</c:v>
                </c:pt>
                <c:pt idx="5">
                  <c:v>90.264975409999977</c:v>
                </c:pt>
                <c:pt idx="6">
                  <c:v>132.95538809999999</c:v>
                </c:pt>
                <c:pt idx="7">
                  <c:v>83.466986939999984</c:v>
                </c:pt>
                <c:pt idx="8">
                  <c:v>115.57254961916667</c:v>
                </c:pt>
                <c:pt idx="9">
                  <c:v>106.07763805666667</c:v>
                </c:pt>
                <c:pt idx="10">
                  <c:v>125.56394491500001</c:v>
                </c:pt>
                <c:pt idx="11">
                  <c:v>73.380146151666651</c:v>
                </c:pt>
                <c:pt idx="12">
                  <c:v>68.664754086666676</c:v>
                </c:pt>
                <c:pt idx="14">
                  <c:v>80.830924738333351</c:v>
                </c:pt>
                <c:pt idx="15">
                  <c:v>66.831702263333327</c:v>
                </c:pt>
                <c:pt idx="16">
                  <c:v>96.18139548000002</c:v>
                </c:pt>
                <c:pt idx="18">
                  <c:v>89.165331648333321</c:v>
                </c:pt>
                <c:pt idx="19">
                  <c:v>119.58778996166666</c:v>
                </c:pt>
                <c:pt idx="20">
                  <c:v>62.287424243333334</c:v>
                </c:pt>
                <c:pt idx="21">
                  <c:v>84.681410520000014</c:v>
                </c:pt>
                <c:pt idx="22">
                  <c:v>49.841487338333323</c:v>
                </c:pt>
                <c:pt idx="23">
                  <c:v>80.000498249999993</c:v>
                </c:pt>
                <c:pt idx="24">
                  <c:v>80.828033621666663</c:v>
                </c:pt>
                <c:pt idx="25">
                  <c:v>79.182134388333353</c:v>
                </c:pt>
                <c:pt idx="26">
                  <c:v>126.43826011583332</c:v>
                </c:pt>
                <c:pt idx="27">
                  <c:v>104.21092279833334</c:v>
                </c:pt>
              </c:numCache>
            </c:numRef>
          </c:xVal>
          <c:yVal>
            <c:numRef>
              <c:f>Modelēšana!$AQ$3:$AQ$30</c:f>
              <c:numCache>
                <c:formatCode>General</c:formatCode>
                <c:ptCount val="28"/>
                <c:pt idx="0">
                  <c:v>126</c:v>
                </c:pt>
                <c:pt idx="1">
                  <c:v>118</c:v>
                </c:pt>
                <c:pt idx="2">
                  <c:v>48</c:v>
                </c:pt>
                <c:pt idx="3">
                  <c:v>59</c:v>
                </c:pt>
                <c:pt idx="4">
                  <c:v>81</c:v>
                </c:pt>
                <c:pt idx="5">
                  <c:v>88</c:v>
                </c:pt>
                <c:pt idx="6">
                  <c:v>125</c:v>
                </c:pt>
                <c:pt idx="7">
                  <c:v>74</c:v>
                </c:pt>
                <c:pt idx="8">
                  <c:v>109</c:v>
                </c:pt>
                <c:pt idx="9">
                  <c:v>105</c:v>
                </c:pt>
                <c:pt idx="10">
                  <c:v>123</c:v>
                </c:pt>
                <c:pt idx="11">
                  <c:v>67</c:v>
                </c:pt>
                <c:pt idx="12">
                  <c:v>67</c:v>
                </c:pt>
                <c:pt idx="14">
                  <c:v>96</c:v>
                </c:pt>
                <c:pt idx="15">
                  <c:v>65</c:v>
                </c:pt>
                <c:pt idx="16">
                  <c:v>75</c:v>
                </c:pt>
                <c:pt idx="18">
                  <c:v>95</c:v>
                </c:pt>
                <c:pt idx="19">
                  <c:v>128</c:v>
                </c:pt>
                <c:pt idx="20">
                  <c:v>69</c:v>
                </c:pt>
                <c:pt idx="21">
                  <c:v>77</c:v>
                </c:pt>
                <c:pt idx="22">
                  <c:v>59</c:v>
                </c:pt>
                <c:pt idx="23">
                  <c:v>77</c:v>
                </c:pt>
                <c:pt idx="24">
                  <c:v>83</c:v>
                </c:pt>
                <c:pt idx="25">
                  <c:v>92</c:v>
                </c:pt>
                <c:pt idx="26">
                  <c:v>124</c:v>
                </c:pt>
                <c:pt idx="27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9-45A1-88B9-2D74D7537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95136"/>
        <c:axId val="71596672"/>
      </c:scatterChart>
      <c:valAx>
        <c:axId val="71595136"/>
        <c:scaling>
          <c:orientation val="minMax"/>
          <c:min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71596672"/>
        <c:crosses val="autoZero"/>
        <c:crossBetween val="midCat"/>
      </c:valAx>
      <c:valAx>
        <c:axId val="71596672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95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5.1622699501425492E-2"/>
                  <c:y val="-7.5631465249412305E-2"/>
                </c:manualLayout>
              </c:layout>
              <c:numFmt formatCode="General" sourceLinked="0"/>
            </c:trendlineLbl>
          </c:trendline>
          <c:xVal>
            <c:numRef>
              <c:f>Kopējais!$AO$105:$AO$132</c:f>
              <c:numCache>
                <c:formatCode>General</c:formatCode>
                <c:ptCount val="28"/>
                <c:pt idx="0">
                  <c:v>0.15485370188800002</c:v>
                </c:pt>
                <c:pt idx="1">
                  <c:v>0.191764135596</c:v>
                </c:pt>
                <c:pt idx="2">
                  <c:v>0.12488743479299998</c:v>
                </c:pt>
                <c:pt idx="3">
                  <c:v>0.10770555038300002</c:v>
                </c:pt>
                <c:pt idx="4">
                  <c:v>0.122573762648</c:v>
                </c:pt>
                <c:pt idx="5">
                  <c:v>0.15442962222299997</c:v>
                </c:pt>
                <c:pt idx="6">
                  <c:v>0.18102513080750002</c:v>
                </c:pt>
                <c:pt idx="7">
                  <c:v>0.14411166138000001</c:v>
                </c:pt>
                <c:pt idx="8">
                  <c:v>0.1555481554125</c:v>
                </c:pt>
                <c:pt idx="9">
                  <c:v>0.13354592989050001</c:v>
                </c:pt>
                <c:pt idx="10">
                  <c:v>0.17294028163699998</c:v>
                </c:pt>
                <c:pt idx="11">
                  <c:v>0.11418798121400001</c:v>
                </c:pt>
                <c:pt idx="12">
                  <c:v>0.14938902492699999</c:v>
                </c:pt>
                <c:pt idx="14">
                  <c:v>0.11006930259900001</c:v>
                </c:pt>
                <c:pt idx="15">
                  <c:v>0.15882994165199998</c:v>
                </c:pt>
                <c:pt idx="16">
                  <c:v>0.17268501301600001</c:v>
                </c:pt>
                <c:pt idx="18">
                  <c:v>0.16635956954200001</c:v>
                </c:pt>
                <c:pt idx="19">
                  <c:v>0.20006500715700001</c:v>
                </c:pt>
                <c:pt idx="20">
                  <c:v>0.118345843667</c:v>
                </c:pt>
                <c:pt idx="21">
                  <c:v>0.15808922813000001</c:v>
                </c:pt>
                <c:pt idx="22">
                  <c:v>0.12544160077799998</c:v>
                </c:pt>
                <c:pt idx="23">
                  <c:v>0.12689697534200003</c:v>
                </c:pt>
                <c:pt idx="24">
                  <c:v>0.13759753425200003</c:v>
                </c:pt>
                <c:pt idx="25">
                  <c:v>0.13772118536899999</c:v>
                </c:pt>
                <c:pt idx="26">
                  <c:v>0.1804287838975</c:v>
                </c:pt>
                <c:pt idx="27">
                  <c:v>0.18169270656</c:v>
                </c:pt>
              </c:numCache>
            </c:numRef>
          </c:xVal>
          <c:yVal>
            <c:numRef>
              <c:f>Kopējais!$AP$105:$AP$132</c:f>
              <c:numCache>
                <c:formatCode>General</c:formatCode>
                <c:ptCount val="28"/>
                <c:pt idx="0">
                  <c:v>61.380210000000005</c:v>
                </c:pt>
                <c:pt idx="1">
                  <c:v>75.786580000000001</c:v>
                </c:pt>
                <c:pt idx="2">
                  <c:v>48.20243</c:v>
                </c:pt>
                <c:pt idx="3">
                  <c:v>41.967979999999997</c:v>
                </c:pt>
                <c:pt idx="4">
                  <c:v>48.18282</c:v>
                </c:pt>
                <c:pt idx="5">
                  <c:v>61.446219999999997</c:v>
                </c:pt>
                <c:pt idx="6">
                  <c:v>72.420999999999992</c:v>
                </c:pt>
                <c:pt idx="7">
                  <c:v>56.695340000000002</c:v>
                </c:pt>
                <c:pt idx="8">
                  <c:v>61.731380000000001</c:v>
                </c:pt>
                <c:pt idx="9">
                  <c:v>52.595719999999993</c:v>
                </c:pt>
                <c:pt idx="10">
                  <c:v>69.086090000000013</c:v>
                </c:pt>
                <c:pt idx="11">
                  <c:v>44.859180000000009</c:v>
                </c:pt>
                <c:pt idx="12">
                  <c:v>59.574689999999997</c:v>
                </c:pt>
                <c:pt idx="13">
                  <c:v>60.669400000000003</c:v>
                </c:pt>
                <c:pt idx="14">
                  <c:v>43.526609999999998</c:v>
                </c:pt>
                <c:pt idx="15">
                  <c:v>63.322549999999993</c:v>
                </c:pt>
                <c:pt idx="16">
                  <c:v>68.627099999999999</c:v>
                </c:pt>
                <c:pt idx="17">
                  <c:v>74.372200000000007</c:v>
                </c:pt>
                <c:pt idx="18">
                  <c:v>66.056669999999997</c:v>
                </c:pt>
                <c:pt idx="19">
                  <c:v>80.115129999999994</c:v>
                </c:pt>
                <c:pt idx="20">
                  <c:v>45.907440000000008</c:v>
                </c:pt>
                <c:pt idx="21">
                  <c:v>62.984579999999994</c:v>
                </c:pt>
                <c:pt idx="22">
                  <c:v>49.833200000000005</c:v>
                </c:pt>
                <c:pt idx="23">
                  <c:v>48.923000000000002</c:v>
                </c:pt>
                <c:pt idx="24">
                  <c:v>54.979129999999998</c:v>
                </c:pt>
                <c:pt idx="25">
                  <c:v>54.121150000000007</c:v>
                </c:pt>
                <c:pt idx="26">
                  <c:v>72.198009999999996</c:v>
                </c:pt>
                <c:pt idx="27">
                  <c:v>72.07029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D-4424-9378-12B4BA7D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17376"/>
        <c:axId val="73323264"/>
      </c:scatterChart>
      <c:valAx>
        <c:axId val="73317376"/>
        <c:scaling>
          <c:orientation val="minMax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73323264"/>
        <c:crosses val="autoZero"/>
        <c:crossBetween val="midCat"/>
      </c:valAx>
      <c:valAx>
        <c:axId val="73323264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31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4111986001749"/>
          <c:y val="8.4039343690252039E-2"/>
          <c:w val="0.78650218722659671"/>
          <c:h val="0.6662052821739351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8.8722465247399629E-2"/>
                  <c:y val="-1.0179053047100475E-2"/>
                </c:manualLayout>
              </c:layout>
              <c:numFmt formatCode="General" sourceLinked="0"/>
            </c:trendlineLbl>
          </c:trendline>
          <c:xVal>
            <c:numRef>
              <c:f>Kopējais!$AS$105:$AS$132</c:f>
              <c:numCache>
                <c:formatCode>General</c:formatCode>
                <c:ptCount val="28"/>
                <c:pt idx="0">
                  <c:v>0.14851737797619047</c:v>
                </c:pt>
                <c:pt idx="1">
                  <c:v>0.14075708333333337</c:v>
                </c:pt>
                <c:pt idx="2">
                  <c:v>7.3698056547619045E-2</c:v>
                </c:pt>
                <c:pt idx="3">
                  <c:v>0.10697318452380952</c:v>
                </c:pt>
                <c:pt idx="4">
                  <c:v>9.1705675595238095E-2</c:v>
                </c:pt>
                <c:pt idx="5">
                  <c:v>0.13105766369047619</c:v>
                </c:pt>
                <c:pt idx="6">
                  <c:v>0.16816078273809523</c:v>
                </c:pt>
                <c:pt idx="7">
                  <c:v>0.1450548869047619</c:v>
                </c:pt>
                <c:pt idx="8">
                  <c:v>0.18924446130952383</c:v>
                </c:pt>
                <c:pt idx="9">
                  <c:v>0.14254332440476192</c:v>
                </c:pt>
                <c:pt idx="10">
                  <c:v>0.14702885714285716</c:v>
                </c:pt>
                <c:pt idx="11">
                  <c:v>8.7638955357142861E-2</c:v>
                </c:pt>
                <c:pt idx="12">
                  <c:v>0.11120125000000002</c:v>
                </c:pt>
                <c:pt idx="14">
                  <c:v>9.4846699404761925E-2</c:v>
                </c:pt>
                <c:pt idx="15">
                  <c:v>0.10560630952380953</c:v>
                </c:pt>
                <c:pt idx="16">
                  <c:v>0.11069673809523808</c:v>
                </c:pt>
                <c:pt idx="18">
                  <c:v>0.12208466369047619</c:v>
                </c:pt>
                <c:pt idx="19">
                  <c:v>0.15750262500000001</c:v>
                </c:pt>
                <c:pt idx="20">
                  <c:v>0.10299411904761904</c:v>
                </c:pt>
                <c:pt idx="21">
                  <c:v>0.11090188690476191</c:v>
                </c:pt>
                <c:pt idx="22">
                  <c:v>6.9237860119047617E-2</c:v>
                </c:pt>
                <c:pt idx="23">
                  <c:v>0.12132222916666666</c:v>
                </c:pt>
                <c:pt idx="24">
                  <c:v>0.12469514583333335</c:v>
                </c:pt>
                <c:pt idx="25">
                  <c:v>0.12723992559523808</c:v>
                </c:pt>
                <c:pt idx="26">
                  <c:v>0.17012792261904761</c:v>
                </c:pt>
                <c:pt idx="27">
                  <c:v>0.17252445535714284</c:v>
                </c:pt>
              </c:numCache>
            </c:numRef>
          </c:xVal>
          <c:yVal>
            <c:numRef>
              <c:f>Kopējais!$AT$105:$AT$132</c:f>
              <c:numCache>
                <c:formatCode>General</c:formatCode>
                <c:ptCount val="28"/>
                <c:pt idx="0">
                  <c:v>59.406899999999993</c:v>
                </c:pt>
                <c:pt idx="1">
                  <c:v>56.302799999999998</c:v>
                </c:pt>
                <c:pt idx="2">
                  <c:v>29.479199999999999</c:v>
                </c:pt>
                <c:pt idx="3">
                  <c:v>42.789299999999997</c:v>
                </c:pt>
                <c:pt idx="4">
                  <c:v>36.682200000000002</c:v>
                </c:pt>
                <c:pt idx="5">
                  <c:v>52.423100000000005</c:v>
                </c:pt>
                <c:pt idx="6">
                  <c:v>67.264300000000006</c:v>
                </c:pt>
                <c:pt idx="7">
                  <c:v>58.022000000000006</c:v>
                </c:pt>
                <c:pt idx="8">
                  <c:v>75.697699999999998</c:v>
                </c:pt>
                <c:pt idx="9">
                  <c:v>57.017399999999995</c:v>
                </c:pt>
                <c:pt idx="10">
                  <c:v>58.811499999999995</c:v>
                </c:pt>
                <c:pt idx="11">
                  <c:v>35.055599999999998</c:v>
                </c:pt>
                <c:pt idx="12">
                  <c:v>44.480499999999999</c:v>
                </c:pt>
                <c:pt idx="13">
                  <c:v>54.5411</c:v>
                </c:pt>
                <c:pt idx="14">
                  <c:v>37.938699999999997</c:v>
                </c:pt>
                <c:pt idx="15">
                  <c:v>42.242599999999996</c:v>
                </c:pt>
                <c:pt idx="16">
                  <c:v>44.278700000000001</c:v>
                </c:pt>
                <c:pt idx="17">
                  <c:v>74.789400000000001</c:v>
                </c:pt>
                <c:pt idx="18">
                  <c:v>48.8339</c:v>
                </c:pt>
                <c:pt idx="19">
                  <c:v>63.001100000000001</c:v>
                </c:pt>
                <c:pt idx="20">
                  <c:v>40.822599999999994</c:v>
                </c:pt>
                <c:pt idx="21">
                  <c:v>44.360799999999998</c:v>
                </c:pt>
                <c:pt idx="22">
                  <c:v>27.6952</c:v>
                </c:pt>
                <c:pt idx="23">
                  <c:v>48.5289</c:v>
                </c:pt>
                <c:pt idx="24">
                  <c:v>49.878100000000003</c:v>
                </c:pt>
                <c:pt idx="25">
                  <c:v>50.895899999999997</c:v>
                </c:pt>
                <c:pt idx="26">
                  <c:v>68.051199999999994</c:v>
                </c:pt>
                <c:pt idx="27">
                  <c:v>69.009799999999998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A-4E33-ACF5-FDA40B83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22272"/>
        <c:axId val="73623808"/>
      </c:scatterChart>
      <c:valAx>
        <c:axId val="736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623808"/>
        <c:crosses val="autoZero"/>
        <c:crossBetween val="midCat"/>
      </c:valAx>
      <c:valAx>
        <c:axId val="736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622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Kopējais!$AW$105:$AW$132</c:f>
              <c:numCache>
                <c:formatCode>General</c:formatCode>
                <c:ptCount val="28"/>
                <c:pt idx="0">
                  <c:v>6.3653543528333328E-2</c:v>
                </c:pt>
                <c:pt idx="1">
                  <c:v>7.5053222575646755E-2</c:v>
                </c:pt>
                <c:pt idx="2">
                  <c:v>5.9815138057437808E-2</c:v>
                </c:pt>
                <c:pt idx="3">
                  <c:v>7.0029223292114431E-2</c:v>
                </c:pt>
                <c:pt idx="4">
                  <c:v>6.9592810732263671E-2</c:v>
                </c:pt>
                <c:pt idx="5">
                  <c:v>6.0513361067039799E-2</c:v>
                </c:pt>
                <c:pt idx="6">
                  <c:v>9.767143495246268E-2</c:v>
                </c:pt>
                <c:pt idx="7">
                  <c:v>8.9537881371019881E-2</c:v>
                </c:pt>
                <c:pt idx="8">
                  <c:v>9.1960226604577117E-2</c:v>
                </c:pt>
                <c:pt idx="9">
                  <c:v>5.6592809603955227E-2</c:v>
                </c:pt>
                <c:pt idx="10">
                  <c:v>6.9185001072338312E-2</c:v>
                </c:pt>
                <c:pt idx="11">
                  <c:v>6.0156629079626864E-2</c:v>
                </c:pt>
                <c:pt idx="12">
                  <c:v>7.7746257095472643E-2</c:v>
                </c:pt>
                <c:pt idx="14">
                  <c:v>5.2111892717164182E-2</c:v>
                </c:pt>
                <c:pt idx="15">
                  <c:v>8.3225126274925371E-2</c:v>
                </c:pt>
                <c:pt idx="16">
                  <c:v>8.2064555161815933E-2</c:v>
                </c:pt>
                <c:pt idx="18">
                  <c:v>8.741463217221393E-2</c:v>
                </c:pt>
                <c:pt idx="19">
                  <c:v>8.5542546473880599E-2</c:v>
                </c:pt>
                <c:pt idx="20">
                  <c:v>5.6220498315597014E-2</c:v>
                </c:pt>
                <c:pt idx="21">
                  <c:v>6.3748589411691536E-2</c:v>
                </c:pt>
                <c:pt idx="22">
                  <c:v>4.5413005521766171E-2</c:v>
                </c:pt>
                <c:pt idx="23">
                  <c:v>6.6678858840920396E-2</c:v>
                </c:pt>
                <c:pt idx="24">
                  <c:v>5.9179151804004973E-2</c:v>
                </c:pt>
                <c:pt idx="25">
                  <c:v>6.858842614574627E-2</c:v>
                </c:pt>
                <c:pt idx="26">
                  <c:v>0.10026397004691542</c:v>
                </c:pt>
                <c:pt idx="27">
                  <c:v>8.6616070305398002E-2</c:v>
                </c:pt>
              </c:numCache>
            </c:numRef>
          </c:xVal>
          <c:yVal>
            <c:numRef>
              <c:f>Kopējais!$AX$105:$AX$132</c:f>
              <c:numCache>
                <c:formatCode>General</c:formatCode>
                <c:ptCount val="28"/>
                <c:pt idx="0">
                  <c:v>41.65972</c:v>
                </c:pt>
                <c:pt idx="1">
                  <c:v>49.3429</c:v>
                </c:pt>
                <c:pt idx="2">
                  <c:v>39.293550000000003</c:v>
                </c:pt>
                <c:pt idx="3">
                  <c:v>45.838200000000001</c:v>
                </c:pt>
                <c:pt idx="4">
                  <c:v>45.602000000000004</c:v>
                </c:pt>
                <c:pt idx="5">
                  <c:v>39.751649999999998</c:v>
                </c:pt>
                <c:pt idx="6">
                  <c:v>63.855800000000002</c:v>
                </c:pt>
                <c:pt idx="7">
                  <c:v>58.773099999999999</c:v>
                </c:pt>
                <c:pt idx="8">
                  <c:v>60.189460000000004</c:v>
                </c:pt>
                <c:pt idx="9">
                  <c:v>37.003270000000001</c:v>
                </c:pt>
                <c:pt idx="10">
                  <c:v>45.258700000000005</c:v>
                </c:pt>
                <c:pt idx="11">
                  <c:v>39.378299999999996</c:v>
                </c:pt>
                <c:pt idx="12">
                  <c:v>51.129899999999999</c:v>
                </c:pt>
                <c:pt idx="13">
                  <c:v>42.708600000000004</c:v>
                </c:pt>
                <c:pt idx="14">
                  <c:v>33.947320000000005</c:v>
                </c:pt>
                <c:pt idx="15">
                  <c:v>54.733699999999999</c:v>
                </c:pt>
                <c:pt idx="16">
                  <c:v>54.001400000000004</c:v>
                </c:pt>
                <c:pt idx="17">
                  <c:v>60.029299999999999</c:v>
                </c:pt>
                <c:pt idx="18">
                  <c:v>57.292700000000004</c:v>
                </c:pt>
                <c:pt idx="19">
                  <c:v>55.896209999999996</c:v>
                </c:pt>
                <c:pt idx="20">
                  <c:v>36.889799999999994</c:v>
                </c:pt>
                <c:pt idx="21">
                  <c:v>41.759499999999996</c:v>
                </c:pt>
                <c:pt idx="22">
                  <c:v>29.68646</c:v>
                </c:pt>
                <c:pt idx="23">
                  <c:v>43.837999999999994</c:v>
                </c:pt>
                <c:pt idx="24">
                  <c:v>38.642060000000001</c:v>
                </c:pt>
                <c:pt idx="25">
                  <c:v>44.770650000000003</c:v>
                </c:pt>
                <c:pt idx="26">
                  <c:v>65.585499999999996</c:v>
                </c:pt>
                <c:pt idx="27">
                  <c:v>56.742899999999999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F-4EF8-B931-600AA3B0A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48384"/>
        <c:axId val="73650176"/>
      </c:scatterChart>
      <c:valAx>
        <c:axId val="7364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650176"/>
        <c:crosses val="autoZero"/>
        <c:crossBetween val="midCat"/>
      </c:valAx>
      <c:valAx>
        <c:axId val="736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648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8695888013998249"/>
                  <c:y val="1.3414260717410323E-2"/>
                </c:manualLayout>
              </c:layout>
              <c:numFmt formatCode="General" sourceLinked="0"/>
            </c:trendlineLbl>
          </c:trendline>
          <c:xVal>
            <c:numRef>
              <c:f>Kopējais!$BA$105:$BA$132</c:f>
              <c:numCache>
                <c:formatCode>General</c:formatCode>
                <c:ptCount val="28"/>
                <c:pt idx="0">
                  <c:v>7.7839677992727271E-2</c:v>
                </c:pt>
                <c:pt idx="1">
                  <c:v>9.7994693527272733E-2</c:v>
                </c:pt>
                <c:pt idx="2">
                  <c:v>4.4915015447272735E-2</c:v>
                </c:pt>
                <c:pt idx="3">
                  <c:v>6.8519261992727273E-2</c:v>
                </c:pt>
                <c:pt idx="4">
                  <c:v>6.5601798952727275E-2</c:v>
                </c:pt>
                <c:pt idx="5">
                  <c:v>7.4067750341818187E-2</c:v>
                </c:pt>
                <c:pt idx="6">
                  <c:v>0.11739876587636365</c:v>
                </c:pt>
                <c:pt idx="7">
                  <c:v>5.3559414894545458E-2</c:v>
                </c:pt>
                <c:pt idx="8">
                  <c:v>0.10189519060363636</c:v>
                </c:pt>
                <c:pt idx="9">
                  <c:v>6.5472251840000009E-2</c:v>
                </c:pt>
                <c:pt idx="10">
                  <c:v>8.300237256727272E-2</c:v>
                </c:pt>
                <c:pt idx="11">
                  <c:v>4.2494889541818189E-2</c:v>
                </c:pt>
                <c:pt idx="12">
                  <c:v>4.2412345629090915E-2</c:v>
                </c:pt>
                <c:pt idx="14">
                  <c:v>5.8049702952727274E-2</c:v>
                </c:pt>
                <c:pt idx="15">
                  <c:v>4.2466691607272733E-2</c:v>
                </c:pt>
                <c:pt idx="16">
                  <c:v>8.2916892625454541E-2</c:v>
                </c:pt>
                <c:pt idx="18">
                  <c:v>7.2479772596363637E-2</c:v>
                </c:pt>
                <c:pt idx="19">
                  <c:v>9.1866562792727285E-2</c:v>
                </c:pt>
                <c:pt idx="20">
                  <c:v>4.2633633105454552E-2</c:v>
                </c:pt>
                <c:pt idx="21">
                  <c:v>8.1255293410909105E-2</c:v>
                </c:pt>
                <c:pt idx="22">
                  <c:v>3.67980975709091E-2</c:v>
                </c:pt>
                <c:pt idx="23">
                  <c:v>6.0219611927272723E-2</c:v>
                </c:pt>
                <c:pt idx="24">
                  <c:v>7.2394464116363633E-2</c:v>
                </c:pt>
                <c:pt idx="25">
                  <c:v>6.9572988334545449E-2</c:v>
                </c:pt>
                <c:pt idx="26">
                  <c:v>0.10229391752727274</c:v>
                </c:pt>
                <c:pt idx="27">
                  <c:v>7.0379415912727269E-2</c:v>
                </c:pt>
              </c:numCache>
            </c:numRef>
          </c:xVal>
          <c:yVal>
            <c:numRef>
              <c:f>Kopējais!$BB$105:$BB$132</c:f>
              <c:numCache>
                <c:formatCode>General</c:formatCode>
                <c:ptCount val="28"/>
                <c:pt idx="0">
                  <c:v>38.930799999999998</c:v>
                </c:pt>
                <c:pt idx="1">
                  <c:v>47.758099999999999</c:v>
                </c:pt>
                <c:pt idx="2">
                  <c:v>22.462540000000001</c:v>
                </c:pt>
                <c:pt idx="3">
                  <c:v>34.274900000000002</c:v>
                </c:pt>
                <c:pt idx="4">
                  <c:v>32.8125</c:v>
                </c:pt>
                <c:pt idx="5">
                  <c:v>37.057699999999997</c:v>
                </c:pt>
                <c:pt idx="6">
                  <c:v>55.753999999999998</c:v>
                </c:pt>
                <c:pt idx="7">
                  <c:v>26.775300000000001</c:v>
                </c:pt>
                <c:pt idx="8">
                  <c:v>50.468199999999996</c:v>
                </c:pt>
                <c:pt idx="9">
                  <c:v>32.416499999999999</c:v>
                </c:pt>
                <c:pt idx="10">
                  <c:v>41.531500000000001</c:v>
                </c:pt>
                <c:pt idx="11">
                  <c:v>21.252220000000001</c:v>
                </c:pt>
                <c:pt idx="12">
                  <c:v>21.215389999999999</c:v>
                </c:pt>
                <c:pt idx="13">
                  <c:v>54.284800000000004</c:v>
                </c:pt>
                <c:pt idx="14">
                  <c:v>29.844140000000003</c:v>
                </c:pt>
                <c:pt idx="15">
                  <c:v>21.2182</c:v>
                </c:pt>
                <c:pt idx="16">
                  <c:v>41.475200000000001</c:v>
                </c:pt>
                <c:pt idx="17">
                  <c:v>26.607799999999997</c:v>
                </c:pt>
                <c:pt idx="18">
                  <c:v>36.267099999999999</c:v>
                </c:pt>
                <c:pt idx="19">
                  <c:v>45.945499999999996</c:v>
                </c:pt>
                <c:pt idx="20">
                  <c:v>21.393889999999999</c:v>
                </c:pt>
                <c:pt idx="21">
                  <c:v>40.644300000000001</c:v>
                </c:pt>
                <c:pt idx="22">
                  <c:v>18.410129999999999</c:v>
                </c:pt>
                <c:pt idx="23">
                  <c:v>30.122700000000002</c:v>
                </c:pt>
                <c:pt idx="24">
                  <c:v>36.212500000000006</c:v>
                </c:pt>
                <c:pt idx="25">
                  <c:v>34.799100000000003</c:v>
                </c:pt>
                <c:pt idx="26">
                  <c:v>50.7547</c:v>
                </c:pt>
                <c:pt idx="27">
                  <c:v>35.212900000000005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B-44EF-A37C-F16F45F27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93536"/>
        <c:axId val="73795072"/>
      </c:scatterChart>
      <c:valAx>
        <c:axId val="7379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795072"/>
        <c:crosses val="autoZero"/>
        <c:crossBetween val="midCat"/>
      </c:valAx>
      <c:valAx>
        <c:axId val="7379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793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Kopējais!$BE$105:$BE$132</c:f>
              <c:numCache>
                <c:formatCode>General</c:formatCode>
                <c:ptCount val="28"/>
                <c:pt idx="0">
                  <c:v>0.10248864687499999</c:v>
                </c:pt>
                <c:pt idx="1">
                  <c:v>8.3572934375000005E-2</c:v>
                </c:pt>
                <c:pt idx="2">
                  <c:v>5.1845965625000004E-2</c:v>
                </c:pt>
                <c:pt idx="3">
                  <c:v>4.8123868749999993E-2</c:v>
                </c:pt>
                <c:pt idx="4">
                  <c:v>6.9894649999999989E-2</c:v>
                </c:pt>
                <c:pt idx="5">
                  <c:v>4.4051650000000005E-2</c:v>
                </c:pt>
                <c:pt idx="6">
                  <c:v>0.11415085625000002</c:v>
                </c:pt>
                <c:pt idx="7">
                  <c:v>0.11939763437499998</c:v>
                </c:pt>
                <c:pt idx="8">
                  <c:v>0.12116734374999999</c:v>
                </c:pt>
                <c:pt idx="9">
                  <c:v>9.0207203124999982E-2</c:v>
                </c:pt>
                <c:pt idx="10">
                  <c:v>6.760215E-2</c:v>
                </c:pt>
                <c:pt idx="11">
                  <c:v>5.2901213125000006E-2</c:v>
                </c:pt>
                <c:pt idx="12">
                  <c:v>4.9732765624999994E-2</c:v>
                </c:pt>
                <c:pt idx="14">
                  <c:v>6.8838403125000003E-2</c:v>
                </c:pt>
                <c:pt idx="15">
                  <c:v>6.8428568750000002E-2</c:v>
                </c:pt>
                <c:pt idx="16">
                  <c:v>8.6641437499999988E-2</c:v>
                </c:pt>
                <c:pt idx="18">
                  <c:v>8.5418787499999996E-2</c:v>
                </c:pt>
                <c:pt idx="19">
                  <c:v>0.109260109375</c:v>
                </c:pt>
                <c:pt idx="20">
                  <c:v>8.0422421874999997E-2</c:v>
                </c:pt>
                <c:pt idx="21">
                  <c:v>0.10224084374999999</c:v>
                </c:pt>
                <c:pt idx="22">
                  <c:v>3.0923718749999995E-2</c:v>
                </c:pt>
                <c:pt idx="23">
                  <c:v>4.3993743750000001E-2</c:v>
                </c:pt>
                <c:pt idx="24">
                  <c:v>6.7684090624999999E-2</c:v>
                </c:pt>
                <c:pt idx="25">
                  <c:v>0.10583376874999999</c:v>
                </c:pt>
                <c:pt idx="26">
                  <c:v>9.6482784374999991E-2</c:v>
                </c:pt>
                <c:pt idx="27">
                  <c:v>7.1379721874999996E-2</c:v>
                </c:pt>
              </c:numCache>
            </c:numRef>
          </c:xVal>
          <c:yVal>
            <c:numRef>
              <c:f>Kopējais!$BF$105:$BF$132</c:f>
              <c:numCache>
                <c:formatCode>General</c:formatCode>
                <c:ptCount val="28"/>
                <c:pt idx="0">
                  <c:v>68.325800000000001</c:v>
                </c:pt>
                <c:pt idx="1">
                  <c:v>55.715299999999999</c:v>
                </c:pt>
                <c:pt idx="2">
                  <c:v>34.564</c:v>
                </c:pt>
                <c:pt idx="3">
                  <c:v>32.082599999999999</c:v>
                </c:pt>
                <c:pt idx="4">
                  <c:v>46.596400000000003</c:v>
                </c:pt>
                <c:pt idx="5">
                  <c:v>29.367799999999999</c:v>
                </c:pt>
                <c:pt idx="6">
                  <c:v>76.1006</c:v>
                </c:pt>
                <c:pt idx="7">
                  <c:v>79.598399999999998</c:v>
                </c:pt>
                <c:pt idx="8">
                  <c:v>80.778199999999998</c:v>
                </c:pt>
                <c:pt idx="9">
                  <c:v>60.138100000000001</c:v>
                </c:pt>
                <c:pt idx="10">
                  <c:v>45.068100000000001</c:v>
                </c:pt>
                <c:pt idx="11">
                  <c:v>35.267499999999998</c:v>
                </c:pt>
                <c:pt idx="12">
                  <c:v>33.155200000000001</c:v>
                </c:pt>
                <c:pt idx="13">
                  <c:v>58.274000000000001</c:v>
                </c:pt>
                <c:pt idx="14">
                  <c:v>45.892299999999999</c:v>
                </c:pt>
                <c:pt idx="15">
                  <c:v>45.619</c:v>
                </c:pt>
                <c:pt idx="16">
                  <c:v>57.761000000000003</c:v>
                </c:pt>
                <c:pt idx="17">
                  <c:v>35.7318</c:v>
                </c:pt>
                <c:pt idx="18">
                  <c:v>56.945900000000002</c:v>
                </c:pt>
                <c:pt idx="19">
                  <c:v>72.840100000000007</c:v>
                </c:pt>
                <c:pt idx="20">
                  <c:v>53.614899999999999</c:v>
                </c:pt>
                <c:pt idx="21">
                  <c:v>68.160600000000002</c:v>
                </c:pt>
                <c:pt idx="22">
                  <c:v>20.6158</c:v>
                </c:pt>
                <c:pt idx="23">
                  <c:v>29.3292</c:v>
                </c:pt>
                <c:pt idx="24">
                  <c:v>45.122700000000002</c:v>
                </c:pt>
                <c:pt idx="25">
                  <c:v>70.555800000000005</c:v>
                </c:pt>
                <c:pt idx="26">
                  <c:v>64.321899999999999</c:v>
                </c:pt>
                <c:pt idx="27">
                  <c:v>47.586500000000001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0-45F0-8C2F-4B4CD8F6C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23744"/>
        <c:axId val="73825280"/>
      </c:scatterChart>
      <c:valAx>
        <c:axId val="7382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825280"/>
        <c:crosses val="autoZero"/>
        <c:crossBetween val="midCat"/>
      </c:valAx>
      <c:valAx>
        <c:axId val="7382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823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Kopējais!$BI$105:$BI$132</c:f>
              <c:numCache>
                <c:formatCode>General</c:formatCode>
                <c:ptCount val="28"/>
                <c:pt idx="0">
                  <c:v>0.54735294826025116</c:v>
                </c:pt>
                <c:pt idx="1">
                  <c:v>0.58914206940725289</c:v>
                </c:pt>
                <c:pt idx="2">
                  <c:v>0.35516161047032957</c:v>
                </c:pt>
                <c:pt idx="3">
                  <c:v>0.40135108894165128</c:v>
                </c:pt>
                <c:pt idx="4">
                  <c:v>0.41936869792822906</c:v>
                </c:pt>
                <c:pt idx="5">
                  <c:v>0.46412004732233414</c:v>
                </c:pt>
                <c:pt idx="6">
                  <c:v>0.67840697062442157</c:v>
                </c:pt>
                <c:pt idx="7">
                  <c:v>0.55166147892532724</c:v>
                </c:pt>
                <c:pt idx="8">
                  <c:v>0.65981537768023735</c:v>
                </c:pt>
                <c:pt idx="9">
                  <c:v>0.48836151886421714</c:v>
                </c:pt>
                <c:pt idx="10">
                  <c:v>0.53975866241946813</c:v>
                </c:pt>
                <c:pt idx="11">
                  <c:v>0.35737966831758794</c:v>
                </c:pt>
                <c:pt idx="12">
                  <c:v>0.43048164327656352</c:v>
                </c:pt>
                <c:pt idx="14">
                  <c:v>0.3839160007986534</c:v>
                </c:pt>
                <c:pt idx="15">
                  <c:v>0.45855663780800759</c:v>
                </c:pt>
                <c:pt idx="16">
                  <c:v>0.53500463639850859</c:v>
                </c:pt>
                <c:pt idx="18">
                  <c:v>0.53375742550105376</c:v>
                </c:pt>
                <c:pt idx="19">
                  <c:v>0.64423685079860793</c:v>
                </c:pt>
                <c:pt idx="20">
                  <c:v>0.40061651601067055</c:v>
                </c:pt>
                <c:pt idx="21">
                  <c:v>0.51623584160736258</c:v>
                </c:pt>
                <c:pt idx="22">
                  <c:v>0.30781428273972289</c:v>
                </c:pt>
                <c:pt idx="23">
                  <c:v>0.41911141902685978</c:v>
                </c:pt>
                <c:pt idx="24">
                  <c:v>0.46155038663070191</c:v>
                </c:pt>
                <c:pt idx="25">
                  <c:v>0.50895629419452981</c:v>
                </c:pt>
                <c:pt idx="26">
                  <c:v>0.64959737846573584</c:v>
                </c:pt>
                <c:pt idx="27">
                  <c:v>0.58259237001026798</c:v>
                </c:pt>
              </c:numCache>
            </c:numRef>
          </c:xVal>
          <c:yVal>
            <c:numRef>
              <c:f>Kopējais!$BJ$105:$BJ$132</c:f>
              <c:numCache>
                <c:formatCode>General</c:formatCode>
                <c:ptCount val="28"/>
                <c:pt idx="0">
                  <c:v>54.480765500000004</c:v>
                </c:pt>
                <c:pt idx="1">
                  <c:v>58.332695000000001</c:v>
                </c:pt>
                <c:pt idx="2">
                  <c:v>34.991548000000002</c:v>
                </c:pt>
                <c:pt idx="3">
                  <c:v>39.732419999999998</c:v>
                </c:pt>
                <c:pt idx="4">
                  <c:v>41.608515000000004</c:v>
                </c:pt>
                <c:pt idx="5">
                  <c:v>46.246787500000003</c:v>
                </c:pt>
                <c:pt idx="6">
                  <c:v>67.065584999999999</c:v>
                </c:pt>
                <c:pt idx="7">
                  <c:v>54.790120000000002</c:v>
                </c:pt>
                <c:pt idx="8">
                  <c:v>65.596058999999997</c:v>
                </c:pt>
                <c:pt idx="9">
                  <c:v>48.4577855</c:v>
                </c:pt>
                <c:pt idx="10">
                  <c:v>53.829717500000008</c:v>
                </c:pt>
                <c:pt idx="11">
                  <c:v>35.426009000000008</c:v>
                </c:pt>
                <c:pt idx="12">
                  <c:v>42.899640499999997</c:v>
                </c:pt>
                <c:pt idx="13">
                  <c:v>54.806974999999994</c:v>
                </c:pt>
                <c:pt idx="14">
                  <c:v>38.3110985</c:v>
                </c:pt>
                <c:pt idx="15">
                  <c:v>45.687832499999992</c:v>
                </c:pt>
                <c:pt idx="16">
                  <c:v>53.285850000000003</c:v>
                </c:pt>
                <c:pt idx="17">
                  <c:v>56.976125000000003</c:v>
                </c:pt>
                <c:pt idx="18">
                  <c:v>53.111852499999998</c:v>
                </c:pt>
                <c:pt idx="19">
                  <c:v>64.278604000000001</c:v>
                </c:pt>
                <c:pt idx="20">
                  <c:v>39.536992999999995</c:v>
                </c:pt>
                <c:pt idx="21">
                  <c:v>51.453220000000002</c:v>
                </c:pt>
                <c:pt idx="22">
                  <c:v>30.609465</c:v>
                </c:pt>
                <c:pt idx="23">
                  <c:v>41.362594999999999</c:v>
                </c:pt>
                <c:pt idx="24">
                  <c:v>46.021521499999999</c:v>
                </c:pt>
                <c:pt idx="25">
                  <c:v>50.513050000000007</c:v>
                </c:pt>
                <c:pt idx="26">
                  <c:v>64.699352499999989</c:v>
                </c:pt>
                <c:pt idx="27">
                  <c:v>57.962012499999993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1-4BFB-947B-061C4E85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3472"/>
        <c:axId val="73925376"/>
      </c:scatterChart>
      <c:valAx>
        <c:axId val="7383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925376"/>
        <c:crosses val="autoZero"/>
        <c:crossBetween val="midCat"/>
      </c:valAx>
      <c:valAx>
        <c:axId val="73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83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7.2030839895013118E-2"/>
                  <c:y val="-1.4363517060367453E-2"/>
                </c:manualLayout>
              </c:layout>
              <c:numFmt formatCode="General" sourceLinked="0"/>
            </c:trendlineLbl>
          </c:trendline>
          <c:xVal>
            <c:numRef>
              <c:f>Kopējais!$AO$171:$AO$198</c:f>
              <c:numCache>
                <c:formatCode>General</c:formatCode>
                <c:ptCount val="28"/>
                <c:pt idx="0">
                  <c:v>0.14847930140299997</c:v>
                </c:pt>
                <c:pt idx="1">
                  <c:v>0.19003134425599999</c:v>
                </c:pt>
                <c:pt idx="2">
                  <c:v>0.114260557119</c:v>
                </c:pt>
                <c:pt idx="3">
                  <c:v>9.2703487828400002E-2</c:v>
                </c:pt>
                <c:pt idx="4">
                  <c:v>0.10639178993499999</c:v>
                </c:pt>
                <c:pt idx="5">
                  <c:v>0.14187889651299998</c:v>
                </c:pt>
                <c:pt idx="6">
                  <c:v>0.17769029613499998</c:v>
                </c:pt>
                <c:pt idx="7">
                  <c:v>0.13274834452100001</c:v>
                </c:pt>
                <c:pt idx="8">
                  <c:v>0.15372085404750002</c:v>
                </c:pt>
                <c:pt idx="9">
                  <c:v>0.13033024721800002</c:v>
                </c:pt>
                <c:pt idx="10">
                  <c:v>0.16772263729350001</c:v>
                </c:pt>
                <c:pt idx="11">
                  <c:v>0.11035883204700003</c:v>
                </c:pt>
                <c:pt idx="12">
                  <c:v>0.13809463808</c:v>
                </c:pt>
                <c:pt idx="14">
                  <c:v>0.103814389986</c:v>
                </c:pt>
                <c:pt idx="15">
                  <c:v>0.15151030768999998</c:v>
                </c:pt>
                <c:pt idx="16">
                  <c:v>0.14892721326700001</c:v>
                </c:pt>
                <c:pt idx="18">
                  <c:v>0.159144033548</c:v>
                </c:pt>
                <c:pt idx="19">
                  <c:v>0.18792645288750001</c:v>
                </c:pt>
                <c:pt idx="20">
                  <c:v>0.10255611143</c:v>
                </c:pt>
                <c:pt idx="21">
                  <c:v>0.14389520101299999</c:v>
                </c:pt>
                <c:pt idx="22">
                  <c:v>0.11744985914099999</c:v>
                </c:pt>
                <c:pt idx="23">
                  <c:v>0.11666441011799999</c:v>
                </c:pt>
                <c:pt idx="24">
                  <c:v>0.131146224438</c:v>
                </c:pt>
                <c:pt idx="25">
                  <c:v>0.13589901086499998</c:v>
                </c:pt>
                <c:pt idx="26">
                  <c:v>0.174355337315</c:v>
                </c:pt>
                <c:pt idx="27">
                  <c:v>0.17566414940599998</c:v>
                </c:pt>
              </c:numCache>
            </c:numRef>
          </c:xVal>
          <c:yVal>
            <c:numRef>
              <c:f>Kopējais!$AP$171:$AP$198</c:f>
              <c:numCache>
                <c:formatCode>General</c:formatCode>
                <c:ptCount val="28"/>
                <c:pt idx="0">
                  <c:v>57.919699999999999</c:v>
                </c:pt>
                <c:pt idx="1">
                  <c:v>74.551339999999996</c:v>
                </c:pt>
                <c:pt idx="2">
                  <c:v>43.97146</c:v>
                </c:pt>
                <c:pt idx="3">
                  <c:v>35.371010000000005</c:v>
                </c:pt>
                <c:pt idx="4">
                  <c:v>40.37706</c:v>
                </c:pt>
                <c:pt idx="5">
                  <c:v>56.292439999999999</c:v>
                </c:pt>
                <c:pt idx="6">
                  <c:v>71.086119999999994</c:v>
                </c:pt>
                <c:pt idx="7">
                  <c:v>51.782220000000009</c:v>
                </c:pt>
                <c:pt idx="8">
                  <c:v>60.995370000000001</c:v>
                </c:pt>
                <c:pt idx="9">
                  <c:v>51.190300000000001</c:v>
                </c:pt>
                <c:pt idx="10">
                  <c:v>66.871790000000004</c:v>
                </c:pt>
                <c:pt idx="11">
                  <c:v>42.904729999999994</c:v>
                </c:pt>
                <c:pt idx="12">
                  <c:v>53.523900000000005</c:v>
                </c:pt>
                <c:pt idx="13">
                  <c:v>55.487439999999992</c:v>
                </c:pt>
                <c:pt idx="14">
                  <c:v>40.199020000000004</c:v>
                </c:pt>
                <c:pt idx="15">
                  <c:v>58.65701</c:v>
                </c:pt>
                <c:pt idx="16">
                  <c:v>58.364899999999999</c:v>
                </c:pt>
                <c:pt idx="17">
                  <c:v>71.041110000000003</c:v>
                </c:pt>
                <c:pt idx="18">
                  <c:v>62.871210000000005</c:v>
                </c:pt>
                <c:pt idx="19">
                  <c:v>73.725340000000003</c:v>
                </c:pt>
                <c:pt idx="20">
                  <c:v>40.114040000000003</c:v>
                </c:pt>
                <c:pt idx="21">
                  <c:v>57.298919999999995</c:v>
                </c:pt>
                <c:pt idx="22">
                  <c:v>46.176289999999995</c:v>
                </c:pt>
                <c:pt idx="23">
                  <c:v>44.940370000000001</c:v>
                </c:pt>
                <c:pt idx="24">
                  <c:v>51.826119999999996</c:v>
                </c:pt>
                <c:pt idx="25">
                  <c:v>53.207449999999994</c:v>
                </c:pt>
                <c:pt idx="26">
                  <c:v>69.766909999999996</c:v>
                </c:pt>
                <c:pt idx="27">
                  <c:v>69.278779999999998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2-45D5-9ED5-FC54F8136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49952"/>
        <c:axId val="73951488"/>
      </c:scatterChart>
      <c:valAx>
        <c:axId val="7394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951488"/>
        <c:crosses val="autoZero"/>
        <c:crossBetween val="midCat"/>
      </c:valAx>
      <c:valAx>
        <c:axId val="7395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94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8.1475721784776897E-2"/>
                  <c:y val="-0.13840259550889472"/>
                </c:manualLayout>
              </c:layout>
              <c:numFmt formatCode="General" sourceLinked="0"/>
            </c:trendlineLbl>
          </c:trendline>
          <c:xVal>
            <c:numRef>
              <c:f>Dati!$R$109:$R$136</c:f>
              <c:numCache>
                <c:formatCode>General</c:formatCode>
                <c:ptCount val="28"/>
                <c:pt idx="0">
                  <c:v>0.15532957738095238</c:v>
                </c:pt>
                <c:pt idx="1">
                  <c:v>0.14310679166666668</c:v>
                </c:pt>
                <c:pt idx="2">
                  <c:v>7.6944755952380955E-2</c:v>
                </c:pt>
                <c:pt idx="3">
                  <c:v>0.11477328869047621</c:v>
                </c:pt>
                <c:pt idx="4">
                  <c:v>9.6326544642857143E-2</c:v>
                </c:pt>
                <c:pt idx="5">
                  <c:v>0.13280717261904762</c:v>
                </c:pt>
                <c:pt idx="6">
                  <c:v>0.17224917857142857</c:v>
                </c:pt>
                <c:pt idx="7">
                  <c:v>0.14490883928571427</c:v>
                </c:pt>
                <c:pt idx="8">
                  <c:v>0.19106500595238093</c:v>
                </c:pt>
                <c:pt idx="9">
                  <c:v>0.14706706547619047</c:v>
                </c:pt>
                <c:pt idx="10">
                  <c:v>0.15300731845238094</c:v>
                </c:pt>
                <c:pt idx="11">
                  <c:v>9.1786952380952386E-2</c:v>
                </c:pt>
                <c:pt idx="12">
                  <c:v>0.12156237797619047</c:v>
                </c:pt>
                <c:pt idx="13">
                  <c:v>0.14012075595238094</c:v>
                </c:pt>
                <c:pt idx="14">
                  <c:v>9.8881366071428584E-2</c:v>
                </c:pt>
                <c:pt idx="15">
                  <c:v>0.10920352380952381</c:v>
                </c:pt>
                <c:pt idx="16">
                  <c:v>0.11258837499999999</c:v>
                </c:pt>
                <c:pt idx="17">
                  <c:v>0.18305647023809524</c:v>
                </c:pt>
                <c:pt idx="18">
                  <c:v>0.12393185714285714</c:v>
                </c:pt>
                <c:pt idx="19">
                  <c:v>0.16211146130952384</c:v>
                </c:pt>
                <c:pt idx="20">
                  <c:v>0.11195947321428572</c:v>
                </c:pt>
                <c:pt idx="21">
                  <c:v>0.11132552678571429</c:v>
                </c:pt>
                <c:pt idx="22">
                  <c:v>7.6260577380952377E-2</c:v>
                </c:pt>
                <c:pt idx="23">
                  <c:v>0.12558177083333333</c:v>
                </c:pt>
                <c:pt idx="24">
                  <c:v>0.1302529613095238</c:v>
                </c:pt>
                <c:pt idx="25">
                  <c:v>0.12508521726190477</c:v>
                </c:pt>
                <c:pt idx="26">
                  <c:v>0.17325703571428569</c:v>
                </c:pt>
                <c:pt idx="27">
                  <c:v>0.17836216964285717</c:v>
                </c:pt>
              </c:numCache>
            </c:numRef>
          </c:xVal>
          <c:yVal>
            <c:numRef>
              <c:f>Dati!$S$109:$S$136</c:f>
              <c:numCache>
                <c:formatCode>General</c:formatCode>
                <c:ptCount val="28"/>
                <c:pt idx="0">
                  <c:v>15.532999999999999</c:v>
                </c:pt>
                <c:pt idx="1">
                  <c:v>14.310700000000001</c:v>
                </c:pt>
                <c:pt idx="2">
                  <c:v>7.6944800000000004</c:v>
                </c:pt>
                <c:pt idx="3">
                  <c:v>11.4773</c:v>
                </c:pt>
                <c:pt idx="4">
                  <c:v>9.6326499999999999</c:v>
                </c:pt>
                <c:pt idx="5">
                  <c:v>13.2807</c:v>
                </c:pt>
                <c:pt idx="6">
                  <c:v>17.224900000000002</c:v>
                </c:pt>
                <c:pt idx="7">
                  <c:v>14.4909</c:v>
                </c:pt>
                <c:pt idx="8">
                  <c:v>19.1065</c:v>
                </c:pt>
                <c:pt idx="9">
                  <c:v>14.7067</c:v>
                </c:pt>
                <c:pt idx="10">
                  <c:v>15.300700000000001</c:v>
                </c:pt>
                <c:pt idx="11">
                  <c:v>9.1786999999999992</c:v>
                </c:pt>
                <c:pt idx="12">
                  <c:v>12.1562</c:v>
                </c:pt>
                <c:pt idx="13">
                  <c:v>14.0121</c:v>
                </c:pt>
                <c:pt idx="14">
                  <c:v>9.8881399999999999</c:v>
                </c:pt>
                <c:pt idx="15">
                  <c:v>10.920400000000001</c:v>
                </c:pt>
                <c:pt idx="16">
                  <c:v>11.258800000000001</c:v>
                </c:pt>
                <c:pt idx="17">
                  <c:v>18.307500000000001</c:v>
                </c:pt>
                <c:pt idx="18">
                  <c:v>12.3932</c:v>
                </c:pt>
                <c:pt idx="19">
                  <c:v>16.211099999999998</c:v>
                </c:pt>
                <c:pt idx="20">
                  <c:v>11.1959</c:v>
                </c:pt>
                <c:pt idx="21">
                  <c:v>11.1326</c:v>
                </c:pt>
                <c:pt idx="22">
                  <c:v>7.6260599999999998</c:v>
                </c:pt>
                <c:pt idx="23">
                  <c:v>12.558199999999999</c:v>
                </c:pt>
                <c:pt idx="24">
                  <c:v>13.0253</c:v>
                </c:pt>
                <c:pt idx="25">
                  <c:v>12.5085</c:v>
                </c:pt>
                <c:pt idx="26">
                  <c:v>17.325700000000001</c:v>
                </c:pt>
                <c:pt idx="27">
                  <c:v>17.836200000000002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7-4C89-8F2F-6646B43C6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8896"/>
        <c:axId val="73940992"/>
      </c:scatterChart>
      <c:valAx>
        <c:axId val="733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940992"/>
        <c:crosses val="autoZero"/>
        <c:crossBetween val="midCat"/>
      </c:valAx>
      <c:valAx>
        <c:axId val="7394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328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Kopējais!$AS$171:$AS$198</c:f>
              <c:numCache>
                <c:formatCode>General</c:formatCode>
                <c:ptCount val="28"/>
                <c:pt idx="0">
                  <c:v>0.13753033928571429</c:v>
                </c:pt>
                <c:pt idx="1">
                  <c:v>0.14024406250000002</c:v>
                </c:pt>
                <c:pt idx="2">
                  <c:v>7.5050735119047612E-2</c:v>
                </c:pt>
                <c:pt idx="3">
                  <c:v>0.10771372023809522</c:v>
                </c:pt>
                <c:pt idx="4">
                  <c:v>8.7542922619047628E-2</c:v>
                </c:pt>
                <c:pt idx="5">
                  <c:v>0.13168321428571428</c:v>
                </c:pt>
                <c:pt idx="6">
                  <c:v>0.16672285119047617</c:v>
                </c:pt>
                <c:pt idx="7">
                  <c:v>0.14106810119047619</c:v>
                </c:pt>
                <c:pt idx="8">
                  <c:v>0.1901347142857143</c:v>
                </c:pt>
                <c:pt idx="9">
                  <c:v>0.14239743154761902</c:v>
                </c:pt>
                <c:pt idx="10">
                  <c:v>0.14233214583333334</c:v>
                </c:pt>
                <c:pt idx="11">
                  <c:v>8.3336485119047621E-2</c:v>
                </c:pt>
                <c:pt idx="12">
                  <c:v>0.11252947916666668</c:v>
                </c:pt>
                <c:pt idx="14">
                  <c:v>9.0267636904761916E-2</c:v>
                </c:pt>
                <c:pt idx="15">
                  <c:v>0.10277172619047617</c:v>
                </c:pt>
                <c:pt idx="16">
                  <c:v>0.11412553273809524</c:v>
                </c:pt>
                <c:pt idx="18">
                  <c:v>0.10985665773809522</c:v>
                </c:pt>
                <c:pt idx="19">
                  <c:v>0.15652853273809522</c:v>
                </c:pt>
                <c:pt idx="20">
                  <c:v>0.10016849404761904</c:v>
                </c:pt>
                <c:pt idx="21">
                  <c:v>9.8512348214285728E-2</c:v>
                </c:pt>
                <c:pt idx="22">
                  <c:v>6.7953589285714294E-2</c:v>
                </c:pt>
                <c:pt idx="23">
                  <c:v>0.12239318154761905</c:v>
                </c:pt>
                <c:pt idx="24">
                  <c:v>0.12157874702380952</c:v>
                </c:pt>
                <c:pt idx="25">
                  <c:v>0.11379095238095238</c:v>
                </c:pt>
                <c:pt idx="26">
                  <c:v>0.17339350297619044</c:v>
                </c:pt>
                <c:pt idx="27">
                  <c:v>0.16648638988095238</c:v>
                </c:pt>
              </c:numCache>
            </c:numRef>
          </c:xVal>
          <c:yVal>
            <c:numRef>
              <c:f>Kopējais!$AT$171:$AT$198</c:f>
              <c:numCache>
                <c:formatCode>General</c:formatCode>
                <c:ptCount val="28"/>
                <c:pt idx="0">
                  <c:v>54.625900000000001</c:v>
                </c:pt>
                <c:pt idx="1">
                  <c:v>55.733800000000002</c:v>
                </c:pt>
                <c:pt idx="2">
                  <c:v>29.831900000000001</c:v>
                </c:pt>
                <c:pt idx="3">
                  <c:v>42.778300000000002</c:v>
                </c:pt>
                <c:pt idx="4">
                  <c:v>34.760399999999997</c:v>
                </c:pt>
                <c:pt idx="5">
                  <c:v>52.33</c:v>
                </c:pt>
                <c:pt idx="6">
                  <c:v>66.237099999999998</c:v>
                </c:pt>
                <c:pt idx="7">
                  <c:v>56.037999999999997</c:v>
                </c:pt>
                <c:pt idx="8">
                  <c:v>75.607500000000002</c:v>
                </c:pt>
                <c:pt idx="9">
                  <c:v>56.616299999999995</c:v>
                </c:pt>
                <c:pt idx="10">
                  <c:v>56.530299999999997</c:v>
                </c:pt>
                <c:pt idx="11">
                  <c:v>33.069000000000003</c:v>
                </c:pt>
                <c:pt idx="12">
                  <c:v>44.713000000000001</c:v>
                </c:pt>
                <c:pt idx="13">
                  <c:v>53.591899999999995</c:v>
                </c:pt>
                <c:pt idx="14">
                  <c:v>35.845799999999997</c:v>
                </c:pt>
                <c:pt idx="15">
                  <c:v>40.811900000000001</c:v>
                </c:pt>
                <c:pt idx="16">
                  <c:v>45.341099999999997</c:v>
                </c:pt>
                <c:pt idx="17">
                  <c:v>71.067400000000006</c:v>
                </c:pt>
                <c:pt idx="18">
                  <c:v>43.629400000000004</c:v>
                </c:pt>
                <c:pt idx="19">
                  <c:v>62.174400000000006</c:v>
                </c:pt>
                <c:pt idx="20">
                  <c:v>39.825800000000001</c:v>
                </c:pt>
                <c:pt idx="21">
                  <c:v>39.1175</c:v>
                </c:pt>
                <c:pt idx="22">
                  <c:v>27.022890000000004</c:v>
                </c:pt>
                <c:pt idx="23">
                  <c:v>48.636600000000001</c:v>
                </c:pt>
                <c:pt idx="24">
                  <c:v>48.324399999999997</c:v>
                </c:pt>
                <c:pt idx="25">
                  <c:v>45.191099999999999</c:v>
                </c:pt>
                <c:pt idx="26">
                  <c:v>68.925399999999996</c:v>
                </c:pt>
                <c:pt idx="27">
                  <c:v>66.188600000000008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4-43D9-97D5-29B645004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71968"/>
        <c:axId val="73981952"/>
      </c:scatterChart>
      <c:valAx>
        <c:axId val="7397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981952"/>
        <c:crosses val="autoZero"/>
        <c:crossBetween val="midCat"/>
      </c:valAx>
      <c:valAx>
        <c:axId val="7398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971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7.4586221955711421E-2"/>
                  <c:y val="-3.0832481700990188E-2"/>
                </c:manualLayout>
              </c:layout>
              <c:numFmt formatCode="General" sourceLinked="0"/>
            </c:trendlineLbl>
          </c:trendline>
          <c:xVal>
            <c:numRef>
              <c:f>Kopējais!$AW$171:$AW$198</c:f>
              <c:numCache>
                <c:formatCode>General</c:formatCode>
                <c:ptCount val="28"/>
                <c:pt idx="0">
                  <c:v>6.1800131276144275E-2</c:v>
                </c:pt>
                <c:pt idx="1">
                  <c:v>6.7674840795074617E-2</c:v>
                </c:pt>
                <c:pt idx="2">
                  <c:v>5.8498590044900503E-2</c:v>
                </c:pt>
                <c:pt idx="3">
                  <c:v>5.8051741765099502E-2</c:v>
                </c:pt>
                <c:pt idx="4">
                  <c:v>6.8807876346293526E-2</c:v>
                </c:pt>
                <c:pt idx="5">
                  <c:v>6.1136344026243773E-2</c:v>
                </c:pt>
                <c:pt idx="6">
                  <c:v>0.1005717418926368</c:v>
                </c:pt>
                <c:pt idx="7">
                  <c:v>8.7097527203507455E-2</c:v>
                </c:pt>
                <c:pt idx="8">
                  <c:v>8.9687991187512445E-2</c:v>
                </c:pt>
                <c:pt idx="9">
                  <c:v>5.5838412403582088E-2</c:v>
                </c:pt>
                <c:pt idx="10">
                  <c:v>6.5351369120024871E-2</c:v>
                </c:pt>
                <c:pt idx="11">
                  <c:v>5.8108118343880584E-2</c:v>
                </c:pt>
                <c:pt idx="12">
                  <c:v>7.2653750268432821E-2</c:v>
                </c:pt>
                <c:pt idx="14">
                  <c:v>5.3272940409975114E-2</c:v>
                </c:pt>
                <c:pt idx="15">
                  <c:v>7.9691775828258704E-2</c:v>
                </c:pt>
                <c:pt idx="16">
                  <c:v>8.3813969401616922E-2</c:v>
                </c:pt>
                <c:pt idx="18">
                  <c:v>8.0908414815248755E-2</c:v>
                </c:pt>
                <c:pt idx="19">
                  <c:v>8.5695063620746262E-2</c:v>
                </c:pt>
                <c:pt idx="20">
                  <c:v>5.4584740619328345E-2</c:v>
                </c:pt>
                <c:pt idx="21">
                  <c:v>6.1984822334651732E-2</c:v>
                </c:pt>
                <c:pt idx="22">
                  <c:v>4.1020999393308451E-2</c:v>
                </c:pt>
                <c:pt idx="23">
                  <c:v>6.3954994519999989E-2</c:v>
                </c:pt>
                <c:pt idx="24">
                  <c:v>6.4470492482437802E-2</c:v>
                </c:pt>
                <c:pt idx="25">
                  <c:v>6.8937292027711441E-2</c:v>
                </c:pt>
                <c:pt idx="26">
                  <c:v>0.10572874210134328</c:v>
                </c:pt>
                <c:pt idx="27">
                  <c:v>7.8386882902587066E-2</c:v>
                </c:pt>
              </c:numCache>
            </c:numRef>
          </c:xVal>
          <c:yVal>
            <c:numRef>
              <c:f>Kopējais!$AX$171:$AX$198</c:f>
              <c:numCache>
                <c:formatCode>General</c:formatCode>
                <c:ptCount val="28"/>
                <c:pt idx="0">
                  <c:v>40.259609999999995</c:v>
                </c:pt>
                <c:pt idx="1">
                  <c:v>44.280500000000004</c:v>
                </c:pt>
                <c:pt idx="2">
                  <c:v>38.324169999999995</c:v>
                </c:pt>
                <c:pt idx="3">
                  <c:v>37.653300000000002</c:v>
                </c:pt>
                <c:pt idx="4">
                  <c:v>44.945999999999998</c:v>
                </c:pt>
                <c:pt idx="5">
                  <c:v>40.123460000000001</c:v>
                </c:pt>
                <c:pt idx="6">
                  <c:v>65.235799999999998</c:v>
                </c:pt>
                <c:pt idx="7">
                  <c:v>56.869500000000002</c:v>
                </c:pt>
                <c:pt idx="8">
                  <c:v>58.256590000000003</c:v>
                </c:pt>
                <c:pt idx="9">
                  <c:v>36.256749999999997</c:v>
                </c:pt>
                <c:pt idx="10">
                  <c:v>42.426369999999999</c:v>
                </c:pt>
                <c:pt idx="11">
                  <c:v>37.876999999999995</c:v>
                </c:pt>
                <c:pt idx="12">
                  <c:v>47.6447</c:v>
                </c:pt>
                <c:pt idx="13">
                  <c:v>40.642809999999997</c:v>
                </c:pt>
                <c:pt idx="14">
                  <c:v>34.555729999999997</c:v>
                </c:pt>
                <c:pt idx="15">
                  <c:v>52.209900000000005</c:v>
                </c:pt>
                <c:pt idx="16">
                  <c:v>55.043700000000001</c:v>
                </c:pt>
                <c:pt idx="17">
                  <c:v>57.180900000000008</c:v>
                </c:pt>
                <c:pt idx="18">
                  <c:v>52.655799999999999</c:v>
                </c:pt>
                <c:pt idx="19">
                  <c:v>55.559310000000004</c:v>
                </c:pt>
                <c:pt idx="20">
                  <c:v>35.735330000000005</c:v>
                </c:pt>
                <c:pt idx="21">
                  <c:v>40.484899999999996</c:v>
                </c:pt>
                <c:pt idx="22">
                  <c:v>26.69313</c:v>
                </c:pt>
                <c:pt idx="23">
                  <c:v>41.938000000000002</c:v>
                </c:pt>
                <c:pt idx="24">
                  <c:v>41.974609999999998</c:v>
                </c:pt>
                <c:pt idx="25">
                  <c:v>44.697299999999998</c:v>
                </c:pt>
                <c:pt idx="26">
                  <c:v>68.680700000000002</c:v>
                </c:pt>
                <c:pt idx="27">
                  <c:v>50.867559999999997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7-4BC8-9864-61AC45BAD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07232"/>
        <c:axId val="74208768"/>
      </c:scatterChart>
      <c:valAx>
        <c:axId val="7420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208768"/>
        <c:crosses val="autoZero"/>
        <c:crossBetween val="midCat"/>
      </c:valAx>
      <c:valAx>
        <c:axId val="7420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07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368220395808188E-2"/>
          <c:y val="3.3727989719386633E-2"/>
          <c:w val="0.90857757791560378"/>
          <c:h val="0.913532644506626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9.8200415274209807E-2"/>
                  <c:y val="-2.7887797655279021E-2"/>
                </c:manualLayout>
              </c:layout>
              <c:numFmt formatCode="General" sourceLinked="0"/>
            </c:trendlineLbl>
          </c:trendline>
          <c:xVal>
            <c:numRef>
              <c:f>Kopējais!$BA$171:$BA$198</c:f>
              <c:numCache>
                <c:formatCode>General</c:formatCode>
                <c:ptCount val="28"/>
                <c:pt idx="0">
                  <c:v>6.8496975214545466E-2</c:v>
                </c:pt>
                <c:pt idx="1">
                  <c:v>8.7176394443636368E-2</c:v>
                </c:pt>
                <c:pt idx="2">
                  <c:v>4.4097334719999999E-2</c:v>
                </c:pt>
                <c:pt idx="3">
                  <c:v>7.4343514472727273E-2</c:v>
                </c:pt>
                <c:pt idx="4">
                  <c:v>5.7299655360000007E-2</c:v>
                </c:pt>
                <c:pt idx="5">
                  <c:v>7.529911586909091E-2</c:v>
                </c:pt>
                <c:pt idx="6">
                  <c:v>0.11521870583272725</c:v>
                </c:pt>
                <c:pt idx="7">
                  <c:v>4.7233368669090912E-2</c:v>
                </c:pt>
                <c:pt idx="8">
                  <c:v>9.8753720901818165E-2</c:v>
                </c:pt>
                <c:pt idx="9">
                  <c:v>5.4103669614545456E-2</c:v>
                </c:pt>
                <c:pt idx="10">
                  <c:v>6.8936941818181816E-2</c:v>
                </c:pt>
                <c:pt idx="11">
                  <c:v>4.7330929105454549E-2</c:v>
                </c:pt>
                <c:pt idx="12">
                  <c:v>3.933597009454546E-2</c:v>
                </c:pt>
                <c:pt idx="14">
                  <c:v>4.7205508043636366E-2</c:v>
                </c:pt>
                <c:pt idx="15">
                  <c:v>3.5297101934545459E-2</c:v>
                </c:pt>
                <c:pt idx="16">
                  <c:v>7.6951766312727279E-2</c:v>
                </c:pt>
                <c:pt idx="18">
                  <c:v>7.1362963898181822E-2</c:v>
                </c:pt>
                <c:pt idx="19">
                  <c:v>7.992219662545455E-2</c:v>
                </c:pt>
                <c:pt idx="20">
                  <c:v>3.7995913658181821E-2</c:v>
                </c:pt>
                <c:pt idx="21">
                  <c:v>6.9620409454545465E-2</c:v>
                </c:pt>
                <c:pt idx="22">
                  <c:v>3.53227744E-2</c:v>
                </c:pt>
                <c:pt idx="23">
                  <c:v>5.6626427112727272E-2</c:v>
                </c:pt>
                <c:pt idx="24">
                  <c:v>5.4990631709090902E-2</c:v>
                </c:pt>
                <c:pt idx="25">
                  <c:v>6.7339535883636364E-2</c:v>
                </c:pt>
                <c:pt idx="26">
                  <c:v>9.3469192349090902E-2</c:v>
                </c:pt>
                <c:pt idx="27">
                  <c:v>6.5413577192727279E-2</c:v>
                </c:pt>
              </c:numCache>
            </c:numRef>
          </c:xVal>
          <c:yVal>
            <c:numRef>
              <c:f>Kopējais!$BB$171:$BB$198</c:f>
              <c:numCache>
                <c:formatCode>General</c:formatCode>
                <c:ptCount val="28"/>
                <c:pt idx="0">
                  <c:v>34.261600000000001</c:v>
                </c:pt>
                <c:pt idx="1">
                  <c:v>42.991900000000001</c:v>
                </c:pt>
                <c:pt idx="2">
                  <c:v>22.052600000000002</c:v>
                </c:pt>
                <c:pt idx="3">
                  <c:v>37.223300000000002</c:v>
                </c:pt>
                <c:pt idx="4">
                  <c:v>28.661099999999998</c:v>
                </c:pt>
                <c:pt idx="5">
                  <c:v>37.224400000000003</c:v>
                </c:pt>
                <c:pt idx="6">
                  <c:v>54.667199999999994</c:v>
                </c:pt>
                <c:pt idx="7">
                  <c:v>23.6282</c:v>
                </c:pt>
                <c:pt idx="8">
                  <c:v>49.136700000000005</c:v>
                </c:pt>
                <c:pt idx="9">
                  <c:v>26.0746</c:v>
                </c:pt>
                <c:pt idx="10">
                  <c:v>34.324799999999996</c:v>
                </c:pt>
                <c:pt idx="11">
                  <c:v>24.167809999999999</c:v>
                </c:pt>
                <c:pt idx="12">
                  <c:v>19.578130000000002</c:v>
                </c:pt>
                <c:pt idx="13">
                  <c:v>45.856499999999997</c:v>
                </c:pt>
                <c:pt idx="14">
                  <c:v>23.740600000000001</c:v>
                </c:pt>
                <c:pt idx="15">
                  <c:v>17.656549999999999</c:v>
                </c:pt>
                <c:pt idx="16">
                  <c:v>38.4923</c:v>
                </c:pt>
                <c:pt idx="17">
                  <c:v>30.4298</c:v>
                </c:pt>
                <c:pt idx="18">
                  <c:v>35.695900000000002</c:v>
                </c:pt>
                <c:pt idx="19">
                  <c:v>39.973399999999998</c:v>
                </c:pt>
                <c:pt idx="20">
                  <c:v>18.969950000000001</c:v>
                </c:pt>
                <c:pt idx="21">
                  <c:v>34.822900000000004</c:v>
                </c:pt>
                <c:pt idx="22">
                  <c:v>17.66789</c:v>
                </c:pt>
                <c:pt idx="23">
                  <c:v>28.649799999999999</c:v>
                </c:pt>
                <c:pt idx="24">
                  <c:v>27.442</c:v>
                </c:pt>
                <c:pt idx="25">
                  <c:v>32.888600000000004</c:v>
                </c:pt>
                <c:pt idx="26">
                  <c:v>46.753799999999998</c:v>
                </c:pt>
                <c:pt idx="27">
                  <c:v>31.888300000000001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E-4707-8DBC-96E1F1480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1536"/>
        <c:axId val="74243072"/>
      </c:scatterChart>
      <c:valAx>
        <c:axId val="7424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243072"/>
        <c:crosses val="autoZero"/>
        <c:crossBetween val="midCat"/>
      </c:valAx>
      <c:valAx>
        <c:axId val="7424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41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2.9495827946879775E-2"/>
                  <c:y val="-4.172825116904981E-2"/>
                </c:manualLayout>
              </c:layout>
              <c:numFmt formatCode="General" sourceLinked="0"/>
            </c:trendlineLbl>
          </c:trendline>
          <c:xVal>
            <c:numRef>
              <c:f>Kopējais!$BE$171:$BE$198</c:f>
              <c:numCache>
                <c:formatCode>General</c:formatCode>
                <c:ptCount val="28"/>
                <c:pt idx="0">
                  <c:v>9.380271250000001E-2</c:v>
                </c:pt>
                <c:pt idx="1">
                  <c:v>8.1505875000000005E-2</c:v>
                </c:pt>
                <c:pt idx="2">
                  <c:v>4.7081815625000002E-2</c:v>
                </c:pt>
                <c:pt idx="3">
                  <c:v>3.5701640625000003E-2</c:v>
                </c:pt>
                <c:pt idx="4">
                  <c:v>6.7762906249999991E-2</c:v>
                </c:pt>
                <c:pt idx="5">
                  <c:v>3.6474124999999996E-2</c:v>
                </c:pt>
                <c:pt idx="6">
                  <c:v>0.10889859375000001</c:v>
                </c:pt>
                <c:pt idx="7">
                  <c:v>9.7014612499999986E-2</c:v>
                </c:pt>
                <c:pt idx="8">
                  <c:v>0.1158345625</c:v>
                </c:pt>
                <c:pt idx="9">
                  <c:v>8.3931249999999985E-2</c:v>
                </c:pt>
                <c:pt idx="10">
                  <c:v>6.2230721874999999E-2</c:v>
                </c:pt>
                <c:pt idx="11">
                  <c:v>4.9215170624999992E-2</c:v>
                </c:pt>
                <c:pt idx="12">
                  <c:v>4.3193015625000004E-2</c:v>
                </c:pt>
                <c:pt idx="14">
                  <c:v>6.5962859374999988E-2</c:v>
                </c:pt>
                <c:pt idx="15">
                  <c:v>5.5796434375000002E-2</c:v>
                </c:pt>
                <c:pt idx="16">
                  <c:v>7.6665443749999992E-2</c:v>
                </c:pt>
                <c:pt idx="18">
                  <c:v>8.2097553125E-2</c:v>
                </c:pt>
                <c:pt idx="19">
                  <c:v>0.10523392187499998</c:v>
                </c:pt>
                <c:pt idx="20">
                  <c:v>8.02159125E-2</c:v>
                </c:pt>
                <c:pt idx="21">
                  <c:v>0.10139904374999999</c:v>
                </c:pt>
                <c:pt idx="22">
                  <c:v>2.8872937499999998E-2</c:v>
                </c:pt>
                <c:pt idx="23">
                  <c:v>3.8544812499999997E-2</c:v>
                </c:pt>
                <c:pt idx="24">
                  <c:v>6.2585021875000008E-2</c:v>
                </c:pt>
                <c:pt idx="25">
                  <c:v>0.10108682499999999</c:v>
                </c:pt>
                <c:pt idx="26">
                  <c:v>9.7527578125E-2</c:v>
                </c:pt>
                <c:pt idx="27">
                  <c:v>6.9446192500000004E-2</c:v>
                </c:pt>
              </c:numCache>
            </c:numRef>
          </c:xVal>
          <c:yVal>
            <c:numRef>
              <c:f>Kopējais!$BF$171:$BF$198</c:f>
              <c:numCache>
                <c:formatCode>General</c:formatCode>
                <c:ptCount val="28"/>
                <c:pt idx="0">
                  <c:v>62.5351</c:v>
                </c:pt>
                <c:pt idx="1">
                  <c:v>54.337299999999999</c:v>
                </c:pt>
                <c:pt idx="2">
                  <c:v>31.387899999999998</c:v>
                </c:pt>
                <c:pt idx="3">
                  <c:v>23.801100000000002</c:v>
                </c:pt>
                <c:pt idx="4">
                  <c:v>45.1753</c:v>
                </c:pt>
                <c:pt idx="5">
                  <c:v>24.316099999999999</c:v>
                </c:pt>
                <c:pt idx="6">
                  <c:v>72.599100000000007</c:v>
                </c:pt>
                <c:pt idx="7">
                  <c:v>64.676400000000001</c:v>
                </c:pt>
                <c:pt idx="8">
                  <c:v>77.222999999999999</c:v>
                </c:pt>
                <c:pt idx="9">
                  <c:v>57.468899999999998</c:v>
                </c:pt>
                <c:pt idx="10">
                  <c:v>41.487200000000001</c:v>
                </c:pt>
                <c:pt idx="11">
                  <c:v>32.810099999999998</c:v>
                </c:pt>
                <c:pt idx="12">
                  <c:v>28.795400000000001</c:v>
                </c:pt>
                <c:pt idx="13">
                  <c:v>57.495699999999999</c:v>
                </c:pt>
                <c:pt idx="14">
                  <c:v>43.975200000000001</c:v>
                </c:pt>
                <c:pt idx="15">
                  <c:v>37.197600000000001</c:v>
                </c:pt>
                <c:pt idx="16">
                  <c:v>51.110300000000002</c:v>
                </c:pt>
                <c:pt idx="17">
                  <c:v>31.533300000000001</c:v>
                </c:pt>
                <c:pt idx="18">
                  <c:v>54.731699999999996</c:v>
                </c:pt>
                <c:pt idx="19">
                  <c:v>70.155900000000003</c:v>
                </c:pt>
                <c:pt idx="20">
                  <c:v>53.4773</c:v>
                </c:pt>
                <c:pt idx="21">
                  <c:v>67.599400000000003</c:v>
                </c:pt>
                <c:pt idx="22">
                  <c:v>19.2486</c:v>
                </c:pt>
                <c:pt idx="23">
                  <c:v>25.6966</c:v>
                </c:pt>
                <c:pt idx="24">
                  <c:v>41.723300000000002</c:v>
                </c:pt>
                <c:pt idx="25">
                  <c:v>67.391199999999998</c:v>
                </c:pt>
                <c:pt idx="26">
                  <c:v>65.0184</c:v>
                </c:pt>
                <c:pt idx="27">
                  <c:v>46.297499999999999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C-43C4-B8B3-37FDCB75E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63552"/>
        <c:axId val="74285824"/>
      </c:scatterChart>
      <c:valAx>
        <c:axId val="7426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285824"/>
        <c:crosses val="autoZero"/>
        <c:crossBetween val="midCat"/>
      </c:valAx>
      <c:valAx>
        <c:axId val="7428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6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3401271034014151"/>
                  <c:y val="-2.6923830188981496E-2"/>
                </c:manualLayout>
              </c:layout>
              <c:numFmt formatCode="General" sourceLinked="0"/>
            </c:trendlineLbl>
          </c:trendline>
          <c:xVal>
            <c:numRef>
              <c:f>Kopējais!$BI$171:$BI$198</c:f>
              <c:numCache>
                <c:formatCode>General</c:formatCode>
                <c:ptCount val="28"/>
                <c:pt idx="0">
                  <c:v>0.51010945967940402</c:v>
                </c:pt>
                <c:pt idx="1">
                  <c:v>0.56663251699471107</c:v>
                </c:pt>
                <c:pt idx="2">
                  <c:v>0.33898903262794811</c:v>
                </c:pt>
                <c:pt idx="3">
                  <c:v>0.36851410492932202</c:v>
                </c:pt>
                <c:pt idx="4">
                  <c:v>0.38780515051034109</c:v>
                </c:pt>
                <c:pt idx="5">
                  <c:v>0.44647169569404899</c:v>
                </c:pt>
                <c:pt idx="6">
                  <c:v>0.66910218880084016</c:v>
                </c:pt>
                <c:pt idx="7">
                  <c:v>0.5051619540840746</c:v>
                </c:pt>
                <c:pt idx="8">
                  <c:v>0.648131842922545</c:v>
                </c:pt>
                <c:pt idx="9">
                  <c:v>0.46660101078374649</c:v>
                </c:pt>
                <c:pt idx="10">
                  <c:v>0.50657381594004003</c:v>
                </c:pt>
                <c:pt idx="11">
                  <c:v>0.34834953524038276</c:v>
                </c:pt>
                <c:pt idx="12">
                  <c:v>0.40580685323464494</c:v>
                </c:pt>
                <c:pt idx="14">
                  <c:v>0.36052333471937337</c:v>
                </c:pt>
                <c:pt idx="15">
                  <c:v>0.42506734601828028</c:v>
                </c:pt>
                <c:pt idx="16">
                  <c:v>0.50048392546943943</c:v>
                </c:pt>
                <c:pt idx="18">
                  <c:v>0.50336962312452571</c:v>
                </c:pt>
                <c:pt idx="19">
                  <c:v>0.61530616774679603</c:v>
                </c:pt>
                <c:pt idx="20">
                  <c:v>0.37552117225512921</c:v>
                </c:pt>
                <c:pt idx="21">
                  <c:v>0.47541182476648286</c:v>
                </c:pt>
                <c:pt idx="22">
                  <c:v>0.2906201597200227</c:v>
                </c:pt>
                <c:pt idx="23">
                  <c:v>0.39818382579834632</c:v>
                </c:pt>
                <c:pt idx="24">
                  <c:v>0.43477111752833819</c:v>
                </c:pt>
                <c:pt idx="25">
                  <c:v>0.48705361615730014</c:v>
                </c:pt>
                <c:pt idx="26">
                  <c:v>0.64447435286662469</c:v>
                </c:pt>
                <c:pt idx="27">
                  <c:v>0.55539719188226666</c:v>
                </c:pt>
              </c:numCache>
            </c:numRef>
          </c:xVal>
          <c:yVal>
            <c:numRef>
              <c:f>Kopējais!$BJ$171:$BJ$198</c:f>
              <c:numCache>
                <c:formatCode>General</c:formatCode>
                <c:ptCount val="28"/>
                <c:pt idx="0">
                  <c:v>50.407926500000002</c:v>
                </c:pt>
                <c:pt idx="1">
                  <c:v>55.962334999999996</c:v>
                </c:pt>
                <c:pt idx="2">
                  <c:v>33.318170500000001</c:v>
                </c:pt>
                <c:pt idx="3">
                  <c:v>36.200147500000007</c:v>
                </c:pt>
                <c:pt idx="4">
                  <c:v>38.034779999999998</c:v>
                </c:pt>
                <c:pt idx="5">
                  <c:v>44.266424000000008</c:v>
                </c:pt>
                <c:pt idx="6">
                  <c:v>65.939480000000003</c:v>
                </c:pt>
                <c:pt idx="7">
                  <c:v>49.912579999999998</c:v>
                </c:pt>
                <c:pt idx="8">
                  <c:v>64.299995999999993</c:v>
                </c:pt>
                <c:pt idx="9">
                  <c:v>46.225417499999999</c:v>
                </c:pt>
                <c:pt idx="10">
                  <c:v>50.302517999999999</c:v>
                </c:pt>
                <c:pt idx="11">
                  <c:v>34.430059499999999</c:v>
                </c:pt>
                <c:pt idx="12">
                  <c:v>39.940866000000007</c:v>
                </c:pt>
                <c:pt idx="13">
                  <c:v>51.161911500000002</c:v>
                </c:pt>
                <c:pt idx="14">
                  <c:v>35.538964499999999</c:v>
                </c:pt>
                <c:pt idx="15">
                  <c:v>41.809662499999995</c:v>
                </c:pt>
                <c:pt idx="16">
                  <c:v>49.548059999999992</c:v>
                </c:pt>
                <c:pt idx="17">
                  <c:v>54.920217500000007</c:v>
                </c:pt>
                <c:pt idx="18">
                  <c:v>49.872457500000003</c:v>
                </c:pt>
                <c:pt idx="19">
                  <c:v>60.826896500000004</c:v>
                </c:pt>
                <c:pt idx="20">
                  <c:v>37.160844500000003</c:v>
                </c:pt>
                <c:pt idx="21">
                  <c:v>47.281329999999997</c:v>
                </c:pt>
                <c:pt idx="22">
                  <c:v>28.724632499999998</c:v>
                </c:pt>
                <c:pt idx="23">
                  <c:v>39.269392500000002</c:v>
                </c:pt>
                <c:pt idx="24">
                  <c:v>43.080716499999994</c:v>
                </c:pt>
                <c:pt idx="25">
                  <c:v>47.990632499999997</c:v>
                </c:pt>
                <c:pt idx="26">
                  <c:v>64.078702499999991</c:v>
                </c:pt>
                <c:pt idx="27">
                  <c:v>54.819263999999997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2-49E5-88D8-9AFFCD653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43872"/>
        <c:axId val="74545408"/>
      </c:scatterChart>
      <c:valAx>
        <c:axId val="7454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545408"/>
        <c:crosses val="autoZero"/>
        <c:crossBetween val="midCat"/>
      </c:valAx>
      <c:valAx>
        <c:axId val="7454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54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25196496156391324"/>
                  <c:y val="-5.5927674801838349E-2"/>
                </c:manualLayout>
              </c:layout>
              <c:numFmt formatCode="General" sourceLinked="0"/>
            </c:trendlineLbl>
          </c:trendline>
          <c:xVal>
            <c:numRef>
              <c:f>Kopējais!$AO$238:$AO$265</c:f>
              <c:numCache>
                <c:formatCode>General</c:formatCode>
                <c:ptCount val="28"/>
                <c:pt idx="0">
                  <c:v>0.13215268736500002</c:v>
                </c:pt>
                <c:pt idx="1">
                  <c:v>0.17521455336700004</c:v>
                </c:pt>
                <c:pt idx="2">
                  <c:v>9.7669286408999981E-2</c:v>
                </c:pt>
                <c:pt idx="3">
                  <c:v>8.3784866091399984E-2</c:v>
                </c:pt>
                <c:pt idx="4">
                  <c:v>9.9786297472000018E-2</c:v>
                </c:pt>
                <c:pt idx="5">
                  <c:v>0.11808273742100001</c:v>
                </c:pt>
                <c:pt idx="6">
                  <c:v>0.16798318940500001</c:v>
                </c:pt>
                <c:pt idx="7">
                  <c:v>0.11419037984999997</c:v>
                </c:pt>
                <c:pt idx="8">
                  <c:v>0.14254779043999999</c:v>
                </c:pt>
                <c:pt idx="9">
                  <c:v>0.12602360153699999</c:v>
                </c:pt>
                <c:pt idx="10">
                  <c:v>0.15768597067149998</c:v>
                </c:pt>
                <c:pt idx="11">
                  <c:v>9.3010826340999997E-2</c:v>
                </c:pt>
                <c:pt idx="12">
                  <c:v>0.11340868869299998</c:v>
                </c:pt>
                <c:pt idx="14">
                  <c:v>9.5439169787799996E-2</c:v>
                </c:pt>
                <c:pt idx="15">
                  <c:v>0.14112916445099999</c:v>
                </c:pt>
                <c:pt idx="16">
                  <c:v>0.136480461213</c:v>
                </c:pt>
                <c:pt idx="18">
                  <c:v>0.13985739495799998</c:v>
                </c:pt>
                <c:pt idx="19">
                  <c:v>0.18042507992499998</c:v>
                </c:pt>
                <c:pt idx="20">
                  <c:v>0.10845887991599999</c:v>
                </c:pt>
                <c:pt idx="21">
                  <c:v>0.13715540106099999</c:v>
                </c:pt>
                <c:pt idx="22">
                  <c:v>0.113416270384</c:v>
                </c:pt>
                <c:pt idx="23">
                  <c:v>0.10226833870300001</c:v>
                </c:pt>
                <c:pt idx="24">
                  <c:v>0.122324103075</c:v>
                </c:pt>
                <c:pt idx="25">
                  <c:v>0.11694310716099997</c:v>
                </c:pt>
                <c:pt idx="26">
                  <c:v>0.16919104840249999</c:v>
                </c:pt>
                <c:pt idx="27">
                  <c:v>0.16608487359149998</c:v>
                </c:pt>
              </c:numCache>
            </c:numRef>
          </c:xVal>
          <c:yVal>
            <c:numRef>
              <c:f>Kopējais!$AP$238:$AP$265</c:f>
              <c:numCache>
                <c:formatCode>General</c:formatCode>
                <c:ptCount val="28"/>
                <c:pt idx="0">
                  <c:v>50.818110000000004</c:v>
                </c:pt>
                <c:pt idx="1">
                  <c:v>69.278829999999999</c:v>
                </c:pt>
                <c:pt idx="2">
                  <c:v>36.51549</c:v>
                </c:pt>
                <c:pt idx="3">
                  <c:v>29.93075</c:v>
                </c:pt>
                <c:pt idx="4">
                  <c:v>37.732219999999998</c:v>
                </c:pt>
                <c:pt idx="5">
                  <c:v>44.7941</c:v>
                </c:pt>
                <c:pt idx="6">
                  <c:v>66.435939999999988</c:v>
                </c:pt>
                <c:pt idx="7">
                  <c:v>44.762340000000002</c:v>
                </c:pt>
                <c:pt idx="8">
                  <c:v>56.0501</c:v>
                </c:pt>
                <c:pt idx="9">
                  <c:v>49.0642</c:v>
                </c:pt>
                <c:pt idx="10">
                  <c:v>62.120070000000005</c:v>
                </c:pt>
                <c:pt idx="11">
                  <c:v>34.981760000000001</c:v>
                </c:pt>
                <c:pt idx="12">
                  <c:v>43.686309999999992</c:v>
                </c:pt>
                <c:pt idx="13">
                  <c:v>46.231349999999999</c:v>
                </c:pt>
                <c:pt idx="14">
                  <c:v>35.591549999999998</c:v>
                </c:pt>
                <c:pt idx="15">
                  <c:v>54.799980000000005</c:v>
                </c:pt>
                <c:pt idx="16">
                  <c:v>53.041899999999998</c:v>
                </c:pt>
                <c:pt idx="17">
                  <c:v>62.587109999999996</c:v>
                </c:pt>
                <c:pt idx="18">
                  <c:v>54.402650000000001</c:v>
                </c:pt>
                <c:pt idx="19">
                  <c:v>71.58762999999999</c:v>
                </c:pt>
                <c:pt idx="20">
                  <c:v>41.671239999999997</c:v>
                </c:pt>
                <c:pt idx="21">
                  <c:v>54.410210000000006</c:v>
                </c:pt>
                <c:pt idx="22">
                  <c:v>43.926050000000004</c:v>
                </c:pt>
                <c:pt idx="23">
                  <c:v>38.450409999999998</c:v>
                </c:pt>
                <c:pt idx="24">
                  <c:v>47.063560000000003</c:v>
                </c:pt>
                <c:pt idx="25">
                  <c:v>44.455029999999994</c:v>
                </c:pt>
                <c:pt idx="26">
                  <c:v>67.70102</c:v>
                </c:pt>
                <c:pt idx="27">
                  <c:v>65.662570000000002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2-45A0-8C30-C9C0AB377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69984"/>
        <c:axId val="75653120"/>
      </c:scatterChart>
      <c:valAx>
        <c:axId val="7456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653120"/>
        <c:crosses val="autoZero"/>
        <c:crossBetween val="midCat"/>
      </c:valAx>
      <c:valAx>
        <c:axId val="7565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56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32824336302224516"/>
                  <c:y val="-3.4952232664257447E-2"/>
                </c:manualLayout>
              </c:layout>
              <c:numFmt formatCode="General" sourceLinked="0"/>
            </c:trendlineLbl>
          </c:trendline>
          <c:xVal>
            <c:numRef>
              <c:f>Kopējais!$AS$238:$AS$265</c:f>
              <c:numCache>
                <c:formatCode>General</c:formatCode>
                <c:ptCount val="28"/>
                <c:pt idx="0">
                  <c:v>0.13601435714285715</c:v>
                </c:pt>
                <c:pt idx="1">
                  <c:v>0.13813389880952384</c:v>
                </c:pt>
                <c:pt idx="2">
                  <c:v>6.718432142857142E-2</c:v>
                </c:pt>
                <c:pt idx="3">
                  <c:v>0.10567924107142856</c:v>
                </c:pt>
                <c:pt idx="4">
                  <c:v>8.2049291666666677E-2</c:v>
                </c:pt>
                <c:pt idx="5">
                  <c:v>0.12444031250000001</c:v>
                </c:pt>
                <c:pt idx="6">
                  <c:v>0.16573149702380954</c:v>
                </c:pt>
                <c:pt idx="7">
                  <c:v>0.1332666130952381</c:v>
                </c:pt>
                <c:pt idx="8">
                  <c:v>0.18360059226190478</c:v>
                </c:pt>
                <c:pt idx="9">
                  <c:v>0.13319426190476191</c:v>
                </c:pt>
                <c:pt idx="10">
                  <c:v>0.13973985416666665</c:v>
                </c:pt>
                <c:pt idx="11">
                  <c:v>7.825399999999999E-2</c:v>
                </c:pt>
                <c:pt idx="12">
                  <c:v>0.10635059523809524</c:v>
                </c:pt>
                <c:pt idx="14">
                  <c:v>8.5795925595238104E-2</c:v>
                </c:pt>
                <c:pt idx="15">
                  <c:v>9.9565550595238084E-2</c:v>
                </c:pt>
                <c:pt idx="16">
                  <c:v>0.11125370238095238</c:v>
                </c:pt>
                <c:pt idx="18">
                  <c:v>0.10656951488095237</c:v>
                </c:pt>
                <c:pt idx="19">
                  <c:v>0.15761717857142857</c:v>
                </c:pt>
                <c:pt idx="20">
                  <c:v>9.6019282738095235E-2</c:v>
                </c:pt>
                <c:pt idx="21">
                  <c:v>9.3726113095238095E-2</c:v>
                </c:pt>
                <c:pt idx="22">
                  <c:v>6.5530672619047631E-2</c:v>
                </c:pt>
                <c:pt idx="23">
                  <c:v>0.11936042857142858</c:v>
                </c:pt>
                <c:pt idx="24">
                  <c:v>0.1212151607142857</c:v>
                </c:pt>
                <c:pt idx="25">
                  <c:v>0.10737267857142857</c:v>
                </c:pt>
                <c:pt idx="26">
                  <c:v>0.17565886011904763</c:v>
                </c:pt>
                <c:pt idx="27">
                  <c:v>0.16429528869047622</c:v>
                </c:pt>
              </c:numCache>
            </c:numRef>
          </c:xVal>
          <c:yVal>
            <c:numRef>
              <c:f>Kopējais!$AT$238:$AT$265</c:f>
              <c:numCache>
                <c:formatCode>General</c:formatCode>
                <c:ptCount val="28"/>
                <c:pt idx="0">
                  <c:v>53.421099999999996</c:v>
                </c:pt>
                <c:pt idx="1">
                  <c:v>54.326099999999997</c:v>
                </c:pt>
                <c:pt idx="2">
                  <c:v>26.393500000000003</c:v>
                </c:pt>
                <c:pt idx="3">
                  <c:v>41.488500000000002</c:v>
                </c:pt>
                <c:pt idx="4">
                  <c:v>32.165099999999995</c:v>
                </c:pt>
                <c:pt idx="5">
                  <c:v>48.9009</c:v>
                </c:pt>
                <c:pt idx="6">
                  <c:v>65.140200000000007</c:v>
                </c:pt>
                <c:pt idx="7">
                  <c:v>52.314099999999996</c:v>
                </c:pt>
                <c:pt idx="8">
                  <c:v>72.302300000000002</c:v>
                </c:pt>
                <c:pt idx="9">
                  <c:v>52.404200000000003</c:v>
                </c:pt>
                <c:pt idx="10">
                  <c:v>54.869599999999998</c:v>
                </c:pt>
                <c:pt idx="11">
                  <c:v>30.624500000000001</c:v>
                </c:pt>
                <c:pt idx="12">
                  <c:v>41.778500000000001</c:v>
                </c:pt>
                <c:pt idx="13">
                  <c:v>52.5655</c:v>
                </c:pt>
                <c:pt idx="14">
                  <c:v>33.652200000000001</c:v>
                </c:pt>
                <c:pt idx="15">
                  <c:v>39.069400000000002</c:v>
                </c:pt>
                <c:pt idx="16">
                  <c:v>43.713300000000004</c:v>
                </c:pt>
                <c:pt idx="17">
                  <c:v>70.789999999999992</c:v>
                </c:pt>
                <c:pt idx="18">
                  <c:v>41.829099999999997</c:v>
                </c:pt>
                <c:pt idx="19">
                  <c:v>61.932699999999997</c:v>
                </c:pt>
                <c:pt idx="20">
                  <c:v>37.791699999999999</c:v>
                </c:pt>
                <c:pt idx="21">
                  <c:v>36.7577</c:v>
                </c:pt>
                <c:pt idx="22">
                  <c:v>25.808040000000002</c:v>
                </c:pt>
                <c:pt idx="23">
                  <c:v>46.926600000000001</c:v>
                </c:pt>
                <c:pt idx="24">
                  <c:v>47.703000000000003</c:v>
                </c:pt>
                <c:pt idx="25">
                  <c:v>42.120000000000005</c:v>
                </c:pt>
                <c:pt idx="26">
                  <c:v>69.162399999999991</c:v>
                </c:pt>
                <c:pt idx="27">
                  <c:v>64.683400000000006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6-4BF7-BEF0-15BD67CD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81792"/>
        <c:axId val="75683328"/>
      </c:scatterChart>
      <c:valAx>
        <c:axId val="7568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683328"/>
        <c:crosses val="autoZero"/>
        <c:crossBetween val="midCat"/>
      </c:valAx>
      <c:valAx>
        <c:axId val="7568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81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6.3605979726755302E-2"/>
                  <c:y val="-0.16245802106062043"/>
                </c:manualLayout>
              </c:layout>
              <c:numFmt formatCode="General" sourceLinked="0"/>
            </c:trendlineLbl>
          </c:trendline>
          <c:xVal>
            <c:numRef>
              <c:f>Kopējais!$AW$238:$AW$265</c:f>
              <c:numCache>
                <c:formatCode>General</c:formatCode>
                <c:ptCount val="28"/>
                <c:pt idx="0">
                  <c:v>5.4290643418159201E-2</c:v>
                </c:pt>
                <c:pt idx="1">
                  <c:v>6.2229669170074629E-2</c:v>
                </c:pt>
                <c:pt idx="2">
                  <c:v>5.0394438698557219E-2</c:v>
                </c:pt>
                <c:pt idx="3">
                  <c:v>5.873447010238806E-2</c:v>
                </c:pt>
                <c:pt idx="4">
                  <c:v>6.6392832126218895E-2</c:v>
                </c:pt>
                <c:pt idx="5">
                  <c:v>6.130420809791045E-2</c:v>
                </c:pt>
                <c:pt idx="6">
                  <c:v>9.6516024595547256E-2</c:v>
                </c:pt>
                <c:pt idx="7">
                  <c:v>8.3790336543109453E-2</c:v>
                </c:pt>
                <c:pt idx="8">
                  <c:v>8.5767039495074623E-2</c:v>
                </c:pt>
                <c:pt idx="9">
                  <c:v>5.6293798656741285E-2</c:v>
                </c:pt>
                <c:pt idx="10">
                  <c:v>6.4803898708159197E-2</c:v>
                </c:pt>
                <c:pt idx="11">
                  <c:v>5.3298119828333324E-2</c:v>
                </c:pt>
                <c:pt idx="12">
                  <c:v>6.5382185047935318E-2</c:v>
                </c:pt>
                <c:pt idx="14">
                  <c:v>5.0641199373557211E-2</c:v>
                </c:pt>
                <c:pt idx="15">
                  <c:v>8.0256611411791051E-2</c:v>
                </c:pt>
                <c:pt idx="16">
                  <c:v>7.8047962783009947E-2</c:v>
                </c:pt>
                <c:pt idx="18">
                  <c:v>8.2768407254800988E-2</c:v>
                </c:pt>
                <c:pt idx="19">
                  <c:v>8.1089996387562174E-2</c:v>
                </c:pt>
                <c:pt idx="20">
                  <c:v>4.7320142770273632E-2</c:v>
                </c:pt>
                <c:pt idx="21">
                  <c:v>5.9411936332338308E-2</c:v>
                </c:pt>
                <c:pt idx="22">
                  <c:v>3.0799365572238804E-2</c:v>
                </c:pt>
                <c:pt idx="23">
                  <c:v>5.9154974678258712E-2</c:v>
                </c:pt>
                <c:pt idx="24">
                  <c:v>5.8981811150696513E-2</c:v>
                </c:pt>
                <c:pt idx="25">
                  <c:v>6.2604372985074624E-2</c:v>
                </c:pt>
                <c:pt idx="26">
                  <c:v>9.5325918717910435E-2</c:v>
                </c:pt>
                <c:pt idx="27">
                  <c:v>7.6660411539054729E-2</c:v>
                </c:pt>
              </c:numCache>
            </c:numRef>
          </c:xVal>
          <c:yVal>
            <c:numRef>
              <c:f>Kopējais!$AX$238:$AX$265</c:f>
              <c:numCache>
                <c:formatCode>General</c:formatCode>
                <c:ptCount val="28"/>
                <c:pt idx="0">
                  <c:v>34.461659999999995</c:v>
                </c:pt>
                <c:pt idx="1">
                  <c:v>38.424679999999995</c:v>
                </c:pt>
                <c:pt idx="2">
                  <c:v>32.318689999999997</c:v>
                </c:pt>
                <c:pt idx="3">
                  <c:v>37.248940000000005</c:v>
                </c:pt>
                <c:pt idx="4">
                  <c:v>42.524099999999997</c:v>
                </c:pt>
                <c:pt idx="5">
                  <c:v>39.6205</c:v>
                </c:pt>
                <c:pt idx="6">
                  <c:v>61.289200000000008</c:v>
                </c:pt>
                <c:pt idx="7">
                  <c:v>53.729900000000001</c:v>
                </c:pt>
                <c:pt idx="8">
                  <c:v>54.523890000000002</c:v>
                </c:pt>
                <c:pt idx="9">
                  <c:v>35.93853</c:v>
                </c:pt>
                <c:pt idx="10">
                  <c:v>41.187449999999998</c:v>
                </c:pt>
                <c:pt idx="11">
                  <c:v>33.926180000000002</c:v>
                </c:pt>
                <c:pt idx="12">
                  <c:v>42.063299999999998</c:v>
                </c:pt>
                <c:pt idx="13">
                  <c:v>36.800879999999999</c:v>
                </c:pt>
                <c:pt idx="14">
                  <c:v>32.008899999999997</c:v>
                </c:pt>
                <c:pt idx="15">
                  <c:v>51.814099999999996</c:v>
                </c:pt>
                <c:pt idx="16">
                  <c:v>50.459299999999999</c:v>
                </c:pt>
                <c:pt idx="17">
                  <c:v>54.260400000000004</c:v>
                </c:pt>
                <c:pt idx="18">
                  <c:v>52.903300000000002</c:v>
                </c:pt>
                <c:pt idx="19">
                  <c:v>51.367649999999998</c:v>
                </c:pt>
                <c:pt idx="20">
                  <c:v>30.2759</c:v>
                </c:pt>
                <c:pt idx="21">
                  <c:v>38.0105</c:v>
                </c:pt>
                <c:pt idx="22">
                  <c:v>19.272259999999999</c:v>
                </c:pt>
                <c:pt idx="23">
                  <c:v>38.100499999999997</c:v>
                </c:pt>
                <c:pt idx="24">
                  <c:v>37.497680000000003</c:v>
                </c:pt>
                <c:pt idx="25">
                  <c:v>39.518140000000002</c:v>
                </c:pt>
                <c:pt idx="26">
                  <c:v>60.494630000000001</c:v>
                </c:pt>
                <c:pt idx="27">
                  <c:v>48.718239999999994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D-41C8-BACE-D4556E7E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81760"/>
        <c:axId val="76983296"/>
      </c:scatterChart>
      <c:valAx>
        <c:axId val="7698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983296"/>
        <c:crosses val="autoZero"/>
        <c:crossBetween val="midCat"/>
      </c:valAx>
      <c:valAx>
        <c:axId val="769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981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1281889763779528"/>
                  <c:y val="-3.8207415033930693E-2"/>
                </c:manualLayout>
              </c:layout>
              <c:numFmt formatCode="General" sourceLinked="0"/>
            </c:trendlineLbl>
          </c:trendline>
          <c:xVal>
            <c:numRef>
              <c:f>Kopējais!$BA$238:$BA$265</c:f>
              <c:numCache>
                <c:formatCode>General</c:formatCode>
                <c:ptCount val="28"/>
                <c:pt idx="0">
                  <c:v>5.6720083578181826E-2</c:v>
                </c:pt>
                <c:pt idx="1">
                  <c:v>7.7481218443636368E-2</c:v>
                </c:pt>
                <c:pt idx="2">
                  <c:v>2.9550125265454544E-2</c:v>
                </c:pt>
                <c:pt idx="3">
                  <c:v>6.9957254109090913E-2</c:v>
                </c:pt>
                <c:pt idx="4">
                  <c:v>4.4438816814545451E-2</c:v>
                </c:pt>
                <c:pt idx="5">
                  <c:v>6.86256620509091E-2</c:v>
                </c:pt>
                <c:pt idx="6">
                  <c:v>9.8836512378181807E-2</c:v>
                </c:pt>
                <c:pt idx="7">
                  <c:v>4.3705397032727272E-2</c:v>
                </c:pt>
                <c:pt idx="8">
                  <c:v>8.9801267083636352E-2</c:v>
                </c:pt>
                <c:pt idx="9">
                  <c:v>4.8764807796363635E-2</c:v>
                </c:pt>
                <c:pt idx="10">
                  <c:v>6.4350169454545456E-2</c:v>
                </c:pt>
                <c:pt idx="11">
                  <c:v>4.1993662923636363E-2</c:v>
                </c:pt>
                <c:pt idx="12">
                  <c:v>3.2328167185454545E-2</c:v>
                </c:pt>
                <c:pt idx="14">
                  <c:v>3.7525343679999996E-2</c:v>
                </c:pt>
                <c:pt idx="15">
                  <c:v>3.6765884480000004E-2</c:v>
                </c:pt>
                <c:pt idx="16">
                  <c:v>7.7696621585454553E-2</c:v>
                </c:pt>
                <c:pt idx="18">
                  <c:v>6.346267080727272E-2</c:v>
                </c:pt>
                <c:pt idx="19">
                  <c:v>7.2021322443636349E-2</c:v>
                </c:pt>
                <c:pt idx="20">
                  <c:v>3.453594056727273E-2</c:v>
                </c:pt>
                <c:pt idx="21">
                  <c:v>5.7475560727272723E-2</c:v>
                </c:pt>
                <c:pt idx="22">
                  <c:v>2.8819321309090908E-2</c:v>
                </c:pt>
                <c:pt idx="23">
                  <c:v>6.4634785658181829E-2</c:v>
                </c:pt>
                <c:pt idx="24">
                  <c:v>4.9739899345454551E-2</c:v>
                </c:pt>
                <c:pt idx="25">
                  <c:v>5.6490596974545448E-2</c:v>
                </c:pt>
                <c:pt idx="26">
                  <c:v>8.6652769076363628E-2</c:v>
                </c:pt>
                <c:pt idx="27">
                  <c:v>6.1613327010909089E-2</c:v>
                </c:pt>
              </c:numCache>
            </c:numRef>
          </c:xVal>
          <c:yVal>
            <c:numRef>
              <c:f>Kopējais!$BB$238:$BB$265</c:f>
              <c:numCache>
                <c:formatCode>General</c:formatCode>
                <c:ptCount val="28"/>
                <c:pt idx="0">
                  <c:v>28.242599999999999</c:v>
                </c:pt>
                <c:pt idx="1">
                  <c:v>38.632000000000005</c:v>
                </c:pt>
                <c:pt idx="2">
                  <c:v>14.644870000000001</c:v>
                </c:pt>
                <c:pt idx="3">
                  <c:v>34.689599999999999</c:v>
                </c:pt>
                <c:pt idx="4">
                  <c:v>22.122579999999999</c:v>
                </c:pt>
                <c:pt idx="5">
                  <c:v>34.144399999999997</c:v>
                </c:pt>
                <c:pt idx="6">
                  <c:v>48.502600000000001</c:v>
                </c:pt>
                <c:pt idx="7">
                  <c:v>21.662199999999999</c:v>
                </c:pt>
                <c:pt idx="8">
                  <c:v>44.912100000000002</c:v>
                </c:pt>
                <c:pt idx="9">
                  <c:v>24.232199999999999</c:v>
                </c:pt>
                <c:pt idx="10">
                  <c:v>31.036299999999997</c:v>
                </c:pt>
                <c:pt idx="11">
                  <c:v>22.162840000000003</c:v>
                </c:pt>
                <c:pt idx="12">
                  <c:v>16.064979999999998</c:v>
                </c:pt>
                <c:pt idx="13">
                  <c:v>41.456900000000005</c:v>
                </c:pt>
                <c:pt idx="14">
                  <c:v>18.69577</c:v>
                </c:pt>
                <c:pt idx="15">
                  <c:v>18.302669999999999</c:v>
                </c:pt>
                <c:pt idx="16">
                  <c:v>38.6586</c:v>
                </c:pt>
                <c:pt idx="17">
                  <c:v>33.689100000000003</c:v>
                </c:pt>
                <c:pt idx="18">
                  <c:v>31.537199999999999</c:v>
                </c:pt>
                <c:pt idx="19">
                  <c:v>35.526899999999998</c:v>
                </c:pt>
                <c:pt idx="20">
                  <c:v>16.82723</c:v>
                </c:pt>
                <c:pt idx="21">
                  <c:v>28.578400000000002</c:v>
                </c:pt>
                <c:pt idx="22">
                  <c:v>14.357700000000001</c:v>
                </c:pt>
                <c:pt idx="23">
                  <c:v>32.054699999999997</c:v>
                </c:pt>
                <c:pt idx="24">
                  <c:v>24.591160000000002</c:v>
                </c:pt>
                <c:pt idx="25">
                  <c:v>28.0563</c:v>
                </c:pt>
                <c:pt idx="26">
                  <c:v>42.767200000000003</c:v>
                </c:pt>
                <c:pt idx="27">
                  <c:v>30.508099999999999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07B-918E-1CCB7101C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95584"/>
        <c:axId val="77001472"/>
      </c:scatterChart>
      <c:valAx>
        <c:axId val="7699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01472"/>
        <c:crosses val="autoZero"/>
        <c:crossBetween val="midCat"/>
      </c:valAx>
      <c:valAx>
        <c:axId val="7700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995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9113236392896144"/>
                  <c:y val="-7.3411056176117526E-2"/>
                </c:manualLayout>
              </c:layout>
              <c:numFmt formatCode="General" sourceLinked="0"/>
            </c:trendlineLbl>
          </c:trendline>
          <c:xVal>
            <c:numRef>
              <c:f>Kopējais!$BE$238:$BE$265</c:f>
              <c:numCache>
                <c:formatCode>General</c:formatCode>
                <c:ptCount val="28"/>
                <c:pt idx="0">
                  <c:v>8.9956084375000009E-2</c:v>
                </c:pt>
                <c:pt idx="1">
                  <c:v>7.9287984374999995E-2</c:v>
                </c:pt>
                <c:pt idx="2">
                  <c:v>5.0390996875000003E-2</c:v>
                </c:pt>
                <c:pt idx="3">
                  <c:v>3.4408953125000002E-2</c:v>
                </c:pt>
                <c:pt idx="4">
                  <c:v>5.5625531249999999E-2</c:v>
                </c:pt>
                <c:pt idx="5">
                  <c:v>3.7983121874999998E-2</c:v>
                </c:pt>
                <c:pt idx="6">
                  <c:v>0.10541768750000001</c:v>
                </c:pt>
                <c:pt idx="7">
                  <c:v>9.3242706249999988E-2</c:v>
                </c:pt>
                <c:pt idx="8">
                  <c:v>0.108990771875</c:v>
                </c:pt>
                <c:pt idx="9">
                  <c:v>7.8885690624999991E-2</c:v>
                </c:pt>
                <c:pt idx="10">
                  <c:v>6.0266065624999997E-2</c:v>
                </c:pt>
                <c:pt idx="11">
                  <c:v>4.4069140624999996E-2</c:v>
                </c:pt>
                <c:pt idx="12">
                  <c:v>5.2028640624999997E-2</c:v>
                </c:pt>
                <c:pt idx="14">
                  <c:v>6.7569812499999993E-2</c:v>
                </c:pt>
                <c:pt idx="15">
                  <c:v>4.7737093749999994E-2</c:v>
                </c:pt>
                <c:pt idx="16">
                  <c:v>7.3262590624999999E-2</c:v>
                </c:pt>
                <c:pt idx="18">
                  <c:v>7.7603003124999986E-2</c:v>
                </c:pt>
                <c:pt idx="19">
                  <c:v>0.10212232812499999</c:v>
                </c:pt>
                <c:pt idx="20">
                  <c:v>7.6790940625000012E-2</c:v>
                </c:pt>
                <c:pt idx="21">
                  <c:v>9.5870321874999984E-2</c:v>
                </c:pt>
                <c:pt idx="22">
                  <c:v>2.6898593750000005E-2</c:v>
                </c:pt>
                <c:pt idx="23">
                  <c:v>4.4242687500000009E-2</c:v>
                </c:pt>
                <c:pt idx="24">
                  <c:v>6.0541756249999995E-2</c:v>
                </c:pt>
                <c:pt idx="25">
                  <c:v>9.7826703124999997E-2</c:v>
                </c:pt>
                <c:pt idx="26">
                  <c:v>9.3360796875000013E-2</c:v>
                </c:pt>
                <c:pt idx="27">
                  <c:v>6.2985065624999989E-2</c:v>
                </c:pt>
              </c:numCache>
            </c:numRef>
          </c:xVal>
          <c:yVal>
            <c:numRef>
              <c:f>Kopējais!$BF$238:$BF$265</c:f>
              <c:numCache>
                <c:formatCode>General</c:formatCode>
                <c:ptCount val="28"/>
                <c:pt idx="0">
                  <c:v>59.970700000000001</c:v>
                </c:pt>
                <c:pt idx="1">
                  <c:v>52.858600000000003</c:v>
                </c:pt>
                <c:pt idx="2">
                  <c:v>33.594000000000001</c:v>
                </c:pt>
                <c:pt idx="3">
                  <c:v>22.939299999999999</c:v>
                </c:pt>
                <c:pt idx="4">
                  <c:v>37.0837</c:v>
                </c:pt>
                <c:pt idx="5">
                  <c:v>25.322099999999999</c:v>
                </c:pt>
                <c:pt idx="6">
                  <c:v>70.278499999999994</c:v>
                </c:pt>
                <c:pt idx="7">
                  <c:v>62.161799999999999</c:v>
                </c:pt>
                <c:pt idx="8">
                  <c:v>72.660499999999999</c:v>
                </c:pt>
                <c:pt idx="9">
                  <c:v>52.590400000000002</c:v>
                </c:pt>
                <c:pt idx="10">
                  <c:v>40.177399999999999</c:v>
                </c:pt>
                <c:pt idx="11">
                  <c:v>29.3794</c:v>
                </c:pt>
                <c:pt idx="12">
                  <c:v>34.6858</c:v>
                </c:pt>
                <c:pt idx="13">
                  <c:v>53.208399999999997</c:v>
                </c:pt>
                <c:pt idx="14">
                  <c:v>45.046500000000002</c:v>
                </c:pt>
                <c:pt idx="15">
                  <c:v>31.8247</c:v>
                </c:pt>
                <c:pt idx="16">
                  <c:v>48.841700000000003</c:v>
                </c:pt>
                <c:pt idx="17">
                  <c:v>25.020099999999999</c:v>
                </c:pt>
                <c:pt idx="18">
                  <c:v>51.735300000000002</c:v>
                </c:pt>
                <c:pt idx="19">
                  <c:v>68.081599999999995</c:v>
                </c:pt>
                <c:pt idx="20">
                  <c:v>51.194000000000003</c:v>
                </c:pt>
                <c:pt idx="21">
                  <c:v>63.913499999999999</c:v>
                </c:pt>
                <c:pt idx="22">
                  <c:v>17.932400000000001</c:v>
                </c:pt>
                <c:pt idx="23">
                  <c:v>29.495100000000001</c:v>
                </c:pt>
                <c:pt idx="24">
                  <c:v>40.361199999999997</c:v>
                </c:pt>
                <c:pt idx="25">
                  <c:v>65.217799999999997</c:v>
                </c:pt>
                <c:pt idx="26">
                  <c:v>62.240499999999997</c:v>
                </c:pt>
                <c:pt idx="27">
                  <c:v>41.99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5-4258-8D30-0BBE58BFD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7856"/>
        <c:axId val="77019392"/>
      </c:scatterChart>
      <c:valAx>
        <c:axId val="7701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19392"/>
        <c:crosses val="autoZero"/>
        <c:crossBetween val="midCat"/>
      </c:valAx>
      <c:valAx>
        <c:axId val="7701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17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Dati!$AB$109:$AB$136</c:f>
              <c:numCache>
                <c:formatCode>General</c:formatCode>
                <c:ptCount val="28"/>
                <c:pt idx="0">
                  <c:v>6.5748042256573894E-2</c:v>
                </c:pt>
                <c:pt idx="1">
                  <c:v>7.7683807574140298E-2</c:v>
                </c:pt>
                <c:pt idx="2">
                  <c:v>5.7829532647097025E-2</c:v>
                </c:pt>
                <c:pt idx="3">
                  <c:v>7.5203376348479109E-2</c:v>
                </c:pt>
                <c:pt idx="4">
                  <c:v>7.6198728764142548E-2</c:v>
                </c:pt>
                <c:pt idx="5">
                  <c:v>6.2624562828031333E-2</c:v>
                </c:pt>
                <c:pt idx="6">
                  <c:v>0.10783351511904629</c:v>
                </c:pt>
                <c:pt idx="7">
                  <c:v>8.9856051352650013E-2</c:v>
                </c:pt>
                <c:pt idx="8">
                  <c:v>9.2548780547433596E-2</c:v>
                </c:pt>
                <c:pt idx="9">
                  <c:v>6.0393502844194022E-2</c:v>
                </c:pt>
                <c:pt idx="10">
                  <c:v>7.0790128575608957E-2</c:v>
                </c:pt>
                <c:pt idx="11">
                  <c:v>6.2886440763080614E-2</c:v>
                </c:pt>
                <c:pt idx="12">
                  <c:v>7.7487457656425368E-2</c:v>
                </c:pt>
                <c:pt idx="13">
                  <c:v>7.1579934739793294E-2</c:v>
                </c:pt>
                <c:pt idx="14">
                  <c:v>5.4081889616894779E-2</c:v>
                </c:pt>
                <c:pt idx="15">
                  <c:v>8.1635287463691045E-2</c:v>
                </c:pt>
                <c:pt idx="16">
                  <c:v>8.3299326356357478E-2</c:v>
                </c:pt>
                <c:pt idx="17">
                  <c:v>9.5646339807165678E-2</c:v>
                </c:pt>
                <c:pt idx="18">
                  <c:v>8.7879379541420152E-2</c:v>
                </c:pt>
                <c:pt idx="19">
                  <c:v>9.3209388202141794E-2</c:v>
                </c:pt>
                <c:pt idx="20">
                  <c:v>6.0522786372049261E-2</c:v>
                </c:pt>
                <c:pt idx="21">
                  <c:v>6.5816125618990307E-2</c:v>
                </c:pt>
                <c:pt idx="22">
                  <c:v>4.3500358509031348E-2</c:v>
                </c:pt>
                <c:pt idx="23">
                  <c:v>7.3951221574323142E-2</c:v>
                </c:pt>
                <c:pt idx="24">
                  <c:v>6.205190631076344E-2</c:v>
                </c:pt>
                <c:pt idx="25">
                  <c:v>7.1080066608790293E-2</c:v>
                </c:pt>
                <c:pt idx="26">
                  <c:v>0.10698586235737387</c:v>
                </c:pt>
                <c:pt idx="27">
                  <c:v>8.9026029187508973E-2</c:v>
                </c:pt>
              </c:numCache>
            </c:numRef>
          </c:xVal>
          <c:yVal>
            <c:numRef>
              <c:f>Dati!$AC$109:$AC$136</c:f>
              <c:numCache>
                <c:formatCode>General</c:formatCode>
                <c:ptCount val="28"/>
                <c:pt idx="0">
                  <c:v>6.5835699999999999</c:v>
                </c:pt>
                <c:pt idx="1">
                  <c:v>7.7780300000000002</c:v>
                </c:pt>
                <c:pt idx="2">
                  <c:v>5.7903099999999998</c:v>
                </c:pt>
                <c:pt idx="3">
                  <c:v>7.5309400000000002</c:v>
                </c:pt>
                <c:pt idx="4">
                  <c:v>7.63002</c:v>
                </c:pt>
                <c:pt idx="5">
                  <c:v>6.2707600000000001</c:v>
                </c:pt>
                <c:pt idx="6">
                  <c:v>10.797800000000001</c:v>
                </c:pt>
                <c:pt idx="7">
                  <c:v>8.9978099999999994</c:v>
                </c:pt>
                <c:pt idx="8">
                  <c:v>9.26783</c:v>
                </c:pt>
                <c:pt idx="9">
                  <c:v>6.0471399999999997</c:v>
                </c:pt>
                <c:pt idx="10">
                  <c:v>7.0886500000000003</c:v>
                </c:pt>
                <c:pt idx="11">
                  <c:v>6.2974500000000004</c:v>
                </c:pt>
                <c:pt idx="12">
                  <c:v>7.7591099999999997</c:v>
                </c:pt>
                <c:pt idx="13">
                  <c:v>7.1669900000000002</c:v>
                </c:pt>
                <c:pt idx="14">
                  <c:v>5.4156500000000003</c:v>
                </c:pt>
                <c:pt idx="15">
                  <c:v>8.1742799999999995</c:v>
                </c:pt>
                <c:pt idx="16">
                  <c:v>8.3409800000000001</c:v>
                </c:pt>
                <c:pt idx="17">
                  <c:v>9.5777000000000001</c:v>
                </c:pt>
                <c:pt idx="18">
                  <c:v>8.7999100000000006</c:v>
                </c:pt>
                <c:pt idx="19">
                  <c:v>9.3336699999999997</c:v>
                </c:pt>
                <c:pt idx="20">
                  <c:v>6.0602499999999999</c:v>
                </c:pt>
                <c:pt idx="21">
                  <c:v>6.5906599999999997</c:v>
                </c:pt>
                <c:pt idx="22">
                  <c:v>4.3558700000000004</c:v>
                </c:pt>
                <c:pt idx="23">
                  <c:v>7.4043799999999997</c:v>
                </c:pt>
                <c:pt idx="24">
                  <c:v>6.2140000000000004</c:v>
                </c:pt>
                <c:pt idx="25">
                  <c:v>7.1180899999999996</c:v>
                </c:pt>
                <c:pt idx="26">
                  <c:v>10.7133</c:v>
                </c:pt>
                <c:pt idx="27">
                  <c:v>8.9143100000000004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6-4F34-BBD1-706E11ECF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1840"/>
        <c:axId val="78453376"/>
      </c:scatterChart>
      <c:valAx>
        <c:axId val="7845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453376"/>
        <c:crosses val="autoZero"/>
        <c:crossBetween val="midCat"/>
      </c:valAx>
      <c:valAx>
        <c:axId val="7845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451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28137025179544867"/>
                  <c:y val="-5.8186855906925461E-2"/>
                </c:manualLayout>
              </c:layout>
              <c:numFmt formatCode="General" sourceLinked="0"/>
            </c:trendlineLbl>
          </c:trendline>
          <c:xVal>
            <c:numRef>
              <c:f>Kopējais!$BI$238:$BI$265</c:f>
              <c:numCache>
                <c:formatCode>General</c:formatCode>
                <c:ptCount val="28"/>
                <c:pt idx="0">
                  <c:v>0.4691338558791982</c:v>
                </c:pt>
                <c:pt idx="1">
                  <c:v>0.53234732416523478</c:v>
                </c:pt>
                <c:pt idx="2">
                  <c:v>0.29518916867658318</c:v>
                </c:pt>
                <c:pt idx="3">
                  <c:v>0.3525647844993075</c:v>
                </c:pt>
                <c:pt idx="4">
                  <c:v>0.3482927693294311</c:v>
                </c:pt>
                <c:pt idx="5">
                  <c:v>0.41043604194481953</c:v>
                </c:pt>
                <c:pt idx="6">
                  <c:v>0.63448491090253867</c:v>
                </c:pt>
                <c:pt idx="7">
                  <c:v>0.46819543277107478</c:v>
                </c:pt>
                <c:pt idx="8">
                  <c:v>0.61070746115561581</c:v>
                </c:pt>
                <c:pt idx="9">
                  <c:v>0.44316216051986684</c:v>
                </c:pt>
                <c:pt idx="10">
                  <c:v>0.48684595862587121</c:v>
                </c:pt>
                <c:pt idx="11">
                  <c:v>0.31062574971796969</c:v>
                </c:pt>
                <c:pt idx="12">
                  <c:v>0.3694982767894851</c:v>
                </c:pt>
                <c:pt idx="14">
                  <c:v>0.33697145093659531</c:v>
                </c:pt>
                <c:pt idx="15">
                  <c:v>0.40545430468802918</c:v>
                </c:pt>
                <c:pt idx="16">
                  <c:v>0.47674133858741691</c:v>
                </c:pt>
                <c:pt idx="18">
                  <c:v>0.47026099102602603</c:v>
                </c:pt>
                <c:pt idx="19">
                  <c:v>0.59327590545262709</c:v>
                </c:pt>
                <c:pt idx="20">
                  <c:v>0.36312518661664162</c:v>
                </c:pt>
                <c:pt idx="21">
                  <c:v>0.44363933309084913</c:v>
                </c:pt>
                <c:pt idx="22">
                  <c:v>0.26546422363437738</c:v>
                </c:pt>
                <c:pt idx="23">
                  <c:v>0.3896612151108691</c:v>
                </c:pt>
                <c:pt idx="24">
                  <c:v>0.4128027305354367</c:v>
                </c:pt>
                <c:pt idx="25">
                  <c:v>0.44123745881704868</c:v>
                </c:pt>
                <c:pt idx="26">
                  <c:v>0.62018939319082167</c:v>
                </c:pt>
                <c:pt idx="27">
                  <c:v>0.53163896645693998</c:v>
                </c:pt>
              </c:numCache>
            </c:numRef>
          </c:xVal>
          <c:yVal>
            <c:numRef>
              <c:f>Kopējais!$BJ$238:$BJ$265</c:f>
              <c:numCache>
                <c:formatCode>General</c:formatCode>
                <c:ptCount val="28"/>
                <c:pt idx="0">
                  <c:v>45.873176499999992</c:v>
                </c:pt>
                <c:pt idx="1">
                  <c:v>52.320124499999999</c:v>
                </c:pt>
                <c:pt idx="2">
                  <c:v>28.543125000000003</c:v>
                </c:pt>
                <c:pt idx="3">
                  <c:v>33.820968499999999</c:v>
                </c:pt>
                <c:pt idx="4">
                  <c:v>33.840015999999999</c:v>
                </c:pt>
                <c:pt idx="5">
                  <c:v>39.994019999999999</c:v>
                </c:pt>
                <c:pt idx="6">
                  <c:v>62.329710000000006</c:v>
                </c:pt>
                <c:pt idx="7">
                  <c:v>45.985304999999997</c:v>
                </c:pt>
                <c:pt idx="8">
                  <c:v>60.1481785</c:v>
                </c:pt>
                <c:pt idx="9">
                  <c:v>43.492879500000001</c:v>
                </c:pt>
                <c:pt idx="10">
                  <c:v>47.659405</c:v>
                </c:pt>
                <c:pt idx="11">
                  <c:v>30.329970000000003</c:v>
                </c:pt>
                <c:pt idx="12">
                  <c:v>36.091563499999999</c:v>
                </c:pt>
                <c:pt idx="13">
                  <c:v>46.491984500000001</c:v>
                </c:pt>
                <c:pt idx="14">
                  <c:v>32.608401499999999</c:v>
                </c:pt>
                <c:pt idx="15">
                  <c:v>39.673698999999999</c:v>
                </c:pt>
                <c:pt idx="16">
                  <c:v>46.815669999999997</c:v>
                </c:pt>
                <c:pt idx="17">
                  <c:v>51.974172499999995</c:v>
                </c:pt>
                <c:pt idx="18">
                  <c:v>46.061167499999996</c:v>
                </c:pt>
                <c:pt idx="19">
                  <c:v>58.402849999999994</c:v>
                </c:pt>
                <c:pt idx="20">
                  <c:v>35.451665999999996</c:v>
                </c:pt>
                <c:pt idx="21">
                  <c:v>43.796257499999996</c:v>
                </c:pt>
                <c:pt idx="22">
                  <c:v>25.885761500000001</c:v>
                </c:pt>
                <c:pt idx="23">
                  <c:v>37.894532499999997</c:v>
                </c:pt>
                <c:pt idx="24">
                  <c:v>40.288704000000003</c:v>
                </c:pt>
                <c:pt idx="25">
                  <c:v>42.965408499999995</c:v>
                </c:pt>
                <c:pt idx="26">
                  <c:v>61.179564499999998</c:v>
                </c:pt>
                <c:pt idx="27">
                  <c:v>52.294348500000005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5-44DE-BF92-7B633285C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0832"/>
        <c:axId val="77082624"/>
      </c:scatterChart>
      <c:valAx>
        <c:axId val="7708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82624"/>
        <c:crosses val="autoZero"/>
        <c:crossBetween val="midCat"/>
      </c:valAx>
      <c:valAx>
        <c:axId val="7708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80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Dati!$AM$109:$AM$136</c:f>
              <c:numCache>
                <c:formatCode>General</c:formatCode>
                <c:ptCount val="28"/>
                <c:pt idx="0">
                  <c:v>7.8678986356363639E-2</c:v>
                </c:pt>
                <c:pt idx="1">
                  <c:v>0.10384112843636366</c:v>
                </c:pt>
                <c:pt idx="2">
                  <c:v>4.4967911447272732E-2</c:v>
                </c:pt>
                <c:pt idx="3">
                  <c:v>6.9131048174545462E-2</c:v>
                </c:pt>
                <c:pt idx="4">
                  <c:v>6.8433818589090922E-2</c:v>
                </c:pt>
                <c:pt idx="5">
                  <c:v>8.1573772160000016E-2</c:v>
                </c:pt>
                <c:pt idx="6">
                  <c:v>0.12817506260363637</c:v>
                </c:pt>
                <c:pt idx="7">
                  <c:v>6.3267406167272722E-2</c:v>
                </c:pt>
                <c:pt idx="8">
                  <c:v>0.11135053969454545</c:v>
                </c:pt>
                <c:pt idx="9">
                  <c:v>6.9420070749090915E-2</c:v>
                </c:pt>
                <c:pt idx="10">
                  <c:v>8.5527606749090934E-2</c:v>
                </c:pt>
                <c:pt idx="11">
                  <c:v>4.8718787723636366E-2</c:v>
                </c:pt>
                <c:pt idx="12">
                  <c:v>4.7043896174545463E-2</c:v>
                </c:pt>
                <c:pt idx="13">
                  <c:v>0.11141851976727274</c:v>
                </c:pt>
                <c:pt idx="14">
                  <c:v>6.5950271680000006E-2</c:v>
                </c:pt>
                <c:pt idx="15">
                  <c:v>4.5450245061818183E-2</c:v>
                </c:pt>
                <c:pt idx="16">
                  <c:v>8.8141923898181818E-2</c:v>
                </c:pt>
                <c:pt idx="17">
                  <c:v>6.0812680000000015E-2</c:v>
                </c:pt>
                <c:pt idx="18">
                  <c:v>8.0215210414545476E-2</c:v>
                </c:pt>
                <c:pt idx="19">
                  <c:v>9.5881311156363641E-2</c:v>
                </c:pt>
                <c:pt idx="20">
                  <c:v>4.3201695650909096E-2</c:v>
                </c:pt>
                <c:pt idx="21">
                  <c:v>8.5685043229090915E-2</c:v>
                </c:pt>
                <c:pt idx="22">
                  <c:v>3.7221610298181822E-2</c:v>
                </c:pt>
                <c:pt idx="23">
                  <c:v>6.0473267927272735E-2</c:v>
                </c:pt>
                <c:pt idx="24">
                  <c:v>9.3163505570909105E-2</c:v>
                </c:pt>
                <c:pt idx="25">
                  <c:v>8.3316276334545469E-2</c:v>
                </c:pt>
                <c:pt idx="26">
                  <c:v>0.10760294007272728</c:v>
                </c:pt>
                <c:pt idx="27">
                  <c:v>7.386909664000002E-2</c:v>
                </c:pt>
              </c:numCache>
            </c:numRef>
          </c:xVal>
          <c:yVal>
            <c:numRef>
              <c:f>Dati!$AN$109:$AN$136</c:f>
              <c:numCache>
                <c:formatCode>General</c:formatCode>
                <c:ptCount val="28"/>
                <c:pt idx="0">
                  <c:v>7.8706500000000004</c:v>
                </c:pt>
                <c:pt idx="1">
                  <c:v>10.388999999999999</c:v>
                </c:pt>
                <c:pt idx="2">
                  <c:v>4.4976399999999996</c:v>
                </c:pt>
                <c:pt idx="3">
                  <c:v>6.9161900000000003</c:v>
                </c:pt>
                <c:pt idx="4">
                  <c:v>6.84565</c:v>
                </c:pt>
                <c:pt idx="5">
                  <c:v>8.1624599999999994</c:v>
                </c:pt>
                <c:pt idx="6">
                  <c:v>12.472899999999999</c:v>
                </c:pt>
                <c:pt idx="7">
                  <c:v>6.3295000000000003</c:v>
                </c:pt>
                <c:pt idx="8">
                  <c:v>11.1302</c:v>
                </c:pt>
                <c:pt idx="9">
                  <c:v>6.9449699999999996</c:v>
                </c:pt>
                <c:pt idx="10">
                  <c:v>8.5563800000000008</c:v>
                </c:pt>
                <c:pt idx="11">
                  <c:v>4.8735299999999997</c:v>
                </c:pt>
                <c:pt idx="12">
                  <c:v>4.7064300000000001</c:v>
                </c:pt>
                <c:pt idx="13">
                  <c:v>11.1477</c:v>
                </c:pt>
                <c:pt idx="14">
                  <c:v>6.5966899999999997</c:v>
                </c:pt>
                <c:pt idx="15">
                  <c:v>4.5467599999999999</c:v>
                </c:pt>
                <c:pt idx="16">
                  <c:v>8.8177000000000003</c:v>
                </c:pt>
                <c:pt idx="17">
                  <c:v>5.9709300000000001</c:v>
                </c:pt>
                <c:pt idx="18">
                  <c:v>8.0249699999999997</c:v>
                </c:pt>
                <c:pt idx="19">
                  <c:v>9.5912699999999997</c:v>
                </c:pt>
                <c:pt idx="20">
                  <c:v>4.3219099999999999</c:v>
                </c:pt>
                <c:pt idx="21">
                  <c:v>8.5717800000000004</c:v>
                </c:pt>
                <c:pt idx="22">
                  <c:v>3.72329</c:v>
                </c:pt>
                <c:pt idx="23">
                  <c:v>6.0497699999999996</c:v>
                </c:pt>
                <c:pt idx="24">
                  <c:v>9.1988000000000003</c:v>
                </c:pt>
                <c:pt idx="25">
                  <c:v>8.3345199999999995</c:v>
                </c:pt>
                <c:pt idx="26">
                  <c:v>10.7654</c:v>
                </c:pt>
                <c:pt idx="27">
                  <c:v>7.3901399999999997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C-4E4F-8D91-512DC0FA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88544"/>
        <c:axId val="100524800"/>
      </c:scatterChart>
      <c:valAx>
        <c:axId val="10018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24800"/>
        <c:crosses val="autoZero"/>
        <c:crossBetween val="midCat"/>
      </c:valAx>
      <c:valAx>
        <c:axId val="10052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88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Dati!$AT$109:$AT$136</c:f>
              <c:numCache>
                <c:formatCode>General</c:formatCode>
                <c:ptCount val="28"/>
                <c:pt idx="0">
                  <c:v>0.109658709375</c:v>
                </c:pt>
                <c:pt idx="1">
                  <c:v>8.5997981249999994E-2</c:v>
                </c:pt>
                <c:pt idx="2">
                  <c:v>5.9664462500000001E-2</c:v>
                </c:pt>
                <c:pt idx="3">
                  <c:v>5.354381875E-2</c:v>
                </c:pt>
                <c:pt idx="4">
                  <c:v>7.5107137500000004E-2</c:v>
                </c:pt>
                <c:pt idx="5">
                  <c:v>6.6614840624999991E-2</c:v>
                </c:pt>
                <c:pt idx="6">
                  <c:v>0.11076461875</c:v>
                </c:pt>
                <c:pt idx="7">
                  <c:v>0.12563280937499999</c:v>
                </c:pt>
                <c:pt idx="8">
                  <c:v>0.12231039375</c:v>
                </c:pt>
                <c:pt idx="9">
                  <c:v>9.7399368749999993E-2</c:v>
                </c:pt>
                <c:pt idx="10">
                  <c:v>6.9366484374999995E-2</c:v>
                </c:pt>
                <c:pt idx="11">
                  <c:v>6.1066871874999998E-2</c:v>
                </c:pt>
                <c:pt idx="12">
                  <c:v>5.3206440625000004E-2</c:v>
                </c:pt>
                <c:pt idx="13">
                  <c:v>0.10118638437499999</c:v>
                </c:pt>
                <c:pt idx="14">
                  <c:v>6.6686574999999998E-2</c:v>
                </c:pt>
                <c:pt idx="15">
                  <c:v>7.6996259375000001E-2</c:v>
                </c:pt>
                <c:pt idx="16">
                  <c:v>9.3351981249999993E-2</c:v>
                </c:pt>
                <c:pt idx="17">
                  <c:v>7.2891715624999992E-2</c:v>
                </c:pt>
                <c:pt idx="18">
                  <c:v>9.2032796875000003E-2</c:v>
                </c:pt>
                <c:pt idx="19">
                  <c:v>0.11506033125000001</c:v>
                </c:pt>
                <c:pt idx="20">
                  <c:v>7.9045506249999994E-2</c:v>
                </c:pt>
                <c:pt idx="21">
                  <c:v>9.7377521874999998E-2</c:v>
                </c:pt>
                <c:pt idx="22">
                  <c:v>3.9751168749999996E-2</c:v>
                </c:pt>
                <c:pt idx="23">
                  <c:v>6.36816875E-2</c:v>
                </c:pt>
                <c:pt idx="24">
                  <c:v>7.6641318749999993E-2</c:v>
                </c:pt>
                <c:pt idx="25">
                  <c:v>0.10871386875</c:v>
                </c:pt>
                <c:pt idx="26">
                  <c:v>9.8077181249999992E-2</c:v>
                </c:pt>
                <c:pt idx="27">
                  <c:v>7.4808728125000001E-2</c:v>
                </c:pt>
              </c:numCache>
            </c:numRef>
          </c:xVal>
          <c:yVal>
            <c:numRef>
              <c:f>Dati!$AU$109:$AU$136</c:f>
              <c:numCache>
                <c:formatCode>General</c:formatCode>
                <c:ptCount val="28"/>
                <c:pt idx="0">
                  <c:v>73.105800000000002</c:v>
                </c:pt>
                <c:pt idx="1">
                  <c:v>57.332000000000001</c:v>
                </c:pt>
                <c:pt idx="2">
                  <c:v>39.776299999999999</c:v>
                </c:pt>
                <c:pt idx="3">
                  <c:v>35.695900000000002</c:v>
                </c:pt>
                <c:pt idx="4">
                  <c:v>50.071399999999997</c:v>
                </c:pt>
                <c:pt idx="5">
                  <c:v>44.4099</c:v>
                </c:pt>
                <c:pt idx="6">
                  <c:v>73.843100000000007</c:v>
                </c:pt>
                <c:pt idx="7">
                  <c:v>83.755200000000002</c:v>
                </c:pt>
                <c:pt idx="8">
                  <c:v>81.540300000000002</c:v>
                </c:pt>
                <c:pt idx="9">
                  <c:v>64.932900000000004</c:v>
                </c:pt>
                <c:pt idx="10">
                  <c:v>46.244300000000003</c:v>
                </c:pt>
                <c:pt idx="11">
                  <c:v>40.711199999999998</c:v>
                </c:pt>
                <c:pt idx="12">
                  <c:v>35.470999999999997</c:v>
                </c:pt>
                <c:pt idx="13">
                  <c:v>67.457599999999999</c:v>
                </c:pt>
                <c:pt idx="14">
                  <c:v>44.457700000000003</c:v>
                </c:pt>
                <c:pt idx="15">
                  <c:v>51.330800000000004</c:v>
                </c:pt>
                <c:pt idx="16">
                  <c:v>62.234699999999997</c:v>
                </c:pt>
                <c:pt idx="17">
                  <c:v>48.594499999999996</c:v>
                </c:pt>
                <c:pt idx="18">
                  <c:v>61.355200000000004</c:v>
                </c:pt>
                <c:pt idx="19">
                  <c:v>76.706900000000005</c:v>
                </c:pt>
                <c:pt idx="20">
                  <c:v>52.697000000000003</c:v>
                </c:pt>
                <c:pt idx="21">
                  <c:v>64.918400000000005</c:v>
                </c:pt>
                <c:pt idx="22">
                  <c:v>26.500800000000002</c:v>
                </c:pt>
                <c:pt idx="23">
                  <c:v>42.4544</c:v>
                </c:pt>
                <c:pt idx="24">
                  <c:v>51.094200000000001</c:v>
                </c:pt>
                <c:pt idx="25">
                  <c:v>72.475899999999996</c:v>
                </c:pt>
                <c:pt idx="26">
                  <c:v>65.384799999999998</c:v>
                </c:pt>
                <c:pt idx="27">
                  <c:v>49.872500000000002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C-47FD-9659-175347244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51488"/>
        <c:axId val="118125312"/>
      </c:scatterChart>
      <c:valAx>
        <c:axId val="10835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125312"/>
        <c:crosses val="autoZero"/>
        <c:crossBetween val="midCat"/>
      </c:valAx>
      <c:valAx>
        <c:axId val="1181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351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Dati!$AH$78:$AH$105</c:f>
              <c:numCache>
                <c:formatCode>General</c:formatCode>
                <c:ptCount val="28"/>
                <c:pt idx="0">
                  <c:v>0.56788581476258992</c:v>
                </c:pt>
                <c:pt idx="1">
                  <c:v>0.60524845097157065</c:v>
                </c:pt>
                <c:pt idx="2">
                  <c:v>0.37002626574875064</c:v>
                </c:pt>
                <c:pt idx="3">
                  <c:v>0.42504672516260067</c:v>
                </c:pt>
                <c:pt idx="4">
                  <c:v>0.45241316634249074</c:v>
                </c:pt>
                <c:pt idx="5">
                  <c:v>0.49929037406927901</c:v>
                </c:pt>
                <c:pt idx="6">
                  <c:v>0.7098736653226112</c:v>
                </c:pt>
                <c:pt idx="7">
                  <c:v>0.57900819481563703</c:v>
                </c:pt>
                <c:pt idx="8">
                  <c:v>0.6782950019808599</c:v>
                </c:pt>
                <c:pt idx="9">
                  <c:v>0.51202683818217531</c:v>
                </c:pt>
                <c:pt idx="10">
                  <c:v>0.55731111180228077</c:v>
                </c:pt>
                <c:pt idx="11">
                  <c:v>0.38432421345236928</c:v>
                </c:pt>
                <c:pt idx="12">
                  <c:v>0.45807150553546117</c:v>
                </c:pt>
                <c:pt idx="13">
                  <c:v>0.58587405703094708</c:v>
                </c:pt>
                <c:pt idx="14">
                  <c:v>0.41997980377492339</c:v>
                </c:pt>
                <c:pt idx="15">
                  <c:v>0.47242572672153305</c:v>
                </c:pt>
                <c:pt idx="16">
                  <c:v>0.55282301657743915</c:v>
                </c:pt>
                <c:pt idx="17">
                  <c:v>0.64899769950776098</c:v>
                </c:pt>
                <c:pt idx="18">
                  <c:v>0.55571998455622285</c:v>
                </c:pt>
                <c:pt idx="19">
                  <c:v>0.67031651266122938</c:v>
                </c:pt>
                <c:pt idx="20">
                  <c:v>0.42563459981274415</c:v>
                </c:pt>
                <c:pt idx="21">
                  <c:v>0.52857051791799547</c:v>
                </c:pt>
                <c:pt idx="22">
                  <c:v>0.33194436125696547</c:v>
                </c:pt>
                <c:pt idx="23">
                  <c:v>0.45881013402462917</c:v>
                </c:pt>
                <c:pt idx="24">
                  <c:v>0.5060172079624965</c:v>
                </c:pt>
                <c:pt idx="25">
                  <c:v>0.5367137691480407</c:v>
                </c:pt>
                <c:pt idx="26">
                  <c:v>0.67445324722538691</c:v>
                </c:pt>
                <c:pt idx="27">
                  <c:v>0.60122659834136616</c:v>
                </c:pt>
              </c:numCache>
            </c:numRef>
          </c:xVal>
          <c:yVal>
            <c:numRef>
              <c:f>Dati!$AI$78:$AI$105</c:f>
              <c:numCache>
                <c:formatCode>General</c:formatCode>
                <c:ptCount val="28"/>
                <c:pt idx="0">
                  <c:v>39.632189369999999</c:v>
                </c:pt>
                <c:pt idx="1">
                  <c:v>36.44831954</c:v>
                </c:pt>
                <c:pt idx="2">
                  <c:v>6.2878721190000002</c:v>
                </c:pt>
                <c:pt idx="3">
                  <c:v>10.37718836</c:v>
                </c:pt>
                <c:pt idx="4">
                  <c:v>20.822943819999999</c:v>
                </c:pt>
                <c:pt idx="5">
                  <c:v>15.8435892</c:v>
                </c:pt>
                <c:pt idx="6">
                  <c:v>47.030407009999998</c:v>
                </c:pt>
                <c:pt idx="7">
                  <c:v>15.420808040000001</c:v>
                </c:pt>
                <c:pt idx="8">
                  <c:v>38.22339934</c:v>
                </c:pt>
                <c:pt idx="9">
                  <c:v>32.83985113</c:v>
                </c:pt>
                <c:pt idx="10">
                  <c:v>37.35113295</c:v>
                </c:pt>
                <c:pt idx="11">
                  <c:v>16.18135096</c:v>
                </c:pt>
                <c:pt idx="12">
                  <c:v>11.128142649999999</c:v>
                </c:pt>
                <c:pt idx="14">
                  <c:v>27.01582805</c:v>
                </c:pt>
                <c:pt idx="15">
                  <c:v>12.259477889999999</c:v>
                </c:pt>
                <c:pt idx="16">
                  <c:v>12.77889487</c:v>
                </c:pt>
                <c:pt idx="18">
                  <c:v>20.469367219999999</c:v>
                </c:pt>
                <c:pt idx="19">
                  <c:v>40.029700499999997</c:v>
                </c:pt>
                <c:pt idx="20">
                  <c:v>11.308702970000001</c:v>
                </c:pt>
                <c:pt idx="21">
                  <c:v>17.3053475</c:v>
                </c:pt>
                <c:pt idx="22">
                  <c:v>8.0698328539999995</c:v>
                </c:pt>
                <c:pt idx="23">
                  <c:v>14.51402594</c:v>
                </c:pt>
                <c:pt idx="24">
                  <c:v>18.697215629999999</c:v>
                </c:pt>
                <c:pt idx="25">
                  <c:v>23.157138289999999</c:v>
                </c:pt>
                <c:pt idx="26">
                  <c:v>45.853023720000003</c:v>
                </c:pt>
                <c:pt idx="27">
                  <c:v>39.726759850000001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B-4F25-8B37-891E8EF4F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74880"/>
        <c:axId val="125565184"/>
      </c:scatterChart>
      <c:valAx>
        <c:axId val="122874880"/>
        <c:scaling>
          <c:orientation val="minMax"/>
          <c:min val="0.30000000000000004"/>
        </c:scaling>
        <c:delete val="0"/>
        <c:axPos val="b"/>
        <c:numFmt formatCode="General" sourceLinked="1"/>
        <c:majorTickMark val="out"/>
        <c:minorTickMark val="none"/>
        <c:tickLblPos val="nextTo"/>
        <c:crossAx val="125565184"/>
        <c:crosses val="autoZero"/>
        <c:crossBetween val="midCat"/>
      </c:valAx>
      <c:valAx>
        <c:axId val="12556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87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Dati!$AJ$78:$AJ$105</c:f>
              <c:numCache>
                <c:formatCode>General</c:formatCode>
                <c:ptCount val="28"/>
                <c:pt idx="0">
                  <c:v>0.56788581476258992</c:v>
                </c:pt>
                <c:pt idx="1">
                  <c:v>0.60524845097157065</c:v>
                </c:pt>
                <c:pt idx="2">
                  <c:v>0.37002626574875064</c:v>
                </c:pt>
                <c:pt idx="3">
                  <c:v>0.42504672516260067</c:v>
                </c:pt>
                <c:pt idx="4">
                  <c:v>0.45241316634249074</c:v>
                </c:pt>
                <c:pt idx="5">
                  <c:v>0.49929037406927901</c:v>
                </c:pt>
                <c:pt idx="6">
                  <c:v>0.7098736653226112</c:v>
                </c:pt>
                <c:pt idx="7">
                  <c:v>0.57900819481563703</c:v>
                </c:pt>
                <c:pt idx="8">
                  <c:v>0.68816583834449629</c:v>
                </c:pt>
                <c:pt idx="9">
                  <c:v>0.51202683818217531</c:v>
                </c:pt>
                <c:pt idx="10">
                  <c:v>0.55731111180228077</c:v>
                </c:pt>
                <c:pt idx="11">
                  <c:v>0.38432421345236928</c:v>
                </c:pt>
                <c:pt idx="12">
                  <c:v>0.45807150553546117</c:v>
                </c:pt>
                <c:pt idx="13">
                  <c:v>0.58587405703094708</c:v>
                </c:pt>
                <c:pt idx="14">
                  <c:v>0.41997980377492339</c:v>
                </c:pt>
                <c:pt idx="15">
                  <c:v>0.47242572672153305</c:v>
                </c:pt>
                <c:pt idx="16">
                  <c:v>0.55282301657743915</c:v>
                </c:pt>
                <c:pt idx="17">
                  <c:v>0.58858707099276097</c:v>
                </c:pt>
                <c:pt idx="18">
                  <c:v>0.55571998455622285</c:v>
                </c:pt>
                <c:pt idx="19">
                  <c:v>0.67031651266122938</c:v>
                </c:pt>
                <c:pt idx="20">
                  <c:v>0.42563459981274415</c:v>
                </c:pt>
                <c:pt idx="21">
                  <c:v>0.52857051791799547</c:v>
                </c:pt>
                <c:pt idx="22">
                  <c:v>0.33194436125696547</c:v>
                </c:pt>
                <c:pt idx="23">
                  <c:v>0.45881013402462917</c:v>
                </c:pt>
                <c:pt idx="24">
                  <c:v>0.5060172079624965</c:v>
                </c:pt>
                <c:pt idx="25">
                  <c:v>0.5367137691480407</c:v>
                </c:pt>
                <c:pt idx="26">
                  <c:v>0.67445324722538691</c:v>
                </c:pt>
                <c:pt idx="27">
                  <c:v>0.60122659834136616</c:v>
                </c:pt>
              </c:numCache>
            </c:numRef>
          </c:xVal>
          <c:yVal>
            <c:numRef>
              <c:f>Dati!$AK$78:$AK$105</c:f>
              <c:numCache>
                <c:formatCode>General</c:formatCode>
                <c:ptCount val="28"/>
                <c:pt idx="0">
                  <c:v>7.1189999999999998</c:v>
                </c:pt>
                <c:pt idx="1">
                  <c:v>6.9290000000000003</c:v>
                </c:pt>
                <c:pt idx="2">
                  <c:v>4.2169999999999996</c:v>
                </c:pt>
                <c:pt idx="3">
                  <c:v>5.4880000000000004</c:v>
                </c:pt>
                <c:pt idx="4">
                  <c:v>5.5460000000000003</c:v>
                </c:pt>
                <c:pt idx="5">
                  <c:v>6.5960000000000001</c:v>
                </c:pt>
                <c:pt idx="6">
                  <c:v>7.5259999999999998</c:v>
                </c:pt>
                <c:pt idx="7">
                  <c:v>5.5170000000000003</c:v>
                </c:pt>
                <c:pt idx="8">
                  <c:v>7.4130000000000003</c:v>
                </c:pt>
                <c:pt idx="9">
                  <c:v>6.4779999999999998</c:v>
                </c:pt>
                <c:pt idx="10">
                  <c:v>6.9939999999999998</c:v>
                </c:pt>
                <c:pt idx="11">
                  <c:v>5.0330000000000004</c:v>
                </c:pt>
                <c:pt idx="12">
                  <c:v>5.1449999999999996</c:v>
                </c:pt>
                <c:pt idx="14">
                  <c:v>5.9770000000000003</c:v>
                </c:pt>
                <c:pt idx="15">
                  <c:v>5.56</c:v>
                </c:pt>
                <c:pt idx="16">
                  <c:v>5.8129999999999997</c:v>
                </c:pt>
                <c:pt idx="18">
                  <c:v>6.4880000000000004</c:v>
                </c:pt>
                <c:pt idx="19">
                  <c:v>7.3390000000000004</c:v>
                </c:pt>
                <c:pt idx="20">
                  <c:v>5.835</c:v>
                </c:pt>
                <c:pt idx="21">
                  <c:v>5.1230000000000002</c:v>
                </c:pt>
                <c:pt idx="22">
                  <c:v>5.5279999999999996</c:v>
                </c:pt>
                <c:pt idx="23">
                  <c:v>6.0780000000000003</c:v>
                </c:pt>
                <c:pt idx="24">
                  <c:v>6.7679999999999998</c:v>
                </c:pt>
                <c:pt idx="25">
                  <c:v>6.3609999999999998</c:v>
                </c:pt>
                <c:pt idx="26">
                  <c:v>7.2910000000000004</c:v>
                </c:pt>
                <c:pt idx="27">
                  <c:v>6.7249999999999996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E-436A-837C-68E14632B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50624"/>
        <c:axId val="134403584"/>
      </c:scatterChart>
      <c:valAx>
        <c:axId val="132250624"/>
        <c:scaling>
          <c:orientation val="minMax"/>
          <c:min val="0.30000000000000004"/>
        </c:scaling>
        <c:delete val="0"/>
        <c:axPos val="b"/>
        <c:numFmt formatCode="General" sourceLinked="1"/>
        <c:majorTickMark val="out"/>
        <c:minorTickMark val="none"/>
        <c:tickLblPos val="nextTo"/>
        <c:crossAx val="134403584"/>
        <c:crosses val="autoZero"/>
        <c:crossBetween val="midCat"/>
      </c:valAx>
      <c:valAx>
        <c:axId val="134403584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250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Dati!$AH$155:$AH$182</c:f>
              <c:numCache>
                <c:formatCode>General</c:formatCode>
                <c:ptCount val="28"/>
                <c:pt idx="0">
                  <c:v>0.48920404248211602</c:v>
                </c:pt>
                <c:pt idx="1">
                  <c:v>0.50221197347913027</c:v>
                </c:pt>
                <c:pt idx="2">
                  <c:v>0.25867862378015366</c:v>
                </c:pt>
                <c:pt idx="3">
                  <c:v>0.35260096246092171</c:v>
                </c:pt>
                <c:pt idx="4">
                  <c:v>0.37622748281349805</c:v>
                </c:pt>
                <c:pt idx="5">
                  <c:v>0.42814948429229754</c:v>
                </c:pt>
                <c:pt idx="6">
                  <c:v>0.62197558194786506</c:v>
                </c:pt>
                <c:pt idx="7">
                  <c:v>0.49454535519313708</c:v>
                </c:pt>
                <c:pt idx="8">
                  <c:v>0.58530984378032636</c:v>
                </c:pt>
                <c:pt idx="9">
                  <c:v>0.44590340357998132</c:v>
                </c:pt>
                <c:pt idx="10">
                  <c:v>0.4805350806540718</c:v>
                </c:pt>
                <c:pt idx="11">
                  <c:v>0.30683530106798873</c:v>
                </c:pt>
                <c:pt idx="12">
                  <c:v>0.36122849521253586</c:v>
                </c:pt>
                <c:pt idx="13">
                  <c:v>0.48985423783735371</c:v>
                </c:pt>
                <c:pt idx="14">
                  <c:v>0.3588007606156286</c:v>
                </c:pt>
                <c:pt idx="15">
                  <c:v>0.385238311623742</c:v>
                </c:pt>
                <c:pt idx="16">
                  <c:v>0.4458996314114318</c:v>
                </c:pt>
                <c:pt idx="17">
                  <c:v>0.55644343684064534</c:v>
                </c:pt>
                <c:pt idx="18">
                  <c:v>0.47426328837350262</c:v>
                </c:pt>
                <c:pt idx="19">
                  <c:v>0.57088284377283749</c:v>
                </c:pt>
                <c:pt idx="20">
                  <c:v>0.34021944635984486</c:v>
                </c:pt>
                <c:pt idx="21">
                  <c:v>0.43210790033655522</c:v>
                </c:pt>
                <c:pt idx="22">
                  <c:v>0.23089340208623421</c:v>
                </c:pt>
                <c:pt idx="23">
                  <c:v>0.36497605846050601</c:v>
                </c:pt>
                <c:pt idx="24">
                  <c:v>0.43464737750493299</c:v>
                </c:pt>
                <c:pt idx="25">
                  <c:v>0.43514701850010029</c:v>
                </c:pt>
                <c:pt idx="26">
                  <c:v>0.57414649725591294</c:v>
                </c:pt>
                <c:pt idx="27">
                  <c:v>0.50973053314215733</c:v>
                </c:pt>
              </c:numCache>
            </c:numRef>
          </c:xVal>
          <c:yVal>
            <c:numRef>
              <c:f>Dati!$AI$155:$AI$182</c:f>
              <c:numCache>
                <c:formatCode>General</c:formatCode>
                <c:ptCount val="28"/>
                <c:pt idx="0">
                  <c:v>39.632189369999999</c:v>
                </c:pt>
                <c:pt idx="1">
                  <c:v>36.44831954</c:v>
                </c:pt>
                <c:pt idx="2">
                  <c:v>6.2878721190000002</c:v>
                </c:pt>
                <c:pt idx="3">
                  <c:v>10.37718836</c:v>
                </c:pt>
                <c:pt idx="4">
                  <c:v>20.822943819999999</c:v>
                </c:pt>
                <c:pt idx="5">
                  <c:v>15.8435892</c:v>
                </c:pt>
                <c:pt idx="6">
                  <c:v>47.030407009999998</c:v>
                </c:pt>
                <c:pt idx="7">
                  <c:v>15.420808040000001</c:v>
                </c:pt>
                <c:pt idx="8">
                  <c:v>38.22339934</c:v>
                </c:pt>
                <c:pt idx="9">
                  <c:v>32.83985113</c:v>
                </c:pt>
                <c:pt idx="10">
                  <c:v>37.35113295</c:v>
                </c:pt>
                <c:pt idx="11">
                  <c:v>16.18135096</c:v>
                </c:pt>
                <c:pt idx="12">
                  <c:v>11.128142649999999</c:v>
                </c:pt>
                <c:pt idx="14">
                  <c:v>27.01582805</c:v>
                </c:pt>
                <c:pt idx="15">
                  <c:v>12.259477889999999</c:v>
                </c:pt>
                <c:pt idx="16">
                  <c:v>12.77889487</c:v>
                </c:pt>
                <c:pt idx="18">
                  <c:v>20.469367219999999</c:v>
                </c:pt>
                <c:pt idx="19">
                  <c:v>40.029700499999997</c:v>
                </c:pt>
                <c:pt idx="20">
                  <c:v>11.308702970000001</c:v>
                </c:pt>
                <c:pt idx="21">
                  <c:v>17.3053475</c:v>
                </c:pt>
                <c:pt idx="22">
                  <c:v>8.0698328539999995</c:v>
                </c:pt>
                <c:pt idx="23">
                  <c:v>14.51402594</c:v>
                </c:pt>
                <c:pt idx="24">
                  <c:v>18.697215629999999</c:v>
                </c:pt>
                <c:pt idx="25">
                  <c:v>23.157138289999999</c:v>
                </c:pt>
                <c:pt idx="26">
                  <c:v>45.853023720000003</c:v>
                </c:pt>
                <c:pt idx="27">
                  <c:v>39.726759850000001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4-4881-BFB6-5778EE89C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4064"/>
        <c:axId val="66825600"/>
      </c:scatterChart>
      <c:valAx>
        <c:axId val="66824064"/>
        <c:scaling>
          <c:orientation val="minMax"/>
          <c:min val="0.2"/>
        </c:scaling>
        <c:delete val="0"/>
        <c:axPos val="b"/>
        <c:numFmt formatCode="General" sourceLinked="1"/>
        <c:majorTickMark val="out"/>
        <c:minorTickMark val="none"/>
        <c:tickLblPos val="nextTo"/>
        <c:crossAx val="66825600"/>
        <c:crosses val="autoZero"/>
        <c:crossBetween val="midCat"/>
      </c:valAx>
      <c:valAx>
        <c:axId val="6682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82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Dati!$AJ$155:$AJ$182</c:f>
              <c:numCache>
                <c:formatCode>General</c:formatCode>
                <c:ptCount val="28"/>
                <c:pt idx="0">
                  <c:v>0.48920404248211602</c:v>
                </c:pt>
                <c:pt idx="1">
                  <c:v>0.50221197347913027</c:v>
                </c:pt>
                <c:pt idx="2">
                  <c:v>0.25867862378015366</c:v>
                </c:pt>
                <c:pt idx="3">
                  <c:v>0.35260096246092171</c:v>
                </c:pt>
                <c:pt idx="4">
                  <c:v>0.37622748281349805</c:v>
                </c:pt>
                <c:pt idx="5">
                  <c:v>0.42814948429229754</c:v>
                </c:pt>
                <c:pt idx="6">
                  <c:v>0.62197558194786506</c:v>
                </c:pt>
                <c:pt idx="7">
                  <c:v>0.49454535519313708</c:v>
                </c:pt>
                <c:pt idx="8">
                  <c:v>0.58530984378032636</c:v>
                </c:pt>
                <c:pt idx="9">
                  <c:v>0.44590340357998132</c:v>
                </c:pt>
                <c:pt idx="10">
                  <c:v>0.4805350806540718</c:v>
                </c:pt>
                <c:pt idx="11">
                  <c:v>0.30683530106798873</c:v>
                </c:pt>
                <c:pt idx="12">
                  <c:v>0.36122849521253586</c:v>
                </c:pt>
                <c:pt idx="13">
                  <c:v>0.48985423783735371</c:v>
                </c:pt>
                <c:pt idx="14">
                  <c:v>0.3588007606156286</c:v>
                </c:pt>
                <c:pt idx="15">
                  <c:v>0.385238311623742</c:v>
                </c:pt>
                <c:pt idx="16">
                  <c:v>0.4458996314114318</c:v>
                </c:pt>
                <c:pt idx="17">
                  <c:v>0.55644343684064534</c:v>
                </c:pt>
                <c:pt idx="18">
                  <c:v>0.47426328837350262</c:v>
                </c:pt>
                <c:pt idx="19">
                  <c:v>0.57088284377283749</c:v>
                </c:pt>
                <c:pt idx="20">
                  <c:v>0.34021944635984486</c:v>
                </c:pt>
                <c:pt idx="21">
                  <c:v>0.43210790033655522</c:v>
                </c:pt>
                <c:pt idx="22">
                  <c:v>0.23089340208623421</c:v>
                </c:pt>
                <c:pt idx="23">
                  <c:v>0.36497605846050601</c:v>
                </c:pt>
                <c:pt idx="24">
                  <c:v>0.43464737750493299</c:v>
                </c:pt>
                <c:pt idx="25">
                  <c:v>0.43514701850010029</c:v>
                </c:pt>
                <c:pt idx="26">
                  <c:v>0.57414649725591294</c:v>
                </c:pt>
                <c:pt idx="27">
                  <c:v>0.50973053314215733</c:v>
                </c:pt>
              </c:numCache>
            </c:numRef>
          </c:xVal>
          <c:yVal>
            <c:numRef>
              <c:f>Dati!$AK$155:$AK$182</c:f>
              <c:numCache>
                <c:formatCode>General</c:formatCode>
                <c:ptCount val="28"/>
                <c:pt idx="0">
                  <c:v>7.1189999999999998</c:v>
                </c:pt>
                <c:pt idx="1">
                  <c:v>6.9290000000000003</c:v>
                </c:pt>
                <c:pt idx="2">
                  <c:v>4.2169999999999996</c:v>
                </c:pt>
                <c:pt idx="3">
                  <c:v>5.4880000000000004</c:v>
                </c:pt>
                <c:pt idx="4">
                  <c:v>5.5460000000000003</c:v>
                </c:pt>
                <c:pt idx="5">
                  <c:v>6.5960000000000001</c:v>
                </c:pt>
                <c:pt idx="6">
                  <c:v>7.5259999999999998</c:v>
                </c:pt>
                <c:pt idx="7">
                  <c:v>5.5170000000000003</c:v>
                </c:pt>
                <c:pt idx="8">
                  <c:v>7.4130000000000003</c:v>
                </c:pt>
                <c:pt idx="9">
                  <c:v>6.4779999999999998</c:v>
                </c:pt>
                <c:pt idx="10">
                  <c:v>6.9939999999999998</c:v>
                </c:pt>
                <c:pt idx="11">
                  <c:v>5.0330000000000004</c:v>
                </c:pt>
                <c:pt idx="12">
                  <c:v>5.1449999999999996</c:v>
                </c:pt>
                <c:pt idx="14">
                  <c:v>5.9770000000000003</c:v>
                </c:pt>
                <c:pt idx="15">
                  <c:v>5.56</c:v>
                </c:pt>
                <c:pt idx="16">
                  <c:v>5.8129999999999997</c:v>
                </c:pt>
                <c:pt idx="18">
                  <c:v>6.4880000000000004</c:v>
                </c:pt>
                <c:pt idx="19">
                  <c:v>7.3390000000000004</c:v>
                </c:pt>
                <c:pt idx="20">
                  <c:v>5.835</c:v>
                </c:pt>
                <c:pt idx="21">
                  <c:v>5.1230000000000002</c:v>
                </c:pt>
                <c:pt idx="22">
                  <c:v>5.5279999999999996</c:v>
                </c:pt>
                <c:pt idx="23">
                  <c:v>6.0780000000000003</c:v>
                </c:pt>
                <c:pt idx="24">
                  <c:v>6.7679999999999998</c:v>
                </c:pt>
                <c:pt idx="25">
                  <c:v>6.3609999999999998</c:v>
                </c:pt>
                <c:pt idx="26">
                  <c:v>7.2910000000000004</c:v>
                </c:pt>
                <c:pt idx="27">
                  <c:v>6.7249999999999996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3-40EE-A59A-2D201EC6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1984"/>
        <c:axId val="70657152"/>
      </c:scatterChart>
      <c:valAx>
        <c:axId val="66841984"/>
        <c:scaling>
          <c:orientation val="minMax"/>
          <c:min val="0.2"/>
        </c:scaling>
        <c:delete val="0"/>
        <c:axPos val="b"/>
        <c:numFmt formatCode="General" sourceLinked="1"/>
        <c:majorTickMark val="out"/>
        <c:minorTickMark val="none"/>
        <c:tickLblPos val="nextTo"/>
        <c:crossAx val="70657152"/>
        <c:crosses val="autoZero"/>
        <c:crossBetween val="midCat"/>
      </c:valAx>
      <c:valAx>
        <c:axId val="70657152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841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136</xdr:row>
      <xdr:rowOff>95250</xdr:rowOff>
    </xdr:from>
    <xdr:to>
      <xdr:col>9</xdr:col>
      <xdr:colOff>504824</xdr:colOff>
      <xdr:row>151</xdr:row>
      <xdr:rowOff>57149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137</xdr:row>
      <xdr:rowOff>104775</xdr:rowOff>
    </xdr:from>
    <xdr:to>
      <xdr:col>18</xdr:col>
      <xdr:colOff>495300</xdr:colOff>
      <xdr:row>151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219075</xdr:colOff>
      <xdr:row>137</xdr:row>
      <xdr:rowOff>161925</xdr:rowOff>
    </xdr:from>
    <xdr:to>
      <xdr:col>27</xdr:col>
      <xdr:colOff>523875</xdr:colOff>
      <xdr:row>152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238125</xdr:colOff>
      <xdr:row>136</xdr:row>
      <xdr:rowOff>133350</xdr:rowOff>
    </xdr:from>
    <xdr:to>
      <xdr:col>38</xdr:col>
      <xdr:colOff>542925</xdr:colOff>
      <xdr:row>151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19050</xdr:colOff>
      <xdr:row>140</xdr:row>
      <xdr:rowOff>38100</xdr:rowOff>
    </xdr:from>
    <xdr:to>
      <xdr:col>48</xdr:col>
      <xdr:colOff>323850</xdr:colOff>
      <xdr:row>154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314324</xdr:colOff>
      <xdr:row>76</xdr:row>
      <xdr:rowOff>190499</xdr:rowOff>
    </xdr:from>
    <xdr:to>
      <xdr:col>52</xdr:col>
      <xdr:colOff>304799</xdr:colOff>
      <xdr:row>98</xdr:row>
      <xdr:rowOff>66674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76199</xdr:colOff>
      <xdr:row>76</xdr:row>
      <xdr:rowOff>114300</xdr:rowOff>
    </xdr:from>
    <xdr:to>
      <xdr:col>61</xdr:col>
      <xdr:colOff>466724</xdr:colOff>
      <xdr:row>97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180975</xdr:colOff>
      <xdr:row>158</xdr:row>
      <xdr:rowOff>85725</xdr:rowOff>
    </xdr:from>
    <xdr:to>
      <xdr:col>48</xdr:col>
      <xdr:colOff>485775</xdr:colOff>
      <xdr:row>172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257175</xdr:colOff>
      <xdr:row>158</xdr:row>
      <xdr:rowOff>9525</xdr:rowOff>
    </xdr:from>
    <xdr:to>
      <xdr:col>56</xdr:col>
      <xdr:colOff>561975</xdr:colOff>
      <xdr:row>172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28575</xdr:colOff>
      <xdr:row>174</xdr:row>
      <xdr:rowOff>28575</xdr:rowOff>
    </xdr:from>
    <xdr:to>
      <xdr:col>48</xdr:col>
      <xdr:colOff>333375</xdr:colOff>
      <xdr:row>188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33336</xdr:colOff>
      <xdr:row>3</xdr:row>
      <xdr:rowOff>28574</xdr:rowOff>
    </xdr:from>
    <xdr:to>
      <xdr:col>55</xdr:col>
      <xdr:colOff>266699</xdr:colOff>
      <xdr:row>20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47625</xdr:colOff>
      <xdr:row>20</xdr:row>
      <xdr:rowOff>171450</xdr:rowOff>
    </xdr:from>
    <xdr:to>
      <xdr:col>55</xdr:col>
      <xdr:colOff>266700</xdr:colOff>
      <xdr:row>37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484188</xdr:colOff>
      <xdr:row>95</xdr:row>
      <xdr:rowOff>55563</xdr:rowOff>
    </xdr:from>
    <xdr:to>
      <xdr:col>43</xdr:col>
      <xdr:colOff>0</xdr:colOff>
      <xdr:row>102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452438</xdr:colOff>
      <xdr:row>95</xdr:row>
      <xdr:rowOff>29368</xdr:rowOff>
    </xdr:from>
    <xdr:to>
      <xdr:col>47</xdr:col>
      <xdr:colOff>23814</xdr:colOff>
      <xdr:row>100</xdr:row>
      <xdr:rowOff>71438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182563</xdr:colOff>
      <xdr:row>96</xdr:row>
      <xdr:rowOff>63500</xdr:rowOff>
    </xdr:from>
    <xdr:to>
      <xdr:col>51</xdr:col>
      <xdr:colOff>7938</xdr:colOff>
      <xdr:row>102</xdr:row>
      <xdr:rowOff>182562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452437</xdr:colOff>
      <xdr:row>96</xdr:row>
      <xdr:rowOff>23813</xdr:rowOff>
    </xdr:from>
    <xdr:to>
      <xdr:col>55</xdr:col>
      <xdr:colOff>230188</xdr:colOff>
      <xdr:row>103</xdr:row>
      <xdr:rowOff>103188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309563</xdr:colOff>
      <xdr:row>95</xdr:row>
      <xdr:rowOff>164306</xdr:rowOff>
    </xdr:from>
    <xdr:to>
      <xdr:col>59</xdr:col>
      <xdr:colOff>63501</xdr:colOff>
      <xdr:row>102</xdr:row>
      <xdr:rowOff>111125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357188</xdr:colOff>
      <xdr:row>93</xdr:row>
      <xdr:rowOff>184150</xdr:rowOff>
    </xdr:from>
    <xdr:to>
      <xdr:col>64</xdr:col>
      <xdr:colOff>39687</xdr:colOff>
      <xdr:row>103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412750</xdr:colOff>
      <xdr:row>163</xdr:row>
      <xdr:rowOff>31750</xdr:rowOff>
    </xdr:from>
    <xdr:to>
      <xdr:col>42</xdr:col>
      <xdr:colOff>206376</xdr:colOff>
      <xdr:row>168</xdr:row>
      <xdr:rowOff>119062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420687</xdr:colOff>
      <xdr:row>162</xdr:row>
      <xdr:rowOff>88900</xdr:rowOff>
    </xdr:from>
    <xdr:to>
      <xdr:col>45</xdr:col>
      <xdr:colOff>555625</xdr:colOff>
      <xdr:row>168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261937</xdr:colOff>
      <xdr:row>162</xdr:row>
      <xdr:rowOff>103188</xdr:rowOff>
    </xdr:from>
    <xdr:to>
      <xdr:col>50</xdr:col>
      <xdr:colOff>63500</xdr:colOff>
      <xdr:row>169</xdr:row>
      <xdr:rowOff>47626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333376</xdr:colOff>
      <xdr:row>161</xdr:row>
      <xdr:rowOff>150812</xdr:rowOff>
    </xdr:from>
    <xdr:to>
      <xdr:col>54</xdr:col>
      <xdr:colOff>47626</xdr:colOff>
      <xdr:row>169</xdr:row>
      <xdr:rowOff>31751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54</xdr:col>
      <xdr:colOff>277812</xdr:colOff>
      <xdr:row>161</xdr:row>
      <xdr:rowOff>158751</xdr:rowOff>
    </xdr:from>
    <xdr:to>
      <xdr:col>57</xdr:col>
      <xdr:colOff>571500</xdr:colOff>
      <xdr:row>169</xdr:row>
      <xdr:rowOff>55563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58</xdr:col>
      <xdr:colOff>388936</xdr:colOff>
      <xdr:row>160</xdr:row>
      <xdr:rowOff>182562</xdr:rowOff>
    </xdr:from>
    <xdr:to>
      <xdr:col>62</xdr:col>
      <xdr:colOff>71438</xdr:colOff>
      <xdr:row>169</xdr:row>
      <xdr:rowOff>15876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452438</xdr:colOff>
      <xdr:row>228</xdr:row>
      <xdr:rowOff>63499</xdr:rowOff>
    </xdr:from>
    <xdr:to>
      <xdr:col>42</xdr:col>
      <xdr:colOff>190501</xdr:colOff>
      <xdr:row>233</xdr:row>
      <xdr:rowOff>87312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42</xdr:col>
      <xdr:colOff>214310</xdr:colOff>
      <xdr:row>227</xdr:row>
      <xdr:rowOff>166688</xdr:rowOff>
    </xdr:from>
    <xdr:to>
      <xdr:col>45</xdr:col>
      <xdr:colOff>515937</xdr:colOff>
      <xdr:row>234</xdr:row>
      <xdr:rowOff>111126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222250</xdr:colOff>
      <xdr:row>228</xdr:row>
      <xdr:rowOff>57150</xdr:rowOff>
    </xdr:from>
    <xdr:to>
      <xdr:col>49</xdr:col>
      <xdr:colOff>444501</xdr:colOff>
      <xdr:row>233</xdr:row>
      <xdr:rowOff>158750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119062</xdr:colOff>
      <xdr:row>229</xdr:row>
      <xdr:rowOff>1</xdr:rowOff>
    </xdr:from>
    <xdr:to>
      <xdr:col>53</xdr:col>
      <xdr:colOff>468313</xdr:colOff>
      <xdr:row>234</xdr:row>
      <xdr:rowOff>111125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54</xdr:col>
      <xdr:colOff>285750</xdr:colOff>
      <xdr:row>229</xdr:row>
      <xdr:rowOff>33338</xdr:rowOff>
    </xdr:from>
    <xdr:to>
      <xdr:col>58</xdr:col>
      <xdr:colOff>15875</xdr:colOff>
      <xdr:row>235</xdr:row>
      <xdr:rowOff>119063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59</xdr:col>
      <xdr:colOff>79374</xdr:colOff>
      <xdr:row>228</xdr:row>
      <xdr:rowOff>111125</xdr:rowOff>
    </xdr:from>
    <xdr:to>
      <xdr:col>63</xdr:col>
      <xdr:colOff>214311</xdr:colOff>
      <xdr:row>236</xdr:row>
      <xdr:rowOff>87313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83"/>
  <sheetViews>
    <sheetView workbookViewId="0">
      <pane xSplit="2" ySplit="2" topLeftCell="U84" activePane="bottomRight" state="frozen"/>
      <selection pane="topRight" activeCell="C1" sqref="C1"/>
      <selection pane="bottomLeft" activeCell="A3" sqref="A3"/>
      <selection pane="bottomRight" activeCell="AH78" sqref="AH78"/>
    </sheetView>
  </sheetViews>
  <sheetFormatPr defaultRowHeight="14.4" x14ac:dyDescent="0.3"/>
  <cols>
    <col min="1" max="1" width="15.44140625" customWidth="1"/>
  </cols>
  <sheetData>
    <row r="1" spans="1:44" x14ac:dyDescent="0.3">
      <c r="C1" t="s">
        <v>58</v>
      </c>
      <c r="D1" t="s">
        <v>59</v>
      </c>
      <c r="E1" t="s">
        <v>60</v>
      </c>
      <c r="F1" t="s">
        <v>63</v>
      </c>
      <c r="G1" t="s">
        <v>65</v>
      </c>
      <c r="H1" t="s">
        <v>67</v>
      </c>
      <c r="I1" t="s">
        <v>69</v>
      </c>
      <c r="J1" t="s">
        <v>70</v>
      </c>
      <c r="K1" t="s">
        <v>74</v>
      </c>
      <c r="L1" t="s">
        <v>75</v>
      </c>
      <c r="M1" t="s">
        <v>77</v>
      </c>
      <c r="N1" t="s">
        <v>79</v>
      </c>
      <c r="O1" t="s">
        <v>82</v>
      </c>
      <c r="P1" t="s">
        <v>83</v>
      </c>
      <c r="Q1" t="s">
        <v>86</v>
      </c>
      <c r="R1" t="s">
        <v>87</v>
      </c>
      <c r="S1" t="s">
        <v>90</v>
      </c>
      <c r="T1" t="s">
        <v>91</v>
      </c>
      <c r="U1" t="s">
        <v>94</v>
      </c>
      <c r="V1" t="s">
        <v>97</v>
      </c>
      <c r="W1" t="s">
        <v>95</v>
      </c>
      <c r="X1" t="s">
        <v>100</v>
      </c>
      <c r="Y1" t="s">
        <v>101</v>
      </c>
      <c r="Z1" t="s">
        <v>104</v>
      </c>
      <c r="AA1" t="s">
        <v>105</v>
      </c>
      <c r="AB1" t="s">
        <v>107</v>
      </c>
      <c r="AC1" t="s">
        <v>110</v>
      </c>
      <c r="AD1" t="s">
        <v>111</v>
      </c>
      <c r="AE1" t="s">
        <v>114</v>
      </c>
      <c r="AF1" t="s">
        <v>115</v>
      </c>
      <c r="AG1" t="s">
        <v>117</v>
      </c>
    </row>
    <row r="2" spans="1:44" x14ac:dyDescent="0.3">
      <c r="C2" s="2" t="s">
        <v>0</v>
      </c>
      <c r="D2" s="2" t="s">
        <v>1</v>
      </c>
      <c r="E2" s="3" t="s">
        <v>61</v>
      </c>
      <c r="F2" s="3" t="s">
        <v>62</v>
      </c>
      <c r="G2" s="2" t="s">
        <v>64</v>
      </c>
      <c r="H2" s="2" t="s">
        <v>66</v>
      </c>
      <c r="I2" s="2" t="s">
        <v>68</v>
      </c>
      <c r="J2" s="2" t="s">
        <v>71</v>
      </c>
      <c r="K2" s="2" t="s">
        <v>73</v>
      </c>
      <c r="L2" s="2" t="s">
        <v>72</v>
      </c>
      <c r="M2" s="2" t="s">
        <v>76</v>
      </c>
      <c r="N2" s="2" t="s">
        <v>78</v>
      </c>
      <c r="O2" s="2" t="s">
        <v>80</v>
      </c>
      <c r="P2" s="2" t="s">
        <v>81</v>
      </c>
      <c r="Q2" s="2" t="s">
        <v>85</v>
      </c>
      <c r="R2" s="2" t="s">
        <v>84</v>
      </c>
      <c r="S2" s="2" t="s">
        <v>89</v>
      </c>
      <c r="T2" s="2" t="s">
        <v>88</v>
      </c>
      <c r="U2" s="2" t="s">
        <v>93</v>
      </c>
      <c r="V2" s="2" t="s">
        <v>96</v>
      </c>
      <c r="W2" s="2" t="s">
        <v>92</v>
      </c>
      <c r="X2" s="2" t="s">
        <v>99</v>
      </c>
      <c r="Y2" s="2" t="s">
        <v>98</v>
      </c>
      <c r="Z2" s="2" t="s">
        <v>103</v>
      </c>
      <c r="AA2" s="2" t="s">
        <v>102</v>
      </c>
      <c r="AB2" s="2" t="s">
        <v>106</v>
      </c>
      <c r="AC2" s="2" t="s">
        <v>109</v>
      </c>
      <c r="AD2" s="2" t="s">
        <v>108</v>
      </c>
      <c r="AE2" s="2" t="s">
        <v>113</v>
      </c>
      <c r="AF2" s="2" t="s">
        <v>112</v>
      </c>
      <c r="AG2" s="2" t="s">
        <v>116</v>
      </c>
      <c r="AI2" s="14" t="s">
        <v>136</v>
      </c>
      <c r="AK2" s="14" t="s">
        <v>143</v>
      </c>
    </row>
    <row r="3" spans="1:44" x14ac:dyDescent="0.3">
      <c r="A3" t="s">
        <v>2</v>
      </c>
      <c r="B3" t="s">
        <v>3</v>
      </c>
      <c r="C3" s="4">
        <v>99.072100000000006</v>
      </c>
      <c r="D3" s="4">
        <v>68.023099999999999</v>
      </c>
      <c r="E3" s="1">
        <v>77.232600000000005</v>
      </c>
      <c r="F3" s="1">
        <v>89.333299999999994</v>
      </c>
      <c r="G3" s="1">
        <v>69.431200000000004</v>
      </c>
      <c r="H3" s="1">
        <v>89.226399999999998</v>
      </c>
      <c r="I3" s="1">
        <v>23.958100000000002</v>
      </c>
      <c r="J3" s="1">
        <v>0.90409399999999995</v>
      </c>
      <c r="K3" s="1">
        <v>81.806899999999999</v>
      </c>
      <c r="L3" s="1">
        <v>65.456299999999999</v>
      </c>
      <c r="M3" s="1">
        <v>4</v>
      </c>
      <c r="N3" s="1">
        <v>22.5</v>
      </c>
      <c r="O3" s="8">
        <v>66.119799999999998</v>
      </c>
      <c r="P3" s="8">
        <v>78.735799999999998</v>
      </c>
      <c r="Q3" s="8">
        <v>14.4054</v>
      </c>
      <c r="R3" s="8">
        <v>31.9331</v>
      </c>
      <c r="S3" s="8">
        <v>58.1374</v>
      </c>
      <c r="T3" s="8">
        <v>63.256599999999999</v>
      </c>
      <c r="U3" s="8">
        <v>67.665300000000002</v>
      </c>
      <c r="V3" s="8">
        <v>41.123699999999999</v>
      </c>
      <c r="W3" s="8">
        <v>5.6367000000000003</v>
      </c>
      <c r="X3" s="8">
        <v>18.777799999999999</v>
      </c>
      <c r="Y3" s="8">
        <v>24.924099999999999</v>
      </c>
      <c r="Z3" s="8">
        <v>9.9114000000000004</v>
      </c>
      <c r="AA3" s="8">
        <v>14.513999999999999</v>
      </c>
      <c r="AB3" s="8">
        <v>5.7165999999999997</v>
      </c>
      <c r="AC3" s="8">
        <v>10.4587</v>
      </c>
      <c r="AD3" s="8">
        <v>38.250500000000002</v>
      </c>
      <c r="AE3" s="8">
        <v>72.25</v>
      </c>
      <c r="AF3" s="8">
        <v>96.625</v>
      </c>
      <c r="AG3" s="8">
        <v>0.77985099999999996</v>
      </c>
      <c r="AI3">
        <v>39.632189369999999</v>
      </c>
      <c r="AK3">
        <v>128</v>
      </c>
    </row>
    <row r="4" spans="1:44" x14ac:dyDescent="0.3">
      <c r="A4" t="s">
        <v>4</v>
      </c>
      <c r="B4" t="s">
        <v>5</v>
      </c>
      <c r="C4" s="4">
        <v>99.924999999999997</v>
      </c>
      <c r="D4" s="4">
        <v>80.123099999999994</v>
      </c>
      <c r="E4" s="1">
        <v>67.814700000000002</v>
      </c>
      <c r="F4" s="1">
        <v>94.529799999999994</v>
      </c>
      <c r="G4" s="1">
        <v>67.889899999999997</v>
      </c>
      <c r="H4" s="1">
        <v>98.858500000000006</v>
      </c>
      <c r="I4" s="1">
        <v>81.075000000000003</v>
      </c>
      <c r="J4" s="1">
        <v>1.28932</v>
      </c>
      <c r="K4" s="1">
        <v>83.993300000000005</v>
      </c>
      <c r="L4" s="1">
        <v>60.898699999999998</v>
      </c>
      <c r="M4" s="1">
        <v>4.2</v>
      </c>
      <c r="N4" s="1">
        <v>13.9</v>
      </c>
      <c r="O4" s="8">
        <v>65.145700000000005</v>
      </c>
      <c r="P4" s="8">
        <v>72.022599999999997</v>
      </c>
      <c r="Q4" s="8">
        <v>12.315799999999999</v>
      </c>
      <c r="R4" s="8">
        <v>43.7074</v>
      </c>
      <c r="S4" s="8">
        <v>80.109399999999994</v>
      </c>
      <c r="T4" s="8">
        <v>74.531199999999998</v>
      </c>
      <c r="U4" s="8">
        <v>65.073400000000007</v>
      </c>
      <c r="V4" s="8">
        <v>50.001800000000003</v>
      </c>
      <c r="W4" s="8">
        <v>5.4577999999999998</v>
      </c>
      <c r="X4" s="8">
        <v>21.7453</v>
      </c>
      <c r="Y4" s="8">
        <v>15.507400000000001</v>
      </c>
      <c r="Z4" s="8">
        <v>18.465499999999999</v>
      </c>
      <c r="AA4" s="8">
        <v>22.9983</v>
      </c>
      <c r="AB4" s="8">
        <v>19.6448</v>
      </c>
      <c r="AC4" s="8">
        <v>13.080500000000001</v>
      </c>
      <c r="AD4" s="8">
        <v>39.953400000000002</v>
      </c>
      <c r="AE4" s="8">
        <v>58.5</v>
      </c>
      <c r="AF4" s="8">
        <v>83.875</v>
      </c>
      <c r="AG4" s="8">
        <v>0.47761199999999998</v>
      </c>
      <c r="AI4">
        <v>36.44831954</v>
      </c>
      <c r="AK4">
        <v>118</v>
      </c>
    </row>
    <row r="5" spans="1:44" x14ac:dyDescent="0.3">
      <c r="A5" t="s">
        <v>6</v>
      </c>
      <c r="B5" t="s">
        <v>7</v>
      </c>
      <c r="C5" s="4">
        <v>95.203999999999994</v>
      </c>
      <c r="D5" s="4">
        <v>56.717199999999998</v>
      </c>
      <c r="E5" s="1">
        <v>81.939499999999995</v>
      </c>
      <c r="F5" s="1">
        <v>65.67</v>
      </c>
      <c r="G5" s="1">
        <v>37.339399999999998</v>
      </c>
      <c r="H5" s="1">
        <v>74.116200000000006</v>
      </c>
      <c r="I5" s="1">
        <v>54.567100000000003</v>
      </c>
      <c r="J5" s="1">
        <v>1.6614500000000001</v>
      </c>
      <c r="K5" s="1">
        <v>57.855499999999999</v>
      </c>
      <c r="L5" s="1">
        <v>26.2453</v>
      </c>
      <c r="M5" s="1">
        <v>2.2999999999999998</v>
      </c>
      <c r="N5" s="1">
        <v>13.7</v>
      </c>
      <c r="O5" s="8">
        <v>68.277799999999999</v>
      </c>
      <c r="P5" s="8">
        <v>63.863</v>
      </c>
      <c r="Q5" s="8">
        <v>8.0998000000000001</v>
      </c>
      <c r="R5" s="8">
        <v>80.092799999999997</v>
      </c>
      <c r="S5" s="8">
        <v>75.727900000000005</v>
      </c>
      <c r="T5" s="8">
        <v>7.4066999999999998</v>
      </c>
      <c r="U5" s="8">
        <v>26.957000000000001</v>
      </c>
      <c r="V5" s="8">
        <v>24.9316</v>
      </c>
      <c r="W5" s="8">
        <v>9.2491000000000003</v>
      </c>
      <c r="X5" s="8">
        <v>9.4243000000000006</v>
      </c>
      <c r="Y5" s="8">
        <v>10.1945</v>
      </c>
      <c r="Z5" s="8">
        <v>4.7188999999999997</v>
      </c>
      <c r="AA5" s="8">
        <v>5.1890999999999998</v>
      </c>
      <c r="AB5" s="8">
        <v>1.6970000000000001</v>
      </c>
      <c r="AC5" s="8">
        <v>2.7736999999999998</v>
      </c>
      <c r="AD5" s="8">
        <v>10.477600000000001</v>
      </c>
      <c r="AE5" s="8">
        <v>19.428599999999999</v>
      </c>
      <c r="AF5" s="8">
        <v>70.5</v>
      </c>
      <c r="AG5" s="8">
        <v>0.757463</v>
      </c>
      <c r="AI5">
        <v>6.2878721190000002</v>
      </c>
      <c r="AK5">
        <v>47</v>
      </c>
    </row>
    <row r="6" spans="1:44" x14ac:dyDescent="0.3">
      <c r="A6" t="s">
        <v>8</v>
      </c>
      <c r="B6" t="s">
        <v>9</v>
      </c>
      <c r="C6" s="4">
        <v>96.979900000000001</v>
      </c>
      <c r="D6" s="4">
        <v>69.665099999999995</v>
      </c>
      <c r="E6" s="1">
        <v>77.616299999999995</v>
      </c>
      <c r="F6" s="1">
        <v>66.731099999999998</v>
      </c>
      <c r="G6" s="1">
        <v>40.366999999999997</v>
      </c>
      <c r="H6" s="1">
        <v>59.938400000000001</v>
      </c>
      <c r="I6" s="1">
        <v>10.202199999999999</v>
      </c>
      <c r="J6" s="1">
        <v>2.9060199999999998</v>
      </c>
      <c r="K6" s="1">
        <v>70.721100000000007</v>
      </c>
      <c r="L6" s="1">
        <v>54.613999999999997</v>
      </c>
      <c r="M6" s="1">
        <v>2.7</v>
      </c>
      <c r="N6" s="1">
        <v>15.7</v>
      </c>
      <c r="O6" s="8">
        <v>90.589200000000005</v>
      </c>
      <c r="P6" s="8">
        <v>85.171400000000006</v>
      </c>
      <c r="Q6" s="8">
        <v>16.8368</v>
      </c>
      <c r="R6" s="8">
        <v>45.2254</v>
      </c>
      <c r="S6" s="8">
        <v>69.308099999999996</v>
      </c>
      <c r="T6" s="8">
        <v>52.729700000000001</v>
      </c>
      <c r="U6" s="8">
        <v>45.223799999999997</v>
      </c>
      <c r="V6" s="8">
        <v>28.6662</v>
      </c>
      <c r="W6" s="8">
        <v>4.6955</v>
      </c>
      <c r="X6" s="8">
        <v>14.730600000000001</v>
      </c>
      <c r="Y6" s="8">
        <v>9.9481000000000002</v>
      </c>
      <c r="Z6" s="8">
        <v>15.6968</v>
      </c>
      <c r="AA6" s="8">
        <v>18.020800000000001</v>
      </c>
      <c r="AB6" s="8">
        <v>8.2947000000000006</v>
      </c>
      <c r="AC6" s="8">
        <v>8.9412000000000003</v>
      </c>
      <c r="AD6" s="8">
        <v>23.133800000000001</v>
      </c>
      <c r="AE6" s="8">
        <v>19.625</v>
      </c>
      <c r="AF6" s="8">
        <v>60.5</v>
      </c>
      <c r="AG6" s="8">
        <v>0.600746</v>
      </c>
      <c r="AI6">
        <v>10.37718836</v>
      </c>
      <c r="AK6">
        <v>58</v>
      </c>
      <c r="AO6" s="6"/>
      <c r="AQ6" s="10"/>
      <c r="AR6" s="8"/>
    </row>
    <row r="7" spans="1:44" x14ac:dyDescent="0.3">
      <c r="A7" t="s">
        <v>10</v>
      </c>
      <c r="B7" t="s">
        <v>11</v>
      </c>
      <c r="C7" s="4">
        <v>99.995000000000005</v>
      </c>
      <c r="D7" s="4">
        <v>72.153499999999994</v>
      </c>
      <c r="E7" s="1">
        <v>89.378200000000007</v>
      </c>
      <c r="F7" s="1">
        <v>64.222999999999999</v>
      </c>
      <c r="G7" s="1">
        <v>47.25</v>
      </c>
      <c r="H7" s="1">
        <v>87.5</v>
      </c>
      <c r="I7" s="1">
        <v>4.2265600000000001</v>
      </c>
      <c r="J7" s="1">
        <v>2.38015</v>
      </c>
      <c r="K7" s="1">
        <v>74.066800000000001</v>
      </c>
      <c r="L7" s="1">
        <v>42.915900000000001</v>
      </c>
      <c r="M7" s="1">
        <v>2.2000000000000002</v>
      </c>
      <c r="N7" s="1">
        <v>9.1999999999999993</v>
      </c>
      <c r="O7" s="8">
        <v>73.215800000000002</v>
      </c>
      <c r="P7" s="8">
        <v>85.8947</v>
      </c>
      <c r="Q7" s="8">
        <v>11.5229</v>
      </c>
      <c r="R7" s="8">
        <v>71.782600000000002</v>
      </c>
      <c r="S7" s="8">
        <v>79.006</v>
      </c>
      <c r="T7" s="8">
        <v>36.519300000000001</v>
      </c>
      <c r="U7" s="8">
        <v>38.264600000000002</v>
      </c>
      <c r="V7" s="8">
        <v>42.769300000000001</v>
      </c>
      <c r="W7" s="8">
        <v>3.1305999999999998</v>
      </c>
      <c r="X7" s="8">
        <v>34.697200000000002</v>
      </c>
      <c r="Y7" s="8">
        <v>6.0186999999999999</v>
      </c>
      <c r="Z7" s="8">
        <v>8.6609999999999996</v>
      </c>
      <c r="AA7" s="8">
        <v>12.366400000000001</v>
      </c>
      <c r="AB7" s="8">
        <v>4.7027000000000001</v>
      </c>
      <c r="AC7" s="8">
        <v>8.2927999999999997</v>
      </c>
      <c r="AD7" s="8">
        <v>29.058399999999999</v>
      </c>
      <c r="AE7" s="8">
        <v>52.125</v>
      </c>
      <c r="AF7" s="8">
        <v>72.625</v>
      </c>
      <c r="AG7" s="8">
        <v>0.574627</v>
      </c>
      <c r="AI7">
        <v>20.822943819999999</v>
      </c>
      <c r="AK7">
        <v>81</v>
      </c>
      <c r="AO7" s="6"/>
      <c r="AQ7" s="10"/>
      <c r="AR7" s="8"/>
    </row>
    <row r="8" spans="1:44" x14ac:dyDescent="0.3">
      <c r="A8" t="s">
        <v>12</v>
      </c>
      <c r="B8" t="s">
        <v>13</v>
      </c>
      <c r="C8" s="4">
        <v>99.462000000000003</v>
      </c>
      <c r="D8" s="4">
        <v>70.608800000000002</v>
      </c>
      <c r="E8" s="1">
        <v>77.067599999999999</v>
      </c>
      <c r="F8" s="1">
        <v>94.3</v>
      </c>
      <c r="G8" s="1">
        <v>61.082599999999999</v>
      </c>
      <c r="H8" s="1">
        <v>75.082499999999996</v>
      </c>
      <c r="I8" s="1">
        <v>36.213099999999997</v>
      </c>
      <c r="J8" s="1">
        <v>1.45394</v>
      </c>
      <c r="K8" s="1">
        <v>78.602099999999993</v>
      </c>
      <c r="L8" s="1">
        <v>53.797499999999999</v>
      </c>
      <c r="M8" s="1">
        <v>3.7</v>
      </c>
      <c r="N8" s="1">
        <v>16.600000000000001</v>
      </c>
      <c r="O8" s="8">
        <v>81.513999999999996</v>
      </c>
      <c r="P8" s="8">
        <v>71.562899999999999</v>
      </c>
      <c r="Q8" s="8">
        <v>3.8694999999999999</v>
      </c>
      <c r="R8" s="8">
        <v>40.366700000000002</v>
      </c>
      <c r="S8" s="8">
        <v>54.825600000000001</v>
      </c>
      <c r="T8" s="8">
        <v>62.503100000000003</v>
      </c>
      <c r="U8" s="8">
        <v>56.8369</v>
      </c>
      <c r="V8" s="8">
        <v>30.248899999999999</v>
      </c>
      <c r="W8" s="8">
        <v>1.2707999999999999</v>
      </c>
      <c r="X8" s="8">
        <v>11.9589</v>
      </c>
      <c r="Y8" s="8">
        <v>12.8734</v>
      </c>
      <c r="Z8" s="8">
        <v>9.8989999999999991</v>
      </c>
      <c r="AA8" s="8">
        <v>25.6906</v>
      </c>
      <c r="AB8" s="8">
        <v>21.662199999999999</v>
      </c>
      <c r="AC8" s="8">
        <v>11.771100000000001</v>
      </c>
      <c r="AD8" s="8">
        <v>14.7311</v>
      </c>
      <c r="AE8" s="8">
        <v>43.125</v>
      </c>
      <c r="AF8" s="8">
        <v>76.75</v>
      </c>
      <c r="AG8" s="8">
        <v>0.54850699999999997</v>
      </c>
      <c r="AI8">
        <v>15.8435892</v>
      </c>
      <c r="AK8">
        <v>87</v>
      </c>
      <c r="AO8" s="6"/>
      <c r="AQ8" s="10"/>
      <c r="AR8" s="8"/>
    </row>
    <row r="9" spans="1:44" x14ac:dyDescent="0.3">
      <c r="A9" t="s">
        <v>14</v>
      </c>
      <c r="B9" t="s">
        <v>15</v>
      </c>
      <c r="C9" s="4">
        <v>99.3</v>
      </c>
      <c r="D9" s="4">
        <v>83.456500000000005</v>
      </c>
      <c r="E9" s="1">
        <v>123.366</v>
      </c>
      <c r="F9" s="1">
        <v>99.967500000000001</v>
      </c>
      <c r="G9" s="1">
        <v>64.220200000000006</v>
      </c>
      <c r="H9" s="1">
        <v>93.26</v>
      </c>
      <c r="I9" s="1">
        <v>48.841999999999999</v>
      </c>
      <c r="J9" s="1">
        <v>0.97341599999999995</v>
      </c>
      <c r="K9" s="1">
        <v>94.340199999999996</v>
      </c>
      <c r="L9" s="1">
        <v>77.567400000000006</v>
      </c>
      <c r="M9" s="1">
        <v>3.9</v>
      </c>
      <c r="N9" s="1">
        <v>20.7</v>
      </c>
      <c r="O9" s="8">
        <v>71.814300000000003</v>
      </c>
      <c r="P9" s="8">
        <v>89.921899999999994</v>
      </c>
      <c r="Q9" s="8">
        <v>49.035600000000002</v>
      </c>
      <c r="R9" s="8">
        <v>59.909199999999998</v>
      </c>
      <c r="S9" s="8">
        <v>76.6922</v>
      </c>
      <c r="T9" s="8">
        <v>90.612200000000001</v>
      </c>
      <c r="U9" s="8">
        <v>83.925399999999996</v>
      </c>
      <c r="V9" s="8">
        <v>46.516800000000003</v>
      </c>
      <c r="W9" s="8">
        <v>3.2143000000000002</v>
      </c>
      <c r="X9" s="8">
        <v>26.585899999999999</v>
      </c>
      <c r="Y9" s="8">
        <v>63.976100000000002</v>
      </c>
      <c r="Z9" s="8">
        <v>29.625499999999999</v>
      </c>
      <c r="AA9" s="8">
        <v>26.984500000000001</v>
      </c>
      <c r="AB9" s="8">
        <v>17.955500000000001</v>
      </c>
      <c r="AC9" s="8">
        <v>9.8129000000000008</v>
      </c>
      <c r="AD9" s="8">
        <v>72.985799999999998</v>
      </c>
      <c r="AE9" s="8">
        <v>71.428600000000003</v>
      </c>
      <c r="AF9" s="8">
        <v>95</v>
      </c>
      <c r="AG9" s="8">
        <v>0.41044799999999998</v>
      </c>
      <c r="AI9">
        <v>47.030407009999998</v>
      </c>
      <c r="AK9">
        <v>127</v>
      </c>
      <c r="AO9" s="6"/>
      <c r="AQ9" s="10"/>
      <c r="AR9" s="8"/>
    </row>
    <row r="10" spans="1:44" x14ac:dyDescent="0.3">
      <c r="A10" t="s">
        <v>16</v>
      </c>
      <c r="B10" t="s">
        <v>17</v>
      </c>
      <c r="C10" s="4">
        <v>90.885599999999997</v>
      </c>
      <c r="D10" s="4">
        <v>77.142799999999994</v>
      </c>
      <c r="E10" s="1">
        <v>116.29</v>
      </c>
      <c r="F10" s="1">
        <v>94.5</v>
      </c>
      <c r="G10" s="1">
        <v>79.816500000000005</v>
      </c>
      <c r="H10" s="1">
        <v>79.107699999999994</v>
      </c>
      <c r="I10" s="1">
        <v>31.078399999999998</v>
      </c>
      <c r="J10" s="1">
        <v>1.15232</v>
      </c>
      <c r="K10" s="1">
        <v>84.958299999999994</v>
      </c>
      <c r="L10" s="1">
        <v>60.316499999999998</v>
      </c>
      <c r="M10" s="1">
        <v>4.4000000000000004</v>
      </c>
      <c r="N10" s="1">
        <v>13.5</v>
      </c>
      <c r="O10" s="8">
        <v>88.965100000000007</v>
      </c>
      <c r="P10" s="8">
        <v>84.342200000000005</v>
      </c>
      <c r="Q10" s="8">
        <v>24.265899999999998</v>
      </c>
      <c r="R10" s="8">
        <v>47.350200000000001</v>
      </c>
      <c r="S10" s="8">
        <v>65.851900000000001</v>
      </c>
      <c r="T10" s="8">
        <v>90.078000000000003</v>
      </c>
      <c r="U10" s="8">
        <v>64.121799999999993</v>
      </c>
      <c r="V10" s="8">
        <v>22.2514</v>
      </c>
      <c r="W10" s="8">
        <v>2.6602999999999999</v>
      </c>
      <c r="X10" s="8">
        <v>12.038600000000001</v>
      </c>
      <c r="Y10" s="8">
        <v>18.511600000000001</v>
      </c>
      <c r="Z10" s="8">
        <v>16.509399999999999</v>
      </c>
      <c r="AA10" s="8">
        <v>15.2826</v>
      </c>
      <c r="AB10" s="8">
        <v>10.721500000000001</v>
      </c>
      <c r="AC10" s="8">
        <v>6.1273999999999997</v>
      </c>
      <c r="AD10" s="8">
        <v>77.636099999999999</v>
      </c>
      <c r="AE10" s="8">
        <v>88.75</v>
      </c>
      <c r="AF10" s="8">
        <v>96.625</v>
      </c>
      <c r="AG10" s="8">
        <v>0.54850699999999997</v>
      </c>
      <c r="AI10">
        <v>15.420808040000001</v>
      </c>
      <c r="AK10">
        <v>75</v>
      </c>
      <c r="AO10" s="6"/>
      <c r="AQ10" s="10"/>
      <c r="AR10" s="8"/>
    </row>
    <row r="11" spans="1:44" x14ac:dyDescent="0.3">
      <c r="A11" t="s">
        <v>18</v>
      </c>
      <c r="B11" t="s">
        <v>19</v>
      </c>
      <c r="C11" s="4">
        <v>97</v>
      </c>
      <c r="D11" s="4">
        <v>61.115400000000001</v>
      </c>
      <c r="E11" s="1">
        <v>147.184</v>
      </c>
      <c r="F11" s="1">
        <v>97</v>
      </c>
      <c r="G11" s="1">
        <v>76.146799999999999</v>
      </c>
      <c r="H11" s="1">
        <v>74.563900000000004</v>
      </c>
      <c r="I11" s="1">
        <v>35.362900000000003</v>
      </c>
      <c r="J11" s="1">
        <v>0.824125</v>
      </c>
      <c r="K11" s="1">
        <v>91.027699999999996</v>
      </c>
      <c r="L11" s="1">
        <v>73.050700000000006</v>
      </c>
      <c r="M11" s="1">
        <v>6.5</v>
      </c>
      <c r="N11" s="1">
        <v>21.9</v>
      </c>
      <c r="O11" s="8">
        <v>85.389899999999997</v>
      </c>
      <c r="P11" s="8">
        <v>90.860200000000006</v>
      </c>
      <c r="Q11" s="8">
        <v>36.658200000000001</v>
      </c>
      <c r="R11" s="8">
        <v>33.660299999999999</v>
      </c>
      <c r="S11" s="8">
        <v>65.650300000000001</v>
      </c>
      <c r="T11" s="8">
        <v>92.012</v>
      </c>
      <c r="U11" s="8">
        <v>71.534300000000002</v>
      </c>
      <c r="V11" s="8">
        <v>36.512999999999998</v>
      </c>
      <c r="W11" s="8">
        <v>5.8182</v>
      </c>
      <c r="X11" s="8">
        <v>25.7651</v>
      </c>
      <c r="Y11" s="8">
        <v>71.818299999999994</v>
      </c>
      <c r="Z11" s="8">
        <v>40.394799999999996</v>
      </c>
      <c r="AA11" s="8">
        <v>17.270199999999999</v>
      </c>
      <c r="AB11" s="10">
        <v>13.59</v>
      </c>
      <c r="AC11" s="8">
        <v>5.7854000000000001</v>
      </c>
      <c r="AD11" s="8">
        <v>63.931800000000003</v>
      </c>
      <c r="AE11" s="8">
        <v>82.375</v>
      </c>
      <c r="AF11" s="8">
        <v>92.875</v>
      </c>
      <c r="AG11" s="8">
        <v>0.757463</v>
      </c>
      <c r="AI11">
        <v>38.22339934</v>
      </c>
      <c r="AK11">
        <v>109</v>
      </c>
      <c r="AO11" s="6"/>
      <c r="AQ11" s="10"/>
      <c r="AR11" s="8"/>
    </row>
    <row r="12" spans="1:44" x14ac:dyDescent="0.3">
      <c r="A12" t="s">
        <v>20</v>
      </c>
      <c r="B12" t="s">
        <v>21</v>
      </c>
      <c r="C12" s="4">
        <v>99.951499999999996</v>
      </c>
      <c r="D12" s="4">
        <v>72.465400000000002</v>
      </c>
      <c r="E12" s="1">
        <v>80.706100000000006</v>
      </c>
      <c r="F12" s="1">
        <v>68.833299999999994</v>
      </c>
      <c r="G12" s="1">
        <v>63.302799999999998</v>
      </c>
      <c r="H12" s="1">
        <v>47.012900000000002</v>
      </c>
      <c r="I12" s="1">
        <v>17.962399999999999</v>
      </c>
      <c r="J12" s="1">
        <v>1.1058600000000001</v>
      </c>
      <c r="K12" s="1">
        <v>81.837900000000005</v>
      </c>
      <c r="L12" s="1">
        <v>55.648899999999998</v>
      </c>
      <c r="M12" s="1">
        <v>3.6</v>
      </c>
      <c r="N12" s="1">
        <v>23.4</v>
      </c>
      <c r="O12" s="8">
        <v>56.159799999999997</v>
      </c>
      <c r="P12" s="8">
        <v>74.91</v>
      </c>
      <c r="Q12" s="8">
        <v>12.062799999999999</v>
      </c>
      <c r="R12" s="8">
        <v>33.503999999999998</v>
      </c>
      <c r="S12" s="8">
        <v>46.545499999999997</v>
      </c>
      <c r="T12" s="8">
        <v>69.322699999999998</v>
      </c>
      <c r="U12" s="8">
        <v>75.1126</v>
      </c>
      <c r="V12" s="8">
        <v>39.318899999999999</v>
      </c>
      <c r="W12" s="8">
        <v>2.7094999999999998</v>
      </c>
      <c r="X12" s="8">
        <v>14.392899999999999</v>
      </c>
      <c r="Y12" s="8">
        <v>14.856299999999999</v>
      </c>
      <c r="Z12" s="8">
        <v>11.823600000000001</v>
      </c>
      <c r="AA12" s="8">
        <v>15.920999999999999</v>
      </c>
      <c r="AB12" s="8">
        <v>10.322100000000001</v>
      </c>
      <c r="AC12" s="8">
        <v>7.9363999999999999</v>
      </c>
      <c r="AD12" s="8">
        <v>56.128599999999999</v>
      </c>
      <c r="AE12" s="8">
        <v>26.875</v>
      </c>
      <c r="AF12" s="8">
        <v>86.125</v>
      </c>
      <c r="AG12" s="8">
        <v>0.858209</v>
      </c>
      <c r="AI12">
        <v>32.83985113</v>
      </c>
      <c r="AK12">
        <v>107</v>
      </c>
      <c r="AO12" s="6"/>
      <c r="AQ12" s="10"/>
      <c r="AR12" s="8"/>
    </row>
    <row r="13" spans="1:44" x14ac:dyDescent="0.3">
      <c r="A13" t="s">
        <v>22</v>
      </c>
      <c r="B13" t="s">
        <v>23</v>
      </c>
      <c r="C13" s="4">
        <v>98.55</v>
      </c>
      <c r="D13" s="4">
        <v>85.602800000000002</v>
      </c>
      <c r="E13" s="1">
        <v>73.307599999999994</v>
      </c>
      <c r="F13" s="1">
        <v>86</v>
      </c>
      <c r="G13" s="1">
        <v>100</v>
      </c>
      <c r="H13" s="1">
        <v>81.75</v>
      </c>
      <c r="I13" s="1">
        <v>30.666799999999999</v>
      </c>
      <c r="J13" s="1">
        <v>0.81994999999999996</v>
      </c>
      <c r="K13" s="1">
        <v>86.599400000000003</v>
      </c>
      <c r="L13" s="1">
        <v>67.538899999999998</v>
      </c>
      <c r="M13" s="1">
        <v>3.7</v>
      </c>
      <c r="N13" s="1">
        <v>18.7</v>
      </c>
      <c r="O13" s="8">
        <v>71.893299999999996</v>
      </c>
      <c r="P13" s="8">
        <v>77.896199999999993</v>
      </c>
      <c r="Q13" s="8">
        <v>23.453199999999999</v>
      </c>
      <c r="R13" s="8">
        <v>31.255600000000001</v>
      </c>
      <c r="S13" s="8">
        <v>56.142800000000001</v>
      </c>
      <c r="T13" s="8">
        <v>59.082599999999999</v>
      </c>
      <c r="U13" s="8">
        <v>81.535300000000007</v>
      </c>
      <c r="V13" s="8">
        <v>56.476199999999999</v>
      </c>
      <c r="W13" s="8">
        <v>3.9567999999999999</v>
      </c>
      <c r="X13" s="8">
        <v>17.601600000000001</v>
      </c>
      <c r="Y13" s="8">
        <v>15.642899999999999</v>
      </c>
      <c r="Z13" s="8">
        <v>9.3383000000000003</v>
      </c>
      <c r="AA13" s="8">
        <v>25.622</v>
      </c>
      <c r="AB13" s="8">
        <v>6.9802</v>
      </c>
      <c r="AC13" s="8">
        <v>9.2414000000000005</v>
      </c>
      <c r="AD13" s="8">
        <v>18.7545</v>
      </c>
      <c r="AE13" s="8">
        <v>37.75</v>
      </c>
      <c r="AF13" s="8">
        <v>83.375</v>
      </c>
      <c r="AG13" s="8">
        <v>0.51492499999999997</v>
      </c>
      <c r="AI13">
        <v>37.35113295</v>
      </c>
      <c r="AK13">
        <v>124</v>
      </c>
      <c r="AO13" s="6"/>
      <c r="AQ13" s="10"/>
      <c r="AR13" s="8"/>
    </row>
    <row r="14" spans="1:44" x14ac:dyDescent="0.3">
      <c r="A14" t="s">
        <v>24</v>
      </c>
      <c r="B14" t="s">
        <v>25</v>
      </c>
      <c r="C14" s="4">
        <v>99.301599999999993</v>
      </c>
      <c r="D14" s="4">
        <v>66.486000000000004</v>
      </c>
      <c r="E14" s="1">
        <v>49.812600000000003</v>
      </c>
      <c r="F14" s="1">
        <v>79.795100000000005</v>
      </c>
      <c r="G14" s="1">
        <v>67.522900000000007</v>
      </c>
      <c r="H14" s="1">
        <v>44.200099999999999</v>
      </c>
      <c r="I14" s="1">
        <v>7.0503999999999998</v>
      </c>
      <c r="J14" s="1">
        <v>1.7309300000000001</v>
      </c>
      <c r="K14" s="1">
        <v>66.021799999999999</v>
      </c>
      <c r="L14" s="1">
        <v>45.846600000000002</v>
      </c>
      <c r="M14" s="1">
        <v>1.2</v>
      </c>
      <c r="N14" s="1">
        <v>16.2</v>
      </c>
      <c r="O14" s="8">
        <v>85.271600000000007</v>
      </c>
      <c r="P14" s="8">
        <v>76.583100000000002</v>
      </c>
      <c r="Q14" s="8">
        <v>11.8584</v>
      </c>
      <c r="R14" s="8">
        <v>46.453400000000002</v>
      </c>
      <c r="S14" s="8">
        <v>67.527799999999999</v>
      </c>
      <c r="T14" s="8">
        <v>27.732099999999999</v>
      </c>
      <c r="U14" s="8">
        <v>44.588000000000001</v>
      </c>
      <c r="V14" s="8">
        <v>36.515999999999998</v>
      </c>
      <c r="W14" s="8">
        <v>2.5602999999999998</v>
      </c>
      <c r="X14" s="8">
        <v>19.904499999999999</v>
      </c>
      <c r="Y14" s="8">
        <v>2.7435999999999998</v>
      </c>
      <c r="Z14" s="8">
        <v>5.5430000000000001</v>
      </c>
      <c r="AA14" s="8">
        <v>10.0289</v>
      </c>
      <c r="AB14" s="8">
        <v>5.8556999999999997</v>
      </c>
      <c r="AC14" s="8">
        <v>3.4356</v>
      </c>
      <c r="AD14" s="8">
        <v>37.533700000000003</v>
      </c>
      <c r="AE14" s="8">
        <v>4.625</v>
      </c>
      <c r="AF14" s="8">
        <v>63.125</v>
      </c>
      <c r="AG14" s="8">
        <v>0.72761200000000004</v>
      </c>
      <c r="AI14">
        <v>16.18135096</v>
      </c>
      <c r="AK14">
        <v>68</v>
      </c>
      <c r="AQ14" s="10"/>
    </row>
    <row r="15" spans="1:44" x14ac:dyDescent="0.3">
      <c r="A15" t="s">
        <v>26</v>
      </c>
      <c r="B15" t="s">
        <v>27</v>
      </c>
      <c r="C15" s="4">
        <v>95.243899999999996</v>
      </c>
      <c r="D15" s="4">
        <v>75.108699999999999</v>
      </c>
      <c r="E15" s="1">
        <v>42.658900000000003</v>
      </c>
      <c r="F15" s="1">
        <v>92.4405</v>
      </c>
      <c r="G15" s="1">
        <v>64.678899999999999</v>
      </c>
      <c r="H15" s="1">
        <v>80.552599999999998</v>
      </c>
      <c r="I15" s="1">
        <v>55.183199999999999</v>
      </c>
      <c r="J15" s="1">
        <v>1.09276</v>
      </c>
      <c r="K15" s="1">
        <v>78.073800000000006</v>
      </c>
      <c r="L15" s="1">
        <v>51.364899999999999</v>
      </c>
      <c r="M15" s="1">
        <v>3.6</v>
      </c>
      <c r="N15" s="1">
        <v>11.3</v>
      </c>
      <c r="O15" s="8">
        <v>88.0779</v>
      </c>
      <c r="P15" s="8">
        <v>80.787499999999994</v>
      </c>
      <c r="Q15" s="8">
        <v>7.7023999999999999</v>
      </c>
      <c r="R15" s="8">
        <v>53.5944</v>
      </c>
      <c r="S15" s="8">
        <v>82.785700000000006</v>
      </c>
      <c r="T15" s="8">
        <v>44.481999999999999</v>
      </c>
      <c r="U15" s="8">
        <v>48.167900000000003</v>
      </c>
      <c r="V15" s="8">
        <v>16.0168</v>
      </c>
      <c r="W15" s="8">
        <v>3.8580999999999999</v>
      </c>
      <c r="X15" s="8">
        <v>13.365600000000001</v>
      </c>
      <c r="Y15" s="8">
        <v>8.0607000000000006</v>
      </c>
      <c r="Z15" s="8">
        <v>7.9672999999999998</v>
      </c>
      <c r="AA15" s="8">
        <v>11.710800000000001</v>
      </c>
      <c r="AB15" s="8">
        <v>7.6219000000000001</v>
      </c>
      <c r="AC15" s="8">
        <v>4.4561999999999999</v>
      </c>
      <c r="AD15" s="8">
        <v>30.2439</v>
      </c>
      <c r="AE15" s="8">
        <v>23</v>
      </c>
      <c r="AF15" s="8">
        <v>63.125</v>
      </c>
      <c r="AG15" s="8">
        <v>0.425373</v>
      </c>
      <c r="AI15">
        <v>11.128142649999999</v>
      </c>
      <c r="AK15">
        <v>68</v>
      </c>
      <c r="AO15" s="6"/>
      <c r="AQ15" s="10"/>
    </row>
    <row r="16" spans="1:44" x14ac:dyDescent="0.3">
      <c r="A16" t="s">
        <v>28</v>
      </c>
      <c r="B16" t="s">
        <v>29</v>
      </c>
      <c r="C16" s="4">
        <v>96.2684</v>
      </c>
      <c r="D16" s="4">
        <v>68.841700000000003</v>
      </c>
      <c r="E16" s="1">
        <v>95.597499999999997</v>
      </c>
      <c r="F16" s="1">
        <v>93.666700000000006</v>
      </c>
      <c r="G16" s="1">
        <v>69.724800000000002</v>
      </c>
      <c r="H16" s="1">
        <v>81.599000000000004</v>
      </c>
      <c r="I16" s="1">
        <v>59.898899999999998</v>
      </c>
      <c r="J16" s="1">
        <v>1.9307300000000001</v>
      </c>
      <c r="K16" s="1">
        <v>79.238600000000005</v>
      </c>
      <c r="L16" s="1">
        <v>44.188400000000001</v>
      </c>
      <c r="M16" s="1">
        <v>3.7</v>
      </c>
      <c r="N16" s="1">
        <v>24.7</v>
      </c>
      <c r="O16" s="8">
        <v>49.411799999999999</v>
      </c>
      <c r="P16" s="8">
        <v>72.703100000000006</v>
      </c>
      <c r="Q16" s="8">
        <v>24.100200000000001</v>
      </c>
      <c r="R16" s="8">
        <v>42.152700000000003</v>
      </c>
      <c r="S16" s="8">
        <v>70.4512</v>
      </c>
      <c r="T16" s="8">
        <v>63.698500000000003</v>
      </c>
      <c r="U16" s="8">
        <v>71.159400000000005</v>
      </c>
      <c r="V16" s="8">
        <v>25.071100000000001</v>
      </c>
      <c r="W16" s="8">
        <v>4.0351999999999997</v>
      </c>
      <c r="X16" s="8">
        <v>35.930999999999997</v>
      </c>
      <c r="Y16" s="8">
        <v>15.436500000000001</v>
      </c>
      <c r="Z16" s="8">
        <v>24.183199999999999</v>
      </c>
      <c r="AA16" s="8">
        <v>29.580200000000001</v>
      </c>
      <c r="AB16" s="8">
        <v>21.756900000000002</v>
      </c>
      <c r="AC16" s="8">
        <v>16.165900000000001</v>
      </c>
      <c r="AD16" s="8">
        <v>58.040900000000001</v>
      </c>
      <c r="AE16" s="8">
        <v>35.285699999999999</v>
      </c>
      <c r="AF16" s="8">
        <v>89.285700000000006</v>
      </c>
      <c r="AG16" s="8">
        <v>0.79850699999999997</v>
      </c>
      <c r="AO16" s="6"/>
      <c r="AQ16" s="10"/>
    </row>
    <row r="17" spans="1:44" x14ac:dyDescent="0.3">
      <c r="A17" t="s">
        <v>30</v>
      </c>
      <c r="B17" t="s">
        <v>31</v>
      </c>
      <c r="C17" s="4">
        <v>99.269900000000007</v>
      </c>
      <c r="D17" s="4">
        <v>55.230899999999998</v>
      </c>
      <c r="E17" s="1">
        <v>85.446799999999996</v>
      </c>
      <c r="F17" s="1">
        <v>86.157399999999996</v>
      </c>
      <c r="G17" s="1">
        <v>64.770600000000002</v>
      </c>
      <c r="H17" s="1">
        <v>72.2804</v>
      </c>
      <c r="I17" s="1">
        <v>12.063800000000001</v>
      </c>
      <c r="J17" s="1">
        <v>1.09541</v>
      </c>
      <c r="K17" s="1">
        <v>66.907300000000006</v>
      </c>
      <c r="L17" s="1">
        <v>43.650399999999998</v>
      </c>
      <c r="M17" s="1">
        <v>2.5</v>
      </c>
      <c r="N17" s="1">
        <v>13.6</v>
      </c>
      <c r="O17" s="8">
        <v>59.504199999999997</v>
      </c>
      <c r="P17" s="8">
        <v>79.437299999999993</v>
      </c>
      <c r="Q17" s="8">
        <v>14.719799999999999</v>
      </c>
      <c r="R17" s="8">
        <v>34.329900000000002</v>
      </c>
      <c r="S17" s="8">
        <v>60.311199999999999</v>
      </c>
      <c r="T17" s="8">
        <v>42.041899999999998</v>
      </c>
      <c r="U17" s="8">
        <v>40.842399999999998</v>
      </c>
      <c r="V17" s="8">
        <v>35.916200000000003</v>
      </c>
      <c r="W17" s="8">
        <v>4.6246999999999998</v>
      </c>
      <c r="X17" s="8">
        <v>15.610099999999999</v>
      </c>
      <c r="Y17" s="8">
        <v>30.262899999999998</v>
      </c>
      <c r="Z17" s="8">
        <v>11.5116</v>
      </c>
      <c r="AA17" s="8">
        <v>7.4013999999999998</v>
      </c>
      <c r="AB17" s="8">
        <v>6.4058000000000002</v>
      </c>
      <c r="AC17" s="8">
        <v>5.1553000000000004</v>
      </c>
      <c r="AD17" s="8">
        <v>16.438800000000001</v>
      </c>
      <c r="AE17" s="8">
        <v>32.5</v>
      </c>
      <c r="AF17" s="8">
        <v>83.75</v>
      </c>
      <c r="AG17" s="8">
        <v>0.51865700000000003</v>
      </c>
      <c r="AI17">
        <v>27.01582805</v>
      </c>
      <c r="AK17">
        <v>96</v>
      </c>
      <c r="AO17" s="6"/>
      <c r="AQ17" s="10"/>
    </row>
    <row r="18" spans="1:44" x14ac:dyDescent="0.3">
      <c r="A18" t="s">
        <v>32</v>
      </c>
      <c r="B18" t="s">
        <v>33</v>
      </c>
      <c r="C18" s="4">
        <v>92.599800000000002</v>
      </c>
      <c r="D18" s="4">
        <v>61.3095</v>
      </c>
      <c r="E18" s="1">
        <v>77.594999999999999</v>
      </c>
      <c r="F18" s="1">
        <v>90.666700000000006</v>
      </c>
      <c r="G18" s="1">
        <v>89.908299999999997</v>
      </c>
      <c r="H18" s="1">
        <v>91.116900000000001</v>
      </c>
      <c r="I18" s="1">
        <v>61.654600000000002</v>
      </c>
      <c r="J18" s="1">
        <v>1.2060200000000001</v>
      </c>
      <c r="K18" s="1">
        <v>77.012900000000002</v>
      </c>
      <c r="L18" s="1">
        <v>50.358899999999998</v>
      </c>
      <c r="M18" s="1">
        <v>2.2000000000000002</v>
      </c>
      <c r="N18" s="1">
        <v>12.5</v>
      </c>
      <c r="O18" s="8">
        <v>84.228399999999993</v>
      </c>
      <c r="P18" s="8">
        <v>76.973200000000006</v>
      </c>
      <c r="Q18" s="8">
        <v>14.648999999999999</v>
      </c>
      <c r="R18" s="8">
        <v>50.845999999999997</v>
      </c>
      <c r="S18" s="8">
        <v>71.4803</v>
      </c>
      <c r="T18" s="8">
        <v>77.757400000000004</v>
      </c>
      <c r="U18" s="8">
        <v>54.974699999999999</v>
      </c>
      <c r="V18" s="8">
        <v>15.8626</v>
      </c>
      <c r="W18" s="8">
        <v>2.8003999999999998</v>
      </c>
      <c r="X18" s="8">
        <v>11.3246</v>
      </c>
      <c r="Y18" s="8">
        <v>18.882100000000001</v>
      </c>
      <c r="Z18" s="8">
        <v>5.7732000000000001</v>
      </c>
      <c r="AA18" s="8">
        <v>8.1244999999999994</v>
      </c>
      <c r="AB18" s="8">
        <v>8.1987000000000005</v>
      </c>
      <c r="AC18" s="8">
        <v>3.9198</v>
      </c>
      <c r="AD18" s="8">
        <v>38.151699999999998</v>
      </c>
      <c r="AE18" s="8">
        <v>58.125</v>
      </c>
      <c r="AF18" s="8">
        <v>90.75</v>
      </c>
      <c r="AG18" s="8">
        <v>0.149254</v>
      </c>
      <c r="AI18">
        <v>12.259477889999999</v>
      </c>
      <c r="AK18">
        <v>64</v>
      </c>
      <c r="AO18" s="6"/>
      <c r="AQ18" s="10"/>
    </row>
    <row r="19" spans="1:44" x14ac:dyDescent="0.3">
      <c r="A19" t="s">
        <v>34</v>
      </c>
      <c r="B19" t="s">
        <v>35</v>
      </c>
      <c r="C19" s="4">
        <v>98.526700000000005</v>
      </c>
      <c r="D19" s="4">
        <v>62.986699999999999</v>
      </c>
      <c r="E19" s="1">
        <v>74.768699999999995</v>
      </c>
      <c r="F19" s="1">
        <v>95.666700000000006</v>
      </c>
      <c r="G19" s="1">
        <v>83.761499999999998</v>
      </c>
      <c r="H19" s="1">
        <v>96.7</v>
      </c>
      <c r="I19" s="1">
        <v>61.277299999999997</v>
      </c>
      <c r="J19" s="1">
        <v>1.00264</v>
      </c>
      <c r="K19" s="1">
        <v>71.828500000000005</v>
      </c>
      <c r="L19" s="1">
        <v>51.593899999999998</v>
      </c>
      <c r="M19" s="1">
        <v>2.1</v>
      </c>
      <c r="N19" s="1">
        <v>18.2</v>
      </c>
      <c r="O19" s="8">
        <v>93.177000000000007</v>
      </c>
      <c r="P19" s="8">
        <v>77.273300000000006</v>
      </c>
      <c r="Q19" s="8">
        <v>11.035299999999999</v>
      </c>
      <c r="R19" s="8">
        <v>69.434200000000004</v>
      </c>
      <c r="S19" s="8">
        <v>67.687799999999996</v>
      </c>
      <c r="T19" s="8">
        <v>72.871099999999998</v>
      </c>
      <c r="U19" s="8">
        <v>44.325699999999998</v>
      </c>
      <c r="V19" s="8">
        <v>40.099899999999998</v>
      </c>
      <c r="W19" s="8">
        <v>6.3795999999999999</v>
      </c>
      <c r="X19" s="8">
        <v>18.986699999999999</v>
      </c>
      <c r="Y19" s="8">
        <v>24.420300000000001</v>
      </c>
      <c r="Z19" s="8">
        <v>12.561500000000001</v>
      </c>
      <c r="AA19" s="8">
        <v>18.418099999999999</v>
      </c>
      <c r="AB19" s="8">
        <v>12.154999999999999</v>
      </c>
      <c r="AC19" s="8">
        <v>9.7118000000000002</v>
      </c>
      <c r="AD19" s="8">
        <v>43.375799999999998</v>
      </c>
      <c r="AE19" s="8">
        <v>69.125</v>
      </c>
      <c r="AF19" s="8">
        <v>91.625</v>
      </c>
      <c r="AG19" s="8">
        <v>0.39552199999999998</v>
      </c>
      <c r="AI19">
        <v>12.77889487</v>
      </c>
      <c r="AK19">
        <v>75</v>
      </c>
      <c r="AO19" s="6"/>
      <c r="AQ19" s="10"/>
    </row>
    <row r="20" spans="1:44" x14ac:dyDescent="0.3">
      <c r="A20" t="s">
        <v>36</v>
      </c>
      <c r="B20" t="s">
        <v>37</v>
      </c>
      <c r="C20" s="4">
        <v>99.983999999999995</v>
      </c>
      <c r="D20" s="4">
        <v>95.693899999999999</v>
      </c>
      <c r="E20" s="1">
        <v>115.749</v>
      </c>
      <c r="F20" s="1">
        <v>95.436700000000002</v>
      </c>
      <c r="G20" s="1">
        <v>50.4587</v>
      </c>
      <c r="H20" s="1">
        <v>94.420599999999993</v>
      </c>
      <c r="I20" s="1">
        <v>49.291600000000003</v>
      </c>
      <c r="J20" s="5">
        <v>1.701012</v>
      </c>
      <c r="K20" s="1">
        <v>96.584900000000005</v>
      </c>
      <c r="L20" s="1">
        <v>86.147900000000007</v>
      </c>
      <c r="M20" s="1">
        <v>4.5999999999999996</v>
      </c>
      <c r="N20" s="5">
        <v>2.5</v>
      </c>
      <c r="O20" s="8">
        <v>88.800600000000003</v>
      </c>
      <c r="P20" s="8">
        <v>88.959900000000005</v>
      </c>
      <c r="Q20" s="8">
        <v>29.0167</v>
      </c>
      <c r="R20" s="8">
        <v>53.925899999999999</v>
      </c>
      <c r="S20" s="8">
        <v>68.772199999999998</v>
      </c>
      <c r="T20" s="8">
        <v>72.731700000000004</v>
      </c>
      <c r="U20" s="8">
        <v>80.305000000000007</v>
      </c>
      <c r="V20" s="8">
        <v>38.731699999999996</v>
      </c>
      <c r="W20" s="8">
        <v>4.8712</v>
      </c>
      <c r="X20" s="8">
        <v>19.123799999999999</v>
      </c>
      <c r="Y20" s="8">
        <v>10.876099999999999</v>
      </c>
      <c r="Z20" s="8">
        <v>12.212199999999999</v>
      </c>
      <c r="AA20" s="8">
        <v>9.0533999999999999</v>
      </c>
      <c r="AB20" s="10">
        <v>14.81</v>
      </c>
      <c r="AC20" s="8">
        <v>6.3281000000000001</v>
      </c>
      <c r="AD20" s="8">
        <v>36.165500000000002</v>
      </c>
      <c r="AE20" s="8">
        <v>30.25</v>
      </c>
      <c r="AF20" s="8">
        <v>76.875</v>
      </c>
      <c r="AG20" s="8">
        <v>0.574627</v>
      </c>
      <c r="AO20" s="6"/>
      <c r="AQ20" s="10"/>
    </row>
    <row r="21" spans="1:44" x14ac:dyDescent="0.3">
      <c r="A21" t="s">
        <v>38</v>
      </c>
      <c r="B21" t="s">
        <v>39</v>
      </c>
      <c r="C21" s="4">
        <v>100</v>
      </c>
      <c r="D21" s="4">
        <v>79.9435</v>
      </c>
      <c r="E21" s="1">
        <v>65.939700000000002</v>
      </c>
      <c r="F21" s="1">
        <v>79.5</v>
      </c>
      <c r="G21" s="1">
        <v>36.834899999999998</v>
      </c>
      <c r="H21" s="1">
        <v>99.95</v>
      </c>
      <c r="I21" s="1">
        <v>59.431100000000001</v>
      </c>
      <c r="J21" s="5">
        <v>1.8229580000000003</v>
      </c>
      <c r="K21" s="1">
        <v>75.889899999999997</v>
      </c>
      <c r="L21" s="1">
        <v>48.795900000000003</v>
      </c>
      <c r="M21" s="1">
        <v>3.6</v>
      </c>
      <c r="N21" s="1">
        <v>15.3</v>
      </c>
      <c r="O21" s="8">
        <v>78.716999999999999</v>
      </c>
      <c r="P21" s="8">
        <v>89.516599999999997</v>
      </c>
      <c r="Q21" s="8">
        <v>25.950199999999999</v>
      </c>
      <c r="R21" s="8">
        <v>48.3489</v>
      </c>
      <c r="S21" s="8">
        <v>81.805099999999996</v>
      </c>
      <c r="T21" s="8">
        <v>59.694099999999999</v>
      </c>
      <c r="U21" s="8">
        <v>60.179099999999998</v>
      </c>
      <c r="V21" s="8">
        <v>29.5474</v>
      </c>
      <c r="W21" s="8">
        <v>6.1901999999999999</v>
      </c>
      <c r="X21" s="8">
        <v>26.673100000000002</v>
      </c>
      <c r="Y21" s="8">
        <v>8.9710000000000001</v>
      </c>
      <c r="Z21" s="8">
        <v>14.452400000000001</v>
      </c>
      <c r="AA21" s="8">
        <v>19.6142</v>
      </c>
      <c r="AB21" s="8">
        <v>7.556</v>
      </c>
      <c r="AC21" s="8">
        <v>11.7416</v>
      </c>
      <c r="AD21" s="8">
        <v>24.470500000000001</v>
      </c>
      <c r="AE21" s="8">
        <v>98.25</v>
      </c>
      <c r="AF21" s="8">
        <v>99.875</v>
      </c>
      <c r="AG21" s="8">
        <v>0.16791</v>
      </c>
      <c r="AI21">
        <v>20.469367219999999</v>
      </c>
      <c r="AK21">
        <v>93</v>
      </c>
      <c r="AO21" s="6"/>
      <c r="AQ21" s="10"/>
    </row>
    <row r="22" spans="1:44" x14ac:dyDescent="0.3">
      <c r="A22" t="s">
        <v>40</v>
      </c>
      <c r="B22" t="s">
        <v>41</v>
      </c>
      <c r="C22" s="4">
        <v>99.997799999999998</v>
      </c>
      <c r="D22" s="4">
        <v>95.357799999999997</v>
      </c>
      <c r="E22" s="1">
        <v>84.582599999999999</v>
      </c>
      <c r="F22" s="1">
        <v>90.575000000000003</v>
      </c>
      <c r="G22" s="1">
        <v>61.4679</v>
      </c>
      <c r="H22" s="1">
        <v>98.260099999999994</v>
      </c>
      <c r="I22" s="1">
        <v>68.4803</v>
      </c>
      <c r="J22" s="1">
        <v>1.01159</v>
      </c>
      <c r="K22" s="1">
        <v>92.014700000000005</v>
      </c>
      <c r="L22" s="1">
        <v>76.508600000000001</v>
      </c>
      <c r="M22" s="1">
        <v>5</v>
      </c>
      <c r="N22" s="1">
        <v>9.9</v>
      </c>
      <c r="O22" s="8">
        <v>75.104100000000003</v>
      </c>
      <c r="P22" s="8">
        <v>88.346999999999994</v>
      </c>
      <c r="Q22" s="8">
        <v>38.7179</v>
      </c>
      <c r="R22" s="8">
        <v>39.283700000000003</v>
      </c>
      <c r="S22" s="8">
        <v>66.284099999999995</v>
      </c>
      <c r="T22" s="8">
        <v>90.794600000000003</v>
      </c>
      <c r="U22" s="8">
        <v>78.596900000000005</v>
      </c>
      <c r="V22" s="8">
        <v>44.7515</v>
      </c>
      <c r="W22" s="8">
        <v>3.1278000000000001</v>
      </c>
      <c r="X22" s="8">
        <v>38.4161</v>
      </c>
      <c r="Y22" s="8">
        <v>18.8459</v>
      </c>
      <c r="Z22" s="8">
        <v>29.395600000000002</v>
      </c>
      <c r="AA22" s="8">
        <v>16.124300000000002</v>
      </c>
      <c r="AB22" s="8">
        <v>9.2157999999999998</v>
      </c>
      <c r="AC22" s="8">
        <v>10.2517</v>
      </c>
      <c r="AD22" s="8">
        <v>58.177</v>
      </c>
      <c r="AE22" s="8">
        <v>73.5</v>
      </c>
      <c r="AF22" s="8">
        <v>89.125</v>
      </c>
      <c r="AG22" s="8">
        <v>0.78731300000000004</v>
      </c>
      <c r="AI22">
        <v>40.029700499999997</v>
      </c>
      <c r="AK22">
        <v>128</v>
      </c>
      <c r="AO22" s="6"/>
      <c r="AQ22" s="10"/>
    </row>
    <row r="23" spans="1:44" x14ac:dyDescent="0.3">
      <c r="A23" t="s">
        <v>42</v>
      </c>
      <c r="B23" t="s">
        <v>43</v>
      </c>
      <c r="C23" s="4">
        <v>86.4131</v>
      </c>
      <c r="D23" s="4">
        <v>58.716700000000003</v>
      </c>
      <c r="E23" s="1">
        <v>114.557</v>
      </c>
      <c r="F23" s="1">
        <v>90.722499999999997</v>
      </c>
      <c r="G23" s="1">
        <v>90.642200000000003</v>
      </c>
      <c r="H23" s="1">
        <v>64.149600000000007</v>
      </c>
      <c r="I23" s="1">
        <v>43.489699999999999</v>
      </c>
      <c r="J23" s="1">
        <v>1.21618</v>
      </c>
      <c r="K23" s="1">
        <v>69.893799999999999</v>
      </c>
      <c r="L23" s="1">
        <v>44.4193</v>
      </c>
      <c r="M23" s="1">
        <v>2.6</v>
      </c>
      <c r="N23" s="1">
        <v>19.100000000000001</v>
      </c>
      <c r="O23" s="8">
        <v>79.141800000000003</v>
      </c>
      <c r="P23" s="8">
        <v>68.179699999999997</v>
      </c>
      <c r="Q23" s="8">
        <v>5.6097000000000001</v>
      </c>
      <c r="R23" s="8">
        <v>38.4833</v>
      </c>
      <c r="S23" s="8">
        <v>60.298900000000003</v>
      </c>
      <c r="T23" s="8">
        <v>53.358699999999999</v>
      </c>
      <c r="U23" s="8">
        <v>55.730699999999999</v>
      </c>
      <c r="V23" s="8">
        <v>20.855</v>
      </c>
      <c r="W23" s="8">
        <v>2.7959000000000001</v>
      </c>
      <c r="X23" s="8">
        <v>9.0373000000000001</v>
      </c>
      <c r="Y23" s="8">
        <v>12.8416</v>
      </c>
      <c r="Z23" s="8">
        <v>5.2236000000000002</v>
      </c>
      <c r="AA23" s="8">
        <v>9.9481000000000002</v>
      </c>
      <c r="AB23" s="8">
        <v>6.5845000000000002</v>
      </c>
      <c r="AC23" s="8">
        <v>3.7826</v>
      </c>
      <c r="AD23" s="8">
        <v>25.021000000000001</v>
      </c>
      <c r="AE23" s="8">
        <v>58.125</v>
      </c>
      <c r="AF23" s="8">
        <v>79.25</v>
      </c>
      <c r="AG23" s="8">
        <v>0.559701</v>
      </c>
      <c r="AI23">
        <v>11.308702970000001</v>
      </c>
      <c r="AK23">
        <v>69</v>
      </c>
      <c r="AQ23" s="10"/>
    </row>
    <row r="24" spans="1:44" x14ac:dyDescent="0.3">
      <c r="A24" t="s">
        <v>44</v>
      </c>
      <c r="B24" t="s">
        <v>45</v>
      </c>
      <c r="C24" s="4">
        <v>99.755300000000005</v>
      </c>
      <c r="D24" s="4">
        <v>68.406999999999996</v>
      </c>
      <c r="E24" s="1">
        <v>54.906599999999997</v>
      </c>
      <c r="F24" s="1">
        <v>95.248599999999996</v>
      </c>
      <c r="G24" s="1">
        <v>68.715599999999995</v>
      </c>
      <c r="H24" s="1">
        <v>94.967399999999998</v>
      </c>
      <c r="I24" s="1">
        <v>63.138199999999998</v>
      </c>
      <c r="J24" s="1">
        <v>2.0803199999999999</v>
      </c>
      <c r="K24" s="1">
        <v>67.970200000000006</v>
      </c>
      <c r="L24" s="1">
        <v>47.646700000000003</v>
      </c>
      <c r="M24" s="1">
        <v>2.2999999999999998</v>
      </c>
      <c r="N24" s="1">
        <v>20.399999999999999</v>
      </c>
      <c r="O24" s="8">
        <v>77.922600000000003</v>
      </c>
      <c r="P24" s="8">
        <v>83.180400000000006</v>
      </c>
      <c r="Q24" s="8">
        <v>8.5458999999999996</v>
      </c>
      <c r="R24" s="8">
        <v>39.195799999999998</v>
      </c>
      <c r="S24" s="8">
        <v>74.082899999999995</v>
      </c>
      <c r="T24" s="8">
        <v>41.000900000000001</v>
      </c>
      <c r="U24" s="8">
        <v>43.390900000000002</v>
      </c>
      <c r="V24" s="8">
        <v>43.838500000000003</v>
      </c>
      <c r="W24" s="8">
        <v>8.0155999999999992</v>
      </c>
      <c r="X24" s="8">
        <v>16.84</v>
      </c>
      <c r="Y24" s="8">
        <v>19.000800000000002</v>
      </c>
      <c r="Z24" s="8">
        <v>11.1928</v>
      </c>
      <c r="AA24" s="8">
        <v>18.060400000000001</v>
      </c>
      <c r="AB24" s="8">
        <v>12.0459</v>
      </c>
      <c r="AC24" s="8">
        <v>7.9246999999999996</v>
      </c>
      <c r="AD24" s="8">
        <v>41.168100000000003</v>
      </c>
      <c r="AE24" s="8">
        <v>74</v>
      </c>
      <c r="AF24" s="8">
        <v>96.125</v>
      </c>
      <c r="AG24" s="8">
        <v>0.40671600000000002</v>
      </c>
      <c r="AI24">
        <v>17.3053475</v>
      </c>
      <c r="AK24">
        <v>77</v>
      </c>
      <c r="AO24" s="6"/>
      <c r="AQ24" s="10"/>
    </row>
    <row r="25" spans="1:44" x14ac:dyDescent="0.3">
      <c r="A25" t="s">
        <v>46</v>
      </c>
      <c r="B25" t="s">
        <v>47</v>
      </c>
      <c r="C25" s="4">
        <v>88.599199999999996</v>
      </c>
      <c r="D25" s="4">
        <v>62.848300000000002</v>
      </c>
      <c r="E25" s="1">
        <v>71.425899999999999</v>
      </c>
      <c r="F25" s="1">
        <v>44.734999999999999</v>
      </c>
      <c r="G25" s="1">
        <v>74.770600000000002</v>
      </c>
      <c r="H25" s="1">
        <v>71.705299999999994</v>
      </c>
      <c r="I25" s="1">
        <v>70.262299999999996</v>
      </c>
      <c r="J25" s="1">
        <v>1.0988100000000001</v>
      </c>
      <c r="K25" s="1">
        <v>56.331499999999998</v>
      </c>
      <c r="L25" s="1">
        <v>27.654900000000001</v>
      </c>
      <c r="M25" s="1">
        <v>1.9</v>
      </c>
      <c r="N25" s="1">
        <v>16</v>
      </c>
      <c r="O25" s="8">
        <v>63.1158</v>
      </c>
      <c r="P25" s="8">
        <v>67.212900000000005</v>
      </c>
      <c r="Q25" s="8">
        <v>5.6096000000000004</v>
      </c>
      <c r="R25" s="8">
        <v>44.99</v>
      </c>
      <c r="S25" s="8">
        <v>74.4251</v>
      </c>
      <c r="T25" s="8">
        <v>8.4987999999999992</v>
      </c>
      <c r="U25" s="8">
        <v>17.9739</v>
      </c>
      <c r="V25" s="8">
        <v>21.992699999999999</v>
      </c>
      <c r="W25" s="8">
        <v>4.0155000000000003</v>
      </c>
      <c r="X25" s="8">
        <v>8.3704999999999998</v>
      </c>
      <c r="Y25" s="8">
        <v>8.6584000000000003</v>
      </c>
      <c r="Z25" s="8">
        <v>5.2484000000000002</v>
      </c>
      <c r="AA25" s="8">
        <v>7.1586999999999996</v>
      </c>
      <c r="AB25" s="8">
        <v>4.3052000000000001</v>
      </c>
      <c r="AC25" s="8">
        <v>1.9258</v>
      </c>
      <c r="AD25" s="8">
        <v>5.8342000000000001</v>
      </c>
      <c r="AE25" s="8">
        <v>11.857100000000001</v>
      </c>
      <c r="AF25" s="8">
        <v>54.5</v>
      </c>
      <c r="AG25" s="8">
        <v>0.62686600000000003</v>
      </c>
      <c r="AI25">
        <v>8.0698328539999995</v>
      </c>
      <c r="AK25">
        <v>57</v>
      </c>
      <c r="AO25" s="6"/>
      <c r="AQ25" s="10"/>
    </row>
    <row r="26" spans="1:44" x14ac:dyDescent="0.3">
      <c r="A26" t="s">
        <v>48</v>
      </c>
      <c r="B26" t="s">
        <v>49</v>
      </c>
      <c r="C26" s="4">
        <v>88.019499999999994</v>
      </c>
      <c r="D26" s="4">
        <v>71.942599999999999</v>
      </c>
      <c r="E26" s="1">
        <v>73.386099999999999</v>
      </c>
      <c r="F26" s="1">
        <v>79.529499999999999</v>
      </c>
      <c r="G26" s="1">
        <v>80.421999999999997</v>
      </c>
      <c r="H26" s="1">
        <v>75.4893</v>
      </c>
      <c r="I26" s="1">
        <v>31.973199999999999</v>
      </c>
      <c r="J26" s="1">
        <v>1.1281000000000001</v>
      </c>
      <c r="K26" s="1">
        <v>78.200999999999993</v>
      </c>
      <c r="L26" s="1">
        <v>55.262500000000003</v>
      </c>
      <c r="M26" s="1">
        <v>2.8</v>
      </c>
      <c r="N26" s="1">
        <v>16.8</v>
      </c>
      <c r="O26" s="8">
        <v>73.803600000000003</v>
      </c>
      <c r="P26" s="8">
        <v>69.286100000000005</v>
      </c>
      <c r="Q26" s="8">
        <v>7.2873999999999999</v>
      </c>
      <c r="R26" s="8">
        <v>56.7605</v>
      </c>
      <c r="S26" s="8">
        <v>70.816100000000006</v>
      </c>
      <c r="T26" s="8">
        <v>56.378300000000003</v>
      </c>
      <c r="U26" s="8">
        <v>68.073800000000006</v>
      </c>
      <c r="V26" s="8">
        <v>30.395</v>
      </c>
      <c r="W26" s="8">
        <v>3.0434999999999999</v>
      </c>
      <c r="X26" s="8">
        <v>13.268000000000001</v>
      </c>
      <c r="Y26" s="8">
        <v>14.5404</v>
      </c>
      <c r="Z26" s="8">
        <v>11.934799999999999</v>
      </c>
      <c r="AA26" s="8">
        <v>11.2928</v>
      </c>
      <c r="AB26" s="8">
        <v>10.5192</v>
      </c>
      <c r="AC26" s="8">
        <v>6.3445</v>
      </c>
      <c r="AD26" s="8">
        <v>18.581600000000002</v>
      </c>
      <c r="AE26" s="8">
        <v>27.875</v>
      </c>
      <c r="AF26" s="8">
        <v>67.125</v>
      </c>
      <c r="AG26" s="8">
        <v>0.73507500000000003</v>
      </c>
      <c r="AI26">
        <v>14.51402594</v>
      </c>
      <c r="AK26">
        <v>77</v>
      </c>
      <c r="AO26" s="6"/>
      <c r="AQ26" s="10"/>
    </row>
    <row r="27" spans="1:44" x14ac:dyDescent="0.3">
      <c r="A27" t="s">
        <v>50</v>
      </c>
      <c r="B27" t="s">
        <v>51</v>
      </c>
      <c r="C27" s="4">
        <v>97.705600000000004</v>
      </c>
      <c r="D27" s="4">
        <v>76.945999999999998</v>
      </c>
      <c r="E27" s="1">
        <v>56.8964</v>
      </c>
      <c r="F27" s="1">
        <v>93.652299999999997</v>
      </c>
      <c r="G27" s="1">
        <v>57.0642</v>
      </c>
      <c r="H27" s="1">
        <v>81.589299999999994</v>
      </c>
      <c r="I27" s="1">
        <v>24.188400000000001</v>
      </c>
      <c r="J27" s="1">
        <v>2.4620299999999999</v>
      </c>
      <c r="K27" s="1">
        <v>73.486999999999995</v>
      </c>
      <c r="L27" s="1">
        <v>52.914499999999997</v>
      </c>
      <c r="M27" s="1">
        <v>3.6</v>
      </c>
      <c r="N27" s="1">
        <v>19.3</v>
      </c>
      <c r="O27" s="8">
        <v>79.691999999999993</v>
      </c>
      <c r="P27" s="8">
        <v>78.392600000000002</v>
      </c>
      <c r="Q27" s="8">
        <v>17.540800000000001</v>
      </c>
      <c r="R27" s="8">
        <v>41.997500000000002</v>
      </c>
      <c r="S27" s="8">
        <v>50.742899999999999</v>
      </c>
      <c r="T27" s="8">
        <v>46.650700000000001</v>
      </c>
      <c r="U27" s="8">
        <v>52.7012</v>
      </c>
      <c r="V27" s="8">
        <v>32.900199999999998</v>
      </c>
      <c r="W27" s="8">
        <v>4.8758999999999997</v>
      </c>
      <c r="X27" s="8">
        <v>17.178100000000001</v>
      </c>
      <c r="Y27" s="8">
        <v>56.673000000000002</v>
      </c>
      <c r="Z27" s="8">
        <v>14.652799999999999</v>
      </c>
      <c r="AA27" s="8">
        <v>13.0639</v>
      </c>
      <c r="AB27" s="10">
        <v>9.94</v>
      </c>
      <c r="AC27" s="8">
        <v>10.4633</v>
      </c>
      <c r="AD27" s="8">
        <v>22.3766</v>
      </c>
      <c r="AE27" s="8">
        <v>42.833300000000001</v>
      </c>
      <c r="AF27" s="8">
        <v>83.875</v>
      </c>
      <c r="AG27" s="8">
        <v>0.60447799999999996</v>
      </c>
      <c r="AI27">
        <v>18.697215629999999</v>
      </c>
      <c r="AK27">
        <v>83</v>
      </c>
      <c r="AO27" s="6"/>
      <c r="AQ27" s="10"/>
    </row>
    <row r="28" spans="1:44" x14ac:dyDescent="0.3">
      <c r="A28" t="s">
        <v>52</v>
      </c>
      <c r="B28" t="s">
        <v>53</v>
      </c>
      <c r="C28" s="4">
        <v>95.495900000000006</v>
      </c>
      <c r="D28" s="4">
        <v>71.221100000000007</v>
      </c>
      <c r="E28" s="1">
        <v>86.255899999999997</v>
      </c>
      <c r="F28" s="1">
        <v>85.9</v>
      </c>
      <c r="G28" s="1">
        <v>68.807299999999998</v>
      </c>
      <c r="H28" s="1">
        <v>80.840999999999994</v>
      </c>
      <c r="I28" s="1">
        <v>48.738999999999997</v>
      </c>
      <c r="J28" s="1">
        <v>2.7119499999999999</v>
      </c>
      <c r="K28" s="1">
        <v>76.450500000000005</v>
      </c>
      <c r="L28" s="1">
        <v>53.349800000000002</v>
      </c>
      <c r="M28" s="1">
        <v>2.4</v>
      </c>
      <c r="N28" s="1">
        <v>20.7</v>
      </c>
      <c r="O28" s="8">
        <v>77.748400000000004</v>
      </c>
      <c r="P28" s="8">
        <v>83.121300000000005</v>
      </c>
      <c r="Q28" s="8">
        <v>26.961099999999998</v>
      </c>
      <c r="R28" s="8">
        <v>31.248799999999999</v>
      </c>
      <c r="S28" s="8">
        <v>66.771000000000001</v>
      </c>
      <c r="T28" s="8">
        <v>53.558999999999997</v>
      </c>
      <c r="U28" s="8">
        <v>53.840899999999998</v>
      </c>
      <c r="V28" s="8">
        <v>35.173000000000002</v>
      </c>
      <c r="W28" s="8">
        <v>6.5237999999999996</v>
      </c>
      <c r="X28" s="8">
        <v>24.3629</v>
      </c>
      <c r="Y28" s="8">
        <v>24.986000000000001</v>
      </c>
      <c r="Z28" s="8">
        <v>12.9543</v>
      </c>
      <c r="AA28" s="8">
        <v>18.6709</v>
      </c>
      <c r="AB28" s="8">
        <v>9.3617000000000008</v>
      </c>
      <c r="AC28" s="8">
        <v>5.8872999999999998</v>
      </c>
      <c r="AD28" s="8">
        <v>39.688600000000001</v>
      </c>
      <c r="AE28" s="8">
        <v>67</v>
      </c>
      <c r="AF28" s="8">
        <v>89.125</v>
      </c>
      <c r="AG28" s="8">
        <v>0.91417899999999996</v>
      </c>
      <c r="AI28">
        <v>23.157138289999999</v>
      </c>
      <c r="AK28">
        <v>90</v>
      </c>
      <c r="AO28" s="6"/>
      <c r="AQ28" s="10"/>
    </row>
    <row r="29" spans="1:44" x14ac:dyDescent="0.3">
      <c r="A29" t="s">
        <v>54</v>
      </c>
      <c r="B29" t="s">
        <v>55</v>
      </c>
      <c r="C29" s="4">
        <v>99.017899999999997</v>
      </c>
      <c r="D29" s="4">
        <v>71.579599999999999</v>
      </c>
      <c r="E29" s="1">
        <v>119.849</v>
      </c>
      <c r="F29" s="1">
        <v>99.967500000000001</v>
      </c>
      <c r="G29" s="1">
        <v>87.889899999999997</v>
      </c>
      <c r="H29" s="1">
        <v>79.351200000000006</v>
      </c>
      <c r="I29" s="1">
        <v>62.801099999999998</v>
      </c>
      <c r="J29" s="1">
        <v>0.56693700000000002</v>
      </c>
      <c r="K29" s="1">
        <v>90.957999999999998</v>
      </c>
      <c r="L29" s="1">
        <v>68.638400000000004</v>
      </c>
      <c r="M29" s="1">
        <v>6.1</v>
      </c>
      <c r="N29" s="1">
        <v>14.6</v>
      </c>
      <c r="O29" s="8">
        <v>86.728999999999999</v>
      </c>
      <c r="P29" s="8">
        <v>90.881200000000007</v>
      </c>
      <c r="Q29" s="8">
        <v>48.6678</v>
      </c>
      <c r="R29" s="8">
        <v>51.337499999999999</v>
      </c>
      <c r="S29" s="8">
        <v>75.1858</v>
      </c>
      <c r="T29" s="8">
        <v>89.158199999999994</v>
      </c>
      <c r="U29" s="8">
        <v>79.515500000000003</v>
      </c>
      <c r="V29" s="8">
        <v>42.8</v>
      </c>
      <c r="W29" s="8">
        <v>2.7433000000000001</v>
      </c>
      <c r="X29" s="8">
        <v>23.524799999999999</v>
      </c>
      <c r="Y29" s="8">
        <v>33.1205</v>
      </c>
      <c r="Z29" s="8">
        <v>32.689</v>
      </c>
      <c r="AA29" s="8">
        <v>26.088000000000001</v>
      </c>
      <c r="AB29" s="8">
        <v>14.6966</v>
      </c>
      <c r="AC29" s="8">
        <v>9.6555</v>
      </c>
      <c r="AD29" s="8">
        <v>50.2074</v>
      </c>
      <c r="AE29" s="8">
        <v>71</v>
      </c>
      <c r="AF29" s="8">
        <v>90.25</v>
      </c>
      <c r="AG29" s="8">
        <v>0.440299</v>
      </c>
      <c r="AI29">
        <v>45.853023720000003</v>
      </c>
      <c r="AK29">
        <v>124</v>
      </c>
      <c r="AO29" s="6"/>
      <c r="AQ29" s="10"/>
    </row>
    <row r="30" spans="1:44" x14ac:dyDescent="0.3">
      <c r="A30" t="s">
        <v>56</v>
      </c>
      <c r="B30" t="s">
        <v>57</v>
      </c>
      <c r="C30" s="4">
        <v>99.973200000000006</v>
      </c>
      <c r="D30" s="4">
        <v>86.809399999999997</v>
      </c>
      <c r="E30" s="1">
        <v>91.37</v>
      </c>
      <c r="F30" s="1">
        <v>92.5</v>
      </c>
      <c r="G30" s="1">
        <v>69.174300000000002</v>
      </c>
      <c r="H30" s="1">
        <v>92.280799999999999</v>
      </c>
      <c r="I30" s="1">
        <v>42.598300000000002</v>
      </c>
      <c r="J30" s="1">
        <v>1.2597700000000001</v>
      </c>
      <c r="K30" s="1">
        <v>92.921199999999999</v>
      </c>
      <c r="L30" s="1">
        <v>68.748900000000006</v>
      </c>
      <c r="M30" s="1">
        <v>5</v>
      </c>
      <c r="N30" s="1">
        <v>22.8</v>
      </c>
      <c r="O30" s="8">
        <v>67.886700000000005</v>
      </c>
      <c r="P30" s="8">
        <v>79.728899999999996</v>
      </c>
      <c r="Q30" s="8">
        <v>33.794800000000002</v>
      </c>
      <c r="R30" s="8">
        <v>48.974400000000003</v>
      </c>
      <c r="S30" s="8">
        <v>72.544499999999999</v>
      </c>
      <c r="T30" s="8">
        <v>67.698400000000007</v>
      </c>
      <c r="U30" s="8">
        <v>86.513800000000003</v>
      </c>
      <c r="V30" s="8">
        <v>16.700399999999998</v>
      </c>
      <c r="W30" s="8">
        <v>1.5760000000000001</v>
      </c>
      <c r="X30" s="8">
        <v>39.924100000000003</v>
      </c>
      <c r="Y30" s="8">
        <v>5.1623000000000001</v>
      </c>
      <c r="Z30" s="8">
        <v>22.3781</v>
      </c>
      <c r="AA30" s="8">
        <v>18.680800000000001</v>
      </c>
      <c r="AB30" s="8">
        <v>9.4483999999999995</v>
      </c>
      <c r="AC30" s="8">
        <v>8.9869000000000003</v>
      </c>
      <c r="AD30" s="8">
        <v>36.069099999999999</v>
      </c>
      <c r="AE30" s="8">
        <v>16.375</v>
      </c>
      <c r="AF30" s="8">
        <v>76.25</v>
      </c>
      <c r="AG30" s="8">
        <v>0.776119</v>
      </c>
      <c r="AI30">
        <v>39.726759850000001</v>
      </c>
      <c r="AK30">
        <v>108</v>
      </c>
      <c r="AQ30" s="10"/>
    </row>
    <row r="31" spans="1:44" x14ac:dyDescent="0.3">
      <c r="C31" s="4"/>
      <c r="D31" s="4"/>
      <c r="E31" s="1"/>
      <c r="F31" s="1"/>
      <c r="G31" s="1"/>
      <c r="H31" s="1"/>
      <c r="I31" s="1"/>
      <c r="J31" s="1"/>
      <c r="K31" s="1"/>
      <c r="L31" s="1"/>
      <c r="M31" s="1"/>
      <c r="N31" s="1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Q31" s="10"/>
    </row>
    <row r="32" spans="1:44" x14ac:dyDescent="0.3"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AO32" s="6"/>
      <c r="AQ32" s="10"/>
      <c r="AR32" s="8"/>
    </row>
    <row r="33" spans="1:44" x14ac:dyDescent="0.3">
      <c r="AO33" s="6"/>
      <c r="AQ33" s="10"/>
      <c r="AR33" s="8"/>
    </row>
    <row r="34" spans="1:44" x14ac:dyDescent="0.3">
      <c r="A34" t="s">
        <v>119</v>
      </c>
      <c r="C34" s="11">
        <v>80</v>
      </c>
      <c r="D34" s="11">
        <v>50</v>
      </c>
      <c r="E34" s="12">
        <v>25</v>
      </c>
      <c r="F34" s="12">
        <v>0</v>
      </c>
      <c r="G34" s="1">
        <v>25</v>
      </c>
      <c r="H34" s="6">
        <v>0</v>
      </c>
      <c r="I34" s="12">
        <v>0</v>
      </c>
      <c r="J34" s="6">
        <v>0</v>
      </c>
      <c r="K34" s="6">
        <v>40</v>
      </c>
      <c r="L34" s="12">
        <v>0</v>
      </c>
      <c r="M34" s="8">
        <v>0</v>
      </c>
      <c r="N34" s="7">
        <v>0</v>
      </c>
      <c r="O34" s="8">
        <v>33</v>
      </c>
      <c r="P34" s="9">
        <v>50</v>
      </c>
      <c r="Q34" s="8">
        <v>0</v>
      </c>
      <c r="R34" s="8">
        <v>20</v>
      </c>
      <c r="S34" s="8">
        <v>40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40</v>
      </c>
      <c r="AG34" s="8">
        <v>0</v>
      </c>
      <c r="AO34" s="6"/>
      <c r="AQ34" s="10"/>
      <c r="AR34" s="8"/>
    </row>
    <row r="35" spans="1:44" x14ac:dyDescent="0.3">
      <c r="A35" t="s">
        <v>120</v>
      </c>
      <c r="C35" s="11">
        <v>100</v>
      </c>
      <c r="D35">
        <v>100</v>
      </c>
      <c r="E35" s="12">
        <v>150</v>
      </c>
      <c r="F35" s="12">
        <v>100</v>
      </c>
      <c r="G35" s="1">
        <v>100</v>
      </c>
      <c r="H35" s="6">
        <v>100</v>
      </c>
      <c r="I35" s="12">
        <v>100</v>
      </c>
      <c r="J35" s="6">
        <v>4</v>
      </c>
      <c r="K35" s="6">
        <v>100</v>
      </c>
      <c r="L35" s="12">
        <v>100</v>
      </c>
      <c r="M35" s="8">
        <v>7</v>
      </c>
      <c r="N35" s="7">
        <v>40</v>
      </c>
      <c r="O35" s="8">
        <v>100</v>
      </c>
      <c r="P35" s="8">
        <v>100</v>
      </c>
      <c r="Q35" s="8">
        <v>60</v>
      </c>
      <c r="R35" s="8">
        <v>100</v>
      </c>
      <c r="S35" s="8">
        <v>100</v>
      </c>
      <c r="T35" s="8">
        <v>100</v>
      </c>
      <c r="U35" s="8">
        <v>100</v>
      </c>
      <c r="V35" s="8">
        <v>60</v>
      </c>
      <c r="W35" s="8">
        <v>15</v>
      </c>
      <c r="X35" s="8">
        <v>50</v>
      </c>
      <c r="Y35" s="8">
        <v>50</v>
      </c>
      <c r="Z35" s="8">
        <v>50</v>
      </c>
      <c r="AA35" s="8">
        <v>33</v>
      </c>
      <c r="AB35" s="8">
        <v>33</v>
      </c>
      <c r="AC35" s="8">
        <v>25</v>
      </c>
      <c r="AD35" s="8">
        <v>80</v>
      </c>
      <c r="AE35" s="8">
        <v>100</v>
      </c>
      <c r="AF35" s="8">
        <v>100</v>
      </c>
      <c r="AG35" s="8">
        <v>1</v>
      </c>
    </row>
    <row r="36" spans="1:44" x14ac:dyDescent="0.3">
      <c r="G36" s="1"/>
      <c r="H36" s="6"/>
      <c r="J36" s="6"/>
      <c r="K36" s="6"/>
      <c r="M36" s="8"/>
      <c r="N36" s="7"/>
    </row>
    <row r="37" spans="1:44" x14ac:dyDescent="0.3">
      <c r="G37" s="1"/>
      <c r="H37" s="6"/>
      <c r="J37" s="6"/>
      <c r="K37" s="6"/>
      <c r="M37" s="8"/>
      <c r="N37" s="7"/>
      <c r="AI37" s="14" t="s">
        <v>136</v>
      </c>
      <c r="AJ37" s="14" t="s">
        <v>137</v>
      </c>
      <c r="AK37" s="14" t="s">
        <v>143</v>
      </c>
    </row>
    <row r="38" spans="1:44" x14ac:dyDescent="0.3">
      <c r="A38" t="s">
        <v>2</v>
      </c>
      <c r="B38" t="s">
        <v>3</v>
      </c>
      <c r="C38">
        <f t="shared" ref="C38:C65" si="0">(C3-80)/20</f>
        <v>0.95360500000000026</v>
      </c>
      <c r="D38">
        <f t="shared" ref="D38:D65" si="1">(D3-50)/50</f>
        <v>0.360462</v>
      </c>
      <c r="E38">
        <f t="shared" ref="E38:E65" si="2">(E3-25)/125</f>
        <v>0.41786080000000003</v>
      </c>
      <c r="F38">
        <f t="shared" ref="F38:F65" si="3">(F3-0)/100</f>
        <v>0.89333299999999993</v>
      </c>
      <c r="G38" s="1">
        <f t="shared" ref="G38:G65" si="4">(G3-25)/75</f>
        <v>0.59241600000000005</v>
      </c>
      <c r="H38" s="6">
        <f t="shared" ref="H38:I65" si="5">(H3-0)/100</f>
        <v>0.89226399999999995</v>
      </c>
      <c r="I38">
        <f t="shared" si="5"/>
        <v>0.23958100000000002</v>
      </c>
      <c r="J38" s="6">
        <f t="shared" ref="J38:J65" si="6">(4-J3)/4</f>
        <v>0.77397650000000007</v>
      </c>
      <c r="K38" s="6">
        <f t="shared" ref="K38:K65" si="7">(K3-40)/60</f>
        <v>0.69678166666666663</v>
      </c>
      <c r="L38">
        <f t="shared" ref="L38:L65" si="8">(L3-0)/100</f>
        <v>0.65456300000000001</v>
      </c>
      <c r="M38" s="8">
        <f t="shared" ref="M38:M65" si="9">(M3-0)/7</f>
        <v>0.5714285714285714</v>
      </c>
      <c r="N38" s="7">
        <f t="shared" ref="N38:N65" si="10">(N3-0)/40</f>
        <v>0.5625</v>
      </c>
      <c r="O38">
        <f t="shared" ref="O38:O65" si="11">(O3-33)/67</f>
        <v>0.49432537313432834</v>
      </c>
      <c r="P38">
        <f t="shared" ref="P38:P65" si="12">(P3-50)/50</f>
        <v>0.574716</v>
      </c>
      <c r="Q38">
        <f t="shared" ref="Q38:Q65" si="13">(Q3-0)/60</f>
        <v>0.24009</v>
      </c>
      <c r="R38">
        <f t="shared" ref="R38:R65" si="14">(R3-20)/80</f>
        <v>0.14916374999999998</v>
      </c>
      <c r="S38">
        <f t="shared" ref="S38:S65" si="15">(S3-40)/60</f>
        <v>0.30229</v>
      </c>
      <c r="T38">
        <f t="shared" ref="T38:U65" si="16">(T3-0)/100</f>
        <v>0.63256599999999996</v>
      </c>
      <c r="U38">
        <f t="shared" si="16"/>
        <v>0.67665300000000006</v>
      </c>
      <c r="V38">
        <f t="shared" ref="V38:V65" si="17">(V3-0)/60</f>
        <v>0.68539499999999998</v>
      </c>
      <c r="W38">
        <f t="shared" ref="W38:W65" si="18">(W3-0)/15</f>
        <v>0.37578</v>
      </c>
      <c r="X38">
        <f t="shared" ref="X38:Z65" si="19">(X3-0)/50</f>
        <v>0.375556</v>
      </c>
      <c r="Y38">
        <f t="shared" si="19"/>
        <v>0.49848199999999998</v>
      </c>
      <c r="Z38">
        <f t="shared" si="19"/>
        <v>0.19822800000000002</v>
      </c>
      <c r="AA38">
        <f t="shared" ref="AA38:AB65" si="20">(AA3-0)/33</f>
        <v>0.43981818181818177</v>
      </c>
      <c r="AB38">
        <f t="shared" si="20"/>
        <v>0.17323030303030301</v>
      </c>
      <c r="AC38">
        <f t="shared" ref="AC38:AC65" si="21">(AC3-0)/25</f>
        <v>0.418348</v>
      </c>
      <c r="AD38">
        <f t="shared" ref="AD38:AD65" si="22">(AD3-0)/80</f>
        <v>0.47813125000000001</v>
      </c>
      <c r="AE38">
        <f t="shared" ref="AE38:AE65" si="23">(AE3-0)/100</f>
        <v>0.72250000000000003</v>
      </c>
      <c r="AF38">
        <f t="shared" ref="AF38:AF65" si="24">(AF3-40)/60</f>
        <v>0.94374999999999998</v>
      </c>
      <c r="AG38">
        <f t="shared" ref="AG38:AG65" si="25">(AG3-0)/1</f>
        <v>0.77985099999999996</v>
      </c>
      <c r="AI38">
        <v>39.632189369999999</v>
      </c>
      <c r="AJ38">
        <v>7.1189999999999998</v>
      </c>
      <c r="AK38">
        <v>128</v>
      </c>
    </row>
    <row r="39" spans="1:44" x14ac:dyDescent="0.3">
      <c r="A39" t="s">
        <v>4</v>
      </c>
      <c r="B39" t="s">
        <v>5</v>
      </c>
      <c r="C39">
        <f t="shared" si="0"/>
        <v>0.99624999999999986</v>
      </c>
      <c r="D39">
        <f t="shared" si="1"/>
        <v>0.60246199999999983</v>
      </c>
      <c r="E39">
        <f t="shared" si="2"/>
        <v>0.34251760000000003</v>
      </c>
      <c r="F39">
        <f t="shared" si="3"/>
        <v>0.94529799999999997</v>
      </c>
      <c r="G39" s="1">
        <f t="shared" si="4"/>
        <v>0.57186533333333334</v>
      </c>
      <c r="H39" s="6">
        <f t="shared" si="5"/>
        <v>0.98858500000000005</v>
      </c>
      <c r="I39">
        <f t="shared" si="5"/>
        <v>0.81075000000000008</v>
      </c>
      <c r="J39" s="6">
        <f t="shared" si="6"/>
        <v>0.67766999999999999</v>
      </c>
      <c r="K39" s="6">
        <f t="shared" si="7"/>
        <v>0.73322166666666677</v>
      </c>
      <c r="L39">
        <f t="shared" si="8"/>
        <v>0.60898699999999995</v>
      </c>
      <c r="M39" s="8">
        <f t="shared" si="9"/>
        <v>0.6</v>
      </c>
      <c r="N39" s="7">
        <f t="shared" si="10"/>
        <v>0.34750000000000003</v>
      </c>
      <c r="O39">
        <f t="shared" si="11"/>
        <v>0.47978656716417917</v>
      </c>
      <c r="P39">
        <f t="shared" si="12"/>
        <v>0.44045199999999995</v>
      </c>
      <c r="Q39">
        <f t="shared" si="13"/>
        <v>0.20526333333333333</v>
      </c>
      <c r="R39">
        <f t="shared" si="14"/>
        <v>0.29634250000000001</v>
      </c>
      <c r="S39">
        <f t="shared" si="15"/>
        <v>0.66848999999999992</v>
      </c>
      <c r="T39">
        <f t="shared" si="16"/>
        <v>0.74531199999999997</v>
      </c>
      <c r="U39">
        <f t="shared" si="16"/>
        <v>0.65073400000000003</v>
      </c>
      <c r="V39">
        <f t="shared" si="17"/>
        <v>0.83336333333333334</v>
      </c>
      <c r="W39">
        <f t="shared" si="18"/>
        <v>0.36385333333333331</v>
      </c>
      <c r="X39">
        <f t="shared" si="19"/>
        <v>0.43490600000000001</v>
      </c>
      <c r="Y39">
        <f t="shared" si="19"/>
        <v>0.31014800000000003</v>
      </c>
      <c r="Z39">
        <f t="shared" si="19"/>
        <v>0.36930999999999997</v>
      </c>
      <c r="AA39">
        <f t="shared" si="20"/>
        <v>0.69691818181818188</v>
      </c>
      <c r="AB39">
        <f t="shared" si="20"/>
        <v>0.59529696969696966</v>
      </c>
      <c r="AC39">
        <f t="shared" si="21"/>
        <v>0.52322000000000002</v>
      </c>
      <c r="AD39">
        <f t="shared" si="22"/>
        <v>0.49941750000000001</v>
      </c>
      <c r="AE39">
        <f t="shared" si="23"/>
        <v>0.58499999999999996</v>
      </c>
      <c r="AF39">
        <f t="shared" si="24"/>
        <v>0.73124999999999996</v>
      </c>
      <c r="AG39">
        <f t="shared" si="25"/>
        <v>0.47761199999999998</v>
      </c>
      <c r="AI39">
        <v>36.44831954</v>
      </c>
      <c r="AJ39">
        <v>6.9290000000000003</v>
      </c>
      <c r="AK39">
        <v>118</v>
      </c>
    </row>
    <row r="40" spans="1:44" x14ac:dyDescent="0.3">
      <c r="A40" t="s">
        <v>6</v>
      </c>
      <c r="B40" t="s">
        <v>7</v>
      </c>
      <c r="C40">
        <f t="shared" si="0"/>
        <v>0.76019999999999965</v>
      </c>
      <c r="D40">
        <f t="shared" si="1"/>
        <v>0.13434399999999996</v>
      </c>
      <c r="E40">
        <f t="shared" si="2"/>
        <v>0.45551599999999998</v>
      </c>
      <c r="F40">
        <f t="shared" si="3"/>
        <v>0.65670000000000006</v>
      </c>
      <c r="G40" s="1">
        <f t="shared" si="4"/>
        <v>0.1645253333333333</v>
      </c>
      <c r="H40" s="6">
        <f t="shared" si="5"/>
        <v>0.7411620000000001</v>
      </c>
      <c r="I40">
        <f t="shared" si="5"/>
        <v>0.54567100000000002</v>
      </c>
      <c r="J40" s="6">
        <f t="shared" si="6"/>
        <v>0.58463749999999992</v>
      </c>
      <c r="K40" s="6">
        <f t="shared" si="7"/>
        <v>0.29759166666666664</v>
      </c>
      <c r="L40">
        <f t="shared" si="8"/>
        <v>0.26245299999999999</v>
      </c>
      <c r="M40" s="8">
        <f t="shared" si="9"/>
        <v>0.32857142857142857</v>
      </c>
      <c r="N40" s="7">
        <f t="shared" si="10"/>
        <v>0.34249999999999997</v>
      </c>
      <c r="O40">
        <f t="shared" si="11"/>
        <v>0.5265343283582089</v>
      </c>
      <c r="P40">
        <f t="shared" si="12"/>
        <v>0.27726000000000001</v>
      </c>
      <c r="Q40">
        <f t="shared" si="13"/>
        <v>0.13499666666666668</v>
      </c>
      <c r="R40">
        <f t="shared" si="14"/>
        <v>0.75115999999999994</v>
      </c>
      <c r="S40">
        <f t="shared" si="15"/>
        <v>0.59546500000000013</v>
      </c>
      <c r="T40">
        <f t="shared" si="16"/>
        <v>7.4066999999999994E-2</v>
      </c>
      <c r="U40">
        <f t="shared" si="16"/>
        <v>0.26957000000000003</v>
      </c>
      <c r="V40">
        <f t="shared" si="17"/>
        <v>0.41552666666666666</v>
      </c>
      <c r="W40">
        <f t="shared" si="18"/>
        <v>0.61660666666666664</v>
      </c>
      <c r="X40">
        <f t="shared" si="19"/>
        <v>0.18848600000000001</v>
      </c>
      <c r="Y40">
        <f t="shared" si="19"/>
        <v>0.20388999999999999</v>
      </c>
      <c r="Z40">
        <f t="shared" si="19"/>
        <v>9.437799999999999E-2</v>
      </c>
      <c r="AA40">
        <f t="shared" si="20"/>
        <v>0.15724545454545455</v>
      </c>
      <c r="AB40">
        <f t="shared" si="20"/>
        <v>5.1424242424242428E-2</v>
      </c>
      <c r="AC40">
        <f t="shared" si="21"/>
        <v>0.11094799999999999</v>
      </c>
      <c r="AD40">
        <f t="shared" si="22"/>
        <v>0.13097</v>
      </c>
      <c r="AE40">
        <f t="shared" si="23"/>
        <v>0.19428599999999999</v>
      </c>
      <c r="AF40">
        <f t="shared" si="24"/>
        <v>0.5083333333333333</v>
      </c>
      <c r="AG40">
        <f t="shared" si="25"/>
        <v>0.757463</v>
      </c>
      <c r="AI40">
        <v>6.2878721190000002</v>
      </c>
      <c r="AJ40">
        <v>4.2169999999999996</v>
      </c>
      <c r="AK40">
        <v>47</v>
      </c>
    </row>
    <row r="41" spans="1:44" x14ac:dyDescent="0.3">
      <c r="A41" t="s">
        <v>8</v>
      </c>
      <c r="B41" t="s">
        <v>9</v>
      </c>
      <c r="C41">
        <f t="shared" si="0"/>
        <v>0.84899500000000006</v>
      </c>
      <c r="D41">
        <f t="shared" si="1"/>
        <v>0.39330199999999993</v>
      </c>
      <c r="E41">
        <f t="shared" si="2"/>
        <v>0.42093039999999998</v>
      </c>
      <c r="F41">
        <f t="shared" si="3"/>
        <v>0.66731099999999999</v>
      </c>
      <c r="G41" s="1">
        <f t="shared" si="4"/>
        <v>0.20489333333333329</v>
      </c>
      <c r="H41" s="6">
        <f t="shared" si="5"/>
        <v>0.59938400000000003</v>
      </c>
      <c r="I41">
        <f t="shared" si="5"/>
        <v>0.102022</v>
      </c>
      <c r="J41" s="6">
        <f t="shared" si="6"/>
        <v>0.27349500000000004</v>
      </c>
      <c r="K41" s="6">
        <f t="shared" si="7"/>
        <v>0.51201833333333346</v>
      </c>
      <c r="L41">
        <f t="shared" si="8"/>
        <v>0.54613999999999996</v>
      </c>
      <c r="M41" s="8">
        <f t="shared" si="9"/>
        <v>0.38571428571428573</v>
      </c>
      <c r="N41" s="7">
        <f t="shared" si="10"/>
        <v>0.39249999999999996</v>
      </c>
      <c r="O41">
        <f t="shared" si="11"/>
        <v>0.85954029850746272</v>
      </c>
      <c r="P41">
        <f t="shared" si="12"/>
        <v>0.70342800000000016</v>
      </c>
      <c r="Q41">
        <f t="shared" si="13"/>
        <v>0.28061333333333333</v>
      </c>
      <c r="R41">
        <f t="shared" si="14"/>
        <v>0.31531750000000003</v>
      </c>
      <c r="S41">
        <f t="shared" si="15"/>
        <v>0.48846833333333328</v>
      </c>
      <c r="T41">
        <f t="shared" si="16"/>
        <v>0.52729700000000002</v>
      </c>
      <c r="U41">
        <f t="shared" si="16"/>
        <v>0.45223799999999997</v>
      </c>
      <c r="V41">
        <f t="shared" si="17"/>
        <v>0.47776999999999997</v>
      </c>
      <c r="W41">
        <f t="shared" si="18"/>
        <v>0.31303333333333333</v>
      </c>
      <c r="X41">
        <f t="shared" si="19"/>
        <v>0.29461200000000004</v>
      </c>
      <c r="Y41">
        <f t="shared" si="19"/>
        <v>0.198962</v>
      </c>
      <c r="Z41">
        <f t="shared" si="19"/>
        <v>0.31393599999999999</v>
      </c>
      <c r="AA41">
        <f t="shared" si="20"/>
        <v>0.54608484848484851</v>
      </c>
      <c r="AB41">
        <f t="shared" si="20"/>
        <v>0.2513545454545455</v>
      </c>
      <c r="AC41">
        <f t="shared" si="21"/>
        <v>0.35764800000000002</v>
      </c>
      <c r="AD41">
        <f t="shared" si="22"/>
        <v>0.2891725</v>
      </c>
      <c r="AE41">
        <f t="shared" si="23"/>
        <v>0.19625000000000001</v>
      </c>
      <c r="AF41">
        <f t="shared" si="24"/>
        <v>0.34166666666666667</v>
      </c>
      <c r="AG41">
        <f t="shared" si="25"/>
        <v>0.600746</v>
      </c>
      <c r="AI41">
        <v>10.37718836</v>
      </c>
      <c r="AJ41">
        <v>5.4880000000000004</v>
      </c>
      <c r="AK41">
        <v>58</v>
      </c>
    </row>
    <row r="42" spans="1:44" x14ac:dyDescent="0.3">
      <c r="A42" t="s">
        <v>10</v>
      </c>
      <c r="B42" t="s">
        <v>11</v>
      </c>
      <c r="C42">
        <f t="shared" si="0"/>
        <v>0.99975000000000025</v>
      </c>
      <c r="D42">
        <f t="shared" si="1"/>
        <v>0.44306999999999985</v>
      </c>
      <c r="E42">
        <f t="shared" si="2"/>
        <v>0.51502560000000008</v>
      </c>
      <c r="F42">
        <f t="shared" si="3"/>
        <v>0.64222999999999997</v>
      </c>
      <c r="G42" s="1">
        <f t="shared" si="4"/>
        <v>0.29666666666666669</v>
      </c>
      <c r="H42" s="6">
        <f t="shared" si="5"/>
        <v>0.875</v>
      </c>
      <c r="I42">
        <f t="shared" si="5"/>
        <v>4.22656E-2</v>
      </c>
      <c r="J42" s="6">
        <f t="shared" si="6"/>
        <v>0.4049625</v>
      </c>
      <c r="K42" s="6">
        <f t="shared" si="7"/>
        <v>0.56778000000000006</v>
      </c>
      <c r="L42">
        <f t="shared" si="8"/>
        <v>0.42915900000000001</v>
      </c>
      <c r="M42" s="8">
        <f t="shared" si="9"/>
        <v>0.31428571428571433</v>
      </c>
      <c r="N42" s="7">
        <f t="shared" si="10"/>
        <v>0.22999999999999998</v>
      </c>
      <c r="O42">
        <f t="shared" si="11"/>
        <v>0.60023582089552241</v>
      </c>
      <c r="P42">
        <f t="shared" si="12"/>
        <v>0.71789400000000003</v>
      </c>
      <c r="Q42">
        <f t="shared" si="13"/>
        <v>0.19204833333333332</v>
      </c>
      <c r="R42">
        <f t="shared" si="14"/>
        <v>0.64728249999999998</v>
      </c>
      <c r="S42">
        <f t="shared" si="15"/>
        <v>0.65010000000000001</v>
      </c>
      <c r="T42">
        <f t="shared" si="16"/>
        <v>0.36519299999999999</v>
      </c>
      <c r="U42">
        <f t="shared" si="16"/>
        <v>0.38264600000000004</v>
      </c>
      <c r="V42">
        <f t="shared" si="17"/>
        <v>0.71282166666666669</v>
      </c>
      <c r="W42">
        <f t="shared" si="18"/>
        <v>0.20870666666666665</v>
      </c>
      <c r="X42">
        <f t="shared" si="19"/>
        <v>0.69394400000000001</v>
      </c>
      <c r="Y42">
        <f t="shared" si="19"/>
        <v>0.12037399999999999</v>
      </c>
      <c r="Z42">
        <f t="shared" si="19"/>
        <v>0.17321999999999999</v>
      </c>
      <c r="AA42">
        <f t="shared" si="20"/>
        <v>0.37473939393939393</v>
      </c>
      <c r="AB42">
        <f t="shared" si="20"/>
        <v>0.14250606060606061</v>
      </c>
      <c r="AC42">
        <f t="shared" si="21"/>
        <v>0.33171200000000001</v>
      </c>
      <c r="AD42">
        <f t="shared" si="22"/>
        <v>0.36323</v>
      </c>
      <c r="AE42">
        <f t="shared" si="23"/>
        <v>0.52124999999999999</v>
      </c>
      <c r="AF42">
        <f t="shared" si="24"/>
        <v>0.54374999999999996</v>
      </c>
      <c r="AG42">
        <f t="shared" si="25"/>
        <v>0.574627</v>
      </c>
      <c r="AI42">
        <v>20.822943819999999</v>
      </c>
      <c r="AJ42">
        <v>5.5460000000000003</v>
      </c>
      <c r="AK42">
        <v>81</v>
      </c>
    </row>
    <row r="43" spans="1:44" x14ac:dyDescent="0.3">
      <c r="A43" t="s">
        <v>12</v>
      </c>
      <c r="B43" t="s">
        <v>13</v>
      </c>
      <c r="C43">
        <f t="shared" si="0"/>
        <v>0.97310000000000019</v>
      </c>
      <c r="D43">
        <f t="shared" si="1"/>
        <v>0.41217600000000004</v>
      </c>
      <c r="E43">
        <f t="shared" si="2"/>
        <v>0.41654079999999999</v>
      </c>
      <c r="F43">
        <f t="shared" si="3"/>
        <v>0.94299999999999995</v>
      </c>
      <c r="G43" s="1">
        <f t="shared" si="4"/>
        <v>0.48110133333333333</v>
      </c>
      <c r="H43" s="6">
        <f t="shared" si="5"/>
        <v>0.75082499999999996</v>
      </c>
      <c r="I43">
        <f t="shared" si="5"/>
        <v>0.36213099999999998</v>
      </c>
      <c r="J43" s="6">
        <f t="shared" si="6"/>
        <v>0.63651499999999994</v>
      </c>
      <c r="K43" s="6">
        <f t="shared" si="7"/>
        <v>0.64336833333333321</v>
      </c>
      <c r="L43">
        <f t="shared" si="8"/>
        <v>0.53797499999999998</v>
      </c>
      <c r="M43" s="8">
        <f t="shared" si="9"/>
        <v>0.52857142857142858</v>
      </c>
      <c r="N43" s="7">
        <f t="shared" si="10"/>
        <v>0.41500000000000004</v>
      </c>
      <c r="O43">
        <f t="shared" si="11"/>
        <v>0.72408955223880589</v>
      </c>
      <c r="P43">
        <f t="shared" si="12"/>
        <v>0.43125799999999997</v>
      </c>
      <c r="Q43">
        <f t="shared" si="13"/>
        <v>6.4491666666666669E-2</v>
      </c>
      <c r="R43">
        <f t="shared" si="14"/>
        <v>0.25458375</v>
      </c>
      <c r="S43">
        <f t="shared" si="15"/>
        <v>0.24709333333333336</v>
      </c>
      <c r="T43">
        <f t="shared" si="16"/>
        <v>0.625031</v>
      </c>
      <c r="U43">
        <f t="shared" si="16"/>
        <v>0.56836900000000001</v>
      </c>
      <c r="V43">
        <f t="shared" si="17"/>
        <v>0.50414833333333331</v>
      </c>
      <c r="W43">
        <f t="shared" si="18"/>
        <v>8.471999999999999E-2</v>
      </c>
      <c r="X43">
        <f t="shared" si="19"/>
        <v>0.239178</v>
      </c>
      <c r="Y43">
        <f t="shared" si="19"/>
        <v>0.25746800000000003</v>
      </c>
      <c r="Z43">
        <f t="shared" si="19"/>
        <v>0.19797999999999999</v>
      </c>
      <c r="AA43">
        <f t="shared" si="20"/>
        <v>0.77850303030303025</v>
      </c>
      <c r="AB43">
        <f t="shared" si="20"/>
        <v>0.65643030303030303</v>
      </c>
      <c r="AC43">
        <f t="shared" si="21"/>
        <v>0.47084400000000004</v>
      </c>
      <c r="AD43">
        <f t="shared" si="22"/>
        <v>0.18413874999999999</v>
      </c>
      <c r="AE43">
        <f t="shared" si="23"/>
        <v>0.43125000000000002</v>
      </c>
      <c r="AF43">
        <f t="shared" si="24"/>
        <v>0.61250000000000004</v>
      </c>
      <c r="AG43">
        <f t="shared" si="25"/>
        <v>0.54850699999999997</v>
      </c>
      <c r="AI43">
        <v>15.8435892</v>
      </c>
      <c r="AJ43">
        <v>6.5960000000000001</v>
      </c>
      <c r="AK43">
        <v>87</v>
      </c>
    </row>
    <row r="44" spans="1:44" x14ac:dyDescent="0.3">
      <c r="A44" t="s">
        <v>14</v>
      </c>
      <c r="B44" t="s">
        <v>15</v>
      </c>
      <c r="C44">
        <f t="shared" si="0"/>
        <v>0.96499999999999986</v>
      </c>
      <c r="D44">
        <f t="shared" si="1"/>
        <v>0.66913000000000011</v>
      </c>
      <c r="E44">
        <f t="shared" si="2"/>
        <v>0.78692799999999996</v>
      </c>
      <c r="F44">
        <f t="shared" si="3"/>
        <v>0.99967499999999998</v>
      </c>
      <c r="G44" s="1">
        <f t="shared" si="4"/>
        <v>0.52293600000000007</v>
      </c>
      <c r="H44" s="6">
        <f t="shared" si="5"/>
        <v>0.9326000000000001</v>
      </c>
      <c r="I44">
        <f t="shared" si="5"/>
        <v>0.48841999999999997</v>
      </c>
      <c r="J44" s="6">
        <f t="shared" si="6"/>
        <v>0.75664600000000004</v>
      </c>
      <c r="K44" s="6">
        <f t="shared" si="7"/>
        <v>0.90566999999999998</v>
      </c>
      <c r="L44">
        <f t="shared" si="8"/>
        <v>0.77567400000000009</v>
      </c>
      <c r="M44" s="8">
        <f t="shared" si="9"/>
        <v>0.55714285714285716</v>
      </c>
      <c r="N44" s="7">
        <f t="shared" si="10"/>
        <v>0.51749999999999996</v>
      </c>
      <c r="O44">
        <f t="shared" si="11"/>
        <v>0.57931791044776126</v>
      </c>
      <c r="P44">
        <f t="shared" si="12"/>
        <v>0.79843799999999987</v>
      </c>
      <c r="Q44">
        <f t="shared" si="13"/>
        <v>0.81725999999999999</v>
      </c>
      <c r="R44">
        <f t="shared" si="14"/>
        <v>0.498865</v>
      </c>
      <c r="S44">
        <f t="shared" si="15"/>
        <v>0.61153666666666662</v>
      </c>
      <c r="T44">
        <f t="shared" si="16"/>
        <v>0.90612199999999998</v>
      </c>
      <c r="U44">
        <f t="shared" si="16"/>
        <v>0.83925399999999994</v>
      </c>
      <c r="V44">
        <f t="shared" si="17"/>
        <v>0.77528000000000008</v>
      </c>
      <c r="W44">
        <f t="shared" si="18"/>
        <v>0.21428666666666668</v>
      </c>
      <c r="X44">
        <f t="shared" si="19"/>
        <v>0.53171800000000002</v>
      </c>
      <c r="Y44">
        <f t="shared" si="19"/>
        <v>1.279522</v>
      </c>
      <c r="Z44">
        <f t="shared" si="19"/>
        <v>0.59250999999999998</v>
      </c>
      <c r="AA44">
        <f t="shared" si="20"/>
        <v>0.81771212121212122</v>
      </c>
      <c r="AB44">
        <f t="shared" si="20"/>
        <v>0.54410606060606059</v>
      </c>
      <c r="AC44">
        <f t="shared" si="21"/>
        <v>0.39251600000000003</v>
      </c>
      <c r="AD44">
        <f t="shared" si="22"/>
        <v>0.91232249999999993</v>
      </c>
      <c r="AE44">
        <f t="shared" si="23"/>
        <v>0.71428599999999998</v>
      </c>
      <c r="AF44">
        <f t="shared" si="24"/>
        <v>0.91666666666666663</v>
      </c>
      <c r="AG44">
        <f t="shared" si="25"/>
        <v>0.41044799999999998</v>
      </c>
      <c r="AI44">
        <v>47.030407009999998</v>
      </c>
      <c r="AJ44">
        <v>7.5259999999999998</v>
      </c>
      <c r="AK44">
        <v>127</v>
      </c>
    </row>
    <row r="45" spans="1:44" x14ac:dyDescent="0.3">
      <c r="A45" t="s">
        <v>16</v>
      </c>
      <c r="B45" t="s">
        <v>17</v>
      </c>
      <c r="C45">
        <f t="shared" si="0"/>
        <v>0.54427999999999988</v>
      </c>
      <c r="D45">
        <f t="shared" si="1"/>
        <v>0.54285599999999989</v>
      </c>
      <c r="E45">
        <f t="shared" si="2"/>
        <v>0.73032000000000008</v>
      </c>
      <c r="F45">
        <f t="shared" si="3"/>
        <v>0.94499999999999995</v>
      </c>
      <c r="G45" s="1">
        <f t="shared" si="4"/>
        <v>0.73088666666666668</v>
      </c>
      <c r="H45" s="6">
        <f t="shared" si="5"/>
        <v>0.79107699999999992</v>
      </c>
      <c r="I45">
        <f t="shared" si="5"/>
        <v>0.310784</v>
      </c>
      <c r="J45" s="6">
        <f t="shared" si="6"/>
        <v>0.71192</v>
      </c>
      <c r="K45" s="6">
        <f t="shared" si="7"/>
        <v>0.74930499999999989</v>
      </c>
      <c r="L45">
        <f t="shared" si="8"/>
        <v>0.60316499999999995</v>
      </c>
      <c r="M45" s="8">
        <f t="shared" si="9"/>
        <v>0.62857142857142867</v>
      </c>
      <c r="N45" s="7">
        <f t="shared" si="10"/>
        <v>0.33750000000000002</v>
      </c>
      <c r="O45">
        <f t="shared" si="11"/>
        <v>0.83530000000000015</v>
      </c>
      <c r="P45">
        <f t="shared" si="12"/>
        <v>0.68684400000000012</v>
      </c>
      <c r="Q45">
        <f t="shared" si="13"/>
        <v>0.40443166666666663</v>
      </c>
      <c r="R45">
        <f t="shared" si="14"/>
        <v>0.3418775</v>
      </c>
      <c r="S45">
        <f t="shared" si="15"/>
        <v>0.430865</v>
      </c>
      <c r="T45">
        <f t="shared" si="16"/>
        <v>0.90078000000000003</v>
      </c>
      <c r="U45">
        <f t="shared" si="16"/>
        <v>0.64121799999999995</v>
      </c>
      <c r="V45">
        <f t="shared" si="17"/>
        <v>0.37085666666666667</v>
      </c>
      <c r="W45">
        <f t="shared" si="18"/>
        <v>0.17735333333333334</v>
      </c>
      <c r="X45">
        <f t="shared" si="19"/>
        <v>0.24077200000000001</v>
      </c>
      <c r="Y45">
        <f t="shared" si="19"/>
        <v>0.37023200000000001</v>
      </c>
      <c r="Z45">
        <f t="shared" si="19"/>
        <v>0.33018799999999998</v>
      </c>
      <c r="AA45">
        <f t="shared" si="20"/>
        <v>0.46310909090909091</v>
      </c>
      <c r="AB45">
        <f t="shared" si="20"/>
        <v>0.3248939393939394</v>
      </c>
      <c r="AC45">
        <f t="shared" si="21"/>
        <v>0.24509599999999998</v>
      </c>
      <c r="AD45">
        <f t="shared" si="22"/>
        <v>0.97045124999999999</v>
      </c>
      <c r="AE45">
        <f t="shared" si="23"/>
        <v>0.88749999999999996</v>
      </c>
      <c r="AF45">
        <f t="shared" si="24"/>
        <v>0.94374999999999998</v>
      </c>
      <c r="AG45">
        <f t="shared" si="25"/>
        <v>0.54850699999999997</v>
      </c>
      <c r="AI45">
        <v>15.420808040000001</v>
      </c>
      <c r="AJ45">
        <v>5.5170000000000003</v>
      </c>
      <c r="AK45">
        <v>75</v>
      </c>
    </row>
    <row r="46" spans="1:44" x14ac:dyDescent="0.3">
      <c r="A46" t="s">
        <v>18</v>
      </c>
      <c r="B46" t="s">
        <v>19</v>
      </c>
      <c r="C46">
        <f t="shared" si="0"/>
        <v>0.85</v>
      </c>
      <c r="D46">
        <f t="shared" si="1"/>
        <v>0.22230800000000003</v>
      </c>
      <c r="E46">
        <f t="shared" si="2"/>
        <v>0.97747200000000001</v>
      </c>
      <c r="F46">
        <f t="shared" si="3"/>
        <v>0.97</v>
      </c>
      <c r="G46" s="1">
        <f t="shared" si="4"/>
        <v>0.6819573333333333</v>
      </c>
      <c r="H46" s="6">
        <f t="shared" si="5"/>
        <v>0.74563900000000005</v>
      </c>
      <c r="I46">
        <f t="shared" si="5"/>
        <v>0.35362900000000003</v>
      </c>
      <c r="J46" s="6">
        <f t="shared" si="6"/>
        <v>0.79396875</v>
      </c>
      <c r="K46" s="6">
        <f t="shared" si="7"/>
        <v>0.85046166666666656</v>
      </c>
      <c r="L46">
        <f t="shared" si="8"/>
        <v>0.73050700000000002</v>
      </c>
      <c r="M46" s="8">
        <f t="shared" si="9"/>
        <v>0.9285714285714286</v>
      </c>
      <c r="N46" s="7">
        <f t="shared" si="10"/>
        <v>0.54749999999999999</v>
      </c>
      <c r="O46">
        <f t="shared" si="11"/>
        <v>0.7819388059701492</v>
      </c>
      <c r="P46">
        <f t="shared" si="12"/>
        <v>0.81720400000000015</v>
      </c>
      <c r="Q46">
        <f t="shared" si="13"/>
        <v>0.61097000000000001</v>
      </c>
      <c r="R46">
        <f t="shared" si="14"/>
        <v>0.17075374999999998</v>
      </c>
      <c r="S46">
        <f t="shared" si="15"/>
        <v>0.42750500000000002</v>
      </c>
      <c r="T46">
        <f t="shared" si="16"/>
        <v>0.92012000000000005</v>
      </c>
      <c r="U46">
        <f t="shared" si="16"/>
        <v>0.71534300000000006</v>
      </c>
      <c r="V46">
        <f t="shared" si="17"/>
        <v>0.60854999999999992</v>
      </c>
      <c r="W46">
        <f t="shared" si="18"/>
        <v>0.38788</v>
      </c>
      <c r="X46">
        <f t="shared" si="19"/>
        <v>0.51530200000000004</v>
      </c>
      <c r="Y46">
        <f t="shared" si="19"/>
        <v>1.4363659999999998</v>
      </c>
      <c r="Z46">
        <f t="shared" si="19"/>
        <v>0.80789599999999995</v>
      </c>
      <c r="AA46">
        <f t="shared" si="20"/>
        <v>0.52333939393939388</v>
      </c>
      <c r="AB46">
        <f t="shared" si="20"/>
        <v>0.41181818181818181</v>
      </c>
      <c r="AC46">
        <f t="shared" si="21"/>
        <v>0.23141600000000001</v>
      </c>
      <c r="AD46">
        <f t="shared" si="22"/>
        <v>0.79914750000000001</v>
      </c>
      <c r="AE46">
        <f t="shared" si="23"/>
        <v>0.82374999999999998</v>
      </c>
      <c r="AF46">
        <f t="shared" si="24"/>
        <v>0.88124999999999998</v>
      </c>
      <c r="AG46">
        <f t="shared" si="25"/>
        <v>0.757463</v>
      </c>
      <c r="AI46">
        <v>38.22339934</v>
      </c>
      <c r="AJ46">
        <v>7.4130000000000003</v>
      </c>
      <c r="AK46">
        <v>109</v>
      </c>
    </row>
    <row r="47" spans="1:44" x14ac:dyDescent="0.3">
      <c r="A47" t="s">
        <v>20</v>
      </c>
      <c r="B47" t="s">
        <v>21</v>
      </c>
      <c r="C47">
        <f t="shared" si="0"/>
        <v>0.99757499999999977</v>
      </c>
      <c r="D47">
        <f t="shared" si="1"/>
        <v>0.44930800000000004</v>
      </c>
      <c r="E47">
        <f t="shared" si="2"/>
        <v>0.44564880000000007</v>
      </c>
      <c r="F47">
        <f t="shared" si="3"/>
        <v>0.68833299999999997</v>
      </c>
      <c r="G47" s="1">
        <f t="shared" si="4"/>
        <v>0.51070399999999994</v>
      </c>
      <c r="H47" s="6">
        <f t="shared" si="5"/>
        <v>0.47012900000000002</v>
      </c>
      <c r="I47">
        <f t="shared" si="5"/>
        <v>0.17962399999999998</v>
      </c>
      <c r="J47" s="6">
        <f t="shared" si="6"/>
        <v>0.72353500000000004</v>
      </c>
      <c r="K47" s="6">
        <f t="shared" si="7"/>
        <v>0.69729833333333346</v>
      </c>
      <c r="L47">
        <f t="shared" si="8"/>
        <v>0.55648900000000001</v>
      </c>
      <c r="M47" s="8">
        <f t="shared" si="9"/>
        <v>0.51428571428571435</v>
      </c>
      <c r="N47" s="7">
        <f t="shared" si="10"/>
        <v>0.58499999999999996</v>
      </c>
      <c r="O47">
        <f t="shared" si="11"/>
        <v>0.34566865671641789</v>
      </c>
      <c r="P47">
        <f t="shared" si="12"/>
        <v>0.49819999999999992</v>
      </c>
      <c r="Q47">
        <f t="shared" si="13"/>
        <v>0.20104666666666665</v>
      </c>
      <c r="R47">
        <f t="shared" si="14"/>
        <v>0.16879999999999998</v>
      </c>
      <c r="S47">
        <f t="shared" si="15"/>
        <v>0.10909166666666661</v>
      </c>
      <c r="T47">
        <f t="shared" si="16"/>
        <v>0.69322699999999993</v>
      </c>
      <c r="U47">
        <f t="shared" si="16"/>
        <v>0.75112599999999996</v>
      </c>
      <c r="V47">
        <f t="shared" si="17"/>
        <v>0.65531499999999998</v>
      </c>
      <c r="W47">
        <f t="shared" si="18"/>
        <v>0.18063333333333331</v>
      </c>
      <c r="X47">
        <f t="shared" si="19"/>
        <v>0.287858</v>
      </c>
      <c r="Y47">
        <f t="shared" si="19"/>
        <v>0.297126</v>
      </c>
      <c r="Z47">
        <f t="shared" si="19"/>
        <v>0.23647200000000002</v>
      </c>
      <c r="AA47">
        <f t="shared" si="20"/>
        <v>0.48245454545454541</v>
      </c>
      <c r="AB47">
        <f t="shared" si="20"/>
        <v>0.31279090909090912</v>
      </c>
      <c r="AC47">
        <f t="shared" si="21"/>
        <v>0.31745600000000002</v>
      </c>
      <c r="AD47">
        <f t="shared" si="22"/>
        <v>0.70160749999999994</v>
      </c>
      <c r="AE47">
        <f t="shared" si="23"/>
        <v>0.26874999999999999</v>
      </c>
      <c r="AF47">
        <f t="shared" si="24"/>
        <v>0.76875000000000004</v>
      </c>
      <c r="AG47">
        <f t="shared" si="25"/>
        <v>0.858209</v>
      </c>
      <c r="AI47">
        <v>32.83985113</v>
      </c>
      <c r="AJ47">
        <v>6.4779999999999998</v>
      </c>
      <c r="AK47">
        <v>107</v>
      </c>
    </row>
    <row r="48" spans="1:44" x14ac:dyDescent="0.3">
      <c r="A48" t="s">
        <v>22</v>
      </c>
      <c r="B48" t="s">
        <v>23</v>
      </c>
      <c r="C48">
        <f t="shared" si="0"/>
        <v>0.92749999999999988</v>
      </c>
      <c r="D48">
        <f t="shared" si="1"/>
        <v>0.71205600000000002</v>
      </c>
      <c r="E48">
        <f t="shared" si="2"/>
        <v>0.38646079999999994</v>
      </c>
      <c r="F48">
        <f t="shared" si="3"/>
        <v>0.86</v>
      </c>
      <c r="G48" s="1">
        <f t="shared" si="4"/>
        <v>1</v>
      </c>
      <c r="H48" s="6">
        <f t="shared" si="5"/>
        <v>0.8175</v>
      </c>
      <c r="I48">
        <f t="shared" si="5"/>
        <v>0.306668</v>
      </c>
      <c r="J48" s="6">
        <f t="shared" si="6"/>
        <v>0.79501250000000001</v>
      </c>
      <c r="K48" s="6">
        <f t="shared" si="7"/>
        <v>0.77665666666666666</v>
      </c>
      <c r="L48">
        <f t="shared" si="8"/>
        <v>0.67538900000000002</v>
      </c>
      <c r="M48" s="8">
        <f t="shared" si="9"/>
        <v>0.52857142857142858</v>
      </c>
      <c r="N48" s="7">
        <f t="shared" si="10"/>
        <v>0.46749999999999997</v>
      </c>
      <c r="O48">
        <f t="shared" si="11"/>
        <v>0.58049701492537309</v>
      </c>
      <c r="P48">
        <f t="shared" si="12"/>
        <v>0.55792399999999986</v>
      </c>
      <c r="Q48">
        <f t="shared" si="13"/>
        <v>0.39088666666666666</v>
      </c>
      <c r="R48">
        <f t="shared" si="14"/>
        <v>0.14069500000000001</v>
      </c>
      <c r="S48">
        <f t="shared" si="15"/>
        <v>0.26904666666666671</v>
      </c>
      <c r="T48">
        <f t="shared" si="16"/>
        <v>0.59082599999999996</v>
      </c>
      <c r="U48">
        <f t="shared" si="16"/>
        <v>0.81535300000000011</v>
      </c>
      <c r="V48">
        <f t="shared" si="17"/>
        <v>0.94126999999999994</v>
      </c>
      <c r="W48">
        <f t="shared" si="18"/>
        <v>0.26378666666666667</v>
      </c>
      <c r="X48">
        <f t="shared" si="19"/>
        <v>0.35203200000000001</v>
      </c>
      <c r="Y48">
        <f t="shared" si="19"/>
        <v>0.31285799999999997</v>
      </c>
      <c r="Z48">
        <f t="shared" si="19"/>
        <v>0.18676600000000002</v>
      </c>
      <c r="AA48">
        <f t="shared" si="20"/>
        <v>0.77642424242424246</v>
      </c>
      <c r="AB48">
        <f t="shared" si="20"/>
        <v>0.21152121212121211</v>
      </c>
      <c r="AC48">
        <f t="shared" si="21"/>
        <v>0.36965600000000004</v>
      </c>
      <c r="AD48">
        <f t="shared" si="22"/>
        <v>0.23443125000000001</v>
      </c>
      <c r="AE48">
        <f t="shared" si="23"/>
        <v>0.3775</v>
      </c>
      <c r="AF48">
        <f t="shared" si="24"/>
        <v>0.72291666666666665</v>
      </c>
      <c r="AG48">
        <f t="shared" si="25"/>
        <v>0.51492499999999997</v>
      </c>
      <c r="AI48">
        <v>37.35113295</v>
      </c>
      <c r="AJ48">
        <v>6.9939999999999998</v>
      </c>
      <c r="AK48">
        <v>124</v>
      </c>
    </row>
    <row r="49" spans="1:37" x14ac:dyDescent="0.3">
      <c r="A49" t="s">
        <v>24</v>
      </c>
      <c r="B49" t="s">
        <v>25</v>
      </c>
      <c r="C49">
        <f t="shared" si="0"/>
        <v>0.96507999999999972</v>
      </c>
      <c r="D49">
        <f t="shared" si="1"/>
        <v>0.32972000000000007</v>
      </c>
      <c r="E49">
        <f t="shared" si="2"/>
        <v>0.19850080000000003</v>
      </c>
      <c r="F49">
        <f t="shared" si="3"/>
        <v>0.79795100000000008</v>
      </c>
      <c r="G49" s="1">
        <f t="shared" si="4"/>
        <v>0.56697200000000014</v>
      </c>
      <c r="H49" s="6">
        <f t="shared" si="5"/>
        <v>0.44200099999999998</v>
      </c>
      <c r="I49">
        <f t="shared" si="5"/>
        <v>7.0503999999999997E-2</v>
      </c>
      <c r="J49" s="6">
        <f t="shared" si="6"/>
        <v>0.56726750000000004</v>
      </c>
      <c r="K49" s="6">
        <f t="shared" si="7"/>
        <v>0.43369666666666667</v>
      </c>
      <c r="L49">
        <f t="shared" si="8"/>
        <v>0.45846600000000004</v>
      </c>
      <c r="M49" s="8">
        <f t="shared" si="9"/>
        <v>0.17142857142857143</v>
      </c>
      <c r="N49" s="7">
        <f t="shared" si="10"/>
        <v>0.40499999999999997</v>
      </c>
      <c r="O49">
        <f t="shared" si="11"/>
        <v>0.78017313432835833</v>
      </c>
      <c r="P49">
        <f t="shared" si="12"/>
        <v>0.53166200000000008</v>
      </c>
      <c r="Q49">
        <f t="shared" si="13"/>
        <v>0.19763999999999998</v>
      </c>
      <c r="R49">
        <f t="shared" si="14"/>
        <v>0.3306675</v>
      </c>
      <c r="S49">
        <f t="shared" si="15"/>
        <v>0.45879666666666663</v>
      </c>
      <c r="T49">
        <f t="shared" si="16"/>
        <v>0.27732099999999998</v>
      </c>
      <c r="U49">
        <f t="shared" si="16"/>
        <v>0.44588</v>
      </c>
      <c r="V49">
        <f t="shared" si="17"/>
        <v>0.60859999999999992</v>
      </c>
      <c r="W49">
        <f t="shared" si="18"/>
        <v>0.17068666666666665</v>
      </c>
      <c r="X49">
        <f t="shared" si="19"/>
        <v>0.39809</v>
      </c>
      <c r="Y49">
        <f t="shared" si="19"/>
        <v>5.4871999999999997E-2</v>
      </c>
      <c r="Z49">
        <f t="shared" si="19"/>
        <v>0.11086</v>
      </c>
      <c r="AA49">
        <f t="shared" si="20"/>
        <v>0.30390606060606062</v>
      </c>
      <c r="AB49">
        <f t="shared" si="20"/>
        <v>0.17744545454545455</v>
      </c>
      <c r="AC49">
        <f t="shared" si="21"/>
        <v>0.13742399999999999</v>
      </c>
      <c r="AD49">
        <f t="shared" si="22"/>
        <v>0.46917125000000004</v>
      </c>
      <c r="AE49">
        <f t="shared" si="23"/>
        <v>4.6249999999999999E-2</v>
      </c>
      <c r="AF49">
        <f t="shared" si="24"/>
        <v>0.38541666666666669</v>
      </c>
      <c r="AG49">
        <f t="shared" si="25"/>
        <v>0.72761200000000004</v>
      </c>
      <c r="AI49">
        <v>16.18135096</v>
      </c>
      <c r="AJ49">
        <v>5.0330000000000004</v>
      </c>
      <c r="AK49">
        <v>68</v>
      </c>
    </row>
    <row r="50" spans="1:37" x14ac:dyDescent="0.3">
      <c r="A50" t="s">
        <v>26</v>
      </c>
      <c r="B50" t="s">
        <v>27</v>
      </c>
      <c r="C50">
        <f t="shared" si="0"/>
        <v>0.76219499999999984</v>
      </c>
      <c r="D50">
        <f t="shared" si="1"/>
        <v>0.50217400000000001</v>
      </c>
      <c r="E50">
        <f t="shared" si="2"/>
        <v>0.14127120000000001</v>
      </c>
      <c r="F50">
        <f t="shared" si="3"/>
        <v>0.92440500000000003</v>
      </c>
      <c r="G50" s="1">
        <f t="shared" si="4"/>
        <v>0.52905199999999997</v>
      </c>
      <c r="H50" s="6">
        <f t="shared" si="5"/>
        <v>0.80552599999999996</v>
      </c>
      <c r="I50">
        <f t="shared" si="5"/>
        <v>0.55183199999999999</v>
      </c>
      <c r="J50" s="6">
        <f t="shared" si="6"/>
        <v>0.72680999999999996</v>
      </c>
      <c r="K50" s="6">
        <f t="shared" si="7"/>
        <v>0.63456333333333348</v>
      </c>
      <c r="L50">
        <f t="shared" si="8"/>
        <v>0.51364900000000002</v>
      </c>
      <c r="M50" s="8">
        <f t="shared" si="9"/>
        <v>0.51428571428571435</v>
      </c>
      <c r="N50" s="7">
        <f t="shared" si="10"/>
        <v>0.28250000000000003</v>
      </c>
      <c r="O50">
        <f t="shared" si="11"/>
        <v>0.82205820895522386</v>
      </c>
      <c r="P50">
        <f t="shared" si="12"/>
        <v>0.61574999999999991</v>
      </c>
      <c r="Q50">
        <f t="shared" si="13"/>
        <v>0.12837333333333334</v>
      </c>
      <c r="R50">
        <f t="shared" si="14"/>
        <v>0.41993000000000003</v>
      </c>
      <c r="S50">
        <f t="shared" si="15"/>
        <v>0.71309500000000015</v>
      </c>
      <c r="T50">
        <f t="shared" si="16"/>
        <v>0.44481999999999999</v>
      </c>
      <c r="U50">
        <f t="shared" si="16"/>
        <v>0.48167900000000002</v>
      </c>
      <c r="V50">
        <f t="shared" si="17"/>
        <v>0.26694666666666667</v>
      </c>
      <c r="W50">
        <f t="shared" si="18"/>
        <v>0.25720666666666664</v>
      </c>
      <c r="X50">
        <f t="shared" si="19"/>
        <v>0.26731199999999999</v>
      </c>
      <c r="Y50">
        <f t="shared" si="19"/>
        <v>0.16121400000000002</v>
      </c>
      <c r="Z50">
        <f t="shared" si="19"/>
        <v>0.15934599999999999</v>
      </c>
      <c r="AA50">
        <f t="shared" si="20"/>
        <v>0.35487272727272728</v>
      </c>
      <c r="AB50">
        <f t="shared" si="20"/>
        <v>0.23096666666666668</v>
      </c>
      <c r="AC50">
        <f t="shared" si="21"/>
        <v>0.17824799999999999</v>
      </c>
      <c r="AD50">
        <f t="shared" si="22"/>
        <v>0.37804874999999999</v>
      </c>
      <c r="AE50">
        <f t="shared" si="23"/>
        <v>0.23</v>
      </c>
      <c r="AF50">
        <f t="shared" si="24"/>
        <v>0.38541666666666669</v>
      </c>
      <c r="AG50">
        <f t="shared" si="25"/>
        <v>0.425373</v>
      </c>
      <c r="AI50">
        <v>11.128142649999999</v>
      </c>
      <c r="AJ50">
        <v>5.1449999999999996</v>
      </c>
      <c r="AK50">
        <v>68</v>
      </c>
    </row>
    <row r="51" spans="1:37" x14ac:dyDescent="0.3">
      <c r="A51" t="s">
        <v>28</v>
      </c>
      <c r="B51" t="s">
        <v>29</v>
      </c>
      <c r="C51">
        <f t="shared" si="0"/>
        <v>0.81342000000000003</v>
      </c>
      <c r="D51">
        <f t="shared" si="1"/>
        <v>0.37683400000000006</v>
      </c>
      <c r="E51">
        <f t="shared" si="2"/>
        <v>0.56477999999999995</v>
      </c>
      <c r="F51">
        <f t="shared" si="3"/>
        <v>0.93666700000000003</v>
      </c>
      <c r="G51" s="1">
        <f t="shared" si="4"/>
        <v>0.59633066666666668</v>
      </c>
      <c r="H51" s="6">
        <f t="shared" si="5"/>
        <v>0.81598999999999999</v>
      </c>
      <c r="I51">
        <f t="shared" si="5"/>
        <v>0.59898899999999999</v>
      </c>
      <c r="J51" s="6">
        <f t="shared" si="6"/>
        <v>0.51731749999999999</v>
      </c>
      <c r="K51" s="6">
        <f t="shared" si="7"/>
        <v>0.65397666666666676</v>
      </c>
      <c r="L51">
        <f t="shared" si="8"/>
        <v>0.441884</v>
      </c>
      <c r="M51" s="8">
        <f t="shared" si="9"/>
        <v>0.52857142857142858</v>
      </c>
      <c r="N51" s="7">
        <f t="shared" si="10"/>
        <v>0.61749999999999994</v>
      </c>
      <c r="O51">
        <f t="shared" si="11"/>
        <v>0.24495223880597014</v>
      </c>
      <c r="P51">
        <f t="shared" si="12"/>
        <v>0.45406200000000013</v>
      </c>
      <c r="Q51">
        <f t="shared" si="13"/>
        <v>0.40167000000000003</v>
      </c>
      <c r="R51">
        <f t="shared" si="14"/>
        <v>0.27690875000000004</v>
      </c>
      <c r="S51">
        <f t="shared" si="15"/>
        <v>0.50751999999999997</v>
      </c>
      <c r="T51">
        <f t="shared" si="16"/>
        <v>0.63698500000000002</v>
      </c>
      <c r="U51">
        <f t="shared" si="16"/>
        <v>0.71159400000000006</v>
      </c>
      <c r="V51">
        <f t="shared" si="17"/>
        <v>0.41785166666666668</v>
      </c>
      <c r="W51">
        <f t="shared" si="18"/>
        <v>0.26901333333333333</v>
      </c>
      <c r="X51">
        <f t="shared" si="19"/>
        <v>0.71861999999999993</v>
      </c>
      <c r="Y51">
        <f t="shared" si="19"/>
        <v>0.30873</v>
      </c>
      <c r="Z51">
        <f t="shared" si="19"/>
        <v>0.48366399999999998</v>
      </c>
      <c r="AA51">
        <f t="shared" si="20"/>
        <v>0.89636969696969704</v>
      </c>
      <c r="AB51">
        <f t="shared" si="20"/>
        <v>0.6593</v>
      </c>
      <c r="AC51">
        <f t="shared" si="21"/>
        <v>0.64663599999999999</v>
      </c>
      <c r="AD51">
        <f t="shared" si="22"/>
        <v>0.72551125000000005</v>
      </c>
      <c r="AE51">
        <f t="shared" si="23"/>
        <v>0.35285699999999998</v>
      </c>
      <c r="AF51">
        <f t="shared" si="24"/>
        <v>0.82142833333333343</v>
      </c>
      <c r="AG51">
        <f t="shared" si="25"/>
        <v>0.79850699999999997</v>
      </c>
    </row>
    <row r="52" spans="1:37" x14ac:dyDescent="0.3">
      <c r="A52" t="s">
        <v>30</v>
      </c>
      <c r="B52" t="s">
        <v>31</v>
      </c>
      <c r="C52">
        <f t="shared" si="0"/>
        <v>0.96349500000000032</v>
      </c>
      <c r="D52">
        <f t="shared" si="1"/>
        <v>0.10461799999999996</v>
      </c>
      <c r="E52">
        <f t="shared" si="2"/>
        <v>0.48357439999999996</v>
      </c>
      <c r="F52">
        <f t="shared" si="3"/>
        <v>0.86157399999999995</v>
      </c>
      <c r="G52" s="1">
        <f t="shared" si="4"/>
        <v>0.53027466666666667</v>
      </c>
      <c r="H52" s="6">
        <f t="shared" si="5"/>
        <v>0.722804</v>
      </c>
      <c r="I52">
        <f t="shared" si="5"/>
        <v>0.12063800000000001</v>
      </c>
      <c r="J52" s="6">
        <f t="shared" si="6"/>
        <v>0.72614749999999995</v>
      </c>
      <c r="K52" s="6">
        <f t="shared" si="7"/>
        <v>0.4484550000000001</v>
      </c>
      <c r="L52">
        <f t="shared" si="8"/>
        <v>0.436504</v>
      </c>
      <c r="M52" s="8">
        <f t="shared" si="9"/>
        <v>0.35714285714285715</v>
      </c>
      <c r="N52" s="7">
        <f t="shared" si="10"/>
        <v>0.33999999999999997</v>
      </c>
      <c r="O52">
        <f t="shared" si="11"/>
        <v>0.39558507462686565</v>
      </c>
      <c r="P52">
        <f t="shared" si="12"/>
        <v>0.58874599999999988</v>
      </c>
      <c r="Q52">
        <f t="shared" si="13"/>
        <v>0.24532999999999999</v>
      </c>
      <c r="R52">
        <f t="shared" si="14"/>
        <v>0.17912375000000003</v>
      </c>
      <c r="S52">
        <f t="shared" si="15"/>
        <v>0.33851999999999999</v>
      </c>
      <c r="T52">
        <f t="shared" si="16"/>
        <v>0.42041899999999999</v>
      </c>
      <c r="U52">
        <f t="shared" si="16"/>
        <v>0.40842399999999995</v>
      </c>
      <c r="V52">
        <f t="shared" si="17"/>
        <v>0.59860333333333338</v>
      </c>
      <c r="W52">
        <f t="shared" si="18"/>
        <v>0.30831333333333333</v>
      </c>
      <c r="X52">
        <f t="shared" si="19"/>
        <v>0.31220199999999998</v>
      </c>
      <c r="Y52">
        <f t="shared" si="19"/>
        <v>0.60525799999999996</v>
      </c>
      <c r="Z52">
        <f t="shared" si="19"/>
        <v>0.23023199999999999</v>
      </c>
      <c r="AA52">
        <f t="shared" si="20"/>
        <v>0.22428484848484848</v>
      </c>
      <c r="AB52">
        <f t="shared" si="20"/>
        <v>0.19411515151515152</v>
      </c>
      <c r="AC52">
        <f t="shared" si="21"/>
        <v>0.20621200000000001</v>
      </c>
      <c r="AD52">
        <f t="shared" si="22"/>
        <v>0.205485</v>
      </c>
      <c r="AE52">
        <f t="shared" si="23"/>
        <v>0.32500000000000001</v>
      </c>
      <c r="AF52">
        <f t="shared" si="24"/>
        <v>0.72916666666666663</v>
      </c>
      <c r="AG52">
        <f t="shared" si="25"/>
        <v>0.51865700000000003</v>
      </c>
      <c r="AI52">
        <v>27.01582805</v>
      </c>
      <c r="AJ52">
        <v>5.9770000000000003</v>
      </c>
      <c r="AK52">
        <v>96</v>
      </c>
    </row>
    <row r="53" spans="1:37" x14ac:dyDescent="0.3">
      <c r="A53" t="s">
        <v>32</v>
      </c>
      <c r="B53" t="s">
        <v>33</v>
      </c>
      <c r="C53">
        <f t="shared" si="0"/>
        <v>0.62999000000000005</v>
      </c>
      <c r="D53">
        <f t="shared" si="1"/>
        <v>0.22619</v>
      </c>
      <c r="E53">
        <f t="shared" si="2"/>
        <v>0.42075999999999997</v>
      </c>
      <c r="F53">
        <f t="shared" si="3"/>
        <v>0.90666700000000011</v>
      </c>
      <c r="G53" s="1">
        <f t="shared" si="4"/>
        <v>0.86544399999999999</v>
      </c>
      <c r="H53" s="6">
        <f t="shared" si="5"/>
        <v>0.91116900000000001</v>
      </c>
      <c r="I53">
        <f t="shared" si="5"/>
        <v>0.61654600000000004</v>
      </c>
      <c r="J53" s="6">
        <f t="shared" si="6"/>
        <v>0.69849499999999998</v>
      </c>
      <c r="K53" s="6">
        <f t="shared" si="7"/>
        <v>0.61688166666666666</v>
      </c>
      <c r="L53">
        <f t="shared" si="8"/>
        <v>0.50358899999999995</v>
      </c>
      <c r="M53" s="8">
        <f t="shared" si="9"/>
        <v>0.31428571428571433</v>
      </c>
      <c r="N53" s="7">
        <f t="shared" si="10"/>
        <v>0.3125</v>
      </c>
      <c r="O53">
        <f t="shared" si="11"/>
        <v>0.76460298507462676</v>
      </c>
      <c r="P53">
        <f t="shared" si="12"/>
        <v>0.53946400000000017</v>
      </c>
      <c r="Q53">
        <f t="shared" si="13"/>
        <v>0.24414999999999998</v>
      </c>
      <c r="R53">
        <f t="shared" si="14"/>
        <v>0.38557499999999995</v>
      </c>
      <c r="S53">
        <f t="shared" si="15"/>
        <v>0.52467166666666665</v>
      </c>
      <c r="T53">
        <f t="shared" si="16"/>
        <v>0.77757399999999999</v>
      </c>
      <c r="U53">
        <f t="shared" si="16"/>
        <v>0.54974699999999999</v>
      </c>
      <c r="V53">
        <f t="shared" si="17"/>
        <v>0.26437666666666665</v>
      </c>
      <c r="W53">
        <f t="shared" si="18"/>
        <v>0.18669333333333332</v>
      </c>
      <c r="X53">
        <f t="shared" si="19"/>
        <v>0.226492</v>
      </c>
      <c r="Y53">
        <f t="shared" si="19"/>
        <v>0.37764200000000003</v>
      </c>
      <c r="Z53">
        <f t="shared" si="19"/>
        <v>0.115464</v>
      </c>
      <c r="AA53">
        <f t="shared" si="20"/>
        <v>0.24619696969696969</v>
      </c>
      <c r="AB53">
        <f t="shared" si="20"/>
        <v>0.24844545454545455</v>
      </c>
      <c r="AC53">
        <f t="shared" si="21"/>
        <v>0.15679199999999999</v>
      </c>
      <c r="AD53">
        <f t="shared" si="22"/>
        <v>0.47689624999999997</v>
      </c>
      <c r="AE53">
        <f t="shared" si="23"/>
        <v>0.58125000000000004</v>
      </c>
      <c r="AF53">
        <f t="shared" si="24"/>
        <v>0.84583333333333333</v>
      </c>
      <c r="AG53">
        <f t="shared" si="25"/>
        <v>0.149254</v>
      </c>
      <c r="AI53">
        <v>12.259477889999999</v>
      </c>
      <c r="AJ53">
        <v>5.56</v>
      </c>
      <c r="AK53">
        <v>64</v>
      </c>
    </row>
    <row r="54" spans="1:37" x14ac:dyDescent="0.3">
      <c r="A54" t="s">
        <v>34</v>
      </c>
      <c r="B54" t="s">
        <v>35</v>
      </c>
      <c r="C54">
        <f t="shared" si="0"/>
        <v>0.92633500000000024</v>
      </c>
      <c r="D54">
        <f t="shared" si="1"/>
        <v>0.25973399999999996</v>
      </c>
      <c r="E54">
        <f t="shared" si="2"/>
        <v>0.39814959999999994</v>
      </c>
      <c r="F54">
        <f t="shared" si="3"/>
        <v>0.95666700000000005</v>
      </c>
      <c r="G54" s="1">
        <f t="shared" si="4"/>
        <v>0.78348666666666666</v>
      </c>
      <c r="H54" s="6">
        <f t="shared" si="5"/>
        <v>0.96700000000000008</v>
      </c>
      <c r="I54">
        <f t="shared" si="5"/>
        <v>0.61277300000000001</v>
      </c>
      <c r="J54" s="6">
        <f t="shared" si="6"/>
        <v>0.74934000000000001</v>
      </c>
      <c r="K54" s="6">
        <f t="shared" si="7"/>
        <v>0.53047500000000014</v>
      </c>
      <c r="L54">
        <f t="shared" si="8"/>
        <v>0.51593899999999993</v>
      </c>
      <c r="M54" s="8">
        <f t="shared" si="9"/>
        <v>0.3</v>
      </c>
      <c r="N54" s="7">
        <f t="shared" si="10"/>
        <v>0.45499999999999996</v>
      </c>
      <c r="O54">
        <f t="shared" si="11"/>
        <v>0.89816417910447777</v>
      </c>
      <c r="P54">
        <f t="shared" si="12"/>
        <v>0.54546600000000012</v>
      </c>
      <c r="Q54">
        <f t="shared" si="13"/>
        <v>0.18392166666666665</v>
      </c>
      <c r="R54">
        <f t="shared" si="14"/>
        <v>0.61792750000000007</v>
      </c>
      <c r="S54">
        <f t="shared" si="15"/>
        <v>0.46146333333333328</v>
      </c>
      <c r="T54">
        <f t="shared" si="16"/>
        <v>0.728711</v>
      </c>
      <c r="U54">
        <f t="shared" si="16"/>
        <v>0.44325699999999996</v>
      </c>
      <c r="V54">
        <f t="shared" si="17"/>
        <v>0.66833166666666666</v>
      </c>
      <c r="W54">
        <f t="shared" si="18"/>
        <v>0.42530666666666667</v>
      </c>
      <c r="X54">
        <f t="shared" si="19"/>
        <v>0.37973399999999996</v>
      </c>
      <c r="Y54">
        <f t="shared" si="19"/>
        <v>0.48840600000000001</v>
      </c>
      <c r="Z54">
        <f t="shared" si="19"/>
        <v>0.25123000000000001</v>
      </c>
      <c r="AA54">
        <f t="shared" si="20"/>
        <v>0.55812424242424241</v>
      </c>
      <c r="AB54">
        <f t="shared" si="20"/>
        <v>0.36833333333333329</v>
      </c>
      <c r="AC54">
        <f t="shared" si="21"/>
        <v>0.38847199999999998</v>
      </c>
      <c r="AD54">
        <f t="shared" si="22"/>
        <v>0.5421975</v>
      </c>
      <c r="AE54">
        <f t="shared" si="23"/>
        <v>0.69125000000000003</v>
      </c>
      <c r="AF54">
        <f t="shared" si="24"/>
        <v>0.86041666666666672</v>
      </c>
      <c r="AG54">
        <f t="shared" si="25"/>
        <v>0.39552199999999998</v>
      </c>
      <c r="AI54">
        <v>12.77889487</v>
      </c>
      <c r="AJ54">
        <v>5.8129999999999997</v>
      </c>
      <c r="AK54">
        <v>75</v>
      </c>
    </row>
    <row r="55" spans="1:37" x14ac:dyDescent="0.3">
      <c r="A55" t="s">
        <v>36</v>
      </c>
      <c r="B55" t="s">
        <v>37</v>
      </c>
      <c r="C55">
        <f t="shared" si="0"/>
        <v>0.99919999999999976</v>
      </c>
      <c r="D55">
        <f t="shared" si="1"/>
        <v>0.91387799999999997</v>
      </c>
      <c r="E55">
        <f t="shared" si="2"/>
        <v>0.72599199999999997</v>
      </c>
      <c r="F55">
        <f t="shared" si="3"/>
        <v>0.95436699999999997</v>
      </c>
      <c r="G55" s="1">
        <f t="shared" si="4"/>
        <v>0.33944933333333333</v>
      </c>
      <c r="H55" s="6">
        <f t="shared" si="5"/>
        <v>0.94420599999999988</v>
      </c>
      <c r="I55">
        <f t="shared" si="5"/>
        <v>0.49291600000000002</v>
      </c>
      <c r="J55" s="6">
        <f t="shared" si="6"/>
        <v>0.57474700000000001</v>
      </c>
      <c r="K55" s="6">
        <f t="shared" si="7"/>
        <v>0.94308166666666671</v>
      </c>
      <c r="L55">
        <f t="shared" si="8"/>
        <v>0.86147900000000011</v>
      </c>
      <c r="M55" s="8">
        <f t="shared" si="9"/>
        <v>0.65714285714285714</v>
      </c>
      <c r="N55" s="7">
        <f t="shared" si="10"/>
        <v>6.25E-2</v>
      </c>
      <c r="O55">
        <f t="shared" si="11"/>
        <v>0.832844776119403</v>
      </c>
      <c r="P55">
        <f t="shared" si="12"/>
        <v>0.77919800000000006</v>
      </c>
      <c r="Q55">
        <f t="shared" si="13"/>
        <v>0.48361166666666666</v>
      </c>
      <c r="R55">
        <f t="shared" si="14"/>
        <v>0.42407374999999997</v>
      </c>
      <c r="S55">
        <f t="shared" si="15"/>
        <v>0.47953666666666661</v>
      </c>
      <c r="T55">
        <f t="shared" si="16"/>
        <v>0.72731699999999999</v>
      </c>
      <c r="U55">
        <f t="shared" si="16"/>
        <v>0.80305000000000004</v>
      </c>
      <c r="V55">
        <f t="shared" si="17"/>
        <v>0.64552833333333326</v>
      </c>
      <c r="W55">
        <f t="shared" si="18"/>
        <v>0.32474666666666668</v>
      </c>
      <c r="X55">
        <f t="shared" si="19"/>
        <v>0.38247599999999998</v>
      </c>
      <c r="Y55">
        <f t="shared" si="19"/>
        <v>0.21752199999999999</v>
      </c>
      <c r="Z55">
        <f t="shared" si="19"/>
        <v>0.24424399999999999</v>
      </c>
      <c r="AA55">
        <f t="shared" si="20"/>
        <v>0.27434545454545456</v>
      </c>
      <c r="AB55">
        <f t="shared" si="20"/>
        <v>0.44878787878787879</v>
      </c>
      <c r="AC55">
        <f t="shared" si="21"/>
        <v>0.25312400000000002</v>
      </c>
      <c r="AD55">
        <f t="shared" si="22"/>
        <v>0.45206875000000002</v>
      </c>
      <c r="AE55">
        <f t="shared" si="23"/>
        <v>0.30249999999999999</v>
      </c>
      <c r="AF55">
        <f t="shared" si="24"/>
        <v>0.61458333333333337</v>
      </c>
      <c r="AG55">
        <f t="shared" si="25"/>
        <v>0.574627</v>
      </c>
    </row>
    <row r="56" spans="1:37" x14ac:dyDescent="0.3">
      <c r="A56" t="s">
        <v>38</v>
      </c>
      <c r="B56" t="s">
        <v>39</v>
      </c>
      <c r="C56">
        <f t="shared" si="0"/>
        <v>1</v>
      </c>
      <c r="D56">
        <f t="shared" si="1"/>
        <v>0.59887000000000001</v>
      </c>
      <c r="E56">
        <f t="shared" si="2"/>
        <v>0.32751760000000002</v>
      </c>
      <c r="F56">
        <f t="shared" si="3"/>
        <v>0.79500000000000004</v>
      </c>
      <c r="G56" s="1">
        <f t="shared" si="4"/>
        <v>0.15779866666666664</v>
      </c>
      <c r="H56" s="6">
        <f t="shared" si="5"/>
        <v>0.99950000000000006</v>
      </c>
      <c r="I56">
        <f t="shared" si="5"/>
        <v>0.59431100000000003</v>
      </c>
      <c r="J56" s="6">
        <f t="shared" si="6"/>
        <v>0.54426049999999992</v>
      </c>
      <c r="K56" s="6">
        <f t="shared" si="7"/>
        <v>0.59816499999999995</v>
      </c>
      <c r="L56">
        <f t="shared" si="8"/>
        <v>0.48795900000000003</v>
      </c>
      <c r="M56" s="8">
        <f t="shared" si="9"/>
        <v>0.51428571428571435</v>
      </c>
      <c r="N56" s="7">
        <f t="shared" si="10"/>
        <v>0.38250000000000001</v>
      </c>
      <c r="O56">
        <f t="shared" si="11"/>
        <v>0.68234328358208951</v>
      </c>
      <c r="P56">
        <f t="shared" si="12"/>
        <v>0.79033199999999992</v>
      </c>
      <c r="Q56">
        <f t="shared" si="13"/>
        <v>0.4325033333333333</v>
      </c>
      <c r="R56">
        <f t="shared" si="14"/>
        <v>0.35436125000000002</v>
      </c>
      <c r="S56">
        <f t="shared" si="15"/>
        <v>0.69675166666666655</v>
      </c>
      <c r="T56">
        <f t="shared" si="16"/>
        <v>0.59694099999999994</v>
      </c>
      <c r="U56">
        <f t="shared" si="16"/>
        <v>0.60179099999999996</v>
      </c>
      <c r="V56">
        <f t="shared" si="17"/>
        <v>0.49245666666666665</v>
      </c>
      <c r="W56">
        <f t="shared" si="18"/>
        <v>0.41267999999999999</v>
      </c>
      <c r="X56">
        <f t="shared" si="19"/>
        <v>0.53346199999999999</v>
      </c>
      <c r="Y56">
        <f t="shared" si="19"/>
        <v>0.17942</v>
      </c>
      <c r="Z56">
        <f t="shared" si="19"/>
        <v>0.28904800000000003</v>
      </c>
      <c r="AA56">
        <f t="shared" si="20"/>
        <v>0.59436969696969699</v>
      </c>
      <c r="AB56">
        <f t="shared" si="20"/>
        <v>0.22896969696969696</v>
      </c>
      <c r="AC56">
        <f t="shared" si="21"/>
        <v>0.46966400000000003</v>
      </c>
      <c r="AD56">
        <f t="shared" si="22"/>
        <v>0.30588124999999999</v>
      </c>
      <c r="AE56">
        <f t="shared" si="23"/>
        <v>0.98250000000000004</v>
      </c>
      <c r="AF56">
        <f t="shared" si="24"/>
        <v>0.99791666666666667</v>
      </c>
      <c r="AG56">
        <f t="shared" si="25"/>
        <v>0.16791</v>
      </c>
      <c r="AI56">
        <v>20.469367219999999</v>
      </c>
      <c r="AJ56">
        <v>6.4880000000000004</v>
      </c>
      <c r="AK56">
        <v>93</v>
      </c>
    </row>
    <row r="57" spans="1:37" x14ac:dyDescent="0.3">
      <c r="A57" t="s">
        <v>40</v>
      </c>
      <c r="B57" t="s">
        <v>41</v>
      </c>
      <c r="C57">
        <f t="shared" si="0"/>
        <v>0.99988999999999995</v>
      </c>
      <c r="D57">
        <f t="shared" si="1"/>
        <v>0.90715599999999996</v>
      </c>
      <c r="E57">
        <f t="shared" si="2"/>
        <v>0.4766608</v>
      </c>
      <c r="F57">
        <f t="shared" si="3"/>
        <v>0.90575000000000006</v>
      </c>
      <c r="G57" s="1">
        <f t="shared" si="4"/>
        <v>0.48623866666666665</v>
      </c>
      <c r="H57" s="6">
        <f t="shared" si="5"/>
        <v>0.98260099999999995</v>
      </c>
      <c r="I57">
        <f t="shared" si="5"/>
        <v>0.68480300000000005</v>
      </c>
      <c r="J57" s="6">
        <f t="shared" si="6"/>
        <v>0.7471025</v>
      </c>
      <c r="K57" s="6">
        <f t="shared" si="7"/>
        <v>0.86691166666666675</v>
      </c>
      <c r="L57">
        <f t="shared" si="8"/>
        <v>0.76508600000000004</v>
      </c>
      <c r="M57" s="8">
        <f t="shared" si="9"/>
        <v>0.7142857142857143</v>
      </c>
      <c r="N57" s="7">
        <f t="shared" si="10"/>
        <v>0.2475</v>
      </c>
      <c r="O57">
        <f t="shared" si="11"/>
        <v>0.6284194029850747</v>
      </c>
      <c r="P57">
        <f t="shared" si="12"/>
        <v>0.76693999999999984</v>
      </c>
      <c r="Q57">
        <f t="shared" si="13"/>
        <v>0.64529833333333331</v>
      </c>
      <c r="R57">
        <f t="shared" si="14"/>
        <v>0.24104625000000005</v>
      </c>
      <c r="S57">
        <f t="shared" si="15"/>
        <v>0.43806833333333323</v>
      </c>
      <c r="T57">
        <f t="shared" si="16"/>
        <v>0.90794600000000003</v>
      </c>
      <c r="U57">
        <f t="shared" si="16"/>
        <v>0.78596900000000003</v>
      </c>
      <c r="V57">
        <f t="shared" si="17"/>
        <v>0.74585833333333329</v>
      </c>
      <c r="W57">
        <f t="shared" si="18"/>
        <v>0.20852000000000001</v>
      </c>
      <c r="X57">
        <f t="shared" si="19"/>
        <v>0.76832199999999995</v>
      </c>
      <c r="Y57">
        <f t="shared" si="19"/>
        <v>0.37691800000000003</v>
      </c>
      <c r="Z57">
        <f t="shared" si="19"/>
        <v>0.58791199999999999</v>
      </c>
      <c r="AA57">
        <f t="shared" si="20"/>
        <v>0.48861515151515156</v>
      </c>
      <c r="AB57">
        <f t="shared" si="20"/>
        <v>0.27926666666666666</v>
      </c>
      <c r="AC57">
        <f t="shared" si="21"/>
        <v>0.41006799999999999</v>
      </c>
      <c r="AD57">
        <f t="shared" si="22"/>
        <v>0.72721250000000004</v>
      </c>
      <c r="AE57">
        <f t="shared" si="23"/>
        <v>0.73499999999999999</v>
      </c>
      <c r="AF57">
        <f t="shared" si="24"/>
        <v>0.81874999999999998</v>
      </c>
      <c r="AG57">
        <f t="shared" si="25"/>
        <v>0.78731300000000004</v>
      </c>
      <c r="AI57">
        <v>40.029700499999997</v>
      </c>
      <c r="AJ57">
        <v>7.3390000000000004</v>
      </c>
      <c r="AK57">
        <v>128</v>
      </c>
    </row>
    <row r="58" spans="1:37" x14ac:dyDescent="0.3">
      <c r="A58" t="s">
        <v>42</v>
      </c>
      <c r="B58" t="s">
        <v>43</v>
      </c>
      <c r="C58">
        <f t="shared" si="0"/>
        <v>0.32065500000000002</v>
      </c>
      <c r="D58">
        <f t="shared" si="1"/>
        <v>0.17433400000000007</v>
      </c>
      <c r="E58">
        <f t="shared" si="2"/>
        <v>0.71645599999999998</v>
      </c>
      <c r="F58">
        <f t="shared" si="3"/>
        <v>0.90722499999999995</v>
      </c>
      <c r="G58" s="1">
        <f t="shared" si="4"/>
        <v>0.87522933333333341</v>
      </c>
      <c r="H58" s="6">
        <f t="shared" si="5"/>
        <v>0.64149600000000007</v>
      </c>
      <c r="I58">
        <f t="shared" si="5"/>
        <v>0.43489699999999998</v>
      </c>
      <c r="J58" s="6">
        <f t="shared" si="6"/>
        <v>0.69595499999999999</v>
      </c>
      <c r="K58" s="6">
        <f t="shared" si="7"/>
        <v>0.49823000000000001</v>
      </c>
      <c r="L58">
        <f t="shared" si="8"/>
        <v>0.444193</v>
      </c>
      <c r="M58" s="8">
        <f t="shared" si="9"/>
        <v>0.37142857142857144</v>
      </c>
      <c r="N58" s="7">
        <f t="shared" si="10"/>
        <v>0.47750000000000004</v>
      </c>
      <c r="O58">
        <f t="shared" si="11"/>
        <v>0.68868358208955227</v>
      </c>
      <c r="P58">
        <f t="shared" si="12"/>
        <v>0.36359399999999992</v>
      </c>
      <c r="Q58">
        <f t="shared" si="13"/>
        <v>9.3495000000000009E-2</v>
      </c>
      <c r="R58">
        <f t="shared" si="14"/>
        <v>0.23104125</v>
      </c>
      <c r="S58">
        <f t="shared" si="15"/>
        <v>0.33831500000000003</v>
      </c>
      <c r="T58">
        <f t="shared" si="16"/>
        <v>0.53358700000000003</v>
      </c>
      <c r="U58">
        <f t="shared" si="16"/>
        <v>0.557307</v>
      </c>
      <c r="V58">
        <f t="shared" si="17"/>
        <v>0.34758333333333336</v>
      </c>
      <c r="W58">
        <f t="shared" si="18"/>
        <v>0.18639333333333333</v>
      </c>
      <c r="X58">
        <f t="shared" si="19"/>
        <v>0.18074599999999999</v>
      </c>
      <c r="Y58">
        <f t="shared" si="19"/>
        <v>0.256832</v>
      </c>
      <c r="Z58">
        <f t="shared" si="19"/>
        <v>0.10447200000000001</v>
      </c>
      <c r="AA58">
        <f t="shared" si="20"/>
        <v>0.30145757575757576</v>
      </c>
      <c r="AB58">
        <f t="shared" si="20"/>
        <v>0.19953030303030303</v>
      </c>
      <c r="AC58">
        <f t="shared" si="21"/>
        <v>0.15130399999999999</v>
      </c>
      <c r="AD58">
        <f t="shared" si="22"/>
        <v>0.3127625</v>
      </c>
      <c r="AE58">
        <f t="shared" si="23"/>
        <v>0.58125000000000004</v>
      </c>
      <c r="AF58">
        <f t="shared" si="24"/>
        <v>0.65416666666666667</v>
      </c>
      <c r="AG58">
        <f t="shared" si="25"/>
        <v>0.559701</v>
      </c>
      <c r="AI58">
        <v>11.308702970000001</v>
      </c>
      <c r="AJ58">
        <v>5.835</v>
      </c>
      <c r="AK58">
        <v>69</v>
      </c>
    </row>
    <row r="59" spans="1:37" x14ac:dyDescent="0.3">
      <c r="A59" t="s">
        <v>44</v>
      </c>
      <c r="B59" t="s">
        <v>45</v>
      </c>
      <c r="C59">
        <f t="shared" si="0"/>
        <v>0.98776500000000023</v>
      </c>
      <c r="D59">
        <f t="shared" si="1"/>
        <v>0.36813999999999991</v>
      </c>
      <c r="E59">
        <f t="shared" si="2"/>
        <v>0.23925279999999999</v>
      </c>
      <c r="F59">
        <f t="shared" si="3"/>
        <v>0.95248599999999994</v>
      </c>
      <c r="G59" s="1">
        <f t="shared" si="4"/>
        <v>0.58287466666666665</v>
      </c>
      <c r="H59" s="6">
        <f t="shared" si="5"/>
        <v>0.94967400000000002</v>
      </c>
      <c r="I59">
        <f t="shared" si="5"/>
        <v>0.631382</v>
      </c>
      <c r="J59" s="6">
        <f t="shared" si="6"/>
        <v>0.47992000000000001</v>
      </c>
      <c r="K59" s="6">
        <f t="shared" si="7"/>
        <v>0.46617000000000008</v>
      </c>
      <c r="L59">
        <f t="shared" si="8"/>
        <v>0.47646700000000003</v>
      </c>
      <c r="M59" s="8">
        <f t="shared" si="9"/>
        <v>0.32857142857142857</v>
      </c>
      <c r="N59" s="7">
        <f t="shared" si="10"/>
        <v>0.51</v>
      </c>
      <c r="O59">
        <f t="shared" si="11"/>
        <v>0.67048656716417909</v>
      </c>
      <c r="P59">
        <f t="shared" si="12"/>
        <v>0.66360800000000009</v>
      </c>
      <c r="Q59">
        <f t="shared" si="13"/>
        <v>0.14243166666666665</v>
      </c>
      <c r="R59">
        <f t="shared" si="14"/>
        <v>0.23994749999999998</v>
      </c>
      <c r="S59">
        <f t="shared" si="15"/>
        <v>0.56804833333333327</v>
      </c>
      <c r="T59">
        <f t="shared" si="16"/>
        <v>0.41000900000000001</v>
      </c>
      <c r="U59">
        <f t="shared" si="16"/>
        <v>0.43390900000000004</v>
      </c>
      <c r="V59">
        <f t="shared" si="17"/>
        <v>0.73064166666666674</v>
      </c>
      <c r="W59">
        <f t="shared" si="18"/>
        <v>0.53437333333333326</v>
      </c>
      <c r="X59">
        <f t="shared" si="19"/>
        <v>0.33679999999999999</v>
      </c>
      <c r="Y59">
        <f t="shared" si="19"/>
        <v>0.38001600000000002</v>
      </c>
      <c r="Z59">
        <f t="shared" si="19"/>
        <v>0.223856</v>
      </c>
      <c r="AA59">
        <f t="shared" si="20"/>
        <v>0.54728484848484849</v>
      </c>
      <c r="AB59">
        <f t="shared" si="20"/>
        <v>0.3650272727272727</v>
      </c>
      <c r="AC59">
        <f t="shared" si="21"/>
        <v>0.31698799999999999</v>
      </c>
      <c r="AD59">
        <f t="shared" si="22"/>
        <v>0.51460125000000001</v>
      </c>
      <c r="AE59">
        <f t="shared" si="23"/>
        <v>0.74</v>
      </c>
      <c r="AF59">
        <f t="shared" si="24"/>
        <v>0.93541666666666667</v>
      </c>
      <c r="AG59">
        <f t="shared" si="25"/>
        <v>0.40671600000000002</v>
      </c>
      <c r="AI59">
        <v>17.3053475</v>
      </c>
      <c r="AJ59">
        <v>5.1230000000000002</v>
      </c>
      <c r="AK59">
        <v>77</v>
      </c>
    </row>
    <row r="60" spans="1:37" x14ac:dyDescent="0.3">
      <c r="A60" t="s">
        <v>46</v>
      </c>
      <c r="B60" t="s">
        <v>47</v>
      </c>
      <c r="C60">
        <f t="shared" si="0"/>
        <v>0.42995999999999979</v>
      </c>
      <c r="D60">
        <f t="shared" si="1"/>
        <v>0.25696600000000003</v>
      </c>
      <c r="E60">
        <f t="shared" si="2"/>
        <v>0.37140719999999999</v>
      </c>
      <c r="F60">
        <f t="shared" si="3"/>
        <v>0.44734999999999997</v>
      </c>
      <c r="G60" s="1">
        <f t="shared" si="4"/>
        <v>0.66360799999999998</v>
      </c>
      <c r="H60" s="6">
        <f t="shared" si="5"/>
        <v>0.71705299999999994</v>
      </c>
      <c r="I60">
        <f t="shared" si="5"/>
        <v>0.702623</v>
      </c>
      <c r="J60" s="6">
        <f t="shared" si="6"/>
        <v>0.72529749999999993</v>
      </c>
      <c r="K60" s="6">
        <f t="shared" si="7"/>
        <v>0.27219166666666667</v>
      </c>
      <c r="L60">
        <f t="shared" si="8"/>
        <v>0.27654899999999999</v>
      </c>
      <c r="M60" s="8">
        <f t="shared" si="9"/>
        <v>0.27142857142857141</v>
      </c>
      <c r="N60" s="7">
        <f t="shared" si="10"/>
        <v>0.4</v>
      </c>
      <c r="O60">
        <f t="shared" si="11"/>
        <v>0.44948955223880599</v>
      </c>
      <c r="P60">
        <f t="shared" si="12"/>
        <v>0.34425800000000012</v>
      </c>
      <c r="Q60">
        <f t="shared" si="13"/>
        <v>9.3493333333333345E-2</v>
      </c>
      <c r="R60">
        <f t="shared" si="14"/>
        <v>0.31237500000000001</v>
      </c>
      <c r="S60">
        <f t="shared" si="15"/>
        <v>0.57375166666666666</v>
      </c>
      <c r="T60">
        <f t="shared" si="16"/>
        <v>8.4987999999999994E-2</v>
      </c>
      <c r="U60">
        <f t="shared" si="16"/>
        <v>0.17973900000000001</v>
      </c>
      <c r="V60">
        <f t="shared" si="17"/>
        <v>0.36654500000000001</v>
      </c>
      <c r="W60">
        <f t="shared" si="18"/>
        <v>0.26769999999999999</v>
      </c>
      <c r="X60">
        <f t="shared" si="19"/>
        <v>0.16741</v>
      </c>
      <c r="Y60">
        <f t="shared" si="19"/>
        <v>0.17316800000000002</v>
      </c>
      <c r="Z60">
        <f t="shared" si="19"/>
        <v>0.10496800000000001</v>
      </c>
      <c r="AA60">
        <f t="shared" si="20"/>
        <v>0.21693030303030303</v>
      </c>
      <c r="AB60">
        <f t="shared" si="20"/>
        <v>0.13046060606060605</v>
      </c>
      <c r="AC60">
        <f t="shared" si="21"/>
        <v>7.7032000000000003E-2</v>
      </c>
      <c r="AD60">
        <f t="shared" si="22"/>
        <v>7.2927500000000006E-2</v>
      </c>
      <c r="AE60">
        <f t="shared" si="23"/>
        <v>0.11857100000000001</v>
      </c>
      <c r="AF60">
        <f t="shared" si="24"/>
        <v>0.24166666666666667</v>
      </c>
      <c r="AG60">
        <f t="shared" si="25"/>
        <v>0.62686600000000003</v>
      </c>
      <c r="AI60">
        <v>8.0698328539999995</v>
      </c>
      <c r="AJ60">
        <v>5.5279999999999996</v>
      </c>
      <c r="AK60">
        <v>57</v>
      </c>
    </row>
    <row r="61" spans="1:37" x14ac:dyDescent="0.3">
      <c r="A61" t="s">
        <v>48</v>
      </c>
      <c r="B61" t="s">
        <v>49</v>
      </c>
      <c r="C61">
        <f t="shared" si="0"/>
        <v>0.40097499999999969</v>
      </c>
      <c r="D61">
        <f t="shared" si="1"/>
        <v>0.43885199999999996</v>
      </c>
      <c r="E61">
        <f t="shared" si="2"/>
        <v>0.38708880000000001</v>
      </c>
      <c r="F61">
        <f t="shared" si="3"/>
        <v>0.79529499999999997</v>
      </c>
      <c r="G61" s="1">
        <f t="shared" si="4"/>
        <v>0.73895999999999995</v>
      </c>
      <c r="H61" s="6">
        <f t="shared" si="5"/>
        <v>0.75489300000000004</v>
      </c>
      <c r="I61">
        <f t="shared" si="5"/>
        <v>0.31973199999999996</v>
      </c>
      <c r="J61" s="6">
        <f t="shared" si="6"/>
        <v>0.71797500000000003</v>
      </c>
      <c r="K61" s="6">
        <f t="shared" si="7"/>
        <v>0.63668333333333327</v>
      </c>
      <c r="L61">
        <f t="shared" si="8"/>
        <v>0.55262500000000003</v>
      </c>
      <c r="M61" s="8">
        <f t="shared" si="9"/>
        <v>0.39999999999999997</v>
      </c>
      <c r="N61" s="7">
        <f t="shared" si="10"/>
        <v>0.42000000000000004</v>
      </c>
      <c r="O61">
        <f t="shared" si="11"/>
        <v>0.60900895522388065</v>
      </c>
      <c r="P61">
        <f t="shared" si="12"/>
        <v>0.38572200000000012</v>
      </c>
      <c r="Q61">
        <f t="shared" si="13"/>
        <v>0.12145666666666667</v>
      </c>
      <c r="R61">
        <f t="shared" si="14"/>
        <v>0.45950625</v>
      </c>
      <c r="S61">
        <f t="shared" si="15"/>
        <v>0.51360166666666673</v>
      </c>
      <c r="T61">
        <f t="shared" si="16"/>
        <v>0.56378300000000003</v>
      </c>
      <c r="U61">
        <f t="shared" si="16"/>
        <v>0.68073800000000007</v>
      </c>
      <c r="V61">
        <f t="shared" si="17"/>
        <v>0.50658333333333327</v>
      </c>
      <c r="W61">
        <f t="shared" si="18"/>
        <v>0.2029</v>
      </c>
      <c r="X61">
        <f t="shared" si="19"/>
        <v>0.26536000000000004</v>
      </c>
      <c r="Y61">
        <f t="shared" si="19"/>
        <v>0.29080800000000001</v>
      </c>
      <c r="Z61">
        <f t="shared" si="19"/>
        <v>0.23869599999999999</v>
      </c>
      <c r="AA61">
        <f t="shared" si="20"/>
        <v>0.34220606060606062</v>
      </c>
      <c r="AB61">
        <f t="shared" si="20"/>
        <v>0.31876363636363636</v>
      </c>
      <c r="AC61">
        <f t="shared" si="21"/>
        <v>0.25378000000000001</v>
      </c>
      <c r="AD61">
        <f t="shared" si="22"/>
        <v>0.23227000000000003</v>
      </c>
      <c r="AE61">
        <f t="shared" si="23"/>
        <v>0.27875</v>
      </c>
      <c r="AF61">
        <f t="shared" si="24"/>
        <v>0.45208333333333334</v>
      </c>
      <c r="AG61">
        <f t="shared" si="25"/>
        <v>0.73507500000000003</v>
      </c>
      <c r="AI61">
        <v>14.51402594</v>
      </c>
      <c r="AJ61">
        <v>6.0780000000000003</v>
      </c>
      <c r="AK61">
        <v>77</v>
      </c>
    </row>
    <row r="62" spans="1:37" x14ac:dyDescent="0.3">
      <c r="A62" t="s">
        <v>50</v>
      </c>
      <c r="B62" t="s">
        <v>51</v>
      </c>
      <c r="C62">
        <f t="shared" si="0"/>
        <v>0.88528000000000018</v>
      </c>
      <c r="D62">
        <f t="shared" si="1"/>
        <v>0.53891999999999995</v>
      </c>
      <c r="E62">
        <f t="shared" si="2"/>
        <v>0.25517119999999999</v>
      </c>
      <c r="F62">
        <f t="shared" si="3"/>
        <v>0.93652299999999999</v>
      </c>
      <c r="G62" s="1">
        <f t="shared" si="4"/>
        <v>0.42752266666666666</v>
      </c>
      <c r="H62" s="6">
        <f t="shared" si="5"/>
        <v>0.81589299999999998</v>
      </c>
      <c r="I62">
        <f t="shared" si="5"/>
        <v>0.24188400000000002</v>
      </c>
      <c r="J62" s="6">
        <f t="shared" si="6"/>
        <v>0.38449250000000001</v>
      </c>
      <c r="K62" s="6">
        <f t="shared" si="7"/>
        <v>0.55811666666666659</v>
      </c>
      <c r="L62">
        <f t="shared" si="8"/>
        <v>0.52914499999999998</v>
      </c>
      <c r="M62" s="8">
        <f t="shared" si="9"/>
        <v>0.51428571428571435</v>
      </c>
      <c r="N62" s="7">
        <f t="shared" si="10"/>
        <v>0.48250000000000004</v>
      </c>
      <c r="O62">
        <f t="shared" si="11"/>
        <v>0.69689552238805963</v>
      </c>
      <c r="P62">
        <f t="shared" si="12"/>
        <v>0.56785200000000002</v>
      </c>
      <c r="Q62">
        <f t="shared" si="13"/>
        <v>0.2923466666666667</v>
      </c>
      <c r="R62">
        <f t="shared" si="14"/>
        <v>0.27496875000000004</v>
      </c>
      <c r="S62">
        <f t="shared" si="15"/>
        <v>0.17904833333333331</v>
      </c>
      <c r="T62">
        <f t="shared" si="16"/>
        <v>0.46650700000000001</v>
      </c>
      <c r="U62">
        <f t="shared" si="16"/>
        <v>0.52701200000000004</v>
      </c>
      <c r="V62">
        <f t="shared" si="17"/>
        <v>0.54833666666666658</v>
      </c>
      <c r="W62">
        <f t="shared" si="18"/>
        <v>0.32505999999999996</v>
      </c>
      <c r="X62">
        <f t="shared" si="19"/>
        <v>0.34356200000000003</v>
      </c>
      <c r="Y62">
        <f t="shared" si="19"/>
        <v>1.1334600000000001</v>
      </c>
      <c r="Z62">
        <f t="shared" si="19"/>
        <v>0.29305599999999998</v>
      </c>
      <c r="AA62">
        <f t="shared" si="20"/>
        <v>0.3958757575757576</v>
      </c>
      <c r="AB62">
        <f t="shared" si="20"/>
        <v>0.30121212121212121</v>
      </c>
      <c r="AC62">
        <f t="shared" si="21"/>
        <v>0.41853200000000002</v>
      </c>
      <c r="AD62">
        <f t="shared" si="22"/>
        <v>0.2797075</v>
      </c>
      <c r="AE62">
        <f t="shared" si="23"/>
        <v>0.42833300000000002</v>
      </c>
      <c r="AF62">
        <f t="shared" si="24"/>
        <v>0.73124999999999996</v>
      </c>
      <c r="AG62">
        <f t="shared" si="25"/>
        <v>0.60447799999999996</v>
      </c>
      <c r="AI62">
        <v>18.697215629999999</v>
      </c>
      <c r="AJ62">
        <v>6.7679999999999998</v>
      </c>
      <c r="AK62">
        <v>83</v>
      </c>
    </row>
    <row r="63" spans="1:37" x14ac:dyDescent="0.3">
      <c r="A63" t="s">
        <v>52</v>
      </c>
      <c r="B63" t="s">
        <v>53</v>
      </c>
      <c r="C63">
        <f t="shared" si="0"/>
        <v>0.77479500000000034</v>
      </c>
      <c r="D63">
        <f t="shared" si="1"/>
        <v>0.42442200000000013</v>
      </c>
      <c r="E63">
        <f t="shared" si="2"/>
        <v>0.49004719999999996</v>
      </c>
      <c r="F63">
        <f t="shared" si="3"/>
        <v>0.8590000000000001</v>
      </c>
      <c r="G63" s="1">
        <f t="shared" si="4"/>
        <v>0.58409733333333336</v>
      </c>
      <c r="H63" s="6">
        <f t="shared" si="5"/>
        <v>0.80840999999999996</v>
      </c>
      <c r="I63">
        <f t="shared" si="5"/>
        <v>0.48738999999999999</v>
      </c>
      <c r="J63" s="6">
        <f t="shared" si="6"/>
        <v>0.32201250000000003</v>
      </c>
      <c r="K63" s="6">
        <f t="shared" si="7"/>
        <v>0.60750833333333343</v>
      </c>
      <c r="L63">
        <f t="shared" si="8"/>
        <v>0.53349800000000003</v>
      </c>
      <c r="M63" s="8">
        <f t="shared" si="9"/>
        <v>0.34285714285714286</v>
      </c>
      <c r="N63" s="7">
        <f t="shared" si="10"/>
        <v>0.51749999999999996</v>
      </c>
      <c r="O63">
        <f t="shared" si="11"/>
        <v>0.66788656716417916</v>
      </c>
      <c r="P63">
        <f t="shared" si="12"/>
        <v>0.66242600000000007</v>
      </c>
      <c r="Q63">
        <f t="shared" si="13"/>
        <v>0.44935166666666665</v>
      </c>
      <c r="R63">
        <f t="shared" si="14"/>
        <v>0.14060999999999998</v>
      </c>
      <c r="S63">
        <f t="shared" si="15"/>
        <v>0.44618333333333332</v>
      </c>
      <c r="T63">
        <f t="shared" si="16"/>
        <v>0.53559000000000001</v>
      </c>
      <c r="U63">
        <f t="shared" si="16"/>
        <v>0.53840900000000003</v>
      </c>
      <c r="V63">
        <f t="shared" si="17"/>
        <v>0.58621666666666672</v>
      </c>
      <c r="W63">
        <f t="shared" si="18"/>
        <v>0.43491999999999997</v>
      </c>
      <c r="X63">
        <f t="shared" si="19"/>
        <v>0.48725799999999997</v>
      </c>
      <c r="Y63">
        <f t="shared" si="19"/>
        <v>0.49972</v>
      </c>
      <c r="Z63">
        <f t="shared" si="19"/>
        <v>0.25908599999999998</v>
      </c>
      <c r="AA63">
        <f t="shared" si="20"/>
        <v>0.56578484848484845</v>
      </c>
      <c r="AB63">
        <f t="shared" si="20"/>
        <v>0.28368787878787882</v>
      </c>
      <c r="AC63">
        <f t="shared" si="21"/>
        <v>0.23549199999999998</v>
      </c>
      <c r="AD63">
        <f t="shared" si="22"/>
        <v>0.49610750000000003</v>
      </c>
      <c r="AE63">
        <f t="shared" si="23"/>
        <v>0.67</v>
      </c>
      <c r="AF63">
        <f t="shared" si="24"/>
        <v>0.81874999999999998</v>
      </c>
      <c r="AG63">
        <f t="shared" si="25"/>
        <v>0.91417899999999996</v>
      </c>
      <c r="AI63">
        <v>23.157138289999999</v>
      </c>
      <c r="AJ63">
        <v>6.3609999999999998</v>
      </c>
      <c r="AK63">
        <v>90</v>
      </c>
    </row>
    <row r="64" spans="1:37" x14ac:dyDescent="0.3">
      <c r="A64" t="s">
        <v>54</v>
      </c>
      <c r="B64" t="s">
        <v>55</v>
      </c>
      <c r="C64">
        <f t="shared" si="0"/>
        <v>0.95089499999999982</v>
      </c>
      <c r="D64">
        <f t="shared" si="1"/>
        <v>0.43159199999999998</v>
      </c>
      <c r="E64">
        <f t="shared" si="2"/>
        <v>0.75879200000000002</v>
      </c>
      <c r="F64">
        <f t="shared" si="3"/>
        <v>0.99967499999999998</v>
      </c>
      <c r="G64" s="1">
        <f t="shared" si="4"/>
        <v>0.83853199999999994</v>
      </c>
      <c r="H64" s="6">
        <f t="shared" si="5"/>
        <v>0.79351200000000011</v>
      </c>
      <c r="I64">
        <f t="shared" si="5"/>
        <v>0.62801099999999999</v>
      </c>
      <c r="J64" s="6">
        <f t="shared" si="6"/>
        <v>0.85826574999999994</v>
      </c>
      <c r="K64" s="6">
        <f t="shared" si="7"/>
        <v>0.84929999999999994</v>
      </c>
      <c r="L64">
        <f t="shared" si="8"/>
        <v>0.68638399999999999</v>
      </c>
      <c r="M64" s="8">
        <f t="shared" si="9"/>
        <v>0.87142857142857133</v>
      </c>
      <c r="N64" s="7">
        <f t="shared" si="10"/>
        <v>0.36499999999999999</v>
      </c>
      <c r="O64">
        <f t="shared" si="11"/>
        <v>0.80192537313432832</v>
      </c>
      <c r="P64">
        <f t="shared" si="12"/>
        <v>0.81762400000000013</v>
      </c>
      <c r="Q64">
        <f t="shared" si="13"/>
        <v>0.81113000000000002</v>
      </c>
      <c r="R64">
        <f t="shared" si="14"/>
        <v>0.39171875</v>
      </c>
      <c r="S64">
        <f t="shared" si="15"/>
        <v>0.58643000000000001</v>
      </c>
      <c r="T64">
        <f t="shared" si="16"/>
        <v>0.89158199999999999</v>
      </c>
      <c r="U64">
        <f t="shared" si="16"/>
        <v>0.79515500000000006</v>
      </c>
      <c r="V64">
        <f t="shared" si="17"/>
        <v>0.71333333333333326</v>
      </c>
      <c r="W64">
        <f t="shared" si="18"/>
        <v>0.18288666666666667</v>
      </c>
      <c r="X64">
        <f t="shared" si="19"/>
        <v>0.47049599999999997</v>
      </c>
      <c r="Y64">
        <f t="shared" si="19"/>
        <v>0.66240999999999994</v>
      </c>
      <c r="Z64">
        <f t="shared" si="19"/>
        <v>0.65378000000000003</v>
      </c>
      <c r="AA64">
        <f t="shared" si="20"/>
        <v>0.79054545454545455</v>
      </c>
      <c r="AB64">
        <f t="shared" si="20"/>
        <v>0.44535151515151516</v>
      </c>
      <c r="AC64">
        <f t="shared" si="21"/>
        <v>0.38622000000000001</v>
      </c>
      <c r="AD64">
        <f t="shared" si="22"/>
        <v>0.6275925</v>
      </c>
      <c r="AE64">
        <f t="shared" si="23"/>
        <v>0.71</v>
      </c>
      <c r="AF64">
        <f t="shared" si="24"/>
        <v>0.83750000000000002</v>
      </c>
      <c r="AG64">
        <f t="shared" si="25"/>
        <v>0.440299</v>
      </c>
      <c r="AI64">
        <v>45.853023720000003</v>
      </c>
      <c r="AJ64">
        <v>7.2910000000000004</v>
      </c>
      <c r="AK64">
        <v>124</v>
      </c>
    </row>
    <row r="65" spans="1:37" x14ac:dyDescent="0.3">
      <c r="A65" t="s">
        <v>56</v>
      </c>
      <c r="B65" t="s">
        <v>57</v>
      </c>
      <c r="C65">
        <f t="shared" si="0"/>
        <v>0.99866000000000033</v>
      </c>
      <c r="D65">
        <f t="shared" si="1"/>
        <v>0.73618799999999995</v>
      </c>
      <c r="E65">
        <f t="shared" si="2"/>
        <v>0.53095999999999999</v>
      </c>
      <c r="F65">
        <f t="shared" si="3"/>
        <v>0.92500000000000004</v>
      </c>
      <c r="G65" s="1">
        <f t="shared" si="4"/>
        <v>0.58899066666666666</v>
      </c>
      <c r="H65" s="6">
        <f t="shared" si="5"/>
        <v>0.92280799999999996</v>
      </c>
      <c r="I65">
        <f t="shared" si="5"/>
        <v>0.425983</v>
      </c>
      <c r="J65" s="6">
        <f t="shared" si="6"/>
        <v>0.68505749999999999</v>
      </c>
      <c r="K65" s="6">
        <f t="shared" si="7"/>
        <v>0.88202000000000003</v>
      </c>
      <c r="L65">
        <f t="shared" si="8"/>
        <v>0.68748900000000002</v>
      </c>
      <c r="M65" s="8">
        <f t="shared" si="9"/>
        <v>0.7142857142857143</v>
      </c>
      <c r="N65" s="7">
        <f t="shared" si="10"/>
        <v>0.57000000000000006</v>
      </c>
      <c r="O65">
        <f t="shared" si="11"/>
        <v>0.52069701492537324</v>
      </c>
      <c r="P65">
        <f t="shared" si="12"/>
        <v>0.59457799999999994</v>
      </c>
      <c r="Q65">
        <f t="shared" si="13"/>
        <v>0.56324666666666667</v>
      </c>
      <c r="R65">
        <f t="shared" si="14"/>
        <v>0.36218000000000006</v>
      </c>
      <c r="S65">
        <f t="shared" si="15"/>
        <v>0.54240833333333327</v>
      </c>
      <c r="T65">
        <f t="shared" si="16"/>
        <v>0.67698400000000003</v>
      </c>
      <c r="U65">
        <f t="shared" si="16"/>
        <v>0.86513800000000007</v>
      </c>
      <c r="V65">
        <f t="shared" si="17"/>
        <v>0.27833999999999998</v>
      </c>
      <c r="W65">
        <f t="shared" si="18"/>
        <v>0.10506666666666667</v>
      </c>
      <c r="X65">
        <f t="shared" si="19"/>
        <v>0.79848200000000003</v>
      </c>
      <c r="Y65">
        <f t="shared" si="19"/>
        <v>0.103246</v>
      </c>
      <c r="Z65">
        <f t="shared" si="19"/>
        <v>0.44756200000000002</v>
      </c>
      <c r="AA65">
        <f t="shared" si="20"/>
        <v>0.56608484848484852</v>
      </c>
      <c r="AB65">
        <f t="shared" si="20"/>
        <v>0.28631515151515152</v>
      </c>
      <c r="AC65">
        <f t="shared" si="21"/>
        <v>0.35947600000000002</v>
      </c>
      <c r="AD65">
        <f t="shared" si="22"/>
        <v>0.45086375000000001</v>
      </c>
      <c r="AE65">
        <f t="shared" si="23"/>
        <v>0.16375000000000001</v>
      </c>
      <c r="AF65">
        <f t="shared" si="24"/>
        <v>0.60416666666666663</v>
      </c>
      <c r="AG65">
        <f t="shared" si="25"/>
        <v>0.776119</v>
      </c>
      <c r="AI65">
        <v>39.726759850000001</v>
      </c>
      <c r="AJ65">
        <v>6.7249999999999996</v>
      </c>
      <c r="AK65">
        <v>108</v>
      </c>
    </row>
    <row r="66" spans="1:37" x14ac:dyDescent="0.3">
      <c r="G66" s="1"/>
      <c r="H66" s="6"/>
      <c r="J66" s="6"/>
      <c r="K66" s="6"/>
      <c r="M66" s="8"/>
      <c r="N66" s="7"/>
    </row>
    <row r="67" spans="1:37" x14ac:dyDescent="0.3">
      <c r="A67" t="s">
        <v>138</v>
      </c>
      <c r="C67">
        <f>CORREL(C38:C65,AI38:AI65)</f>
        <v>0.5527465706499376</v>
      </c>
      <c r="D67">
        <f>CORREL(D38:D65,AI38:AI65)</f>
        <v>0.52715772193936339</v>
      </c>
      <c r="E67">
        <f>CORREL(E38:E65,AI38:AI65)</f>
        <v>0.440801047222044</v>
      </c>
      <c r="F67">
        <f>CORREL(F38:F65,AI38:AI65)</f>
        <v>0.44124834294966786</v>
      </c>
      <c r="G67" s="1">
        <f>CORREL(G38:G65,AI38:AI65)</f>
        <v>0.18998618239488227</v>
      </c>
      <c r="H67" s="6">
        <f>CORREL(H38:H65,AI38:AI65)</f>
        <v>0.28329663021540835</v>
      </c>
      <c r="I67">
        <f>CORREL(I38:I65,AI38:AI65)</f>
        <v>4.9327846831312881E-2</v>
      </c>
      <c r="J67" s="6">
        <f>CORREL(J38:J65,AI38:AI65)</f>
        <v>0.43562923446755475</v>
      </c>
      <c r="K67" s="6">
        <f>CORREL(K38:K65,AI38:AI65)</f>
        <v>0.81039670104205686</v>
      </c>
      <c r="L67">
        <f>CORREL(L38:L65,AI38:AI65)</f>
        <v>0.81639995224312478</v>
      </c>
      <c r="M67" s="8">
        <f>CORREL(M38:M65,AI38:AI65)</f>
        <v>0.71994251819803112</v>
      </c>
      <c r="N67" s="7">
        <f>CORREL(N38:N65,AI38:AI65)</f>
        <v>0.31737744103255677</v>
      </c>
      <c r="O67">
        <f>CORREL(O38:O65,AI38:AI65)</f>
        <v>-0.32113594858217026</v>
      </c>
      <c r="P67">
        <f>CORREL(P38:P65,AI38:AI65)</f>
        <v>0.51825483614273893</v>
      </c>
      <c r="Q67">
        <f>CORREL(Q38:Q65,AI38:AI65)</f>
        <v>0.75839526377492961</v>
      </c>
      <c r="R67">
        <f>CORREL(R38:R65,AI38:AI65)</f>
        <v>-0.33423705055821512</v>
      </c>
      <c r="S67">
        <f>CORREL(S38:S65,AI38:AI65)</f>
        <v>-0.10512373340816691</v>
      </c>
      <c r="T67">
        <f>CORREL(T38:T65,AI38:AI65)</f>
        <v>0.62834268047748754</v>
      </c>
      <c r="U67">
        <f>CORREL(U38:U65,AI38:AI65)</f>
        <v>0.80113673831755472</v>
      </c>
      <c r="V67">
        <f>CORREL(V38:V65,AI38:AI65)</f>
        <v>0.60535998772965427</v>
      </c>
      <c r="W67">
        <f>CORREL(W38:W65,AI38:AI65)</f>
        <v>-0.19148472048286669</v>
      </c>
      <c r="X67">
        <f>CORREL(X38:X65,AI38:AI65)</f>
        <v>0.63849517869026418</v>
      </c>
      <c r="Y67">
        <f>CORREL(Y38:Y65,AI38:AI65)</f>
        <v>0.45769210674032629</v>
      </c>
      <c r="Z67">
        <f>CORREL(Z38:Z65,AI38:AI65)</f>
        <v>0.7207493954932267</v>
      </c>
      <c r="AA67">
        <f>CORREL(AA38:AA65,AI38:AI65)</f>
        <v>0.61123136664103972</v>
      </c>
      <c r="AB67">
        <f>CORREL(AB38:AB65,AI38:AI65)</f>
        <v>0.39122226009237326</v>
      </c>
      <c r="AC67">
        <f>CORREL(AC38:AC65,AI38:AI65)</f>
        <v>0.52990049972777553</v>
      </c>
      <c r="AD67">
        <f>CORREL(AD38:AD65,AI38:AI65)</f>
        <v>0.52734510107166777</v>
      </c>
      <c r="AE67">
        <f>CORREL(AE38:AE65,AI38:AI65)</f>
        <v>0.33012129647226129</v>
      </c>
      <c r="AF67">
        <f>CORREL(AF38:AF65,AI38:AI65)</f>
        <v>0.49912949129221051</v>
      </c>
      <c r="AG67">
        <f>CORREL(AG38:AG65,AI38:AI65)</f>
        <v>0.17021429351357714</v>
      </c>
    </row>
    <row r="68" spans="1:37" x14ac:dyDescent="0.3">
      <c r="A68" t="s">
        <v>141</v>
      </c>
      <c r="C68">
        <f>CORREL(C38:C65,AJ38:AJ65)</f>
        <v>0.3645702417301207</v>
      </c>
      <c r="D68">
        <f>CORREL(D38:D65,AJ38:AJ65)</f>
        <v>0.53288675358663073</v>
      </c>
      <c r="E68">
        <f>CORREL(E38:E65,AJ38:AJ65)</f>
        <v>0.43053777218987593</v>
      </c>
      <c r="F68">
        <f>CORREL(F38:F65,AJ38:AJ65)</f>
        <v>0.4771368050363714</v>
      </c>
      <c r="G68" s="1">
        <f>CORREL(G38:G65,AJ38:AJ65)</f>
        <v>0.23788995573460908</v>
      </c>
      <c r="H68" s="6">
        <f>CORREL(H38:H65,AJ38:AJ65)</f>
        <v>0.32346980428184058</v>
      </c>
      <c r="I68">
        <f>CORREL(I38:I65,AJ38:AJ65)</f>
        <v>9.9200982986693581E-2</v>
      </c>
      <c r="J68" s="6">
        <f>CORREL(J38:J65,AJ38:AJ65)</f>
        <v>0.3729116788054791</v>
      </c>
      <c r="K68" s="6">
        <f>CORREL(K38:K65,AJ38:AJ65)</f>
        <v>0.7987349517263802</v>
      </c>
      <c r="L68">
        <f>CORREL(L38:L65,AJ38:AJ65)</f>
        <v>0.82430788881826134</v>
      </c>
      <c r="M68" s="8">
        <f>CORREL(M38:M65,AJ38:AJ65)</f>
        <v>0.73790709790511377</v>
      </c>
      <c r="N68" s="7">
        <f>CORREL(N38:N65,AJ38:AJ65)</f>
        <v>0.36409954286884527</v>
      </c>
      <c r="O68">
        <f>CORREL(O38:O65,AJ38:AJ65)</f>
        <v>-0.16812888060662048</v>
      </c>
      <c r="P68">
        <f>CORREL(P38:P65,AJ38:AJ65)</f>
        <v>0.45101082367717243</v>
      </c>
      <c r="Q68">
        <f>CORREL(Q38:Q65,AJ38:AJ65)</f>
        <v>0.67304952329098977</v>
      </c>
      <c r="R68">
        <f>CORREL(R38:R65,AJ38:AJ65)</f>
        <v>-0.45477573858586834</v>
      </c>
      <c r="S68">
        <f>CORREL(S38:S65,AJ38:AJ65)</f>
        <v>-0.26836196547729957</v>
      </c>
      <c r="T68">
        <f>CORREL(T38:T65,AJ38:AJ65)</f>
        <v>0.7105127472484678</v>
      </c>
      <c r="U68">
        <f>CORREL(U38:U65,AJ38:AJ65)</f>
        <v>0.79449524223031165</v>
      </c>
      <c r="V68">
        <f>CORREL(V38:V65,AJ38:AJ65)</f>
        <v>0.49921262640981984</v>
      </c>
      <c r="W68">
        <f>CORREL(W38:W65,AJ38:AJ65)</f>
        <v>-0.27033343219297518</v>
      </c>
      <c r="X68">
        <f>CORREL(X38:X65,AJ38:AJ65)</f>
        <v>0.51225193526204627</v>
      </c>
      <c r="Y68">
        <f>CORREL(Y38:Y65,AJ38:AJ65)</f>
        <v>0.56671700018226978</v>
      </c>
      <c r="Z68">
        <f>CORREL(Z38:Z65,AJ38:AJ65)</f>
        <v>0.7118886248418711</v>
      </c>
      <c r="AA68">
        <f>CORREL(AA38:AA65,AJ38:AJ65)</f>
        <v>0.66986864646485222</v>
      </c>
      <c r="AB68">
        <f>CORREL(AB38:AB65,AJ38:AJ65)</f>
        <v>0.54112503139588453</v>
      </c>
      <c r="AC68">
        <f>CORREL(AC38:AC65,AJ38:AJ65)</f>
        <v>0.65133725279874122</v>
      </c>
      <c r="AD68">
        <f>CORREL(AD38:AD65,AJ38:AJ65)</f>
        <v>0.40009729281088979</v>
      </c>
      <c r="AE68">
        <f>CORREL(AE38:AE65,AJ38:AJ65)</f>
        <v>0.43497291346679046</v>
      </c>
      <c r="AF68">
        <f>CORREL(AF38:AF65,AJ38:AJ65)</f>
        <v>0.50525201829115951</v>
      </c>
      <c r="AG68">
        <f>CORREL(AG38:AG65,AJ38:AJ65)</f>
        <v>9.5725786093790205E-2</v>
      </c>
    </row>
    <row r="69" spans="1:37" x14ac:dyDescent="0.3">
      <c r="A69" t="s">
        <v>144</v>
      </c>
      <c r="C69">
        <f>CORREL(C38:C65,AK38:AK65)</f>
        <v>0.54810262821536138</v>
      </c>
      <c r="D69">
        <f>CORREL(D38:D65,AK38:AK65)</f>
        <v>0.58105627477652122</v>
      </c>
      <c r="E69">
        <f>CORREL(E38:E65,AK38:AK65)</f>
        <v>0.33960707744972085</v>
      </c>
      <c r="F69">
        <f>CORREL(F38:F65,AK38:AK65)</f>
        <v>0.479641704380116</v>
      </c>
      <c r="G69" s="1">
        <f>CORREL(G38:G65,AK38:AK65)</f>
        <v>0.21403091765782031</v>
      </c>
      <c r="H69" s="6">
        <f>CORREL(H38:H65,AK38:AK65)</f>
        <v>0.35238196449654213</v>
      </c>
      <c r="I69">
        <f>CORREL(I38:I65,AK38:AK65)</f>
        <v>7.7316755162711318E-2</v>
      </c>
      <c r="J69" s="6">
        <f>CORREL(J38:J65,AK38:AK65)</f>
        <v>0.45012093111630164</v>
      </c>
      <c r="K69" s="6">
        <f>CORREL(K38:K65,AK38:AK65)</f>
        <v>0.80628706645558534</v>
      </c>
      <c r="L69">
        <f>CORREL(L38:L65,AK38:AK65)</f>
        <v>0.82077225226560779</v>
      </c>
      <c r="M69" s="8">
        <f>CORREL(M38:M65,AK38:AK65)</f>
        <v>0.69649998398807855</v>
      </c>
      <c r="N69" s="7">
        <f>CORREL(N38:N65,AK38:AK65)</f>
        <v>0.29280256627362394</v>
      </c>
      <c r="O69">
        <f>CORREL(O38:O65,AK38:AK65)</f>
        <v>-0.31944998179697931</v>
      </c>
      <c r="P69">
        <f>CORREL(P38:P65,AK38:AK65)</f>
        <v>0.47336763694525102</v>
      </c>
      <c r="Q69">
        <f>CORREL(Q38:Q65,AK38:AK65)</f>
        <v>0.66331436080416906</v>
      </c>
      <c r="R69">
        <f>CORREL(R38:R65,AK38:AK65)</f>
        <v>-0.41425503568843386</v>
      </c>
      <c r="S69">
        <f>CORREL(S38:S65,AK38:AK65)</f>
        <v>-0.18864019350663833</v>
      </c>
      <c r="T69">
        <f>CORREL(T38:T65,AK38:AK65)</f>
        <v>0.65107081396946143</v>
      </c>
      <c r="U69">
        <f>CORREL(U38:U65,AK38:AK65)</f>
        <v>0.81107170644227189</v>
      </c>
      <c r="V69">
        <f>CORREL(V38:V65,AK38:AK65)</f>
        <v>0.66014305770732828</v>
      </c>
      <c r="W69">
        <f>CORREL(W38:W65,AK38:AK65)</f>
        <v>-0.18758596256093488</v>
      </c>
      <c r="X69">
        <f>CORREL(X38:X65,AK38:AK65)</f>
        <v>0.58636193368001244</v>
      </c>
      <c r="Y69">
        <f>CORREL(Y38:Y65,AK38:AK65)</f>
        <v>0.40942214259257753</v>
      </c>
      <c r="Z69">
        <f>CORREL(Z38:Z65,AK38:AK65)</f>
        <v>0.6391181090389475</v>
      </c>
      <c r="AA69">
        <f>CORREL(AA38:AA65,AK38:AK65)</f>
        <v>0.65689346078538979</v>
      </c>
      <c r="AB69">
        <f>CORREL(AB38:AB65,AK38:AK65)</f>
        <v>0.43271259248656441</v>
      </c>
      <c r="AC69">
        <f>CORREL(AC38:AC65,AK38:AK65)</f>
        <v>0.64002582611096248</v>
      </c>
      <c r="AD69">
        <f>CORREL(AD38:AD65,AK38:AK65)</f>
        <v>0.46884660364958919</v>
      </c>
      <c r="AE69">
        <f>CORREL(AE38:AE65,AK38:AK65)</f>
        <v>0.41009034741191869</v>
      </c>
      <c r="AF69">
        <f>CORREL(AF38:AF65,AK38:AK65)</f>
        <v>0.55971241775498493</v>
      </c>
      <c r="AG69">
        <f>CORREL(AG38:AG65,AK38:AK65)</f>
        <v>0.12340394070521545</v>
      </c>
    </row>
    <row r="70" spans="1:37" x14ac:dyDescent="0.3">
      <c r="G70" s="1"/>
      <c r="H70" s="6"/>
      <c r="J70" s="6"/>
      <c r="K70" s="6"/>
      <c r="M70" s="8"/>
      <c r="N70" s="7"/>
    </row>
    <row r="71" spans="1:37" x14ac:dyDescent="0.3">
      <c r="A71" t="s">
        <v>121</v>
      </c>
      <c r="C71">
        <v>0.25</v>
      </c>
      <c r="D71">
        <v>0.25</v>
      </c>
      <c r="E71">
        <v>0.25</v>
      </c>
      <c r="F71">
        <v>0.25</v>
      </c>
      <c r="G71">
        <v>0.25</v>
      </c>
      <c r="H71">
        <v>0.25</v>
      </c>
      <c r="I71">
        <v>0.25</v>
      </c>
      <c r="J71">
        <v>0.25</v>
      </c>
      <c r="K71">
        <v>0.25</v>
      </c>
      <c r="L71">
        <v>0.25</v>
      </c>
      <c r="M71">
        <v>0.25</v>
      </c>
      <c r="N71">
        <v>0.25</v>
      </c>
      <c r="O71">
        <v>0.15</v>
      </c>
      <c r="P71">
        <v>0.15</v>
      </c>
      <c r="Q71">
        <v>0.15</v>
      </c>
      <c r="R71">
        <v>0.15</v>
      </c>
      <c r="S71">
        <v>0.15</v>
      </c>
      <c r="T71">
        <v>0.15</v>
      </c>
      <c r="U71">
        <v>0.15</v>
      </c>
      <c r="V71">
        <v>0.2</v>
      </c>
      <c r="W71">
        <v>0.2</v>
      </c>
      <c r="X71">
        <v>0.2</v>
      </c>
      <c r="Y71">
        <v>0.2</v>
      </c>
      <c r="Z71">
        <v>0.2</v>
      </c>
      <c r="AA71">
        <v>0.2</v>
      </c>
      <c r="AB71">
        <v>0.2</v>
      </c>
      <c r="AC71">
        <v>0.2</v>
      </c>
      <c r="AD71">
        <v>0.15</v>
      </c>
      <c r="AE71">
        <v>0.15</v>
      </c>
      <c r="AF71">
        <v>0.15</v>
      </c>
      <c r="AG71">
        <v>0.15</v>
      </c>
    </row>
    <row r="72" spans="1:37" x14ac:dyDescent="0.3">
      <c r="A72" t="s">
        <v>122</v>
      </c>
      <c r="C72">
        <v>0.33300000000000002</v>
      </c>
      <c r="D72">
        <v>0.33300000000000002</v>
      </c>
      <c r="E72">
        <v>0.222</v>
      </c>
      <c r="F72">
        <v>0.222</v>
      </c>
      <c r="G72" s="1">
        <v>0.222</v>
      </c>
      <c r="H72" s="6">
        <v>0.33300000000000002</v>
      </c>
      <c r="I72">
        <v>0.33300000000000002</v>
      </c>
      <c r="J72" s="6">
        <v>0.111</v>
      </c>
      <c r="K72" s="6">
        <v>0.5</v>
      </c>
      <c r="L72" s="6">
        <v>0.5</v>
      </c>
      <c r="M72" s="6">
        <v>0.5</v>
      </c>
      <c r="N72" s="6">
        <v>0.5</v>
      </c>
      <c r="O72" s="6">
        <v>0.33300000000000002</v>
      </c>
      <c r="P72" s="6">
        <v>0.33300000000000002</v>
      </c>
      <c r="Q72" s="6">
        <v>0.33300000000000002</v>
      </c>
      <c r="R72" s="6">
        <v>0.33300000000000002</v>
      </c>
      <c r="S72" s="6">
        <v>0.33300000000000002</v>
      </c>
      <c r="T72" s="6">
        <v>0.33300000000000002</v>
      </c>
      <c r="U72" s="6">
        <v>0.33300000000000002</v>
      </c>
      <c r="V72" s="6">
        <v>0.6</v>
      </c>
      <c r="W72" s="6">
        <v>0.6</v>
      </c>
      <c r="X72" s="6">
        <v>0.6</v>
      </c>
      <c r="Y72" s="6">
        <v>0.6</v>
      </c>
      <c r="Z72" s="6">
        <v>0.6</v>
      </c>
      <c r="AA72" s="6">
        <v>0.4</v>
      </c>
      <c r="AB72" s="6">
        <v>0.4</v>
      </c>
      <c r="AC72" s="6">
        <v>0.4</v>
      </c>
      <c r="AD72" s="6">
        <v>1</v>
      </c>
      <c r="AE72" s="6">
        <v>1</v>
      </c>
      <c r="AF72" s="6">
        <v>1</v>
      </c>
      <c r="AG72" s="6">
        <v>1</v>
      </c>
    </row>
    <row r="73" spans="1:37" x14ac:dyDescent="0.3">
      <c r="A73" t="s">
        <v>124</v>
      </c>
      <c r="C73">
        <v>0.5</v>
      </c>
      <c r="D73">
        <v>0.5</v>
      </c>
      <c r="E73">
        <v>0.33300000000000002</v>
      </c>
      <c r="F73">
        <v>0.33300000000000002</v>
      </c>
      <c r="G73">
        <v>0.33300000000000002</v>
      </c>
      <c r="H73">
        <v>0.5</v>
      </c>
      <c r="I73">
        <v>0.5</v>
      </c>
      <c r="J73">
        <v>1</v>
      </c>
      <c r="K73">
        <v>0.5</v>
      </c>
      <c r="L73">
        <v>0.5</v>
      </c>
      <c r="M73">
        <v>0.5</v>
      </c>
      <c r="N73">
        <v>0.5</v>
      </c>
      <c r="O73">
        <v>0.33300000000000002</v>
      </c>
      <c r="P73">
        <v>0.33300000000000002</v>
      </c>
      <c r="Q73">
        <v>0.33300000000000002</v>
      </c>
      <c r="R73">
        <v>0.5</v>
      </c>
      <c r="S73">
        <v>0.5</v>
      </c>
      <c r="T73">
        <v>0.5</v>
      </c>
      <c r="U73">
        <v>0.5</v>
      </c>
      <c r="V73">
        <v>0.2</v>
      </c>
      <c r="W73">
        <v>0.2</v>
      </c>
      <c r="X73">
        <v>0.2</v>
      </c>
      <c r="Y73">
        <v>0.2</v>
      </c>
      <c r="Z73">
        <v>0.2</v>
      </c>
      <c r="AA73">
        <v>0.33300000000000002</v>
      </c>
      <c r="AB73">
        <v>0.33300000000000002</v>
      </c>
      <c r="AC73">
        <v>0.33300000000000002</v>
      </c>
      <c r="AD73">
        <v>0.25</v>
      </c>
      <c r="AE73">
        <v>0.25</v>
      </c>
      <c r="AF73">
        <v>0.25</v>
      </c>
      <c r="AG73">
        <v>0.25</v>
      </c>
    </row>
    <row r="75" spans="1:37" x14ac:dyDescent="0.3">
      <c r="A75" t="s">
        <v>123</v>
      </c>
      <c r="C75">
        <f>C71*C72*C73</f>
        <v>4.1625000000000002E-2</v>
      </c>
      <c r="D75">
        <f t="shared" ref="D75:AG75" si="26">D71*D72*D73</f>
        <v>4.1625000000000002E-2</v>
      </c>
      <c r="E75">
        <f t="shared" si="26"/>
        <v>1.8481500000000001E-2</v>
      </c>
      <c r="F75">
        <f t="shared" si="26"/>
        <v>1.8481500000000001E-2</v>
      </c>
      <c r="G75">
        <f t="shared" si="26"/>
        <v>1.8481500000000001E-2</v>
      </c>
      <c r="H75">
        <f t="shared" si="26"/>
        <v>4.1625000000000002E-2</v>
      </c>
      <c r="I75">
        <f t="shared" si="26"/>
        <v>4.1625000000000002E-2</v>
      </c>
      <c r="J75">
        <f t="shared" si="26"/>
        <v>2.775E-2</v>
      </c>
      <c r="K75">
        <f t="shared" si="26"/>
        <v>6.25E-2</v>
      </c>
      <c r="L75">
        <f t="shared" si="26"/>
        <v>6.25E-2</v>
      </c>
      <c r="M75">
        <f t="shared" si="26"/>
        <v>6.25E-2</v>
      </c>
      <c r="N75">
        <f t="shared" si="26"/>
        <v>6.25E-2</v>
      </c>
      <c r="O75">
        <f t="shared" si="26"/>
        <v>1.6633350000000002E-2</v>
      </c>
      <c r="P75">
        <f t="shared" si="26"/>
        <v>1.6633350000000002E-2</v>
      </c>
      <c r="Q75">
        <f t="shared" si="26"/>
        <v>1.6633350000000002E-2</v>
      </c>
      <c r="R75">
        <f t="shared" si="26"/>
        <v>2.4975000000000001E-2</v>
      </c>
      <c r="S75">
        <f t="shared" si="26"/>
        <v>2.4975000000000001E-2</v>
      </c>
      <c r="T75">
        <f t="shared" si="26"/>
        <v>2.4975000000000001E-2</v>
      </c>
      <c r="U75">
        <f t="shared" si="26"/>
        <v>2.4975000000000001E-2</v>
      </c>
      <c r="V75">
        <f t="shared" si="26"/>
        <v>2.4E-2</v>
      </c>
      <c r="W75">
        <f t="shared" si="26"/>
        <v>2.4E-2</v>
      </c>
      <c r="X75">
        <f t="shared" si="26"/>
        <v>2.4E-2</v>
      </c>
      <c r="Y75">
        <f t="shared" si="26"/>
        <v>2.4E-2</v>
      </c>
      <c r="Z75">
        <f t="shared" si="26"/>
        <v>2.4E-2</v>
      </c>
      <c r="AA75">
        <f t="shared" si="26"/>
        <v>2.6640000000000007E-2</v>
      </c>
      <c r="AB75">
        <f t="shared" si="26"/>
        <v>2.6640000000000007E-2</v>
      </c>
      <c r="AC75">
        <f t="shared" si="26"/>
        <v>2.6640000000000007E-2</v>
      </c>
      <c r="AD75">
        <f t="shared" si="26"/>
        <v>3.7499999999999999E-2</v>
      </c>
      <c r="AE75">
        <f t="shared" si="26"/>
        <v>3.7499999999999999E-2</v>
      </c>
      <c r="AF75">
        <f t="shared" si="26"/>
        <v>3.7499999999999999E-2</v>
      </c>
      <c r="AG75">
        <f t="shared" si="26"/>
        <v>3.7499999999999999E-2</v>
      </c>
      <c r="AH75">
        <f>SUM(C75:AG75)</f>
        <v>0.9994145499999999</v>
      </c>
    </row>
    <row r="77" spans="1:37" x14ac:dyDescent="0.3">
      <c r="AH77" s="14" t="s">
        <v>125</v>
      </c>
      <c r="AI77" s="14" t="s">
        <v>136</v>
      </c>
      <c r="AJ77" s="14" t="s">
        <v>125</v>
      </c>
      <c r="AK77" s="14" t="s">
        <v>137</v>
      </c>
    </row>
    <row r="78" spans="1:37" x14ac:dyDescent="0.3">
      <c r="A78" t="s">
        <v>2</v>
      </c>
      <c r="B78" t="s">
        <v>3</v>
      </c>
      <c r="C78">
        <f t="shared" ref="C78:AG78" si="27">C38*C75</f>
        <v>3.9693808125000014E-2</v>
      </c>
      <c r="D78">
        <f t="shared" si="27"/>
        <v>1.5004230750000002E-2</v>
      </c>
      <c r="E78">
        <f t="shared" si="27"/>
        <v>7.7226943752000008E-3</v>
      </c>
      <c r="F78">
        <f t="shared" si="27"/>
        <v>1.6510133839500001E-2</v>
      </c>
      <c r="G78">
        <f t="shared" si="27"/>
        <v>1.0948736304000001E-2</v>
      </c>
      <c r="H78">
        <f t="shared" si="27"/>
        <v>3.7140488999999999E-2</v>
      </c>
      <c r="I78">
        <f t="shared" si="27"/>
        <v>9.9725591250000006E-3</v>
      </c>
      <c r="J78">
        <f t="shared" si="27"/>
        <v>2.1477847875000001E-2</v>
      </c>
      <c r="K78">
        <f t="shared" si="27"/>
        <v>4.3548854166666665E-2</v>
      </c>
      <c r="L78">
        <f t="shared" si="27"/>
        <v>4.09101875E-2</v>
      </c>
      <c r="M78">
        <f t="shared" si="27"/>
        <v>3.5714285714285712E-2</v>
      </c>
      <c r="N78">
        <f t="shared" si="27"/>
        <v>3.515625E-2</v>
      </c>
      <c r="O78">
        <f t="shared" si="27"/>
        <v>8.2222869452238806E-3</v>
      </c>
      <c r="P78">
        <f t="shared" si="27"/>
        <v>9.5594523786000016E-3</v>
      </c>
      <c r="Q78">
        <f t="shared" si="27"/>
        <v>3.9935010015000006E-3</v>
      </c>
      <c r="R78">
        <f t="shared" si="27"/>
        <v>3.7253646562499998E-3</v>
      </c>
      <c r="S78">
        <f t="shared" si="27"/>
        <v>7.5496927500000007E-3</v>
      </c>
      <c r="T78">
        <f t="shared" si="27"/>
        <v>1.5798335850000001E-2</v>
      </c>
      <c r="U78">
        <f t="shared" si="27"/>
        <v>1.6899408675000002E-2</v>
      </c>
      <c r="V78">
        <f t="shared" si="27"/>
        <v>1.6449479999999999E-2</v>
      </c>
      <c r="W78">
        <f t="shared" si="27"/>
        <v>9.0187200000000009E-3</v>
      </c>
      <c r="X78">
        <f t="shared" si="27"/>
        <v>9.0133439999999995E-3</v>
      </c>
      <c r="Y78">
        <f t="shared" si="27"/>
        <v>1.1963567999999999E-2</v>
      </c>
      <c r="Z78">
        <f t="shared" si="27"/>
        <v>4.7574720000000004E-3</v>
      </c>
      <c r="AA78">
        <f t="shared" si="27"/>
        <v>1.1716756363636366E-2</v>
      </c>
      <c r="AB78">
        <f t="shared" si="27"/>
        <v>4.6148552727272732E-3</v>
      </c>
      <c r="AC78">
        <f t="shared" si="27"/>
        <v>1.1144790720000002E-2</v>
      </c>
      <c r="AD78">
        <f t="shared" si="27"/>
        <v>1.7929921875000001E-2</v>
      </c>
      <c r="AE78">
        <f t="shared" si="27"/>
        <v>2.709375E-2</v>
      </c>
      <c r="AF78">
        <f t="shared" si="27"/>
        <v>3.5390624999999995E-2</v>
      </c>
      <c r="AG78">
        <f t="shared" si="27"/>
        <v>2.9244412499999997E-2</v>
      </c>
      <c r="AH78">
        <f t="shared" ref="AH78:AH105" si="28">SUM(C78:AG78)</f>
        <v>0.56788581476258992</v>
      </c>
      <c r="AI78">
        <v>39.632189369999999</v>
      </c>
      <c r="AJ78">
        <v>0.56788581476258992</v>
      </c>
      <c r="AK78">
        <v>7.1189999999999998</v>
      </c>
    </row>
    <row r="79" spans="1:37" x14ac:dyDescent="0.3">
      <c r="A79" t="s">
        <v>4</v>
      </c>
      <c r="B79" t="s">
        <v>5</v>
      </c>
      <c r="C79">
        <f t="shared" ref="C79:AG79" si="29">C39*C75</f>
        <v>4.146890625E-2</v>
      </c>
      <c r="D79">
        <f t="shared" si="29"/>
        <v>2.5077480749999995E-2</v>
      </c>
      <c r="E79">
        <f t="shared" si="29"/>
        <v>6.3302390244000008E-3</v>
      </c>
      <c r="F79">
        <f t="shared" si="29"/>
        <v>1.7470524987E-2</v>
      </c>
      <c r="G79">
        <f t="shared" si="29"/>
        <v>1.0568929158000001E-2</v>
      </c>
      <c r="H79">
        <f t="shared" si="29"/>
        <v>4.1149850625000005E-2</v>
      </c>
      <c r="I79">
        <f t="shared" si="29"/>
        <v>3.3747468750000002E-2</v>
      </c>
      <c r="J79">
        <f t="shared" si="29"/>
        <v>1.8805342499999999E-2</v>
      </c>
      <c r="K79">
        <f t="shared" si="29"/>
        <v>4.5826354166666673E-2</v>
      </c>
      <c r="L79">
        <f t="shared" si="29"/>
        <v>3.8061687499999997E-2</v>
      </c>
      <c r="M79">
        <f t="shared" si="29"/>
        <v>3.7499999999999999E-2</v>
      </c>
      <c r="N79">
        <f t="shared" si="29"/>
        <v>2.1718750000000002E-2</v>
      </c>
      <c r="O79">
        <f t="shared" si="29"/>
        <v>7.9804578969402996E-3</v>
      </c>
      <c r="P79">
        <f t="shared" si="29"/>
        <v>7.3261922742E-3</v>
      </c>
      <c r="Q79">
        <f t="shared" si="29"/>
        <v>3.4142168655000001E-3</v>
      </c>
      <c r="R79">
        <f t="shared" si="29"/>
        <v>7.4011539375000001E-3</v>
      </c>
      <c r="S79">
        <f t="shared" si="29"/>
        <v>1.6695537749999999E-2</v>
      </c>
      <c r="T79">
        <f t="shared" si="29"/>
        <v>1.86141672E-2</v>
      </c>
      <c r="U79">
        <f t="shared" si="29"/>
        <v>1.625208165E-2</v>
      </c>
      <c r="V79">
        <f t="shared" si="29"/>
        <v>2.000072E-2</v>
      </c>
      <c r="W79">
        <f t="shared" si="29"/>
        <v>8.7324799999999991E-3</v>
      </c>
      <c r="X79">
        <f t="shared" si="29"/>
        <v>1.0437744000000001E-2</v>
      </c>
      <c r="Y79">
        <f t="shared" si="29"/>
        <v>7.4435520000000008E-3</v>
      </c>
      <c r="Z79">
        <f t="shared" si="29"/>
        <v>8.8634400000000002E-3</v>
      </c>
      <c r="AA79">
        <f t="shared" si="29"/>
        <v>1.8565900363636371E-2</v>
      </c>
      <c r="AB79">
        <f t="shared" si="29"/>
        <v>1.5858711272727276E-2</v>
      </c>
      <c r="AC79">
        <f t="shared" si="29"/>
        <v>1.3938580800000005E-2</v>
      </c>
      <c r="AD79">
        <f t="shared" si="29"/>
        <v>1.8728156249999999E-2</v>
      </c>
      <c r="AE79">
        <f t="shared" si="29"/>
        <v>2.1937499999999999E-2</v>
      </c>
      <c r="AF79">
        <f t="shared" si="29"/>
        <v>2.7421874999999998E-2</v>
      </c>
      <c r="AG79">
        <f t="shared" si="29"/>
        <v>1.7910449999999998E-2</v>
      </c>
      <c r="AH79">
        <f t="shared" si="28"/>
        <v>0.60524845097157065</v>
      </c>
      <c r="AI79">
        <v>36.44831954</v>
      </c>
      <c r="AJ79">
        <v>0.60524845097157065</v>
      </c>
      <c r="AK79">
        <v>6.9290000000000003</v>
      </c>
    </row>
    <row r="80" spans="1:37" x14ac:dyDescent="0.3">
      <c r="A80" t="s">
        <v>6</v>
      </c>
      <c r="B80" t="s">
        <v>7</v>
      </c>
      <c r="C80">
        <f t="shared" ref="C80:AG80" si="30">C40*C75</f>
        <v>3.1643324999999986E-2</v>
      </c>
      <c r="D80">
        <f t="shared" si="30"/>
        <v>5.592068999999999E-3</v>
      </c>
      <c r="E80">
        <f t="shared" si="30"/>
        <v>8.4186189539999998E-3</v>
      </c>
      <c r="F80">
        <f t="shared" si="30"/>
        <v>1.2136801050000002E-2</v>
      </c>
      <c r="G80">
        <f t="shared" si="30"/>
        <v>3.0406749479999998E-3</v>
      </c>
      <c r="H80">
        <f t="shared" si="30"/>
        <v>3.0850868250000007E-2</v>
      </c>
      <c r="I80">
        <f t="shared" si="30"/>
        <v>2.2713555375000003E-2</v>
      </c>
      <c r="J80">
        <f t="shared" si="30"/>
        <v>1.6223690624999999E-2</v>
      </c>
      <c r="K80">
        <f t="shared" si="30"/>
        <v>1.8599479166666665E-2</v>
      </c>
      <c r="L80">
        <f t="shared" si="30"/>
        <v>1.6403312499999999E-2</v>
      </c>
      <c r="M80">
        <f t="shared" si="30"/>
        <v>2.0535714285714286E-2</v>
      </c>
      <c r="N80">
        <f t="shared" si="30"/>
        <v>2.1406249999999998E-2</v>
      </c>
      <c r="O80">
        <f t="shared" si="30"/>
        <v>8.7580297705970155E-3</v>
      </c>
      <c r="P80">
        <f t="shared" si="30"/>
        <v>4.6117626210000007E-3</v>
      </c>
      <c r="Q80">
        <f t="shared" si="30"/>
        <v>2.2454468055000004E-3</v>
      </c>
      <c r="R80">
        <f t="shared" si="30"/>
        <v>1.8760221000000001E-2</v>
      </c>
      <c r="S80">
        <f t="shared" si="30"/>
        <v>1.4871738375000004E-2</v>
      </c>
      <c r="T80">
        <f t="shared" si="30"/>
        <v>1.8498233249999998E-3</v>
      </c>
      <c r="U80">
        <f t="shared" si="30"/>
        <v>6.732510750000001E-3</v>
      </c>
      <c r="V80">
        <f t="shared" si="30"/>
        <v>9.9726399999999996E-3</v>
      </c>
      <c r="W80">
        <f t="shared" si="30"/>
        <v>1.4798559999999999E-2</v>
      </c>
      <c r="X80">
        <f t="shared" si="30"/>
        <v>4.5236640000000002E-3</v>
      </c>
      <c r="Y80">
        <f t="shared" si="30"/>
        <v>4.8933600000000002E-3</v>
      </c>
      <c r="Z80">
        <f t="shared" si="30"/>
        <v>2.2650719999999999E-3</v>
      </c>
      <c r="AA80">
        <f t="shared" si="30"/>
        <v>4.1890189090909103E-3</v>
      </c>
      <c r="AB80">
        <f t="shared" si="30"/>
        <v>1.3699418181818187E-3</v>
      </c>
      <c r="AC80">
        <f t="shared" si="30"/>
        <v>2.9556547200000004E-3</v>
      </c>
      <c r="AD80">
        <f t="shared" si="30"/>
        <v>4.9113749999999999E-3</v>
      </c>
      <c r="AE80">
        <f t="shared" si="30"/>
        <v>7.285724999999999E-3</v>
      </c>
      <c r="AF80">
        <f t="shared" si="30"/>
        <v>1.90625E-2</v>
      </c>
      <c r="AG80">
        <f t="shared" si="30"/>
        <v>2.8404862499999999E-2</v>
      </c>
      <c r="AH80">
        <f t="shared" si="28"/>
        <v>0.37002626574875064</v>
      </c>
      <c r="AI80">
        <v>6.2878721190000002</v>
      </c>
      <c r="AJ80">
        <v>0.37002626574875064</v>
      </c>
      <c r="AK80">
        <v>4.2169999999999996</v>
      </c>
    </row>
    <row r="81" spans="1:42" x14ac:dyDescent="0.3">
      <c r="A81" t="s">
        <v>8</v>
      </c>
      <c r="B81" t="s">
        <v>9</v>
      </c>
      <c r="C81">
        <f t="shared" ref="C81:AG81" si="31">C41*C75</f>
        <v>3.5339416875000002E-2</v>
      </c>
      <c r="D81">
        <f t="shared" si="31"/>
        <v>1.6371195749999998E-2</v>
      </c>
      <c r="E81">
        <f t="shared" si="31"/>
        <v>7.7794251876000002E-3</v>
      </c>
      <c r="F81">
        <f t="shared" si="31"/>
        <v>1.2332908246500001E-2</v>
      </c>
      <c r="G81">
        <f t="shared" si="31"/>
        <v>3.7867361399999996E-3</v>
      </c>
      <c r="H81">
        <f t="shared" si="31"/>
        <v>2.4949359000000001E-2</v>
      </c>
      <c r="I81">
        <f t="shared" si="31"/>
        <v>4.2466657500000006E-3</v>
      </c>
      <c r="J81">
        <f t="shared" si="31"/>
        <v>7.5894862500000011E-3</v>
      </c>
      <c r="K81">
        <f t="shared" si="31"/>
        <v>3.2001145833333342E-2</v>
      </c>
      <c r="L81">
        <f t="shared" si="31"/>
        <v>3.4133749999999997E-2</v>
      </c>
      <c r="M81">
        <f t="shared" si="31"/>
        <v>2.4107142857142858E-2</v>
      </c>
      <c r="N81">
        <f t="shared" si="31"/>
        <v>2.4531249999999998E-2</v>
      </c>
      <c r="O81">
        <f t="shared" si="31"/>
        <v>1.4297034624179106E-2</v>
      </c>
      <c r="P81">
        <f t="shared" si="31"/>
        <v>1.1700364123800005E-2</v>
      </c>
      <c r="Q81">
        <f t="shared" si="31"/>
        <v>4.6675397880000004E-3</v>
      </c>
      <c r="R81">
        <f t="shared" si="31"/>
        <v>7.8750545625000008E-3</v>
      </c>
      <c r="S81">
        <f t="shared" si="31"/>
        <v>1.2199496624999999E-2</v>
      </c>
      <c r="T81">
        <f t="shared" si="31"/>
        <v>1.3169242575E-2</v>
      </c>
      <c r="U81">
        <f t="shared" si="31"/>
        <v>1.129464405E-2</v>
      </c>
      <c r="V81">
        <f t="shared" si="31"/>
        <v>1.1466479999999999E-2</v>
      </c>
      <c r="W81">
        <f t="shared" si="31"/>
        <v>7.5128E-3</v>
      </c>
      <c r="X81">
        <f t="shared" si="31"/>
        <v>7.0706880000000012E-3</v>
      </c>
      <c r="Y81">
        <f t="shared" si="31"/>
        <v>4.7750880000000002E-3</v>
      </c>
      <c r="Z81">
        <f t="shared" si="31"/>
        <v>7.5344640000000003E-3</v>
      </c>
      <c r="AA81">
        <f t="shared" si="31"/>
        <v>1.4547700363636368E-2</v>
      </c>
      <c r="AB81">
        <f t="shared" si="31"/>
        <v>6.6960850909090937E-3</v>
      </c>
      <c r="AC81">
        <f t="shared" si="31"/>
        <v>9.5277427200000028E-3</v>
      </c>
      <c r="AD81">
        <f t="shared" si="31"/>
        <v>1.084396875E-2</v>
      </c>
      <c r="AE81">
        <f t="shared" si="31"/>
        <v>7.3593749999999996E-3</v>
      </c>
      <c r="AF81">
        <f t="shared" si="31"/>
        <v>1.2812499999999999E-2</v>
      </c>
      <c r="AG81">
        <f t="shared" si="31"/>
        <v>2.2527974999999999E-2</v>
      </c>
      <c r="AH81">
        <f t="shared" si="28"/>
        <v>0.42504672516260067</v>
      </c>
      <c r="AI81">
        <v>10.37718836</v>
      </c>
      <c r="AJ81">
        <v>0.42504672516260067</v>
      </c>
      <c r="AK81">
        <v>5.4880000000000004</v>
      </c>
    </row>
    <row r="82" spans="1:42" x14ac:dyDescent="0.3">
      <c r="A82" t="s">
        <v>10</v>
      </c>
      <c r="B82" t="s">
        <v>11</v>
      </c>
      <c r="C82">
        <f t="shared" ref="C82:AG82" si="32">C42*C75</f>
        <v>4.1614593750000012E-2</v>
      </c>
      <c r="D82">
        <f t="shared" si="32"/>
        <v>1.8442788749999994E-2</v>
      </c>
      <c r="E82">
        <f t="shared" si="32"/>
        <v>9.5184456264000017E-3</v>
      </c>
      <c r="F82">
        <f t="shared" si="32"/>
        <v>1.1869373745E-2</v>
      </c>
      <c r="G82">
        <f t="shared" si="32"/>
        <v>5.4828450000000009E-3</v>
      </c>
      <c r="H82">
        <f t="shared" si="32"/>
        <v>3.6421874999999999E-2</v>
      </c>
      <c r="I82">
        <f t="shared" si="32"/>
        <v>1.7593056000000001E-3</v>
      </c>
      <c r="J82">
        <f t="shared" si="32"/>
        <v>1.1237709375E-2</v>
      </c>
      <c r="K82">
        <f t="shared" si="32"/>
        <v>3.5486250000000004E-2</v>
      </c>
      <c r="L82">
        <f t="shared" si="32"/>
        <v>2.6822437500000001E-2</v>
      </c>
      <c r="M82">
        <f t="shared" si="32"/>
        <v>1.9642857142857146E-2</v>
      </c>
      <c r="N82">
        <f t="shared" si="32"/>
        <v>1.4374999999999999E-2</v>
      </c>
      <c r="O82">
        <f t="shared" si="32"/>
        <v>9.9839324914925386E-3</v>
      </c>
      <c r="P82">
        <f t="shared" si="32"/>
        <v>1.1940982164900001E-2</v>
      </c>
      <c r="Q82">
        <f t="shared" si="32"/>
        <v>3.1944071452500002E-3</v>
      </c>
      <c r="R82">
        <f t="shared" si="32"/>
        <v>1.6165880437499999E-2</v>
      </c>
      <c r="S82">
        <f t="shared" si="32"/>
        <v>1.6236247500000002E-2</v>
      </c>
      <c r="T82">
        <f t="shared" si="32"/>
        <v>9.1206951750000004E-3</v>
      </c>
      <c r="U82">
        <f t="shared" si="32"/>
        <v>9.5565838500000014E-3</v>
      </c>
      <c r="V82">
        <f t="shared" si="32"/>
        <v>1.710772E-2</v>
      </c>
      <c r="W82">
        <f t="shared" si="32"/>
        <v>5.0089599999999998E-3</v>
      </c>
      <c r="X82">
        <f t="shared" si="32"/>
        <v>1.6654656E-2</v>
      </c>
      <c r="Y82">
        <f t="shared" si="32"/>
        <v>2.8889760000000001E-3</v>
      </c>
      <c r="Z82">
        <f t="shared" si="32"/>
        <v>4.1572799999999993E-3</v>
      </c>
      <c r="AA82">
        <f t="shared" si="32"/>
        <v>9.9830574545454569E-3</v>
      </c>
      <c r="AB82">
        <f t="shared" si="32"/>
        <v>3.7963614545454558E-3</v>
      </c>
      <c r="AC82">
        <f t="shared" si="32"/>
        <v>8.8368076800000028E-3</v>
      </c>
      <c r="AD82">
        <f t="shared" si="32"/>
        <v>1.3621125E-2</v>
      </c>
      <c r="AE82">
        <f t="shared" si="32"/>
        <v>1.9546874999999998E-2</v>
      </c>
      <c r="AF82">
        <f t="shared" si="32"/>
        <v>2.0390624999999999E-2</v>
      </c>
      <c r="AG82">
        <f t="shared" si="32"/>
        <v>2.1548512499999999E-2</v>
      </c>
      <c r="AH82">
        <f t="shared" si="28"/>
        <v>0.45241316634249074</v>
      </c>
      <c r="AI82">
        <v>20.822943819999999</v>
      </c>
      <c r="AJ82">
        <v>0.45241316634249074</v>
      </c>
      <c r="AK82">
        <v>5.5460000000000003</v>
      </c>
    </row>
    <row r="83" spans="1:42" x14ac:dyDescent="0.3">
      <c r="A83" t="s">
        <v>12</v>
      </c>
      <c r="B83" t="s">
        <v>13</v>
      </c>
      <c r="C83">
        <f t="shared" ref="C83:AG83" si="33">C43*C75</f>
        <v>4.0505287500000008E-2</v>
      </c>
      <c r="D83">
        <f t="shared" si="33"/>
        <v>1.7156826000000003E-2</v>
      </c>
      <c r="E83">
        <f t="shared" si="33"/>
        <v>7.6982987952000006E-3</v>
      </c>
      <c r="F83">
        <f t="shared" si="33"/>
        <v>1.7428054500000002E-2</v>
      </c>
      <c r="G83">
        <f t="shared" si="33"/>
        <v>8.8914742920000005E-3</v>
      </c>
      <c r="H83">
        <f t="shared" si="33"/>
        <v>3.1253090625E-2</v>
      </c>
      <c r="I83">
        <f t="shared" si="33"/>
        <v>1.5073702875000001E-2</v>
      </c>
      <c r="J83">
        <f t="shared" si="33"/>
        <v>1.7663291249999998E-2</v>
      </c>
      <c r="K83">
        <f t="shared" si="33"/>
        <v>4.0210520833333326E-2</v>
      </c>
      <c r="L83">
        <f t="shared" si="33"/>
        <v>3.3623437499999999E-2</v>
      </c>
      <c r="M83">
        <f t="shared" si="33"/>
        <v>3.3035714285714286E-2</v>
      </c>
      <c r="N83">
        <f t="shared" si="33"/>
        <v>2.5937500000000002E-2</v>
      </c>
      <c r="O83">
        <f t="shared" si="33"/>
        <v>1.2044034953731343E-2</v>
      </c>
      <c r="P83">
        <f t="shared" si="33"/>
        <v>7.1732652543000002E-3</v>
      </c>
      <c r="Q83">
        <f t="shared" si="33"/>
        <v>1.0727124637500002E-3</v>
      </c>
      <c r="R83">
        <f t="shared" si="33"/>
        <v>6.3582291562499999E-3</v>
      </c>
      <c r="S83">
        <f t="shared" si="33"/>
        <v>6.1711560000000006E-3</v>
      </c>
      <c r="T83">
        <f t="shared" si="33"/>
        <v>1.5610149225E-2</v>
      </c>
      <c r="U83">
        <f t="shared" si="33"/>
        <v>1.4195015775E-2</v>
      </c>
      <c r="V83">
        <f t="shared" si="33"/>
        <v>1.2099560000000001E-2</v>
      </c>
      <c r="W83">
        <f t="shared" si="33"/>
        <v>2.0332799999999997E-3</v>
      </c>
      <c r="X83">
        <f t="shared" si="33"/>
        <v>5.7402720000000003E-3</v>
      </c>
      <c r="Y83">
        <f t="shared" si="33"/>
        <v>6.1792320000000006E-3</v>
      </c>
      <c r="Z83">
        <f t="shared" si="33"/>
        <v>4.7515199999999995E-3</v>
      </c>
      <c r="AA83">
        <f t="shared" si="33"/>
        <v>2.073932072727273E-2</v>
      </c>
      <c r="AB83">
        <f t="shared" si="33"/>
        <v>1.7487303272727277E-2</v>
      </c>
      <c r="AC83">
        <f t="shared" si="33"/>
        <v>1.2543284160000005E-2</v>
      </c>
      <c r="AD83">
        <f t="shared" si="33"/>
        <v>6.9052031249999994E-3</v>
      </c>
      <c r="AE83">
        <f t="shared" si="33"/>
        <v>1.6171874999999999E-2</v>
      </c>
      <c r="AF83">
        <f t="shared" si="33"/>
        <v>2.296875E-2</v>
      </c>
      <c r="AG83">
        <f t="shared" si="33"/>
        <v>2.0569012499999997E-2</v>
      </c>
      <c r="AH83">
        <f t="shared" si="28"/>
        <v>0.49929037406927901</v>
      </c>
      <c r="AI83">
        <v>15.8435892</v>
      </c>
      <c r="AJ83">
        <v>0.49929037406927901</v>
      </c>
      <c r="AK83">
        <v>6.5960000000000001</v>
      </c>
    </row>
    <row r="84" spans="1:42" x14ac:dyDescent="0.3">
      <c r="A84" t="s">
        <v>14</v>
      </c>
      <c r="B84" t="s">
        <v>15</v>
      </c>
      <c r="C84">
        <f t="shared" ref="C84:AG84" si="34">C44*C75</f>
        <v>4.0168124999999999E-2</v>
      </c>
      <c r="D84">
        <f t="shared" si="34"/>
        <v>2.7852536250000007E-2</v>
      </c>
      <c r="E84">
        <f t="shared" si="34"/>
        <v>1.4543609832000001E-2</v>
      </c>
      <c r="F84">
        <f t="shared" si="34"/>
        <v>1.84754935125E-2</v>
      </c>
      <c r="G84">
        <f t="shared" si="34"/>
        <v>9.6646416840000023E-3</v>
      </c>
      <c r="H84">
        <f t="shared" si="34"/>
        <v>3.8819475000000006E-2</v>
      </c>
      <c r="I84">
        <f t="shared" si="34"/>
        <v>2.03304825E-2</v>
      </c>
      <c r="J84">
        <f t="shared" si="34"/>
        <v>2.0996926500000002E-2</v>
      </c>
      <c r="K84">
        <f t="shared" si="34"/>
        <v>5.6604374999999998E-2</v>
      </c>
      <c r="L84">
        <f t="shared" si="34"/>
        <v>4.8479625000000005E-2</v>
      </c>
      <c r="M84">
        <f t="shared" si="34"/>
        <v>3.4821428571428573E-2</v>
      </c>
      <c r="N84">
        <f t="shared" si="34"/>
        <v>3.2343749999999998E-2</v>
      </c>
      <c r="O84">
        <f t="shared" si="34"/>
        <v>9.6359975657462713E-3</v>
      </c>
      <c r="P84">
        <f t="shared" si="34"/>
        <v>1.3280698707299999E-2</v>
      </c>
      <c r="Q84">
        <f t="shared" si="34"/>
        <v>1.3593771621000001E-2</v>
      </c>
      <c r="R84">
        <f t="shared" si="34"/>
        <v>1.2459153375E-2</v>
      </c>
      <c r="S84">
        <f t="shared" si="34"/>
        <v>1.5273128249999999E-2</v>
      </c>
      <c r="T84">
        <f t="shared" si="34"/>
        <v>2.2630396949999999E-2</v>
      </c>
      <c r="U84">
        <f t="shared" si="34"/>
        <v>2.0960368649999998E-2</v>
      </c>
      <c r="V84">
        <f t="shared" si="34"/>
        <v>1.8606720000000004E-2</v>
      </c>
      <c r="W84">
        <f t="shared" si="34"/>
        <v>5.1428800000000007E-3</v>
      </c>
      <c r="X84">
        <f t="shared" si="34"/>
        <v>1.2761232000000001E-2</v>
      </c>
      <c r="Y84">
        <f t="shared" si="34"/>
        <v>3.0708528000000002E-2</v>
      </c>
      <c r="Z84">
        <f t="shared" si="34"/>
        <v>1.422024E-2</v>
      </c>
      <c r="AA84">
        <f t="shared" si="34"/>
        <v>2.1783850909090914E-2</v>
      </c>
      <c r="AB84">
        <f t="shared" si="34"/>
        <v>1.4494985454545459E-2</v>
      </c>
      <c r="AC84">
        <f t="shared" si="34"/>
        <v>1.0456626240000004E-2</v>
      </c>
      <c r="AD84">
        <f t="shared" si="34"/>
        <v>3.4212093749999999E-2</v>
      </c>
      <c r="AE84">
        <f t="shared" si="34"/>
        <v>2.6785725E-2</v>
      </c>
      <c r="AF84">
        <f t="shared" si="34"/>
        <v>3.4374999999999996E-2</v>
      </c>
      <c r="AG84">
        <f t="shared" si="34"/>
        <v>1.5391799999999999E-2</v>
      </c>
      <c r="AH84">
        <f t="shared" si="28"/>
        <v>0.7098736653226112</v>
      </c>
      <c r="AI84">
        <v>47.030407009999998</v>
      </c>
      <c r="AJ84">
        <v>0.7098736653226112</v>
      </c>
      <c r="AK84">
        <v>7.5259999999999998</v>
      </c>
    </row>
    <row r="85" spans="1:42" x14ac:dyDescent="0.3">
      <c r="A85" t="s">
        <v>16</v>
      </c>
      <c r="B85" t="s">
        <v>17</v>
      </c>
      <c r="C85">
        <f t="shared" ref="C85:AG85" si="35">C45*C75</f>
        <v>2.2655654999999997E-2</v>
      </c>
      <c r="D85">
        <f t="shared" si="35"/>
        <v>2.2596380999999995E-2</v>
      </c>
      <c r="E85">
        <f t="shared" si="35"/>
        <v>1.3497409080000003E-2</v>
      </c>
      <c r="F85">
        <f t="shared" si="35"/>
        <v>1.7465017499999999E-2</v>
      </c>
      <c r="G85">
        <f t="shared" si="35"/>
        <v>1.3507881930000002E-2</v>
      </c>
      <c r="H85">
        <f t="shared" si="35"/>
        <v>3.2928580124999995E-2</v>
      </c>
      <c r="I85">
        <f t="shared" si="35"/>
        <v>1.2936384E-2</v>
      </c>
      <c r="J85">
        <f t="shared" si="35"/>
        <v>1.9755780000000001E-2</v>
      </c>
      <c r="K85">
        <f t="shared" si="35"/>
        <v>4.6831562499999993E-2</v>
      </c>
      <c r="L85">
        <f t="shared" si="35"/>
        <v>3.7697812499999997E-2</v>
      </c>
      <c r="M85">
        <f t="shared" si="35"/>
        <v>3.9285714285714292E-2</v>
      </c>
      <c r="N85">
        <f t="shared" si="35"/>
        <v>2.1093750000000001E-2</v>
      </c>
      <c r="O85">
        <f t="shared" si="35"/>
        <v>1.3893837255000005E-2</v>
      </c>
      <c r="P85">
        <f t="shared" si="35"/>
        <v>1.1424516647400003E-2</v>
      </c>
      <c r="Q85">
        <f t="shared" si="35"/>
        <v>6.72705346275E-3</v>
      </c>
      <c r="R85">
        <f t="shared" si="35"/>
        <v>8.5383905624999996E-3</v>
      </c>
      <c r="S85">
        <f t="shared" si="35"/>
        <v>1.0760853375000001E-2</v>
      </c>
      <c r="T85">
        <f t="shared" si="35"/>
        <v>2.2496980500000003E-2</v>
      </c>
      <c r="U85">
        <f t="shared" si="35"/>
        <v>1.6014419549999999E-2</v>
      </c>
      <c r="V85">
        <f t="shared" si="35"/>
        <v>8.9005600000000001E-3</v>
      </c>
      <c r="W85">
        <f t="shared" si="35"/>
        <v>4.25648E-3</v>
      </c>
      <c r="X85">
        <f t="shared" si="35"/>
        <v>5.7785280000000007E-3</v>
      </c>
      <c r="Y85">
        <f t="shared" si="35"/>
        <v>8.8855679999999999E-3</v>
      </c>
      <c r="Z85">
        <f t="shared" si="35"/>
        <v>7.9245119999999999E-3</v>
      </c>
      <c r="AA85">
        <f t="shared" si="35"/>
        <v>1.2337226181818185E-2</v>
      </c>
      <c r="AB85">
        <f t="shared" si="35"/>
        <v>8.6551745454545477E-3</v>
      </c>
      <c r="AC85">
        <f t="shared" si="35"/>
        <v>6.5293574400000012E-3</v>
      </c>
      <c r="AD85">
        <f t="shared" si="35"/>
        <v>3.6391921874999997E-2</v>
      </c>
      <c r="AE85">
        <f t="shared" si="35"/>
        <v>3.3281249999999998E-2</v>
      </c>
      <c r="AF85">
        <f t="shared" si="35"/>
        <v>3.5390624999999995E-2</v>
      </c>
      <c r="AG85">
        <f t="shared" si="35"/>
        <v>2.0569012499999997E-2</v>
      </c>
      <c r="AH85">
        <f t="shared" si="28"/>
        <v>0.57900819481563703</v>
      </c>
      <c r="AI85">
        <v>15.420808040000001</v>
      </c>
      <c r="AJ85">
        <v>0.57900819481563703</v>
      </c>
      <c r="AK85">
        <v>5.5170000000000003</v>
      </c>
    </row>
    <row r="86" spans="1:42" x14ac:dyDescent="0.3">
      <c r="A86" t="s">
        <v>18</v>
      </c>
      <c r="B86" t="s">
        <v>19</v>
      </c>
      <c r="C86">
        <f t="shared" ref="C86:AA86" si="36">C46*C75</f>
        <v>3.5381250000000003E-2</v>
      </c>
      <c r="D86">
        <f t="shared" si="36"/>
        <v>9.2535705000000024E-3</v>
      </c>
      <c r="E86">
        <f t="shared" si="36"/>
        <v>1.8065148768E-2</v>
      </c>
      <c r="F86">
        <f t="shared" si="36"/>
        <v>1.7927055000000001E-2</v>
      </c>
      <c r="G86">
        <f t="shared" si="36"/>
        <v>1.2603594456000001E-2</v>
      </c>
      <c r="H86">
        <f t="shared" si="36"/>
        <v>3.1037223375000002E-2</v>
      </c>
      <c r="I86">
        <f t="shared" si="36"/>
        <v>1.4719807125000001E-2</v>
      </c>
      <c r="J86">
        <f t="shared" si="36"/>
        <v>2.2032632812500001E-2</v>
      </c>
      <c r="K86">
        <f t="shared" si="36"/>
        <v>5.315385416666666E-2</v>
      </c>
      <c r="L86">
        <f t="shared" si="36"/>
        <v>4.5656687500000001E-2</v>
      </c>
      <c r="M86">
        <f t="shared" si="36"/>
        <v>5.8035714285714288E-2</v>
      </c>
      <c r="N86">
        <f t="shared" si="36"/>
        <v>3.4218749999999999E-2</v>
      </c>
      <c r="O86">
        <f t="shared" si="36"/>
        <v>1.3006261838283583E-2</v>
      </c>
      <c r="P86">
        <f t="shared" si="36"/>
        <v>1.3592840153400005E-2</v>
      </c>
      <c r="Q86">
        <f t="shared" si="36"/>
        <v>1.0162477849500001E-2</v>
      </c>
      <c r="R86">
        <f t="shared" si="36"/>
        <v>4.2645749062499997E-3</v>
      </c>
      <c r="S86">
        <f t="shared" si="36"/>
        <v>1.0676937375000001E-2</v>
      </c>
      <c r="T86">
        <f t="shared" si="36"/>
        <v>2.2979997000000002E-2</v>
      </c>
      <c r="U86">
        <f t="shared" si="36"/>
        <v>1.7865691425000003E-2</v>
      </c>
      <c r="V86">
        <f t="shared" si="36"/>
        <v>1.4605199999999999E-2</v>
      </c>
      <c r="W86">
        <f t="shared" si="36"/>
        <v>9.3091200000000006E-3</v>
      </c>
      <c r="X86">
        <f t="shared" si="36"/>
        <v>1.2367248000000001E-2</v>
      </c>
      <c r="Y86">
        <f t="shared" si="36"/>
        <v>3.4472783999999999E-2</v>
      </c>
      <c r="Z86">
        <f t="shared" si="36"/>
        <v>1.9389503999999998E-2</v>
      </c>
      <c r="AA86">
        <f t="shared" si="36"/>
        <v>1.3941761454545457E-2</v>
      </c>
      <c r="AB86">
        <v>1.1000000000000001E-3</v>
      </c>
      <c r="AC86">
        <f>AC46*AC75</f>
        <v>6.1649222400000023E-3</v>
      </c>
      <c r="AD86">
        <f>AD46*AD75</f>
        <v>2.9968031249999999E-2</v>
      </c>
      <c r="AE86">
        <f>AE46*AE75</f>
        <v>3.0890624999999998E-2</v>
      </c>
      <c r="AF86">
        <f>AF46*AF75</f>
        <v>3.3046874999999996E-2</v>
      </c>
      <c r="AG86">
        <f>AG46*AG75</f>
        <v>2.8404862499999999E-2</v>
      </c>
      <c r="AH86">
        <f t="shared" si="28"/>
        <v>0.6782950019808599</v>
      </c>
      <c r="AI86">
        <v>38.22339934</v>
      </c>
      <c r="AJ86">
        <v>0.68816583834449629</v>
      </c>
      <c r="AK86">
        <v>7.4130000000000003</v>
      </c>
    </row>
    <row r="87" spans="1:42" x14ac:dyDescent="0.3">
      <c r="A87" t="s">
        <v>20</v>
      </c>
      <c r="B87" t="s">
        <v>21</v>
      </c>
      <c r="C87">
        <f t="shared" ref="C87:AG87" si="37">C47*C75</f>
        <v>4.1524059374999991E-2</v>
      </c>
      <c r="D87">
        <f t="shared" si="37"/>
        <v>1.8702445500000001E-2</v>
      </c>
      <c r="E87">
        <f t="shared" si="37"/>
        <v>8.2362582972000022E-3</v>
      </c>
      <c r="F87">
        <f t="shared" si="37"/>
        <v>1.27214263395E-2</v>
      </c>
      <c r="G87">
        <f t="shared" si="37"/>
        <v>9.438575975999999E-3</v>
      </c>
      <c r="H87">
        <f t="shared" si="37"/>
        <v>1.9569119625000003E-2</v>
      </c>
      <c r="I87">
        <f t="shared" si="37"/>
        <v>7.4768489999999998E-3</v>
      </c>
      <c r="J87">
        <f t="shared" si="37"/>
        <v>2.007809625E-2</v>
      </c>
      <c r="K87">
        <f t="shared" si="37"/>
        <v>4.3581145833333342E-2</v>
      </c>
      <c r="L87">
        <f t="shared" si="37"/>
        <v>3.4780562500000001E-2</v>
      </c>
      <c r="M87">
        <f t="shared" si="37"/>
        <v>3.2142857142857147E-2</v>
      </c>
      <c r="N87">
        <f t="shared" si="37"/>
        <v>3.6562499999999998E-2</v>
      </c>
      <c r="O87">
        <f t="shared" si="37"/>
        <v>5.7496277511940299E-3</v>
      </c>
      <c r="P87">
        <f t="shared" si="37"/>
        <v>8.2867349699999992E-3</v>
      </c>
      <c r="Q87">
        <f t="shared" si="37"/>
        <v>3.3440795730000001E-3</v>
      </c>
      <c r="R87">
        <f t="shared" si="37"/>
        <v>4.2157799999999997E-3</v>
      </c>
      <c r="S87">
        <f t="shared" si="37"/>
        <v>2.7245643749999986E-3</v>
      </c>
      <c r="T87">
        <f t="shared" si="37"/>
        <v>1.7313344324999997E-2</v>
      </c>
      <c r="U87">
        <f t="shared" si="37"/>
        <v>1.8759371849999998E-2</v>
      </c>
      <c r="V87">
        <f t="shared" si="37"/>
        <v>1.5727560000000002E-2</v>
      </c>
      <c r="W87">
        <f t="shared" si="37"/>
        <v>4.3352E-3</v>
      </c>
      <c r="X87">
        <f t="shared" si="37"/>
        <v>6.9085919999999999E-3</v>
      </c>
      <c r="Y87">
        <f t="shared" si="37"/>
        <v>7.1310240000000006E-3</v>
      </c>
      <c r="Z87">
        <f t="shared" si="37"/>
        <v>5.6753280000000003E-3</v>
      </c>
      <c r="AA87">
        <f t="shared" si="37"/>
        <v>1.2852589090909094E-2</v>
      </c>
      <c r="AB87">
        <f t="shared" si="37"/>
        <v>8.3327498181818213E-3</v>
      </c>
      <c r="AC87">
        <f t="shared" si="37"/>
        <v>8.4570278400000025E-3</v>
      </c>
      <c r="AD87">
        <f t="shared" si="37"/>
        <v>2.6310281249999998E-2</v>
      </c>
      <c r="AE87">
        <f t="shared" si="37"/>
        <v>1.0078124999999999E-2</v>
      </c>
      <c r="AF87">
        <f t="shared" si="37"/>
        <v>2.8828125E-2</v>
      </c>
      <c r="AG87">
        <f t="shared" si="37"/>
        <v>3.2182837499999999E-2</v>
      </c>
      <c r="AH87">
        <f t="shared" si="28"/>
        <v>0.51202683818217531</v>
      </c>
      <c r="AI87">
        <v>32.83985113</v>
      </c>
      <c r="AJ87">
        <v>0.51202683818217531</v>
      </c>
      <c r="AK87">
        <v>6.4779999999999998</v>
      </c>
    </row>
    <row r="88" spans="1:42" x14ac:dyDescent="0.3">
      <c r="A88" t="s">
        <v>22</v>
      </c>
      <c r="B88" t="s">
        <v>23</v>
      </c>
      <c r="C88">
        <f t="shared" ref="C88:AG88" si="38">C48*C75</f>
        <v>3.8607187499999994E-2</v>
      </c>
      <c r="D88">
        <f t="shared" si="38"/>
        <v>2.9639331000000001E-2</v>
      </c>
      <c r="E88">
        <f t="shared" si="38"/>
        <v>7.1423752751999994E-3</v>
      </c>
      <c r="F88">
        <f t="shared" si="38"/>
        <v>1.589409E-2</v>
      </c>
      <c r="G88">
        <f t="shared" si="38"/>
        <v>1.8481500000000001E-2</v>
      </c>
      <c r="H88">
        <f t="shared" si="38"/>
        <v>3.4028437500000001E-2</v>
      </c>
      <c r="I88">
        <f t="shared" si="38"/>
        <v>1.2765055500000001E-2</v>
      </c>
      <c r="J88">
        <f t="shared" si="38"/>
        <v>2.2061596875000002E-2</v>
      </c>
      <c r="K88">
        <f t="shared" si="38"/>
        <v>4.8541041666666666E-2</v>
      </c>
      <c r="L88">
        <f t="shared" si="38"/>
        <v>4.2211812500000001E-2</v>
      </c>
      <c r="M88">
        <f t="shared" si="38"/>
        <v>3.3035714285714286E-2</v>
      </c>
      <c r="N88">
        <f t="shared" si="38"/>
        <v>2.9218749999999998E-2</v>
      </c>
      <c r="O88">
        <f t="shared" si="38"/>
        <v>9.6556100232089558E-3</v>
      </c>
      <c r="P88">
        <f t="shared" si="38"/>
        <v>9.2801451653999993E-3</v>
      </c>
      <c r="Q88">
        <f t="shared" si="38"/>
        <v>6.5017547370000003E-3</v>
      </c>
      <c r="R88">
        <f t="shared" si="38"/>
        <v>3.5138576250000005E-3</v>
      </c>
      <c r="S88">
        <f t="shared" si="38"/>
        <v>6.7194405000000016E-3</v>
      </c>
      <c r="T88">
        <f t="shared" si="38"/>
        <v>1.4755879349999999E-2</v>
      </c>
      <c r="U88">
        <f t="shared" si="38"/>
        <v>2.0363441175000004E-2</v>
      </c>
      <c r="V88">
        <f t="shared" si="38"/>
        <v>2.259048E-2</v>
      </c>
      <c r="W88">
        <f t="shared" si="38"/>
        <v>6.3308800000000005E-3</v>
      </c>
      <c r="X88">
        <f t="shared" si="38"/>
        <v>8.4487680000000006E-3</v>
      </c>
      <c r="Y88">
        <f t="shared" si="38"/>
        <v>7.5085919999999997E-3</v>
      </c>
      <c r="Z88">
        <f t="shared" si="38"/>
        <v>4.4823840000000007E-3</v>
      </c>
      <c r="AA88">
        <f t="shared" si="38"/>
        <v>2.0683941818181825E-2</v>
      </c>
      <c r="AB88">
        <f t="shared" si="38"/>
        <v>5.6349250909090926E-3</v>
      </c>
      <c r="AC88">
        <f t="shared" si="38"/>
        <v>9.847635840000004E-3</v>
      </c>
      <c r="AD88">
        <f t="shared" si="38"/>
        <v>8.7911718749999999E-3</v>
      </c>
      <c r="AE88">
        <f t="shared" si="38"/>
        <v>1.4156249999999999E-2</v>
      </c>
      <c r="AF88">
        <f t="shared" si="38"/>
        <v>2.7109374999999998E-2</v>
      </c>
      <c r="AG88">
        <f t="shared" si="38"/>
        <v>1.9309687499999999E-2</v>
      </c>
      <c r="AH88">
        <f t="shared" si="28"/>
        <v>0.55731111180228077</v>
      </c>
      <c r="AI88">
        <v>37.35113295</v>
      </c>
      <c r="AJ88">
        <v>0.55731111180228077</v>
      </c>
      <c r="AK88">
        <v>6.9939999999999998</v>
      </c>
    </row>
    <row r="89" spans="1:42" x14ac:dyDescent="0.3">
      <c r="A89" t="s">
        <v>24</v>
      </c>
      <c r="B89" t="s">
        <v>25</v>
      </c>
      <c r="C89">
        <f t="shared" ref="C89:AG89" si="39">C49*C75</f>
        <v>4.0171454999999988E-2</v>
      </c>
      <c r="D89">
        <f t="shared" si="39"/>
        <v>1.3724595000000004E-2</v>
      </c>
      <c r="E89">
        <f t="shared" si="39"/>
        <v>3.6685925352000007E-3</v>
      </c>
      <c r="F89">
        <f t="shared" si="39"/>
        <v>1.4747331406500003E-2</v>
      </c>
      <c r="G89">
        <f t="shared" si="39"/>
        <v>1.0478493018000003E-2</v>
      </c>
      <c r="H89">
        <f t="shared" si="39"/>
        <v>1.8398291625E-2</v>
      </c>
      <c r="I89">
        <f t="shared" si="39"/>
        <v>2.9347290000000001E-3</v>
      </c>
      <c r="J89">
        <f t="shared" si="39"/>
        <v>1.5741673125000001E-2</v>
      </c>
      <c r="K89">
        <f t="shared" si="39"/>
        <v>2.7106041666666667E-2</v>
      </c>
      <c r="L89">
        <f t="shared" si="39"/>
        <v>2.8654125000000003E-2</v>
      </c>
      <c r="M89">
        <f t="shared" si="39"/>
        <v>1.0714285714285714E-2</v>
      </c>
      <c r="N89">
        <f t="shared" si="39"/>
        <v>2.5312499999999998E-2</v>
      </c>
      <c r="O89">
        <f t="shared" si="39"/>
        <v>1.29768928038806E-2</v>
      </c>
      <c r="P89">
        <f t="shared" si="39"/>
        <v>8.8433201277000016E-3</v>
      </c>
      <c r="Q89">
        <f t="shared" si="39"/>
        <v>3.2874152939999998E-3</v>
      </c>
      <c r="R89">
        <f t="shared" si="39"/>
        <v>8.2584208125000003E-3</v>
      </c>
      <c r="S89">
        <f t="shared" si="39"/>
        <v>1.145844675E-2</v>
      </c>
      <c r="T89">
        <f t="shared" si="39"/>
        <v>6.9260919749999997E-3</v>
      </c>
      <c r="U89">
        <f t="shared" si="39"/>
        <v>1.1135853000000001E-2</v>
      </c>
      <c r="V89">
        <f t="shared" si="39"/>
        <v>1.4606399999999999E-2</v>
      </c>
      <c r="W89">
        <f t="shared" si="39"/>
        <v>4.0964799999999996E-3</v>
      </c>
      <c r="X89">
        <f t="shared" si="39"/>
        <v>9.5541600000000008E-3</v>
      </c>
      <c r="Y89">
        <f t="shared" si="39"/>
        <v>1.316928E-3</v>
      </c>
      <c r="Z89">
        <f t="shared" si="39"/>
        <v>2.6606400000000001E-3</v>
      </c>
      <c r="AA89">
        <f t="shared" si="39"/>
        <v>8.0960574545454571E-3</v>
      </c>
      <c r="AB89">
        <f t="shared" si="39"/>
        <v>4.72714690909091E-3</v>
      </c>
      <c r="AC89">
        <f t="shared" si="39"/>
        <v>3.6609753600000006E-3</v>
      </c>
      <c r="AD89">
        <f t="shared" si="39"/>
        <v>1.7593921875000001E-2</v>
      </c>
      <c r="AE89">
        <f t="shared" si="39"/>
        <v>1.734375E-3</v>
      </c>
      <c r="AF89">
        <f t="shared" si="39"/>
        <v>1.4453125000000001E-2</v>
      </c>
      <c r="AG89">
        <f t="shared" si="39"/>
        <v>2.7285449999999999E-2</v>
      </c>
      <c r="AH89">
        <f t="shared" si="28"/>
        <v>0.38432421345236928</v>
      </c>
      <c r="AI89">
        <v>16.18135096</v>
      </c>
      <c r="AJ89">
        <v>0.38432421345236928</v>
      </c>
      <c r="AK89">
        <v>5.0330000000000004</v>
      </c>
    </row>
    <row r="90" spans="1:42" x14ac:dyDescent="0.3">
      <c r="A90" t="s">
        <v>26</v>
      </c>
      <c r="B90" t="s">
        <v>27</v>
      </c>
      <c r="C90">
        <f t="shared" ref="C90:AG90" si="40">C50*C75</f>
        <v>3.1726366874999995E-2</v>
      </c>
      <c r="D90">
        <f t="shared" si="40"/>
        <v>2.0902992750000002E-2</v>
      </c>
      <c r="E90">
        <f t="shared" si="40"/>
        <v>2.6109036828000005E-3</v>
      </c>
      <c r="F90">
        <f t="shared" si="40"/>
        <v>1.7084391007500001E-2</v>
      </c>
      <c r="G90">
        <f t="shared" si="40"/>
        <v>9.7776745380000005E-3</v>
      </c>
      <c r="H90">
        <f t="shared" si="40"/>
        <v>3.3530019750000001E-2</v>
      </c>
      <c r="I90">
        <f t="shared" si="40"/>
        <v>2.2970007000000001E-2</v>
      </c>
      <c r="J90">
        <f t="shared" si="40"/>
        <v>2.0168977499999997E-2</v>
      </c>
      <c r="K90">
        <f t="shared" si="40"/>
        <v>3.9660208333333342E-2</v>
      </c>
      <c r="L90">
        <f t="shared" si="40"/>
        <v>3.2103062500000001E-2</v>
      </c>
      <c r="M90">
        <f t="shared" si="40"/>
        <v>3.2142857142857147E-2</v>
      </c>
      <c r="N90">
        <f t="shared" si="40"/>
        <v>1.7656250000000002E-2</v>
      </c>
      <c r="O90">
        <f t="shared" si="40"/>
        <v>1.3673581909925374E-2</v>
      </c>
      <c r="P90">
        <f t="shared" si="40"/>
        <v>1.0241985262499999E-2</v>
      </c>
      <c r="Q90">
        <f t="shared" si="40"/>
        <v>2.1352785840000003E-3</v>
      </c>
      <c r="R90">
        <f t="shared" si="40"/>
        <v>1.0487751750000001E-2</v>
      </c>
      <c r="S90">
        <f t="shared" si="40"/>
        <v>1.7809547625000005E-2</v>
      </c>
      <c r="T90">
        <f t="shared" si="40"/>
        <v>1.1109379500000001E-2</v>
      </c>
      <c r="U90">
        <f t="shared" si="40"/>
        <v>1.2029933025000002E-2</v>
      </c>
      <c r="V90">
        <f t="shared" si="40"/>
        <v>6.4067200000000003E-3</v>
      </c>
      <c r="W90">
        <f t="shared" si="40"/>
        <v>6.172959999999999E-3</v>
      </c>
      <c r="X90">
        <f t="shared" si="40"/>
        <v>6.4154879999999996E-3</v>
      </c>
      <c r="Y90">
        <f t="shared" si="40"/>
        <v>3.8691360000000004E-3</v>
      </c>
      <c r="Z90">
        <f t="shared" si="40"/>
        <v>3.8243039999999997E-3</v>
      </c>
      <c r="AA90">
        <f t="shared" si="40"/>
        <v>9.4538094545454573E-3</v>
      </c>
      <c r="AB90">
        <f t="shared" si="40"/>
        <v>6.1529520000000023E-3</v>
      </c>
      <c r="AC90">
        <f t="shared" si="40"/>
        <v>4.7485267200000009E-3</v>
      </c>
      <c r="AD90">
        <f t="shared" si="40"/>
        <v>1.4176828124999999E-2</v>
      </c>
      <c r="AE90">
        <f t="shared" si="40"/>
        <v>8.6250000000000007E-3</v>
      </c>
      <c r="AF90">
        <f t="shared" si="40"/>
        <v>1.4453125000000001E-2</v>
      </c>
      <c r="AG90">
        <f t="shared" si="40"/>
        <v>1.59514875E-2</v>
      </c>
      <c r="AH90">
        <f t="shared" si="28"/>
        <v>0.45807150553546117</v>
      </c>
      <c r="AI90">
        <v>11.128142649999999</v>
      </c>
      <c r="AJ90">
        <v>0.45807150553546117</v>
      </c>
      <c r="AK90">
        <v>5.1449999999999996</v>
      </c>
    </row>
    <row r="91" spans="1:42" x14ac:dyDescent="0.3">
      <c r="A91" t="s">
        <v>28</v>
      </c>
      <c r="B91" t="s">
        <v>29</v>
      </c>
      <c r="C91">
        <f t="shared" ref="C91:AG91" si="41">C51*C75</f>
        <v>3.3858607500000006E-2</v>
      </c>
      <c r="D91">
        <f t="shared" si="41"/>
        <v>1.5685715250000003E-2</v>
      </c>
      <c r="E91">
        <f t="shared" si="41"/>
        <v>1.0437981569999999E-2</v>
      </c>
      <c r="F91">
        <f t="shared" si="41"/>
        <v>1.7311011160500003E-2</v>
      </c>
      <c r="G91">
        <f t="shared" si="41"/>
        <v>1.1021085216000001E-2</v>
      </c>
      <c r="H91">
        <f t="shared" si="41"/>
        <v>3.396558375E-2</v>
      </c>
      <c r="I91">
        <f t="shared" si="41"/>
        <v>2.4932917125000002E-2</v>
      </c>
      <c r="J91">
        <f t="shared" si="41"/>
        <v>1.4355560625E-2</v>
      </c>
      <c r="K91">
        <f t="shared" si="41"/>
        <v>4.0873541666666673E-2</v>
      </c>
      <c r="L91">
        <f t="shared" si="41"/>
        <v>2.761775E-2</v>
      </c>
      <c r="M91">
        <f t="shared" si="41"/>
        <v>3.3035714285714286E-2</v>
      </c>
      <c r="N91">
        <f t="shared" si="41"/>
        <v>3.8593749999999996E-2</v>
      </c>
      <c r="O91">
        <f t="shared" si="41"/>
        <v>4.0743763213432838E-3</v>
      </c>
      <c r="P91">
        <f t="shared" si="41"/>
        <v>7.5525721677000028E-3</v>
      </c>
      <c r="Q91">
        <f t="shared" si="41"/>
        <v>6.6811176945000012E-3</v>
      </c>
      <c r="R91">
        <f t="shared" si="41"/>
        <v>6.9157960312500009E-3</v>
      </c>
      <c r="S91">
        <f t="shared" si="41"/>
        <v>1.2675311999999999E-2</v>
      </c>
      <c r="T91">
        <f t="shared" si="41"/>
        <v>1.5908700375000001E-2</v>
      </c>
      <c r="U91">
        <f t="shared" si="41"/>
        <v>1.7772060150000001E-2</v>
      </c>
      <c r="V91">
        <f t="shared" si="41"/>
        <v>1.0028440000000001E-2</v>
      </c>
      <c r="W91">
        <f t="shared" si="41"/>
        <v>6.4563199999999998E-3</v>
      </c>
      <c r="X91">
        <f t="shared" si="41"/>
        <v>1.7246879999999999E-2</v>
      </c>
      <c r="Y91">
        <f t="shared" si="41"/>
        <v>7.4095200000000002E-3</v>
      </c>
      <c r="Z91">
        <f t="shared" si="41"/>
        <v>1.1607935999999999E-2</v>
      </c>
      <c r="AA91">
        <f t="shared" si="41"/>
        <v>2.3879288727272737E-2</v>
      </c>
      <c r="AB91">
        <f t="shared" si="41"/>
        <v>1.7563752000000005E-2</v>
      </c>
      <c r="AC91">
        <f t="shared" si="41"/>
        <v>1.7226383040000005E-2</v>
      </c>
      <c r="AD91">
        <f t="shared" si="41"/>
        <v>2.7206671875000001E-2</v>
      </c>
      <c r="AE91">
        <f t="shared" si="41"/>
        <v>1.3232137499999999E-2</v>
      </c>
      <c r="AF91">
        <f t="shared" si="41"/>
        <v>3.0803562500000003E-2</v>
      </c>
      <c r="AG91">
        <f t="shared" si="41"/>
        <v>2.9944012499999999E-2</v>
      </c>
      <c r="AH91">
        <f t="shared" si="28"/>
        <v>0.58587405703094708</v>
      </c>
      <c r="AJ91">
        <v>0.58587405703094708</v>
      </c>
      <c r="AP91" t="s">
        <v>118</v>
      </c>
    </row>
    <row r="92" spans="1:42" x14ac:dyDescent="0.3">
      <c r="A92" t="s">
        <v>30</v>
      </c>
      <c r="B92" t="s">
        <v>31</v>
      </c>
      <c r="C92">
        <f t="shared" ref="C92:AG92" si="42">C52*C75</f>
        <v>4.0105479375000017E-2</v>
      </c>
      <c r="D92">
        <f t="shared" si="42"/>
        <v>4.3547242499999989E-3</v>
      </c>
      <c r="E92">
        <f t="shared" si="42"/>
        <v>8.9371802735999997E-3</v>
      </c>
      <c r="F92">
        <f t="shared" si="42"/>
        <v>1.5923179881000001E-2</v>
      </c>
      <c r="G92">
        <f t="shared" si="42"/>
        <v>9.800271252E-3</v>
      </c>
      <c r="H92">
        <f t="shared" si="42"/>
        <v>3.0086716500000003E-2</v>
      </c>
      <c r="I92">
        <f t="shared" si="42"/>
        <v>5.0215567500000004E-3</v>
      </c>
      <c r="J92">
        <f t="shared" si="42"/>
        <v>2.0150593124999998E-2</v>
      </c>
      <c r="K92">
        <f t="shared" si="42"/>
        <v>2.8028437500000006E-2</v>
      </c>
      <c r="L92">
        <f t="shared" si="42"/>
        <v>2.72815E-2</v>
      </c>
      <c r="M92">
        <f t="shared" si="42"/>
        <v>2.2321428571428572E-2</v>
      </c>
      <c r="N92">
        <f t="shared" si="42"/>
        <v>2.1249999999999998E-2</v>
      </c>
      <c r="O92">
        <f t="shared" si="42"/>
        <v>6.5799050010447767E-3</v>
      </c>
      <c r="P92">
        <f t="shared" si="42"/>
        <v>9.7928182790999983E-3</v>
      </c>
      <c r="Q92">
        <f t="shared" si="42"/>
        <v>4.0806597555000006E-3</v>
      </c>
      <c r="R92">
        <f t="shared" si="42"/>
        <v>4.4736156562500008E-3</v>
      </c>
      <c r="S92">
        <f t="shared" si="42"/>
        <v>8.4545369999999998E-3</v>
      </c>
      <c r="T92">
        <f t="shared" si="42"/>
        <v>1.0499964525000001E-2</v>
      </c>
      <c r="U92">
        <f t="shared" si="42"/>
        <v>1.0200389399999999E-2</v>
      </c>
      <c r="V92">
        <f t="shared" si="42"/>
        <v>1.4366480000000001E-2</v>
      </c>
      <c r="W92">
        <f t="shared" si="42"/>
        <v>7.3995199999999997E-3</v>
      </c>
      <c r="X92">
        <f t="shared" si="42"/>
        <v>7.4928479999999999E-3</v>
      </c>
      <c r="Y92">
        <f t="shared" si="42"/>
        <v>1.4526192E-2</v>
      </c>
      <c r="Z92">
        <f t="shared" si="42"/>
        <v>5.5255679999999998E-3</v>
      </c>
      <c r="AA92">
        <f t="shared" si="42"/>
        <v>5.9749483636363648E-3</v>
      </c>
      <c r="AB92">
        <f t="shared" si="42"/>
        <v>5.1712276363636376E-3</v>
      </c>
      <c r="AC92">
        <f t="shared" si="42"/>
        <v>5.4934876800000016E-3</v>
      </c>
      <c r="AD92">
        <f t="shared" si="42"/>
        <v>7.7056874999999999E-3</v>
      </c>
      <c r="AE92">
        <f t="shared" si="42"/>
        <v>1.21875E-2</v>
      </c>
      <c r="AF92">
        <f t="shared" si="42"/>
        <v>2.7343749999999997E-2</v>
      </c>
      <c r="AG92">
        <f t="shared" si="42"/>
        <v>1.9449637500000002E-2</v>
      </c>
      <c r="AH92">
        <f t="shared" si="28"/>
        <v>0.41997980377492339</v>
      </c>
      <c r="AI92">
        <v>27.01582805</v>
      </c>
      <c r="AJ92">
        <v>0.41997980377492339</v>
      </c>
      <c r="AK92">
        <v>5.9770000000000003</v>
      </c>
    </row>
    <row r="93" spans="1:42" x14ac:dyDescent="0.3">
      <c r="A93" t="s">
        <v>32</v>
      </c>
      <c r="B93" t="s">
        <v>33</v>
      </c>
      <c r="C93">
        <f t="shared" ref="C93:AG93" si="43">C53*C75</f>
        <v>2.6223333750000005E-2</v>
      </c>
      <c r="D93">
        <f t="shared" si="43"/>
        <v>9.4151587500000012E-3</v>
      </c>
      <c r="E93">
        <f t="shared" si="43"/>
        <v>7.7762759399999997E-3</v>
      </c>
      <c r="F93">
        <f t="shared" si="43"/>
        <v>1.6756566160500003E-2</v>
      </c>
      <c r="G93">
        <f t="shared" si="43"/>
        <v>1.5994703286E-2</v>
      </c>
      <c r="H93">
        <f t="shared" si="43"/>
        <v>3.7927409625000005E-2</v>
      </c>
      <c r="I93">
        <f t="shared" si="43"/>
        <v>2.5663727250000004E-2</v>
      </c>
      <c r="J93">
        <f t="shared" si="43"/>
        <v>1.9383236249999998E-2</v>
      </c>
      <c r="K93">
        <f t="shared" si="43"/>
        <v>3.8555104166666666E-2</v>
      </c>
      <c r="L93">
        <f t="shared" si="43"/>
        <v>3.1474312499999997E-2</v>
      </c>
      <c r="M93">
        <f t="shared" si="43"/>
        <v>1.9642857142857146E-2</v>
      </c>
      <c r="N93">
        <f t="shared" si="43"/>
        <v>1.953125E-2</v>
      </c>
      <c r="O93">
        <f t="shared" si="43"/>
        <v>1.2717909061791044E-2</v>
      </c>
      <c r="P93">
        <f t="shared" si="43"/>
        <v>8.973093524400004E-3</v>
      </c>
      <c r="Q93">
        <f t="shared" si="43"/>
        <v>4.0610324025000004E-3</v>
      </c>
      <c r="R93">
        <f t="shared" si="43"/>
        <v>9.6297356249999983E-3</v>
      </c>
      <c r="S93">
        <f t="shared" si="43"/>
        <v>1.3103674875E-2</v>
      </c>
      <c r="T93">
        <f t="shared" si="43"/>
        <v>1.941991065E-2</v>
      </c>
      <c r="U93">
        <f t="shared" si="43"/>
        <v>1.3729931325E-2</v>
      </c>
      <c r="V93">
        <f t="shared" si="43"/>
        <v>6.3450399999999997E-3</v>
      </c>
      <c r="W93">
        <f t="shared" si="43"/>
        <v>4.4806400000000001E-3</v>
      </c>
      <c r="X93">
        <f t="shared" si="43"/>
        <v>5.4358080000000003E-3</v>
      </c>
      <c r="Y93">
        <f t="shared" si="43"/>
        <v>9.0634080000000002E-3</v>
      </c>
      <c r="Z93">
        <f t="shared" si="43"/>
        <v>2.771136E-3</v>
      </c>
      <c r="AA93">
        <f t="shared" si="43"/>
        <v>6.5586872727272745E-3</v>
      </c>
      <c r="AB93">
        <f t="shared" si="43"/>
        <v>6.6185869090909111E-3</v>
      </c>
      <c r="AC93">
        <f t="shared" si="43"/>
        <v>4.1769388800000007E-3</v>
      </c>
      <c r="AD93">
        <f t="shared" si="43"/>
        <v>1.7883609374999998E-2</v>
      </c>
      <c r="AE93">
        <f t="shared" si="43"/>
        <v>2.1796875E-2</v>
      </c>
      <c r="AF93">
        <f t="shared" si="43"/>
        <v>3.1718749999999997E-2</v>
      </c>
      <c r="AG93">
        <f t="shared" si="43"/>
        <v>5.5970249999999994E-3</v>
      </c>
      <c r="AH93">
        <f t="shared" si="28"/>
        <v>0.47242572672153305</v>
      </c>
      <c r="AI93">
        <v>12.259477889999999</v>
      </c>
      <c r="AJ93">
        <v>0.47242572672153305</v>
      </c>
      <c r="AK93">
        <v>5.56</v>
      </c>
    </row>
    <row r="94" spans="1:42" x14ac:dyDescent="0.3">
      <c r="A94" t="s">
        <v>34</v>
      </c>
      <c r="B94" t="s">
        <v>35</v>
      </c>
      <c r="C94">
        <f t="shared" ref="C94:AG94" si="44">C54*C75</f>
        <v>3.8558694375000015E-2</v>
      </c>
      <c r="D94">
        <f t="shared" si="44"/>
        <v>1.081142775E-2</v>
      </c>
      <c r="E94">
        <f t="shared" si="44"/>
        <v>7.3584018323999993E-3</v>
      </c>
      <c r="F94">
        <f t="shared" si="44"/>
        <v>1.7680641160500003E-2</v>
      </c>
      <c r="G94">
        <f t="shared" si="44"/>
        <v>1.4480008830000002E-2</v>
      </c>
      <c r="H94">
        <f t="shared" si="44"/>
        <v>4.0251375000000006E-2</v>
      </c>
      <c r="I94">
        <f t="shared" si="44"/>
        <v>2.5506676125000002E-2</v>
      </c>
      <c r="J94">
        <f t="shared" si="44"/>
        <v>2.0794185E-2</v>
      </c>
      <c r="K94">
        <f t="shared" si="44"/>
        <v>3.3154687500000009E-2</v>
      </c>
      <c r="L94">
        <f t="shared" si="44"/>
        <v>3.2246187499999995E-2</v>
      </c>
      <c r="M94">
        <f t="shared" si="44"/>
        <v>1.8749999999999999E-2</v>
      </c>
      <c r="N94">
        <f t="shared" si="44"/>
        <v>2.8437499999999998E-2</v>
      </c>
      <c r="O94">
        <f t="shared" si="44"/>
        <v>1.4939479148507467E-2</v>
      </c>
      <c r="P94">
        <f t="shared" si="44"/>
        <v>9.0729268911000031E-3</v>
      </c>
      <c r="Q94">
        <f t="shared" si="44"/>
        <v>3.0592334542500002E-3</v>
      </c>
      <c r="R94">
        <f t="shared" si="44"/>
        <v>1.5432739312500002E-2</v>
      </c>
      <c r="S94">
        <f t="shared" si="44"/>
        <v>1.1525046749999998E-2</v>
      </c>
      <c r="T94">
        <f t="shared" si="44"/>
        <v>1.8199557224999999E-2</v>
      </c>
      <c r="U94">
        <f t="shared" si="44"/>
        <v>1.1070343574999999E-2</v>
      </c>
      <c r="V94">
        <f t="shared" si="44"/>
        <v>1.6039959999999999E-2</v>
      </c>
      <c r="W94">
        <f t="shared" si="44"/>
        <v>1.020736E-2</v>
      </c>
      <c r="X94">
        <f t="shared" si="44"/>
        <v>9.1136159999999997E-3</v>
      </c>
      <c r="Y94">
        <f t="shared" si="44"/>
        <v>1.1721744000000001E-2</v>
      </c>
      <c r="Z94">
        <f t="shared" si="44"/>
        <v>6.02952E-3</v>
      </c>
      <c r="AA94">
        <f t="shared" si="44"/>
        <v>1.4868429818181822E-2</v>
      </c>
      <c r="AB94">
        <f t="shared" si="44"/>
        <v>9.8124000000000024E-3</v>
      </c>
      <c r="AC94">
        <f t="shared" si="44"/>
        <v>1.0348894080000002E-2</v>
      </c>
      <c r="AD94">
        <f t="shared" si="44"/>
        <v>2.0332406250000001E-2</v>
      </c>
      <c r="AE94">
        <f t="shared" si="44"/>
        <v>2.5921875E-2</v>
      </c>
      <c r="AF94">
        <f t="shared" si="44"/>
        <v>3.2265624999999999E-2</v>
      </c>
      <c r="AG94">
        <f t="shared" si="44"/>
        <v>1.4832074999999998E-2</v>
      </c>
      <c r="AH94">
        <f t="shared" si="28"/>
        <v>0.55282301657743915</v>
      </c>
      <c r="AI94">
        <v>12.77889487</v>
      </c>
      <c r="AJ94">
        <v>0.55282301657743915</v>
      </c>
      <c r="AK94">
        <v>5.8129999999999997</v>
      </c>
    </row>
    <row r="95" spans="1:42" x14ac:dyDescent="0.3">
      <c r="A95" t="s">
        <v>36</v>
      </c>
      <c r="B95" t="s">
        <v>37</v>
      </c>
      <c r="C95">
        <f t="shared" ref="C95:M95" si="45">C55*C75</f>
        <v>4.1591699999999995E-2</v>
      </c>
      <c r="D95">
        <f t="shared" si="45"/>
        <v>3.8040171750000004E-2</v>
      </c>
      <c r="E95">
        <f t="shared" si="45"/>
        <v>1.3417421148E-2</v>
      </c>
      <c r="F95">
        <f t="shared" si="45"/>
        <v>1.7638133710499999E-2</v>
      </c>
      <c r="G95">
        <f t="shared" si="45"/>
        <v>6.2735328540000001E-3</v>
      </c>
      <c r="H95">
        <f t="shared" si="45"/>
        <v>3.9302574749999999E-2</v>
      </c>
      <c r="I95">
        <f t="shared" si="45"/>
        <v>2.0517628500000003E-2</v>
      </c>
      <c r="J95">
        <f t="shared" si="45"/>
        <v>1.5949229250000002E-2</v>
      </c>
      <c r="K95">
        <f t="shared" si="45"/>
        <v>5.8942604166666669E-2</v>
      </c>
      <c r="L95">
        <f t="shared" si="45"/>
        <v>5.3842437500000007E-2</v>
      </c>
      <c r="M95">
        <f t="shared" si="45"/>
        <v>4.1071428571428571E-2</v>
      </c>
      <c r="N95">
        <v>2.92E-2</v>
      </c>
      <c r="O95">
        <f t="shared" ref="O95:U95" si="46">O55*O75</f>
        <v>1.3852998656865673E-2</v>
      </c>
      <c r="P95">
        <f t="shared" si="46"/>
        <v>1.2960673053300002E-2</v>
      </c>
      <c r="Q95">
        <f t="shared" si="46"/>
        <v>8.0440821157500009E-3</v>
      </c>
      <c r="R95">
        <f t="shared" si="46"/>
        <v>1.059124190625E-2</v>
      </c>
      <c r="S95">
        <f t="shared" si="46"/>
        <v>1.1976428249999999E-2</v>
      </c>
      <c r="T95">
        <f t="shared" si="46"/>
        <v>1.8164742075E-2</v>
      </c>
      <c r="U95">
        <f t="shared" si="46"/>
        <v>2.0056173750000003E-2</v>
      </c>
      <c r="V95">
        <v>1.4492680000000001E-2</v>
      </c>
      <c r="W95">
        <v>7.7939200000000002E-3</v>
      </c>
      <c r="X95">
        <v>9.1794240000000003E-3</v>
      </c>
      <c r="Y95">
        <v>5.2205280000000003E-3</v>
      </c>
      <c r="Z95">
        <v>5.8618559999999995E-3</v>
      </c>
      <c r="AA95">
        <v>7.3085629090909113E-3</v>
      </c>
      <c r="AB95">
        <v>1.0955709090909101E-2</v>
      </c>
      <c r="AC95">
        <v>0</v>
      </c>
      <c r="AD95">
        <f t="shared" ref="AD95" si="47">SUM(V95:AC95)</f>
        <v>6.0812680000000015E-2</v>
      </c>
      <c r="AE95">
        <f>AE55*AE75</f>
        <v>1.134375E-2</v>
      </c>
      <c r="AF95">
        <f>AF55*AF75</f>
        <v>2.3046875000000001E-2</v>
      </c>
      <c r="AG95">
        <f>AG55*AG75</f>
        <v>2.1548512499999999E-2</v>
      </c>
      <c r="AH95">
        <f t="shared" si="28"/>
        <v>0.64899769950776098</v>
      </c>
      <c r="AJ95">
        <v>0.58858707099276097</v>
      </c>
    </row>
    <row r="96" spans="1:42" x14ac:dyDescent="0.3">
      <c r="A96" t="s">
        <v>38</v>
      </c>
      <c r="B96" t="s">
        <v>39</v>
      </c>
      <c r="C96">
        <f t="shared" ref="C96:AG96" si="48">C56*C75</f>
        <v>4.1625000000000002E-2</v>
      </c>
      <c r="D96">
        <f t="shared" si="48"/>
        <v>2.4927963750000001E-2</v>
      </c>
      <c r="E96">
        <f t="shared" si="48"/>
        <v>6.0530165244000005E-3</v>
      </c>
      <c r="F96">
        <f t="shared" si="48"/>
        <v>1.4692792500000001E-2</v>
      </c>
      <c r="G96">
        <f t="shared" si="48"/>
        <v>2.9163560579999999E-3</v>
      </c>
      <c r="H96">
        <f t="shared" si="48"/>
        <v>4.1604187500000007E-2</v>
      </c>
      <c r="I96">
        <f t="shared" si="48"/>
        <v>2.4738195375000004E-2</v>
      </c>
      <c r="J96">
        <f t="shared" si="48"/>
        <v>1.5103228874999998E-2</v>
      </c>
      <c r="K96">
        <f t="shared" si="48"/>
        <v>3.7385312499999997E-2</v>
      </c>
      <c r="L96">
        <f t="shared" si="48"/>
        <v>3.0497437500000002E-2</v>
      </c>
      <c r="M96">
        <f t="shared" si="48"/>
        <v>3.2142857142857147E-2</v>
      </c>
      <c r="N96">
        <f t="shared" si="48"/>
        <v>2.390625E-2</v>
      </c>
      <c r="O96">
        <f t="shared" si="48"/>
        <v>1.134965465597015E-2</v>
      </c>
      <c r="P96">
        <f t="shared" si="48"/>
        <v>1.31458687722E-2</v>
      </c>
      <c r="Q96">
        <f t="shared" si="48"/>
        <v>7.1939793194999999E-3</v>
      </c>
      <c r="R96">
        <f t="shared" si="48"/>
        <v>8.8501722187500007E-3</v>
      </c>
      <c r="S96">
        <f t="shared" si="48"/>
        <v>1.7401372874999998E-2</v>
      </c>
      <c r="T96">
        <f t="shared" si="48"/>
        <v>1.4908601474999998E-2</v>
      </c>
      <c r="U96">
        <f t="shared" si="48"/>
        <v>1.5029730224999999E-2</v>
      </c>
      <c r="V96">
        <f t="shared" si="48"/>
        <v>1.181896E-2</v>
      </c>
      <c r="W96">
        <f t="shared" si="48"/>
        <v>9.9043199999999994E-3</v>
      </c>
      <c r="X96">
        <f t="shared" si="48"/>
        <v>1.2803088000000001E-2</v>
      </c>
      <c r="Y96">
        <f t="shared" si="48"/>
        <v>4.3060800000000003E-3</v>
      </c>
      <c r="Z96">
        <f t="shared" si="48"/>
        <v>6.9371520000000011E-3</v>
      </c>
      <c r="AA96">
        <f t="shared" si="48"/>
        <v>1.5834008727272732E-2</v>
      </c>
      <c r="AB96">
        <f t="shared" si="48"/>
        <v>6.099752727272729E-3</v>
      </c>
      <c r="AC96">
        <f t="shared" si="48"/>
        <v>1.2511848960000004E-2</v>
      </c>
      <c r="AD96">
        <f t="shared" si="48"/>
        <v>1.1470546874999999E-2</v>
      </c>
      <c r="AE96">
        <f t="shared" si="48"/>
        <v>3.6843750000000001E-2</v>
      </c>
      <c r="AF96">
        <f t="shared" si="48"/>
        <v>3.7421875E-2</v>
      </c>
      <c r="AG96">
        <f t="shared" si="48"/>
        <v>6.2966250000000001E-3</v>
      </c>
      <c r="AH96">
        <f t="shared" si="28"/>
        <v>0.55571998455622285</v>
      </c>
      <c r="AI96">
        <v>20.469367219999999</v>
      </c>
      <c r="AJ96">
        <v>0.55571998455622285</v>
      </c>
      <c r="AK96">
        <v>6.4880000000000004</v>
      </c>
    </row>
    <row r="97" spans="1:48" x14ac:dyDescent="0.3">
      <c r="A97" t="s">
        <v>40</v>
      </c>
      <c r="B97" t="s">
        <v>41</v>
      </c>
      <c r="C97">
        <f t="shared" ref="C97:AG97" si="49">C57*C75</f>
        <v>4.1620421249999998E-2</v>
      </c>
      <c r="D97">
        <f t="shared" si="49"/>
        <v>3.7760368500000002E-2</v>
      </c>
      <c r="E97">
        <f t="shared" si="49"/>
        <v>8.809406575200001E-3</v>
      </c>
      <c r="F97">
        <f t="shared" si="49"/>
        <v>1.6739618625000001E-2</v>
      </c>
      <c r="G97">
        <f t="shared" si="49"/>
        <v>8.9864199179999996E-3</v>
      </c>
      <c r="H97">
        <f t="shared" si="49"/>
        <v>4.0900766625000001E-2</v>
      </c>
      <c r="I97">
        <f t="shared" si="49"/>
        <v>2.8504924875000004E-2</v>
      </c>
      <c r="J97">
        <f t="shared" si="49"/>
        <v>2.0732094374999999E-2</v>
      </c>
      <c r="K97">
        <f t="shared" si="49"/>
        <v>5.4181979166666672E-2</v>
      </c>
      <c r="L97">
        <f t="shared" si="49"/>
        <v>4.7817875000000003E-2</v>
      </c>
      <c r="M97">
        <f t="shared" si="49"/>
        <v>4.4642857142857144E-2</v>
      </c>
      <c r="N97">
        <f t="shared" si="49"/>
        <v>1.546875E-2</v>
      </c>
      <c r="O97">
        <f t="shared" si="49"/>
        <v>1.0452719876641793E-2</v>
      </c>
      <c r="P97">
        <f t="shared" si="49"/>
        <v>1.2756781448999999E-2</v>
      </c>
      <c r="Q97">
        <f t="shared" si="49"/>
        <v>1.0733473032750001E-2</v>
      </c>
      <c r="R97">
        <f t="shared" si="49"/>
        <v>6.0201300937500011E-3</v>
      </c>
      <c r="S97">
        <f t="shared" si="49"/>
        <v>1.0940756624999997E-2</v>
      </c>
      <c r="T97">
        <f t="shared" si="49"/>
        <v>2.2675951350000001E-2</v>
      </c>
      <c r="U97">
        <f t="shared" si="49"/>
        <v>1.9629575775000001E-2</v>
      </c>
      <c r="V97">
        <f t="shared" si="49"/>
        <v>1.7900599999999999E-2</v>
      </c>
      <c r="W97">
        <f t="shared" si="49"/>
        <v>5.0044800000000004E-3</v>
      </c>
      <c r="X97">
        <f t="shared" si="49"/>
        <v>1.8439727999999999E-2</v>
      </c>
      <c r="Y97">
        <f t="shared" si="49"/>
        <v>9.0460320000000007E-3</v>
      </c>
      <c r="Z97">
        <f t="shared" si="49"/>
        <v>1.4109887999999999E-2</v>
      </c>
      <c r="AA97">
        <f t="shared" si="49"/>
        <v>1.3016707636363641E-2</v>
      </c>
      <c r="AB97">
        <f t="shared" si="49"/>
        <v>7.4396640000000021E-3</v>
      </c>
      <c r="AC97">
        <f t="shared" si="49"/>
        <v>1.0924211520000003E-2</v>
      </c>
      <c r="AD97">
        <f t="shared" si="49"/>
        <v>2.7270468750000002E-2</v>
      </c>
      <c r="AE97">
        <f t="shared" si="49"/>
        <v>2.75625E-2</v>
      </c>
      <c r="AF97">
        <f t="shared" si="49"/>
        <v>3.0703124999999998E-2</v>
      </c>
      <c r="AG97">
        <f t="shared" si="49"/>
        <v>2.9524237500000002E-2</v>
      </c>
      <c r="AH97">
        <f t="shared" si="28"/>
        <v>0.67031651266122938</v>
      </c>
      <c r="AI97">
        <v>40.029700499999997</v>
      </c>
      <c r="AJ97">
        <v>0.67031651266122938</v>
      </c>
      <c r="AK97">
        <v>7.3390000000000004</v>
      </c>
    </row>
    <row r="98" spans="1:48" x14ac:dyDescent="0.3">
      <c r="A98" t="s">
        <v>42</v>
      </c>
      <c r="B98" t="s">
        <v>43</v>
      </c>
      <c r="C98">
        <f t="shared" ref="C98:AG98" si="50">C58*C75</f>
        <v>1.3347264375000001E-2</v>
      </c>
      <c r="D98">
        <f t="shared" si="50"/>
        <v>7.2566527500000037E-3</v>
      </c>
      <c r="E98">
        <f t="shared" si="50"/>
        <v>1.3241181564000001E-2</v>
      </c>
      <c r="F98">
        <f t="shared" si="50"/>
        <v>1.6766878837499999E-2</v>
      </c>
      <c r="G98">
        <f t="shared" si="50"/>
        <v>1.6175550924000002E-2</v>
      </c>
      <c r="H98">
        <f t="shared" si="50"/>
        <v>2.6702271000000003E-2</v>
      </c>
      <c r="I98">
        <f t="shared" si="50"/>
        <v>1.8102587625E-2</v>
      </c>
      <c r="J98">
        <f t="shared" si="50"/>
        <v>1.9312751249999999E-2</v>
      </c>
      <c r="K98">
        <f t="shared" si="50"/>
        <v>3.1139375E-2</v>
      </c>
      <c r="L98">
        <f t="shared" si="50"/>
        <v>2.77620625E-2</v>
      </c>
      <c r="M98">
        <f t="shared" si="50"/>
        <v>2.3214285714285715E-2</v>
      </c>
      <c r="N98">
        <f t="shared" si="50"/>
        <v>2.9843750000000002E-2</v>
      </c>
      <c r="O98">
        <f t="shared" si="50"/>
        <v>1.1455115060149255E-2</v>
      </c>
      <c r="P98">
        <f t="shared" si="50"/>
        <v>6.0477862598999994E-3</v>
      </c>
      <c r="Q98">
        <f t="shared" si="50"/>
        <v>1.5551350582500003E-3</v>
      </c>
      <c r="R98">
        <f t="shared" si="50"/>
        <v>5.7702552187500001E-3</v>
      </c>
      <c r="S98">
        <f t="shared" si="50"/>
        <v>8.4494171250000007E-3</v>
      </c>
      <c r="T98">
        <f t="shared" si="50"/>
        <v>1.3326335325000001E-2</v>
      </c>
      <c r="U98">
        <f t="shared" si="50"/>
        <v>1.3918742325E-2</v>
      </c>
      <c r="V98">
        <f t="shared" si="50"/>
        <v>8.3420000000000005E-3</v>
      </c>
      <c r="W98">
        <f t="shared" si="50"/>
        <v>4.4734399999999995E-3</v>
      </c>
      <c r="X98">
        <f t="shared" si="50"/>
        <v>4.3379040000000001E-3</v>
      </c>
      <c r="Y98">
        <f t="shared" si="50"/>
        <v>6.1639680000000006E-3</v>
      </c>
      <c r="Z98">
        <f t="shared" si="50"/>
        <v>2.5073280000000001E-3</v>
      </c>
      <c r="AA98">
        <f t="shared" si="50"/>
        <v>8.0308298181818207E-3</v>
      </c>
      <c r="AB98">
        <f t="shared" si="50"/>
        <v>5.3154872727272746E-3</v>
      </c>
      <c r="AC98">
        <f t="shared" si="50"/>
        <v>4.0307385600000011E-3</v>
      </c>
      <c r="AD98">
        <f t="shared" si="50"/>
        <v>1.172859375E-2</v>
      </c>
      <c r="AE98">
        <f t="shared" si="50"/>
        <v>2.1796875E-2</v>
      </c>
      <c r="AF98">
        <f t="shared" si="50"/>
        <v>2.4531250000000001E-2</v>
      </c>
      <c r="AG98">
        <f t="shared" si="50"/>
        <v>2.0988787499999998E-2</v>
      </c>
      <c r="AH98">
        <f t="shared" si="28"/>
        <v>0.42563459981274415</v>
      </c>
      <c r="AI98">
        <v>11.308702970000001</v>
      </c>
      <c r="AJ98">
        <v>0.42563459981274415</v>
      </c>
      <c r="AK98">
        <v>5.835</v>
      </c>
    </row>
    <row r="99" spans="1:48" x14ac:dyDescent="0.3">
      <c r="A99" t="s">
        <v>44</v>
      </c>
      <c r="B99" t="s">
        <v>45</v>
      </c>
      <c r="C99">
        <f t="shared" ref="C99:AG99" si="51">C59*C75</f>
        <v>4.1115718125000013E-2</v>
      </c>
      <c r="D99">
        <f t="shared" si="51"/>
        <v>1.5323827499999998E-2</v>
      </c>
      <c r="E99">
        <f t="shared" si="51"/>
        <v>4.4217506231999998E-3</v>
      </c>
      <c r="F99">
        <f t="shared" si="51"/>
        <v>1.7603370008999999E-2</v>
      </c>
      <c r="G99">
        <f t="shared" si="51"/>
        <v>1.0772398152E-2</v>
      </c>
      <c r="H99">
        <f t="shared" si="51"/>
        <v>3.9530180250000005E-2</v>
      </c>
      <c r="I99">
        <f t="shared" si="51"/>
        <v>2.6281275750000003E-2</v>
      </c>
      <c r="J99">
        <f t="shared" si="51"/>
        <v>1.3317780000000001E-2</v>
      </c>
      <c r="K99">
        <f t="shared" si="51"/>
        <v>2.9135625000000005E-2</v>
      </c>
      <c r="L99">
        <f t="shared" si="51"/>
        <v>2.9779187500000002E-2</v>
      </c>
      <c r="M99">
        <f t="shared" si="51"/>
        <v>2.0535714285714286E-2</v>
      </c>
      <c r="N99">
        <f t="shared" si="51"/>
        <v>3.1875000000000001E-2</v>
      </c>
      <c r="O99">
        <f t="shared" si="51"/>
        <v>1.1152437741940299E-2</v>
      </c>
      <c r="P99">
        <f t="shared" si="51"/>
        <v>1.1038024126800003E-2</v>
      </c>
      <c r="Q99">
        <f t="shared" si="51"/>
        <v>2.3691157627500001E-3</v>
      </c>
      <c r="R99">
        <f t="shared" si="51"/>
        <v>5.9926888124999999E-3</v>
      </c>
      <c r="S99">
        <f t="shared" si="51"/>
        <v>1.4187007124999998E-2</v>
      </c>
      <c r="T99">
        <f t="shared" si="51"/>
        <v>1.0239974775000001E-2</v>
      </c>
      <c r="U99">
        <f t="shared" si="51"/>
        <v>1.0836877275000002E-2</v>
      </c>
      <c r="V99">
        <f t="shared" si="51"/>
        <v>1.7535400000000003E-2</v>
      </c>
      <c r="W99">
        <f t="shared" si="51"/>
        <v>1.2824959999999998E-2</v>
      </c>
      <c r="X99">
        <f t="shared" si="51"/>
        <v>8.0832000000000005E-3</v>
      </c>
      <c r="Y99">
        <f t="shared" si="51"/>
        <v>9.1203840000000005E-3</v>
      </c>
      <c r="Z99">
        <f t="shared" si="51"/>
        <v>5.3725439999999999E-3</v>
      </c>
      <c r="AA99">
        <f t="shared" si="51"/>
        <v>1.4579668363636368E-2</v>
      </c>
      <c r="AB99">
        <f t="shared" si="51"/>
        <v>9.724326545454548E-3</v>
      </c>
      <c r="AC99">
        <f t="shared" si="51"/>
        <v>8.4445603200000025E-3</v>
      </c>
      <c r="AD99">
        <f t="shared" si="51"/>
        <v>1.9297546874999998E-2</v>
      </c>
      <c r="AE99">
        <f t="shared" si="51"/>
        <v>2.775E-2</v>
      </c>
      <c r="AF99">
        <f t="shared" si="51"/>
        <v>3.5078125000000002E-2</v>
      </c>
      <c r="AG99">
        <f t="shared" si="51"/>
        <v>1.5251850000000001E-2</v>
      </c>
      <c r="AH99">
        <f t="shared" si="28"/>
        <v>0.52857051791799547</v>
      </c>
      <c r="AI99">
        <v>17.3053475</v>
      </c>
      <c r="AJ99">
        <v>0.52857051791799547</v>
      </c>
      <c r="AK99">
        <v>5.1230000000000002</v>
      </c>
    </row>
    <row r="100" spans="1:48" x14ac:dyDescent="0.3">
      <c r="A100" t="s">
        <v>46</v>
      </c>
      <c r="B100" t="s">
        <v>47</v>
      </c>
      <c r="C100">
        <f t="shared" ref="C100:AG100" si="52">C60*C75</f>
        <v>1.7897084999999993E-2</v>
      </c>
      <c r="D100">
        <f t="shared" si="52"/>
        <v>1.0696209750000001E-2</v>
      </c>
      <c r="E100">
        <f t="shared" si="52"/>
        <v>6.8641621668000001E-3</v>
      </c>
      <c r="F100">
        <f t="shared" si="52"/>
        <v>8.2676990250000002E-3</v>
      </c>
      <c r="G100">
        <f t="shared" si="52"/>
        <v>1.2264471252E-2</v>
      </c>
      <c r="H100">
        <f t="shared" si="52"/>
        <v>2.9847331124999998E-2</v>
      </c>
      <c r="I100">
        <f t="shared" si="52"/>
        <v>2.9246682375000003E-2</v>
      </c>
      <c r="J100">
        <f t="shared" si="52"/>
        <v>2.0127005625E-2</v>
      </c>
      <c r="K100">
        <f t="shared" si="52"/>
        <v>1.7011979166666667E-2</v>
      </c>
      <c r="L100">
        <f t="shared" si="52"/>
        <v>1.7284312499999999E-2</v>
      </c>
      <c r="M100">
        <f t="shared" si="52"/>
        <v>1.6964285714285713E-2</v>
      </c>
      <c r="N100">
        <f t="shared" si="52"/>
        <v>2.5000000000000001E-2</v>
      </c>
      <c r="O100">
        <f t="shared" si="52"/>
        <v>7.4765170437313443E-3</v>
      </c>
      <c r="P100">
        <f t="shared" si="52"/>
        <v>5.7261638043000027E-3</v>
      </c>
      <c r="Q100">
        <f t="shared" si="52"/>
        <v>1.5551073360000004E-3</v>
      </c>
      <c r="R100">
        <f t="shared" si="52"/>
        <v>7.8015656250000004E-3</v>
      </c>
      <c r="S100">
        <f t="shared" si="52"/>
        <v>1.4329447875E-2</v>
      </c>
      <c r="T100">
        <f t="shared" si="52"/>
        <v>2.1225752999999999E-3</v>
      </c>
      <c r="U100">
        <f t="shared" si="52"/>
        <v>4.4889815250000005E-3</v>
      </c>
      <c r="V100">
        <f t="shared" si="52"/>
        <v>8.7970800000000005E-3</v>
      </c>
      <c r="W100">
        <f t="shared" si="52"/>
        <v>6.4247999999999996E-3</v>
      </c>
      <c r="X100">
        <f t="shared" si="52"/>
        <v>4.01784E-3</v>
      </c>
      <c r="Y100">
        <f t="shared" si="52"/>
        <v>4.1560320000000005E-3</v>
      </c>
      <c r="Z100">
        <f t="shared" si="52"/>
        <v>2.5192320000000002E-3</v>
      </c>
      <c r="AA100">
        <f t="shared" si="52"/>
        <v>5.7790232727272742E-3</v>
      </c>
      <c r="AB100">
        <f t="shared" si="52"/>
        <v>3.4754705454545461E-3</v>
      </c>
      <c r="AC100">
        <f t="shared" si="52"/>
        <v>2.0521324800000006E-3</v>
      </c>
      <c r="AD100">
        <f t="shared" si="52"/>
        <v>2.7347812500000002E-3</v>
      </c>
      <c r="AE100">
        <f t="shared" si="52"/>
        <v>4.4464125E-3</v>
      </c>
      <c r="AF100">
        <f t="shared" si="52"/>
        <v>9.0624999999999994E-3</v>
      </c>
      <c r="AG100">
        <f t="shared" si="52"/>
        <v>2.3507475E-2</v>
      </c>
      <c r="AH100">
        <f t="shared" si="28"/>
        <v>0.33194436125696547</v>
      </c>
      <c r="AI100">
        <v>8.0698328539999995</v>
      </c>
      <c r="AJ100">
        <v>0.33194436125696547</v>
      </c>
      <c r="AK100">
        <v>5.5279999999999996</v>
      </c>
    </row>
    <row r="101" spans="1:48" x14ac:dyDescent="0.3">
      <c r="A101" t="s">
        <v>48</v>
      </c>
      <c r="B101" t="s">
        <v>49</v>
      </c>
      <c r="C101">
        <f t="shared" ref="C101:AG101" si="53">C61*C75</f>
        <v>1.6690584374999987E-2</v>
      </c>
      <c r="D101">
        <f t="shared" si="53"/>
        <v>1.82672145E-2</v>
      </c>
      <c r="E101">
        <f t="shared" si="53"/>
        <v>7.1539816572000004E-3</v>
      </c>
      <c r="F101">
        <f t="shared" si="53"/>
        <v>1.4698244542500001E-2</v>
      </c>
      <c r="G101">
        <f t="shared" si="53"/>
        <v>1.365708924E-2</v>
      </c>
      <c r="H101">
        <f t="shared" si="53"/>
        <v>3.1422421125000002E-2</v>
      </c>
      <c r="I101">
        <f t="shared" si="53"/>
        <v>1.3308844499999998E-2</v>
      </c>
      <c r="J101">
        <f t="shared" si="53"/>
        <v>1.9923806250000002E-2</v>
      </c>
      <c r="K101">
        <f t="shared" si="53"/>
        <v>3.9792708333333329E-2</v>
      </c>
      <c r="L101">
        <f t="shared" si="53"/>
        <v>3.4539062500000002E-2</v>
      </c>
      <c r="M101">
        <f t="shared" si="53"/>
        <v>2.4999999999999998E-2</v>
      </c>
      <c r="N101">
        <f t="shared" si="53"/>
        <v>2.6250000000000002E-2</v>
      </c>
      <c r="O101">
        <f t="shared" si="53"/>
        <v>1.0129859105373137E-2</v>
      </c>
      <c r="P101">
        <f t="shared" si="53"/>
        <v>6.4158490287000028E-3</v>
      </c>
      <c r="Q101">
        <f t="shared" si="53"/>
        <v>2.0202312465000005E-3</v>
      </c>
      <c r="R101">
        <f t="shared" si="53"/>
        <v>1.1476168593750001E-2</v>
      </c>
      <c r="S101">
        <f t="shared" si="53"/>
        <v>1.2827201625000001E-2</v>
      </c>
      <c r="T101">
        <f t="shared" si="53"/>
        <v>1.4080480425000002E-2</v>
      </c>
      <c r="U101">
        <f t="shared" si="53"/>
        <v>1.7001431550000001E-2</v>
      </c>
      <c r="V101">
        <f t="shared" si="53"/>
        <v>1.2157999999999999E-2</v>
      </c>
      <c r="W101">
        <f t="shared" si="53"/>
        <v>4.8696E-3</v>
      </c>
      <c r="X101">
        <f t="shared" si="53"/>
        <v>6.3686400000000009E-3</v>
      </c>
      <c r="Y101">
        <f t="shared" si="53"/>
        <v>6.9793920000000001E-3</v>
      </c>
      <c r="Z101">
        <f t="shared" si="53"/>
        <v>5.7287040000000003E-3</v>
      </c>
      <c r="AA101">
        <f t="shared" si="53"/>
        <v>9.1163694545454577E-3</v>
      </c>
      <c r="AB101">
        <f t="shared" si="53"/>
        <v>8.4918632727272753E-3</v>
      </c>
      <c r="AC101">
        <f t="shared" si="53"/>
        <v>6.760699200000002E-3</v>
      </c>
      <c r="AD101">
        <f t="shared" si="53"/>
        <v>8.7101250000000009E-3</v>
      </c>
      <c r="AE101">
        <f t="shared" si="53"/>
        <v>1.0453124999999999E-2</v>
      </c>
      <c r="AF101">
        <f t="shared" si="53"/>
        <v>1.6953124999999999E-2</v>
      </c>
      <c r="AG101">
        <f t="shared" si="53"/>
        <v>2.7565312500000001E-2</v>
      </c>
      <c r="AH101">
        <f t="shared" si="28"/>
        <v>0.45881013402462917</v>
      </c>
      <c r="AI101">
        <v>14.51402594</v>
      </c>
      <c r="AJ101">
        <v>0.45881013402462917</v>
      </c>
      <c r="AK101">
        <v>6.0780000000000003</v>
      </c>
    </row>
    <row r="102" spans="1:48" x14ac:dyDescent="0.3">
      <c r="A102" t="s">
        <v>50</v>
      </c>
      <c r="B102" t="s">
        <v>51</v>
      </c>
      <c r="C102">
        <f t="shared" ref="C102:AG102" si="54">C62*C75</f>
        <v>3.6849780000000013E-2</v>
      </c>
      <c r="D102">
        <f t="shared" si="54"/>
        <v>2.2432544999999998E-2</v>
      </c>
      <c r="E102">
        <f t="shared" si="54"/>
        <v>4.7159465327999998E-3</v>
      </c>
      <c r="F102">
        <f t="shared" si="54"/>
        <v>1.73083498245E-2</v>
      </c>
      <c r="G102">
        <f t="shared" si="54"/>
        <v>7.9012601640000013E-3</v>
      </c>
      <c r="H102">
        <f t="shared" si="54"/>
        <v>3.3961546124999999E-2</v>
      </c>
      <c r="I102">
        <f t="shared" si="54"/>
        <v>1.0068421500000001E-2</v>
      </c>
      <c r="J102">
        <f t="shared" si="54"/>
        <v>1.0669666875000001E-2</v>
      </c>
      <c r="K102">
        <f t="shared" si="54"/>
        <v>3.4882291666666662E-2</v>
      </c>
      <c r="L102">
        <f t="shared" si="54"/>
        <v>3.3071562499999999E-2</v>
      </c>
      <c r="M102">
        <f t="shared" si="54"/>
        <v>3.2142857142857147E-2</v>
      </c>
      <c r="N102">
        <f t="shared" si="54"/>
        <v>3.0156250000000002E-2</v>
      </c>
      <c r="O102">
        <f t="shared" si="54"/>
        <v>1.1591707137313433E-2</v>
      </c>
      <c r="P102">
        <f t="shared" si="54"/>
        <v>9.445281064200001E-3</v>
      </c>
      <c r="Q102">
        <f t="shared" si="54"/>
        <v>4.8627044280000007E-3</v>
      </c>
      <c r="R102">
        <f t="shared" si="54"/>
        <v>6.8673445312500015E-3</v>
      </c>
      <c r="S102">
        <f t="shared" si="54"/>
        <v>4.4717321249999999E-3</v>
      </c>
      <c r="T102">
        <f t="shared" si="54"/>
        <v>1.1651012325E-2</v>
      </c>
      <c r="U102">
        <f t="shared" si="54"/>
        <v>1.3162124700000001E-2</v>
      </c>
      <c r="V102">
        <f t="shared" si="54"/>
        <v>1.3160079999999998E-2</v>
      </c>
      <c r="W102">
        <f t="shared" si="54"/>
        <v>7.8014399999999989E-3</v>
      </c>
      <c r="X102">
        <f t="shared" si="54"/>
        <v>8.2454880000000005E-3</v>
      </c>
      <c r="Y102">
        <f t="shared" si="54"/>
        <v>2.7203040000000005E-2</v>
      </c>
      <c r="Z102">
        <f t="shared" si="54"/>
        <v>7.0333439999999995E-3</v>
      </c>
      <c r="AA102">
        <f t="shared" si="54"/>
        <v>1.0546130181818186E-2</v>
      </c>
      <c r="AB102">
        <f t="shared" si="54"/>
        <v>8.0242909090909118E-3</v>
      </c>
      <c r="AC102">
        <f t="shared" si="54"/>
        <v>1.1149692480000004E-2</v>
      </c>
      <c r="AD102">
        <f t="shared" si="54"/>
        <v>1.0489031249999999E-2</v>
      </c>
      <c r="AE102">
        <f t="shared" si="54"/>
        <v>1.60624875E-2</v>
      </c>
      <c r="AF102">
        <f t="shared" si="54"/>
        <v>2.7421874999999998E-2</v>
      </c>
      <c r="AG102">
        <f t="shared" si="54"/>
        <v>2.2667924999999998E-2</v>
      </c>
      <c r="AH102">
        <f t="shared" si="28"/>
        <v>0.5060172079624965</v>
      </c>
      <c r="AI102">
        <v>18.697215629999999</v>
      </c>
      <c r="AJ102">
        <v>0.5060172079624965</v>
      </c>
      <c r="AK102">
        <v>6.7679999999999998</v>
      </c>
    </row>
    <row r="103" spans="1:48" x14ac:dyDescent="0.3">
      <c r="A103" t="s">
        <v>52</v>
      </c>
      <c r="B103" t="s">
        <v>53</v>
      </c>
      <c r="C103">
        <f t="shared" ref="C103:AG103" si="55">C63*C75</f>
        <v>3.2250841875000019E-2</v>
      </c>
      <c r="D103">
        <f t="shared" si="55"/>
        <v>1.7666565750000005E-2</v>
      </c>
      <c r="E103">
        <f t="shared" si="55"/>
        <v>9.0568073268000003E-3</v>
      </c>
      <c r="F103">
        <f t="shared" si="55"/>
        <v>1.5875608500000003E-2</v>
      </c>
      <c r="G103">
        <f t="shared" si="55"/>
        <v>1.0794994866000001E-2</v>
      </c>
      <c r="H103">
        <f t="shared" si="55"/>
        <v>3.3650066249999999E-2</v>
      </c>
      <c r="I103">
        <f t="shared" si="55"/>
        <v>2.0287608750000002E-2</v>
      </c>
      <c r="J103">
        <f t="shared" si="55"/>
        <v>8.9358468750000003E-3</v>
      </c>
      <c r="K103">
        <f t="shared" si="55"/>
        <v>3.7969270833333339E-2</v>
      </c>
      <c r="L103">
        <f t="shared" si="55"/>
        <v>3.3343625000000002E-2</v>
      </c>
      <c r="M103">
        <f t="shared" si="55"/>
        <v>2.1428571428571429E-2</v>
      </c>
      <c r="N103">
        <f t="shared" si="55"/>
        <v>3.2343749999999998E-2</v>
      </c>
      <c r="O103">
        <f t="shared" si="55"/>
        <v>1.11091910319403E-2</v>
      </c>
      <c r="P103">
        <f t="shared" si="55"/>
        <v>1.1018363507100002E-2</v>
      </c>
      <c r="Q103">
        <f t="shared" si="55"/>
        <v>7.4742235447500006E-3</v>
      </c>
      <c r="R103">
        <f t="shared" si="55"/>
        <v>3.5117347499999999E-3</v>
      </c>
      <c r="S103">
        <f t="shared" si="55"/>
        <v>1.114342875E-2</v>
      </c>
      <c r="T103">
        <f t="shared" si="55"/>
        <v>1.337636025E-2</v>
      </c>
      <c r="U103">
        <f t="shared" si="55"/>
        <v>1.3446764775000002E-2</v>
      </c>
      <c r="V103">
        <f t="shared" si="55"/>
        <v>1.4069200000000002E-2</v>
      </c>
      <c r="W103">
        <f t="shared" si="55"/>
        <v>1.0438079999999999E-2</v>
      </c>
      <c r="X103">
        <f t="shared" si="55"/>
        <v>1.1694191999999999E-2</v>
      </c>
      <c r="Y103">
        <f t="shared" si="55"/>
        <v>1.199328E-2</v>
      </c>
      <c r="Z103">
        <f t="shared" si="55"/>
        <v>6.2180639999999997E-3</v>
      </c>
      <c r="AA103">
        <f t="shared" si="55"/>
        <v>1.5072508363636368E-2</v>
      </c>
      <c r="AB103">
        <f t="shared" si="55"/>
        <v>7.5574450909090939E-3</v>
      </c>
      <c r="AC103">
        <f t="shared" si="55"/>
        <v>6.2735068800000016E-3</v>
      </c>
      <c r="AD103">
        <f t="shared" si="55"/>
        <v>1.860403125E-2</v>
      </c>
      <c r="AE103">
        <f t="shared" si="55"/>
        <v>2.5125000000000001E-2</v>
      </c>
      <c r="AF103">
        <f t="shared" si="55"/>
        <v>3.0703124999999998E-2</v>
      </c>
      <c r="AG103">
        <f t="shared" si="55"/>
        <v>3.4281712499999999E-2</v>
      </c>
      <c r="AH103">
        <f t="shared" si="28"/>
        <v>0.5367137691480407</v>
      </c>
      <c r="AI103">
        <v>23.157138289999999</v>
      </c>
      <c r="AJ103">
        <v>0.5367137691480407</v>
      </c>
      <c r="AK103">
        <v>6.3609999999999998</v>
      </c>
    </row>
    <row r="104" spans="1:48" x14ac:dyDescent="0.3">
      <c r="A104" t="s">
        <v>54</v>
      </c>
      <c r="B104" t="s">
        <v>55</v>
      </c>
      <c r="C104">
        <f t="shared" ref="C104:AG104" si="56">C64*C75</f>
        <v>3.9581004374999992E-2</v>
      </c>
      <c r="D104">
        <f t="shared" si="56"/>
        <v>1.7965017E-2</v>
      </c>
      <c r="E104">
        <f t="shared" si="56"/>
        <v>1.4023614348000002E-2</v>
      </c>
      <c r="F104">
        <f t="shared" si="56"/>
        <v>1.84754935125E-2</v>
      </c>
      <c r="G104">
        <f t="shared" si="56"/>
        <v>1.5497329158000001E-2</v>
      </c>
      <c r="H104">
        <f t="shared" si="56"/>
        <v>3.3029937000000009E-2</v>
      </c>
      <c r="I104">
        <f t="shared" si="56"/>
        <v>2.6140957875000002E-2</v>
      </c>
      <c r="J104">
        <f t="shared" si="56"/>
        <v>2.38168745625E-2</v>
      </c>
      <c r="K104">
        <f t="shared" si="56"/>
        <v>5.3081249999999996E-2</v>
      </c>
      <c r="L104">
        <f t="shared" si="56"/>
        <v>4.2899E-2</v>
      </c>
      <c r="M104">
        <f t="shared" si="56"/>
        <v>5.4464285714285708E-2</v>
      </c>
      <c r="N104">
        <f t="shared" si="56"/>
        <v>2.2812499999999999E-2</v>
      </c>
      <c r="O104">
        <f t="shared" si="56"/>
        <v>1.3338705405223882E-2</v>
      </c>
      <c r="P104">
        <f t="shared" si="56"/>
        <v>1.3599826160400003E-2</v>
      </c>
      <c r="Q104">
        <f t="shared" si="56"/>
        <v>1.3491809185500001E-2</v>
      </c>
      <c r="R104">
        <f t="shared" si="56"/>
        <v>9.7831757812500003E-3</v>
      </c>
      <c r="S104">
        <f t="shared" si="56"/>
        <v>1.4646089250000001E-2</v>
      </c>
      <c r="T104">
        <f t="shared" si="56"/>
        <v>2.226726045E-2</v>
      </c>
      <c r="U104">
        <f t="shared" si="56"/>
        <v>1.9858996125E-2</v>
      </c>
      <c r="V104">
        <f t="shared" si="56"/>
        <v>1.712E-2</v>
      </c>
      <c r="W104">
        <f t="shared" si="56"/>
        <v>4.3892799999999997E-3</v>
      </c>
      <c r="X104">
        <f t="shared" si="56"/>
        <v>1.1291904E-2</v>
      </c>
      <c r="Y104">
        <f t="shared" si="56"/>
        <v>1.589784E-2</v>
      </c>
      <c r="Z104">
        <f t="shared" si="56"/>
        <v>1.5690720000000002E-2</v>
      </c>
      <c r="AA104">
        <f t="shared" si="56"/>
        <v>2.1060130909090913E-2</v>
      </c>
      <c r="AB104">
        <f t="shared" si="56"/>
        <v>1.1864164363636368E-2</v>
      </c>
      <c r="AC104">
        <f t="shared" si="56"/>
        <v>1.0288900800000004E-2</v>
      </c>
      <c r="AD104">
        <f t="shared" si="56"/>
        <v>2.3534718749999999E-2</v>
      </c>
      <c r="AE104">
        <f t="shared" si="56"/>
        <v>2.6624999999999999E-2</v>
      </c>
      <c r="AF104">
        <f t="shared" si="56"/>
        <v>3.1406249999999997E-2</v>
      </c>
      <c r="AG104">
        <f t="shared" si="56"/>
        <v>1.6511212500000001E-2</v>
      </c>
      <c r="AH104">
        <f t="shared" si="28"/>
        <v>0.67445324722538691</v>
      </c>
      <c r="AI104">
        <v>45.853023720000003</v>
      </c>
      <c r="AJ104">
        <v>0.67445324722538691</v>
      </c>
      <c r="AK104">
        <v>7.2910000000000004</v>
      </c>
    </row>
    <row r="105" spans="1:48" x14ac:dyDescent="0.3">
      <c r="A105" t="s">
        <v>56</v>
      </c>
      <c r="B105" t="s">
        <v>57</v>
      </c>
      <c r="C105">
        <f t="shared" ref="C105:AG105" si="57">C65*C75</f>
        <v>4.1569222500000017E-2</v>
      </c>
      <c r="D105">
        <f t="shared" si="57"/>
        <v>3.0643825499999999E-2</v>
      </c>
      <c r="E105">
        <f t="shared" si="57"/>
        <v>9.8129372399999998E-3</v>
      </c>
      <c r="F105">
        <f t="shared" si="57"/>
        <v>1.7095387500000003E-2</v>
      </c>
      <c r="G105">
        <f t="shared" si="57"/>
        <v>1.0885431006E-2</v>
      </c>
      <c r="H105">
        <f t="shared" si="57"/>
        <v>3.8411883000000001E-2</v>
      </c>
      <c r="I105">
        <f t="shared" si="57"/>
        <v>1.7731542375000003E-2</v>
      </c>
      <c r="J105">
        <f t="shared" si="57"/>
        <v>1.9010345625000001E-2</v>
      </c>
      <c r="K105">
        <f t="shared" si="57"/>
        <v>5.5126250000000002E-2</v>
      </c>
      <c r="L105">
        <f t="shared" si="57"/>
        <v>4.2968062500000001E-2</v>
      </c>
      <c r="M105">
        <f t="shared" si="57"/>
        <v>4.4642857142857144E-2</v>
      </c>
      <c r="N105">
        <f t="shared" si="57"/>
        <v>3.5625000000000004E-2</v>
      </c>
      <c r="O105">
        <f t="shared" si="57"/>
        <v>8.6609356932089571E-3</v>
      </c>
      <c r="P105">
        <f t="shared" si="57"/>
        <v>9.8898239762999999E-3</v>
      </c>
      <c r="Q105">
        <f t="shared" si="57"/>
        <v>9.3686789430000011E-3</v>
      </c>
      <c r="R105">
        <f t="shared" si="57"/>
        <v>9.0454455000000024E-3</v>
      </c>
      <c r="S105">
        <f t="shared" si="57"/>
        <v>1.3546648125E-2</v>
      </c>
      <c r="T105">
        <f t="shared" si="57"/>
        <v>1.6907675400000002E-2</v>
      </c>
      <c r="U105">
        <f t="shared" si="57"/>
        <v>2.1606821550000002E-2</v>
      </c>
      <c r="V105">
        <f t="shared" si="57"/>
        <v>6.6801599999999992E-3</v>
      </c>
      <c r="W105">
        <f t="shared" si="57"/>
        <v>2.5216000000000001E-3</v>
      </c>
      <c r="X105">
        <f t="shared" si="57"/>
        <v>1.9163568000000002E-2</v>
      </c>
      <c r="Y105">
        <f t="shared" si="57"/>
        <v>2.477904E-3</v>
      </c>
      <c r="Z105">
        <f t="shared" si="57"/>
        <v>1.0741488E-2</v>
      </c>
      <c r="AA105">
        <f t="shared" si="57"/>
        <v>1.5080500363636369E-2</v>
      </c>
      <c r="AB105">
        <f t="shared" si="57"/>
        <v>7.627435636363639E-3</v>
      </c>
      <c r="AC105">
        <f t="shared" si="57"/>
        <v>9.5764406400000029E-3</v>
      </c>
      <c r="AD105">
        <f t="shared" si="57"/>
        <v>1.6907390625000001E-2</v>
      </c>
      <c r="AE105">
        <f t="shared" si="57"/>
        <v>6.1406250000000002E-3</v>
      </c>
      <c r="AF105">
        <f t="shared" si="57"/>
        <v>2.2656249999999999E-2</v>
      </c>
      <c r="AG105">
        <f t="shared" si="57"/>
        <v>2.9104462499999997E-2</v>
      </c>
      <c r="AH105">
        <f t="shared" si="28"/>
        <v>0.60122659834136616</v>
      </c>
      <c r="AI105">
        <v>39.726759850000001</v>
      </c>
      <c r="AJ105">
        <v>0.60122659834136616</v>
      </c>
      <c r="AK105">
        <v>6.7249999999999996</v>
      </c>
    </row>
    <row r="106" spans="1:48" x14ac:dyDescent="0.3">
      <c r="AI106">
        <f>CORREL(AH78:AH105,AI78:AI105)</f>
        <v>0.81494438283544102</v>
      </c>
      <c r="AK106">
        <f>CORREL(AJ78:AJ105,AK78:AK105)</f>
        <v>0.80514333161093166</v>
      </c>
    </row>
    <row r="108" spans="1:48" x14ac:dyDescent="0.3">
      <c r="C108" s="2" t="s">
        <v>0</v>
      </c>
      <c r="D108" s="2" t="s">
        <v>1</v>
      </c>
      <c r="E108" s="3" t="s">
        <v>61</v>
      </c>
      <c r="F108" s="3" t="s">
        <v>62</v>
      </c>
      <c r="G108" s="2" t="s">
        <v>64</v>
      </c>
      <c r="H108" s="2" t="s">
        <v>66</v>
      </c>
      <c r="I108" s="2" t="s">
        <v>68</v>
      </c>
      <c r="J108" s="2" t="s">
        <v>71</v>
      </c>
      <c r="K108" s="13" t="s">
        <v>126</v>
      </c>
      <c r="L108" s="13" t="s">
        <v>127</v>
      </c>
      <c r="N108" s="2" t="s">
        <v>73</v>
      </c>
      <c r="O108" s="2" t="s">
        <v>72</v>
      </c>
      <c r="P108" s="2" t="s">
        <v>76</v>
      </c>
      <c r="Q108" s="2" t="s">
        <v>78</v>
      </c>
      <c r="R108" s="13" t="s">
        <v>128</v>
      </c>
      <c r="S108" s="14" t="s">
        <v>129</v>
      </c>
      <c r="U108" s="2" t="s">
        <v>80</v>
      </c>
      <c r="V108" s="2" t="s">
        <v>81</v>
      </c>
      <c r="W108" s="2" t="s">
        <v>85</v>
      </c>
      <c r="X108" s="2" t="s">
        <v>84</v>
      </c>
      <c r="Y108" s="2" t="s">
        <v>89</v>
      </c>
      <c r="Z108" s="2" t="s">
        <v>88</v>
      </c>
      <c r="AA108" s="2" t="s">
        <v>93</v>
      </c>
      <c r="AB108" s="13" t="s">
        <v>130</v>
      </c>
      <c r="AC108" s="14" t="s">
        <v>131</v>
      </c>
      <c r="AE108" s="2" t="s">
        <v>96</v>
      </c>
      <c r="AF108" s="2" t="s">
        <v>92</v>
      </c>
      <c r="AG108" s="2" t="s">
        <v>99</v>
      </c>
      <c r="AH108" s="2" t="s">
        <v>98</v>
      </c>
      <c r="AI108" s="2" t="s">
        <v>103</v>
      </c>
      <c r="AJ108" s="2" t="s">
        <v>102</v>
      </c>
      <c r="AK108" s="2" t="s">
        <v>106</v>
      </c>
      <c r="AL108" s="2" t="s">
        <v>109</v>
      </c>
      <c r="AM108" s="13" t="s">
        <v>132</v>
      </c>
      <c r="AN108" s="14" t="s">
        <v>133</v>
      </c>
      <c r="AP108" s="2" t="s">
        <v>108</v>
      </c>
      <c r="AQ108" s="2" t="s">
        <v>113</v>
      </c>
      <c r="AR108" s="2" t="s">
        <v>112</v>
      </c>
      <c r="AS108" s="2" t="s">
        <v>116</v>
      </c>
      <c r="AT108" s="13" t="s">
        <v>134</v>
      </c>
      <c r="AU108" s="14" t="s">
        <v>135</v>
      </c>
    </row>
    <row r="109" spans="1:48" x14ac:dyDescent="0.3">
      <c r="A109" t="s">
        <v>2</v>
      </c>
      <c r="B109" t="s">
        <v>3</v>
      </c>
      <c r="C109">
        <v>3.9693808125000014E-2</v>
      </c>
      <c r="D109">
        <v>1.5004230750000002E-2</v>
      </c>
      <c r="E109">
        <v>7.7226943752000008E-3</v>
      </c>
      <c r="F109">
        <v>1.6510133839500001E-2</v>
      </c>
      <c r="G109">
        <v>1.0948736304000001E-2</v>
      </c>
      <c r="H109">
        <v>3.7140488999999999E-2</v>
      </c>
      <c r="I109">
        <v>9.9725591250000006E-3</v>
      </c>
      <c r="J109">
        <v>2.1477847875000001E-2</v>
      </c>
      <c r="K109">
        <f>SUM(C109:J109)</f>
        <v>0.15847049939370003</v>
      </c>
      <c r="L109" s="8">
        <v>15.866400000000001</v>
      </c>
      <c r="N109">
        <v>4.3548854166666665E-2</v>
      </c>
      <c r="O109">
        <v>4.09101875E-2</v>
      </c>
      <c r="P109">
        <v>3.5714285714285712E-2</v>
      </c>
      <c r="Q109">
        <v>3.515625E-2</v>
      </c>
      <c r="R109">
        <f>SUM(N109:Q109)</f>
        <v>0.15532957738095238</v>
      </c>
      <c r="S109" s="8">
        <v>15.532999999999999</v>
      </c>
      <c r="U109" s="9">
        <v>8.2222869452238806E-3</v>
      </c>
      <c r="V109">
        <v>9.5594523786000016E-3</v>
      </c>
      <c r="W109">
        <v>3.9935010015000006E-3</v>
      </c>
      <c r="X109">
        <v>3.7253646562499998E-3</v>
      </c>
      <c r="Y109">
        <v>7.5496927500000007E-3</v>
      </c>
      <c r="Z109">
        <v>1.5798335850000001E-2</v>
      </c>
      <c r="AA109">
        <v>1.6899408675000002E-2</v>
      </c>
      <c r="AB109">
        <f>SUM(U109:AA109)</f>
        <v>6.5748042256573894E-2</v>
      </c>
      <c r="AC109" s="8">
        <v>6.5835699999999999</v>
      </c>
      <c r="AE109">
        <v>1.6449479999999999E-2</v>
      </c>
      <c r="AF109">
        <v>9.0187200000000009E-3</v>
      </c>
      <c r="AG109">
        <v>9.0133439999999995E-3</v>
      </c>
      <c r="AH109">
        <v>1.1963567999999999E-2</v>
      </c>
      <c r="AI109">
        <v>4.7574720000000004E-3</v>
      </c>
      <c r="AJ109">
        <v>1.1716756363636366E-2</v>
      </c>
      <c r="AK109">
        <v>4.6148552727272732E-3</v>
      </c>
      <c r="AL109">
        <v>1.1144790720000002E-2</v>
      </c>
      <c r="AM109">
        <f>SUM(AE109:AL109)</f>
        <v>7.8678986356363639E-2</v>
      </c>
      <c r="AN109" s="8">
        <v>7.8706500000000004</v>
      </c>
      <c r="AP109">
        <v>1.7929921875000001E-2</v>
      </c>
      <c r="AQ109">
        <v>2.709375E-2</v>
      </c>
      <c r="AR109">
        <v>3.5390624999999995E-2</v>
      </c>
      <c r="AS109">
        <v>2.9244412499999997E-2</v>
      </c>
      <c r="AT109">
        <f>SUM(AP109:AS109)</f>
        <v>0.109658709375</v>
      </c>
      <c r="AU109" s="8">
        <v>73.105800000000002</v>
      </c>
      <c r="AV109" s="8"/>
    </row>
    <row r="110" spans="1:48" x14ac:dyDescent="0.3">
      <c r="A110" t="s">
        <v>4</v>
      </c>
      <c r="B110" t="s">
        <v>5</v>
      </c>
      <c r="C110">
        <v>4.146890625E-2</v>
      </c>
      <c r="D110">
        <v>2.5077480749999995E-2</v>
      </c>
      <c r="E110">
        <v>6.3302390244000008E-3</v>
      </c>
      <c r="F110">
        <v>1.7470524987E-2</v>
      </c>
      <c r="G110">
        <v>1.0568929158000001E-2</v>
      </c>
      <c r="H110">
        <v>4.1149850625000005E-2</v>
      </c>
      <c r="I110">
        <v>3.3747468750000002E-2</v>
      </c>
      <c r="J110">
        <v>1.8805342499999999E-2</v>
      </c>
      <c r="K110">
        <f t="shared" ref="K110:K136" si="58">SUM(C110:J110)</f>
        <v>0.19461874204439999</v>
      </c>
      <c r="L110" s="8">
        <v>19.4848</v>
      </c>
      <c r="N110">
        <v>4.5826354166666673E-2</v>
      </c>
      <c r="O110">
        <v>3.8061687499999997E-2</v>
      </c>
      <c r="P110">
        <v>3.7499999999999999E-2</v>
      </c>
      <c r="Q110">
        <v>2.1718750000000002E-2</v>
      </c>
      <c r="R110">
        <f t="shared" ref="R110:R136" si="59">SUM(N110:Q110)</f>
        <v>0.14310679166666668</v>
      </c>
      <c r="S110" s="8">
        <v>14.310700000000001</v>
      </c>
      <c r="U110" s="9">
        <v>7.9804578969402996E-3</v>
      </c>
      <c r="V110">
        <v>7.3261922742E-3</v>
      </c>
      <c r="W110">
        <v>3.4142168655000001E-3</v>
      </c>
      <c r="X110">
        <v>7.4011539375000001E-3</v>
      </c>
      <c r="Y110">
        <v>1.6695537749999999E-2</v>
      </c>
      <c r="Z110">
        <v>1.86141672E-2</v>
      </c>
      <c r="AA110">
        <v>1.625208165E-2</v>
      </c>
      <c r="AB110">
        <f t="shared" ref="AB110:AB136" si="60">SUM(U110:AA110)</f>
        <v>7.7683807574140298E-2</v>
      </c>
      <c r="AC110" s="8">
        <v>7.7780300000000002</v>
      </c>
      <c r="AE110">
        <v>2.000072E-2</v>
      </c>
      <c r="AF110">
        <v>8.7324799999999991E-3</v>
      </c>
      <c r="AG110">
        <v>1.0437744000000001E-2</v>
      </c>
      <c r="AH110">
        <v>7.4435520000000008E-3</v>
      </c>
      <c r="AI110">
        <v>8.8634400000000002E-3</v>
      </c>
      <c r="AJ110">
        <v>1.8565900363636371E-2</v>
      </c>
      <c r="AK110">
        <v>1.5858711272727276E-2</v>
      </c>
      <c r="AL110">
        <v>1.3938580800000005E-2</v>
      </c>
      <c r="AM110">
        <f t="shared" ref="AM110:AM136" si="61">SUM(AE110:AL110)</f>
        <v>0.10384112843636366</v>
      </c>
      <c r="AN110" s="8">
        <v>10.388999999999999</v>
      </c>
      <c r="AP110">
        <v>1.8728156249999999E-2</v>
      </c>
      <c r="AQ110">
        <v>2.1937499999999999E-2</v>
      </c>
      <c r="AR110">
        <v>2.7421874999999998E-2</v>
      </c>
      <c r="AS110">
        <v>1.7910449999999998E-2</v>
      </c>
      <c r="AT110">
        <f t="shared" ref="AT110:AT136" si="62">SUM(AP110:AS110)</f>
        <v>8.5997981249999994E-2</v>
      </c>
      <c r="AU110" s="8">
        <v>57.332000000000001</v>
      </c>
      <c r="AV110" s="8"/>
    </row>
    <row r="111" spans="1:48" x14ac:dyDescent="0.3">
      <c r="A111" t="s">
        <v>6</v>
      </c>
      <c r="B111" t="s">
        <v>7</v>
      </c>
      <c r="C111">
        <v>3.1643324999999986E-2</v>
      </c>
      <c r="D111">
        <v>5.592068999999999E-3</v>
      </c>
      <c r="E111">
        <v>8.4186189539999998E-3</v>
      </c>
      <c r="F111">
        <v>1.2136801050000002E-2</v>
      </c>
      <c r="G111">
        <v>3.0406749479999998E-3</v>
      </c>
      <c r="H111">
        <v>3.0850868250000007E-2</v>
      </c>
      <c r="I111">
        <v>2.2713555375000003E-2</v>
      </c>
      <c r="J111">
        <v>1.6223690624999999E-2</v>
      </c>
      <c r="K111">
        <f t="shared" si="58"/>
        <v>0.130619603202</v>
      </c>
      <c r="L111" s="8">
        <v>13.077400000000001</v>
      </c>
      <c r="N111">
        <v>1.8599479166666665E-2</v>
      </c>
      <c r="O111">
        <v>1.6403312499999999E-2</v>
      </c>
      <c r="P111">
        <v>2.0535714285714286E-2</v>
      </c>
      <c r="Q111">
        <v>2.1406249999999998E-2</v>
      </c>
      <c r="R111">
        <f t="shared" si="59"/>
        <v>7.6944755952380955E-2</v>
      </c>
      <c r="S111" s="8">
        <v>7.6944800000000004</v>
      </c>
      <c r="U111" s="9">
        <v>8.7580297705970155E-3</v>
      </c>
      <c r="V111">
        <v>4.6117626210000007E-3</v>
      </c>
      <c r="W111">
        <v>2.2454468055000004E-3</v>
      </c>
      <c r="X111">
        <v>1.8760221000000001E-2</v>
      </c>
      <c r="Y111">
        <v>1.4871738375000004E-2</v>
      </c>
      <c r="Z111">
        <v>1.8498233249999998E-3</v>
      </c>
      <c r="AA111">
        <v>6.732510750000001E-3</v>
      </c>
      <c r="AB111">
        <f t="shared" si="60"/>
        <v>5.7829532647097025E-2</v>
      </c>
      <c r="AC111" s="8">
        <v>5.7903099999999998</v>
      </c>
      <c r="AE111">
        <v>9.9726399999999996E-3</v>
      </c>
      <c r="AF111">
        <v>1.4798559999999999E-2</v>
      </c>
      <c r="AG111">
        <v>4.5236640000000002E-3</v>
      </c>
      <c r="AH111">
        <v>4.8933600000000002E-3</v>
      </c>
      <c r="AI111">
        <v>2.2650719999999999E-3</v>
      </c>
      <c r="AJ111">
        <v>4.1890189090909103E-3</v>
      </c>
      <c r="AK111">
        <v>1.3699418181818187E-3</v>
      </c>
      <c r="AL111">
        <v>2.9556547200000004E-3</v>
      </c>
      <c r="AM111">
        <f t="shared" si="61"/>
        <v>4.4967911447272732E-2</v>
      </c>
      <c r="AN111" s="8">
        <v>4.4976399999999996</v>
      </c>
      <c r="AP111">
        <v>4.9113749999999999E-3</v>
      </c>
      <c r="AQ111">
        <v>7.285724999999999E-3</v>
      </c>
      <c r="AR111">
        <v>1.90625E-2</v>
      </c>
      <c r="AS111">
        <v>2.8404862499999999E-2</v>
      </c>
      <c r="AT111">
        <f t="shared" si="62"/>
        <v>5.9664462500000001E-2</v>
      </c>
      <c r="AU111" s="8">
        <v>39.776299999999999</v>
      </c>
      <c r="AV111" s="8"/>
    </row>
    <row r="112" spans="1:48" x14ac:dyDescent="0.3">
      <c r="A112" t="s">
        <v>8</v>
      </c>
      <c r="B112" t="s">
        <v>9</v>
      </c>
      <c r="C112">
        <v>3.5339416875000002E-2</v>
      </c>
      <c r="D112">
        <v>1.6371195749999998E-2</v>
      </c>
      <c r="E112">
        <v>7.7794251876000002E-3</v>
      </c>
      <c r="F112">
        <v>1.2332908246500001E-2</v>
      </c>
      <c r="G112">
        <v>3.7867361399999996E-3</v>
      </c>
      <c r="H112">
        <v>2.4949359000000001E-2</v>
      </c>
      <c r="I112">
        <v>4.2466657500000006E-3</v>
      </c>
      <c r="J112">
        <v>7.5894862500000011E-3</v>
      </c>
      <c r="K112">
        <f t="shared" si="58"/>
        <v>0.1123951931991</v>
      </c>
      <c r="L112" s="8">
        <v>11.2532</v>
      </c>
      <c r="N112">
        <v>3.2001145833333342E-2</v>
      </c>
      <c r="O112">
        <v>3.4133749999999997E-2</v>
      </c>
      <c r="P112">
        <v>2.4107142857142858E-2</v>
      </c>
      <c r="Q112">
        <v>2.4531249999999998E-2</v>
      </c>
      <c r="R112">
        <f t="shared" si="59"/>
        <v>0.11477328869047621</v>
      </c>
      <c r="S112" s="8">
        <v>11.4773</v>
      </c>
      <c r="U112" s="9">
        <v>1.4297034624179106E-2</v>
      </c>
      <c r="V112">
        <v>1.1700364123800005E-2</v>
      </c>
      <c r="W112">
        <v>4.6675397880000004E-3</v>
      </c>
      <c r="X112">
        <v>7.8750545625000008E-3</v>
      </c>
      <c r="Y112">
        <v>1.2199496624999999E-2</v>
      </c>
      <c r="Z112">
        <v>1.3169242575E-2</v>
      </c>
      <c r="AA112">
        <v>1.129464405E-2</v>
      </c>
      <c r="AB112">
        <f t="shared" si="60"/>
        <v>7.5203376348479109E-2</v>
      </c>
      <c r="AC112" s="8">
        <v>7.5309400000000002</v>
      </c>
      <c r="AE112">
        <v>1.1466479999999999E-2</v>
      </c>
      <c r="AF112">
        <v>7.5128E-3</v>
      </c>
      <c r="AG112">
        <v>7.0706880000000012E-3</v>
      </c>
      <c r="AH112">
        <v>4.7750880000000002E-3</v>
      </c>
      <c r="AI112">
        <v>7.5344640000000003E-3</v>
      </c>
      <c r="AJ112">
        <v>1.4547700363636368E-2</v>
      </c>
      <c r="AK112">
        <v>6.6960850909090937E-3</v>
      </c>
      <c r="AL112">
        <v>9.5277427200000028E-3</v>
      </c>
      <c r="AM112">
        <f t="shared" si="61"/>
        <v>6.9131048174545462E-2</v>
      </c>
      <c r="AN112" s="8">
        <v>6.9161900000000003</v>
      </c>
      <c r="AP112">
        <v>1.084396875E-2</v>
      </c>
      <c r="AQ112">
        <v>7.3593749999999996E-3</v>
      </c>
      <c r="AR112">
        <v>1.2812499999999999E-2</v>
      </c>
      <c r="AS112">
        <v>2.2527974999999999E-2</v>
      </c>
      <c r="AT112">
        <f t="shared" si="62"/>
        <v>5.354381875E-2</v>
      </c>
      <c r="AU112" s="8">
        <v>35.695900000000002</v>
      </c>
      <c r="AV112" s="8"/>
    </row>
    <row r="113" spans="1:48" x14ac:dyDescent="0.3">
      <c r="A113" t="s">
        <v>10</v>
      </c>
      <c r="B113" t="s">
        <v>11</v>
      </c>
      <c r="C113">
        <v>4.1614593750000012E-2</v>
      </c>
      <c r="D113">
        <v>1.8442788749999994E-2</v>
      </c>
      <c r="E113">
        <v>9.5184456264000017E-3</v>
      </c>
      <c r="F113">
        <v>1.1869373745E-2</v>
      </c>
      <c r="G113">
        <v>5.4828450000000009E-3</v>
      </c>
      <c r="H113">
        <v>3.6421874999999999E-2</v>
      </c>
      <c r="I113">
        <v>1.7593056000000001E-3</v>
      </c>
      <c r="J113">
        <v>1.1237709375E-2</v>
      </c>
      <c r="K113">
        <f t="shared" si="58"/>
        <v>0.13634693684640001</v>
      </c>
      <c r="L113" s="8">
        <v>13.651</v>
      </c>
      <c r="N113">
        <v>3.5486250000000004E-2</v>
      </c>
      <c r="O113">
        <v>2.6822437500000001E-2</v>
      </c>
      <c r="P113">
        <v>1.9642857142857146E-2</v>
      </c>
      <c r="Q113">
        <v>1.4374999999999999E-2</v>
      </c>
      <c r="R113">
        <f t="shared" si="59"/>
        <v>9.6326544642857143E-2</v>
      </c>
      <c r="S113" s="8">
        <v>9.6326499999999999</v>
      </c>
      <c r="U113" s="9">
        <v>9.9839324914925386E-3</v>
      </c>
      <c r="V113">
        <v>1.1940982164900001E-2</v>
      </c>
      <c r="W113">
        <v>3.1944071452500002E-3</v>
      </c>
      <c r="X113">
        <v>1.6165880437499999E-2</v>
      </c>
      <c r="Y113">
        <v>1.6236247500000002E-2</v>
      </c>
      <c r="Z113">
        <v>9.1206951750000004E-3</v>
      </c>
      <c r="AA113">
        <v>9.5565838500000014E-3</v>
      </c>
      <c r="AB113">
        <f t="shared" si="60"/>
        <v>7.6198728764142548E-2</v>
      </c>
      <c r="AC113" s="8">
        <v>7.63002</v>
      </c>
      <c r="AE113">
        <v>1.710772E-2</v>
      </c>
      <c r="AF113">
        <v>5.0089599999999998E-3</v>
      </c>
      <c r="AG113">
        <v>1.6654656E-2</v>
      </c>
      <c r="AH113">
        <v>2.8889760000000001E-3</v>
      </c>
      <c r="AI113">
        <v>4.1572799999999993E-3</v>
      </c>
      <c r="AJ113">
        <v>9.9830574545454569E-3</v>
      </c>
      <c r="AK113">
        <v>3.7963614545454558E-3</v>
      </c>
      <c r="AL113">
        <v>8.8368076800000028E-3</v>
      </c>
      <c r="AM113">
        <f t="shared" si="61"/>
        <v>6.8433818589090922E-2</v>
      </c>
      <c r="AN113" s="8">
        <v>6.84565</v>
      </c>
      <c r="AP113">
        <v>1.3621125E-2</v>
      </c>
      <c r="AQ113">
        <v>1.9546874999999998E-2</v>
      </c>
      <c r="AR113">
        <v>2.0390624999999999E-2</v>
      </c>
      <c r="AS113">
        <v>2.1548512499999999E-2</v>
      </c>
      <c r="AT113">
        <f t="shared" si="62"/>
        <v>7.5107137500000004E-2</v>
      </c>
      <c r="AU113" s="8">
        <v>50.071399999999997</v>
      </c>
      <c r="AV113" s="8"/>
    </row>
    <row r="114" spans="1:48" x14ac:dyDescent="0.3">
      <c r="A114" t="s">
        <v>12</v>
      </c>
      <c r="B114" t="s">
        <v>13</v>
      </c>
      <c r="C114">
        <v>4.0505287500000008E-2</v>
      </c>
      <c r="D114">
        <v>1.7156826000000003E-2</v>
      </c>
      <c r="E114">
        <v>7.6982987952000006E-3</v>
      </c>
      <c r="F114">
        <v>1.7428054500000002E-2</v>
      </c>
      <c r="G114">
        <v>8.8914742920000005E-3</v>
      </c>
      <c r="H114">
        <v>3.1253090625E-2</v>
      </c>
      <c r="I114">
        <v>1.5073702875000001E-2</v>
      </c>
      <c r="J114">
        <v>1.7663291249999998E-2</v>
      </c>
      <c r="K114">
        <f t="shared" si="58"/>
        <v>0.15567002583720002</v>
      </c>
      <c r="L114" s="8">
        <v>15.586</v>
      </c>
      <c r="N114">
        <v>4.0210520833333326E-2</v>
      </c>
      <c r="O114">
        <v>3.3623437499999999E-2</v>
      </c>
      <c r="P114">
        <v>3.3035714285714286E-2</v>
      </c>
      <c r="Q114">
        <v>2.5937500000000002E-2</v>
      </c>
      <c r="R114">
        <f t="shared" si="59"/>
        <v>0.13280717261904762</v>
      </c>
      <c r="S114" s="8">
        <v>13.2807</v>
      </c>
      <c r="U114" s="9">
        <v>1.2044034953731343E-2</v>
      </c>
      <c r="V114">
        <v>7.1732652543000002E-3</v>
      </c>
      <c r="W114">
        <v>1.0727124637500002E-3</v>
      </c>
      <c r="X114">
        <v>6.3582291562499999E-3</v>
      </c>
      <c r="Y114">
        <v>6.1711560000000006E-3</v>
      </c>
      <c r="Z114">
        <v>1.5610149225E-2</v>
      </c>
      <c r="AA114">
        <v>1.4195015775E-2</v>
      </c>
      <c r="AB114">
        <f t="shared" si="60"/>
        <v>6.2624562828031333E-2</v>
      </c>
      <c r="AC114" s="8">
        <v>6.2707600000000001</v>
      </c>
      <c r="AE114">
        <v>1.2099560000000001E-2</v>
      </c>
      <c r="AF114">
        <v>2.0332799999999997E-3</v>
      </c>
      <c r="AG114">
        <v>5.7402720000000003E-3</v>
      </c>
      <c r="AH114">
        <v>6.1792320000000006E-3</v>
      </c>
      <c r="AI114">
        <v>4.7515199999999995E-3</v>
      </c>
      <c r="AJ114">
        <v>2.073932072727273E-2</v>
      </c>
      <c r="AK114">
        <v>1.7487303272727277E-2</v>
      </c>
      <c r="AL114">
        <v>1.2543284160000005E-2</v>
      </c>
      <c r="AM114">
        <f t="shared" si="61"/>
        <v>8.1573772160000016E-2</v>
      </c>
      <c r="AN114" s="8">
        <v>8.1624599999999994</v>
      </c>
      <c r="AP114">
        <v>6.9052031249999994E-3</v>
      </c>
      <c r="AQ114">
        <v>1.6171874999999999E-2</v>
      </c>
      <c r="AR114">
        <v>2.296875E-2</v>
      </c>
      <c r="AS114">
        <v>2.0569012499999997E-2</v>
      </c>
      <c r="AT114">
        <f t="shared" si="62"/>
        <v>6.6614840624999991E-2</v>
      </c>
      <c r="AU114" s="8">
        <v>44.4099</v>
      </c>
      <c r="AV114" s="8"/>
    </row>
    <row r="115" spans="1:48" x14ac:dyDescent="0.3">
      <c r="A115" t="s">
        <v>14</v>
      </c>
      <c r="B115" t="s">
        <v>15</v>
      </c>
      <c r="C115">
        <v>4.0168124999999999E-2</v>
      </c>
      <c r="D115">
        <v>2.7852536250000007E-2</v>
      </c>
      <c r="E115">
        <v>1.4543609832000001E-2</v>
      </c>
      <c r="F115">
        <v>1.84754935125E-2</v>
      </c>
      <c r="G115">
        <v>9.6646416840000023E-3</v>
      </c>
      <c r="H115">
        <v>3.8819475000000006E-2</v>
      </c>
      <c r="I115">
        <v>2.03304825E-2</v>
      </c>
      <c r="J115">
        <v>2.0996926500000002E-2</v>
      </c>
      <c r="K115">
        <f t="shared" si="58"/>
        <v>0.19085129027850001</v>
      </c>
      <c r="L115" s="8">
        <v>19.108499999999999</v>
      </c>
      <c r="N115">
        <v>5.6604374999999998E-2</v>
      </c>
      <c r="O115">
        <v>4.8479625000000005E-2</v>
      </c>
      <c r="P115">
        <v>3.4821428571428573E-2</v>
      </c>
      <c r="Q115">
        <v>3.2343749999999998E-2</v>
      </c>
      <c r="R115">
        <f t="shared" si="59"/>
        <v>0.17224917857142857</v>
      </c>
      <c r="S115" s="8">
        <v>17.224900000000002</v>
      </c>
      <c r="U115" s="9">
        <v>9.6359975657462713E-3</v>
      </c>
      <c r="V115">
        <v>1.3280698707299999E-2</v>
      </c>
      <c r="W115">
        <v>1.3593771621000001E-2</v>
      </c>
      <c r="X115">
        <v>1.2459153375E-2</v>
      </c>
      <c r="Y115">
        <v>1.5273128249999999E-2</v>
      </c>
      <c r="Z115">
        <v>2.2630396949999999E-2</v>
      </c>
      <c r="AA115">
        <v>2.0960368649999998E-2</v>
      </c>
      <c r="AB115">
        <f t="shared" si="60"/>
        <v>0.10783351511904629</v>
      </c>
      <c r="AC115" s="8">
        <v>10.797800000000001</v>
      </c>
      <c r="AE115">
        <v>1.8606720000000004E-2</v>
      </c>
      <c r="AF115">
        <v>5.1428800000000007E-3</v>
      </c>
      <c r="AG115">
        <v>1.2761232000000001E-2</v>
      </c>
      <c r="AH115">
        <v>3.0708528000000002E-2</v>
      </c>
      <c r="AI115">
        <v>1.422024E-2</v>
      </c>
      <c r="AJ115">
        <v>2.1783850909090914E-2</v>
      </c>
      <c r="AK115">
        <v>1.4494985454545459E-2</v>
      </c>
      <c r="AL115">
        <v>1.0456626240000004E-2</v>
      </c>
      <c r="AM115">
        <f t="shared" si="61"/>
        <v>0.12817506260363637</v>
      </c>
      <c r="AN115" s="8">
        <v>12.472899999999999</v>
      </c>
      <c r="AP115">
        <v>3.4212093749999999E-2</v>
      </c>
      <c r="AQ115">
        <v>2.6785725E-2</v>
      </c>
      <c r="AR115">
        <v>3.4374999999999996E-2</v>
      </c>
      <c r="AS115">
        <v>1.5391799999999999E-2</v>
      </c>
      <c r="AT115">
        <f t="shared" si="62"/>
        <v>0.11076461875</v>
      </c>
      <c r="AU115" s="8">
        <v>73.843100000000007</v>
      </c>
      <c r="AV115" s="8"/>
    </row>
    <row r="116" spans="1:48" x14ac:dyDescent="0.3">
      <c r="A116" t="s">
        <v>16</v>
      </c>
      <c r="B116" t="s">
        <v>17</v>
      </c>
      <c r="C116">
        <v>2.2655654999999997E-2</v>
      </c>
      <c r="D116">
        <v>2.2596380999999995E-2</v>
      </c>
      <c r="E116">
        <v>1.3497409080000003E-2</v>
      </c>
      <c r="F116">
        <v>1.7465017499999999E-2</v>
      </c>
      <c r="G116">
        <v>1.3507881930000002E-2</v>
      </c>
      <c r="H116">
        <v>3.2928580124999995E-2</v>
      </c>
      <c r="I116">
        <v>1.2936384E-2</v>
      </c>
      <c r="J116">
        <v>1.9755780000000001E-2</v>
      </c>
      <c r="K116">
        <f t="shared" si="58"/>
        <v>0.15534308863500002</v>
      </c>
      <c r="L116" s="8">
        <v>15.5543</v>
      </c>
      <c r="N116">
        <v>4.6831562499999993E-2</v>
      </c>
      <c r="O116">
        <v>3.7697812499999997E-2</v>
      </c>
      <c r="P116">
        <v>3.9285714285714292E-2</v>
      </c>
      <c r="Q116">
        <v>2.1093750000000001E-2</v>
      </c>
      <c r="R116">
        <f t="shared" si="59"/>
        <v>0.14490883928571427</v>
      </c>
      <c r="S116" s="8">
        <v>14.4909</v>
      </c>
      <c r="U116" s="9">
        <v>1.3893837255000005E-2</v>
      </c>
      <c r="V116">
        <v>1.1424516647400003E-2</v>
      </c>
      <c r="W116">
        <v>6.72705346275E-3</v>
      </c>
      <c r="X116">
        <v>8.5383905624999996E-3</v>
      </c>
      <c r="Y116">
        <v>1.0760853375000001E-2</v>
      </c>
      <c r="Z116">
        <v>2.2496980500000003E-2</v>
      </c>
      <c r="AA116">
        <v>1.6014419549999999E-2</v>
      </c>
      <c r="AB116">
        <f t="shared" si="60"/>
        <v>8.9856051352650013E-2</v>
      </c>
      <c r="AC116" s="8">
        <v>8.9978099999999994</v>
      </c>
      <c r="AE116">
        <v>8.9005600000000001E-3</v>
      </c>
      <c r="AF116">
        <v>4.25648E-3</v>
      </c>
      <c r="AG116">
        <v>5.7785280000000007E-3</v>
      </c>
      <c r="AH116">
        <v>8.8855679999999999E-3</v>
      </c>
      <c r="AI116">
        <v>7.9245119999999999E-3</v>
      </c>
      <c r="AJ116">
        <v>1.2337226181818185E-2</v>
      </c>
      <c r="AK116">
        <v>8.6551745454545477E-3</v>
      </c>
      <c r="AL116">
        <v>6.5293574400000012E-3</v>
      </c>
      <c r="AM116">
        <f t="shared" si="61"/>
        <v>6.3267406167272722E-2</v>
      </c>
      <c r="AN116" s="8">
        <v>6.3295000000000003</v>
      </c>
      <c r="AP116">
        <v>3.6391921874999997E-2</v>
      </c>
      <c r="AQ116">
        <v>3.3281249999999998E-2</v>
      </c>
      <c r="AR116">
        <v>3.5390624999999995E-2</v>
      </c>
      <c r="AS116">
        <v>2.0569012499999997E-2</v>
      </c>
      <c r="AT116">
        <f t="shared" si="62"/>
        <v>0.12563280937499999</v>
      </c>
      <c r="AU116" s="8">
        <v>83.755200000000002</v>
      </c>
      <c r="AV116" s="8"/>
    </row>
    <row r="117" spans="1:48" x14ac:dyDescent="0.3">
      <c r="A117" t="s">
        <v>18</v>
      </c>
      <c r="B117" t="s">
        <v>19</v>
      </c>
      <c r="C117">
        <v>3.5381250000000003E-2</v>
      </c>
      <c r="D117">
        <v>9.2535705000000024E-3</v>
      </c>
      <c r="E117">
        <v>1.8065148768E-2</v>
      </c>
      <c r="F117">
        <v>1.7927055000000001E-2</v>
      </c>
      <c r="G117">
        <v>1.2603594456000001E-2</v>
      </c>
      <c r="H117">
        <v>3.1037223375000002E-2</v>
      </c>
      <c r="I117">
        <v>1.4719807125000001E-2</v>
      </c>
      <c r="J117">
        <v>2.2032632812500001E-2</v>
      </c>
      <c r="K117">
        <f t="shared" si="58"/>
        <v>0.16102028203650001</v>
      </c>
      <c r="L117" s="8">
        <v>16.123000000000001</v>
      </c>
      <c r="N117">
        <v>5.315385416666666E-2</v>
      </c>
      <c r="O117">
        <v>4.5656687500000001E-2</v>
      </c>
      <c r="P117">
        <v>5.8035714285714288E-2</v>
      </c>
      <c r="Q117">
        <v>3.4218749999999999E-2</v>
      </c>
      <c r="R117">
        <f t="shared" si="59"/>
        <v>0.19106500595238093</v>
      </c>
      <c r="S117" s="8">
        <v>19.1065</v>
      </c>
      <c r="U117" s="9">
        <v>1.3006261838283583E-2</v>
      </c>
      <c r="V117">
        <v>1.3592840153400005E-2</v>
      </c>
      <c r="W117">
        <v>1.0162477849500001E-2</v>
      </c>
      <c r="X117">
        <v>4.2645749062499997E-3</v>
      </c>
      <c r="Y117">
        <v>1.0676937375000001E-2</v>
      </c>
      <c r="Z117">
        <v>2.2979997000000002E-2</v>
      </c>
      <c r="AA117">
        <v>1.7865691425000003E-2</v>
      </c>
      <c r="AB117">
        <f t="shared" si="60"/>
        <v>9.2548780547433596E-2</v>
      </c>
      <c r="AC117" s="8">
        <v>9.26783</v>
      </c>
      <c r="AE117">
        <v>1.4605199999999999E-2</v>
      </c>
      <c r="AF117">
        <v>9.3091200000000006E-3</v>
      </c>
      <c r="AG117">
        <v>1.2367248000000001E-2</v>
      </c>
      <c r="AH117">
        <v>3.4472783999999999E-2</v>
      </c>
      <c r="AI117">
        <v>1.9389503999999998E-2</v>
      </c>
      <c r="AJ117">
        <v>1.3941761454545457E-2</v>
      </c>
      <c r="AK117">
        <v>1.1000000000000001E-3</v>
      </c>
      <c r="AL117">
        <v>6.1649222400000023E-3</v>
      </c>
      <c r="AM117">
        <f t="shared" si="61"/>
        <v>0.11135053969454545</v>
      </c>
      <c r="AN117" s="8">
        <v>11.1302</v>
      </c>
      <c r="AP117">
        <v>2.9968031249999999E-2</v>
      </c>
      <c r="AQ117">
        <v>3.0890624999999998E-2</v>
      </c>
      <c r="AR117">
        <v>3.3046874999999996E-2</v>
      </c>
      <c r="AS117">
        <v>2.8404862499999999E-2</v>
      </c>
      <c r="AT117">
        <f t="shared" si="62"/>
        <v>0.12231039375</v>
      </c>
      <c r="AU117" s="8">
        <v>81.540300000000002</v>
      </c>
      <c r="AV117" s="8"/>
    </row>
    <row r="118" spans="1:48" x14ac:dyDescent="0.3">
      <c r="A118" t="s">
        <v>20</v>
      </c>
      <c r="B118" t="s">
        <v>21</v>
      </c>
      <c r="C118">
        <v>4.1524059374999991E-2</v>
      </c>
      <c r="D118">
        <v>1.8702445500000001E-2</v>
      </c>
      <c r="E118">
        <v>8.2362582972000022E-3</v>
      </c>
      <c r="F118">
        <v>1.27214263395E-2</v>
      </c>
      <c r="G118">
        <v>9.438575975999999E-3</v>
      </c>
      <c r="H118">
        <v>1.9569119625000003E-2</v>
      </c>
      <c r="I118">
        <v>7.4768489999999998E-3</v>
      </c>
      <c r="J118">
        <v>2.007809625E-2</v>
      </c>
      <c r="K118">
        <f t="shared" si="58"/>
        <v>0.1377468303627</v>
      </c>
      <c r="L118" s="8">
        <v>13.791499999999999</v>
      </c>
      <c r="N118">
        <v>4.3581145833333342E-2</v>
      </c>
      <c r="O118">
        <v>3.4780562500000001E-2</v>
      </c>
      <c r="P118">
        <v>3.2142857142857147E-2</v>
      </c>
      <c r="Q118">
        <v>3.6562499999999998E-2</v>
      </c>
      <c r="R118">
        <f t="shared" si="59"/>
        <v>0.14706706547619047</v>
      </c>
      <c r="S118" s="8">
        <v>14.7067</v>
      </c>
      <c r="U118" s="9">
        <v>5.7496277511940299E-3</v>
      </c>
      <c r="V118">
        <v>8.2867349699999992E-3</v>
      </c>
      <c r="W118">
        <v>3.3440795730000001E-3</v>
      </c>
      <c r="X118">
        <v>4.2157799999999997E-3</v>
      </c>
      <c r="Y118">
        <v>2.7245643749999986E-3</v>
      </c>
      <c r="Z118">
        <v>1.7313344324999997E-2</v>
      </c>
      <c r="AA118">
        <v>1.8759371849999998E-2</v>
      </c>
      <c r="AB118">
        <f t="shared" si="60"/>
        <v>6.0393502844194022E-2</v>
      </c>
      <c r="AC118" s="8">
        <v>6.0471399999999997</v>
      </c>
      <c r="AE118">
        <v>1.5727560000000002E-2</v>
      </c>
      <c r="AF118">
        <v>4.3352E-3</v>
      </c>
      <c r="AG118">
        <v>6.9085919999999999E-3</v>
      </c>
      <c r="AH118">
        <v>7.1310240000000006E-3</v>
      </c>
      <c r="AI118">
        <v>5.6753280000000003E-3</v>
      </c>
      <c r="AJ118">
        <v>1.2852589090909094E-2</v>
      </c>
      <c r="AK118">
        <v>8.3327498181818213E-3</v>
      </c>
      <c r="AL118">
        <v>8.4570278400000025E-3</v>
      </c>
      <c r="AM118">
        <f t="shared" si="61"/>
        <v>6.9420070749090915E-2</v>
      </c>
      <c r="AN118" s="8">
        <v>6.9449699999999996</v>
      </c>
      <c r="AP118">
        <v>2.6310281249999998E-2</v>
      </c>
      <c r="AQ118">
        <v>1.0078124999999999E-2</v>
      </c>
      <c r="AR118">
        <v>2.8828125E-2</v>
      </c>
      <c r="AS118">
        <v>3.2182837499999999E-2</v>
      </c>
      <c r="AT118">
        <f t="shared" si="62"/>
        <v>9.7399368749999993E-2</v>
      </c>
      <c r="AU118" s="8">
        <v>64.932900000000004</v>
      </c>
      <c r="AV118" s="8"/>
    </row>
    <row r="119" spans="1:48" x14ac:dyDescent="0.3">
      <c r="A119" t="s">
        <v>22</v>
      </c>
      <c r="B119" t="s">
        <v>23</v>
      </c>
      <c r="C119">
        <v>3.8607187499999994E-2</v>
      </c>
      <c r="D119">
        <v>2.9639331000000001E-2</v>
      </c>
      <c r="E119">
        <v>7.1423752751999994E-3</v>
      </c>
      <c r="F119">
        <v>1.589409E-2</v>
      </c>
      <c r="G119">
        <v>1.8481500000000001E-2</v>
      </c>
      <c r="H119">
        <v>3.4028437500000001E-2</v>
      </c>
      <c r="I119">
        <v>1.2765055500000001E-2</v>
      </c>
      <c r="J119">
        <v>2.2061596875000002E-2</v>
      </c>
      <c r="K119">
        <f t="shared" si="58"/>
        <v>0.17861957365020001</v>
      </c>
      <c r="L119" s="8">
        <v>17.884</v>
      </c>
      <c r="N119">
        <v>4.8541041666666666E-2</v>
      </c>
      <c r="O119">
        <v>4.2211812500000001E-2</v>
      </c>
      <c r="P119">
        <v>3.3035714285714286E-2</v>
      </c>
      <c r="Q119">
        <v>2.9218749999999998E-2</v>
      </c>
      <c r="R119">
        <f t="shared" si="59"/>
        <v>0.15300731845238094</v>
      </c>
      <c r="S119" s="8">
        <v>15.300700000000001</v>
      </c>
      <c r="U119" s="9">
        <v>9.6556100232089558E-3</v>
      </c>
      <c r="V119">
        <v>9.2801451653999993E-3</v>
      </c>
      <c r="W119">
        <v>6.5017547370000003E-3</v>
      </c>
      <c r="X119">
        <v>3.5138576250000005E-3</v>
      </c>
      <c r="Y119">
        <v>6.7194405000000016E-3</v>
      </c>
      <c r="Z119">
        <v>1.4755879349999999E-2</v>
      </c>
      <c r="AA119">
        <v>2.0363441175000004E-2</v>
      </c>
      <c r="AB119">
        <f t="shared" si="60"/>
        <v>7.0790128575608957E-2</v>
      </c>
      <c r="AC119" s="8">
        <v>7.0886500000000003</v>
      </c>
      <c r="AE119">
        <v>2.259048E-2</v>
      </c>
      <c r="AF119">
        <v>6.3308800000000005E-3</v>
      </c>
      <c r="AG119">
        <v>8.4487680000000006E-3</v>
      </c>
      <c r="AH119">
        <v>7.5085919999999997E-3</v>
      </c>
      <c r="AI119">
        <v>4.4823840000000007E-3</v>
      </c>
      <c r="AJ119">
        <v>2.0683941818181825E-2</v>
      </c>
      <c r="AK119">
        <v>5.6349250909090926E-3</v>
      </c>
      <c r="AL119">
        <v>9.847635840000004E-3</v>
      </c>
      <c r="AM119">
        <f t="shared" si="61"/>
        <v>8.5527606749090934E-2</v>
      </c>
      <c r="AN119" s="8">
        <v>8.5563800000000008</v>
      </c>
      <c r="AP119">
        <v>8.7911718749999999E-3</v>
      </c>
      <c r="AQ119">
        <v>1.4156249999999999E-2</v>
      </c>
      <c r="AR119">
        <v>2.7109374999999998E-2</v>
      </c>
      <c r="AS119">
        <v>1.9309687499999999E-2</v>
      </c>
      <c r="AT119">
        <f t="shared" si="62"/>
        <v>6.9366484374999995E-2</v>
      </c>
      <c r="AU119" s="8">
        <v>46.244300000000003</v>
      </c>
      <c r="AV119" s="8"/>
    </row>
    <row r="120" spans="1:48" x14ac:dyDescent="0.3">
      <c r="A120" t="s">
        <v>24</v>
      </c>
      <c r="B120" t="s">
        <v>25</v>
      </c>
      <c r="C120">
        <v>4.0171454999999988E-2</v>
      </c>
      <c r="D120">
        <v>1.3724595000000004E-2</v>
      </c>
      <c r="E120">
        <v>3.6685925352000007E-3</v>
      </c>
      <c r="F120">
        <v>1.4747331406500003E-2</v>
      </c>
      <c r="G120">
        <v>1.0478493018000003E-2</v>
      </c>
      <c r="H120">
        <v>1.8398291625E-2</v>
      </c>
      <c r="I120">
        <v>2.9347290000000001E-3</v>
      </c>
      <c r="J120">
        <v>1.5741673125000001E-2</v>
      </c>
      <c r="K120">
        <f t="shared" si="58"/>
        <v>0.11986516070969999</v>
      </c>
      <c r="L120" s="8">
        <v>12.0014</v>
      </c>
      <c r="N120">
        <v>2.7106041666666667E-2</v>
      </c>
      <c r="O120">
        <v>2.8654125000000003E-2</v>
      </c>
      <c r="P120">
        <v>1.0714285714285714E-2</v>
      </c>
      <c r="Q120">
        <v>2.5312499999999998E-2</v>
      </c>
      <c r="R120">
        <f t="shared" si="59"/>
        <v>9.1786952380952386E-2</v>
      </c>
      <c r="S120" s="8">
        <v>9.1786999999999992</v>
      </c>
      <c r="U120" s="9">
        <v>1.29768928038806E-2</v>
      </c>
      <c r="V120">
        <v>8.8433201277000016E-3</v>
      </c>
      <c r="W120">
        <v>3.2874152939999998E-3</v>
      </c>
      <c r="X120">
        <v>8.2584208125000003E-3</v>
      </c>
      <c r="Y120">
        <v>1.145844675E-2</v>
      </c>
      <c r="Z120">
        <v>6.9260919749999997E-3</v>
      </c>
      <c r="AA120">
        <v>1.1135853000000001E-2</v>
      </c>
      <c r="AB120">
        <f t="shared" si="60"/>
        <v>6.2886440763080614E-2</v>
      </c>
      <c r="AC120" s="8">
        <v>6.2974500000000004</v>
      </c>
      <c r="AE120">
        <v>1.4606399999999999E-2</v>
      </c>
      <c r="AF120">
        <v>4.0964799999999996E-3</v>
      </c>
      <c r="AG120">
        <v>9.5541600000000008E-3</v>
      </c>
      <c r="AH120">
        <v>1.316928E-3</v>
      </c>
      <c r="AI120">
        <v>2.6606400000000001E-3</v>
      </c>
      <c r="AJ120">
        <v>8.0960574545454571E-3</v>
      </c>
      <c r="AK120">
        <v>4.72714690909091E-3</v>
      </c>
      <c r="AL120">
        <v>3.6609753600000006E-3</v>
      </c>
      <c r="AM120">
        <f t="shared" si="61"/>
        <v>4.8718787723636366E-2</v>
      </c>
      <c r="AN120" s="8">
        <v>4.8735299999999997</v>
      </c>
      <c r="AP120">
        <v>1.7593921875000001E-2</v>
      </c>
      <c r="AQ120">
        <v>1.734375E-3</v>
      </c>
      <c r="AR120">
        <v>1.4453125000000001E-2</v>
      </c>
      <c r="AS120">
        <v>2.7285449999999999E-2</v>
      </c>
      <c r="AT120">
        <f t="shared" si="62"/>
        <v>6.1066871874999998E-2</v>
      </c>
      <c r="AU120" s="8">
        <v>40.711199999999998</v>
      </c>
      <c r="AV120" s="8"/>
    </row>
    <row r="121" spans="1:48" x14ac:dyDescent="0.3">
      <c r="A121" t="s">
        <v>26</v>
      </c>
      <c r="B121" t="s">
        <v>27</v>
      </c>
      <c r="C121">
        <v>3.1726366874999995E-2</v>
      </c>
      <c r="D121">
        <v>2.0902992750000002E-2</v>
      </c>
      <c r="E121">
        <v>2.6109036828000005E-3</v>
      </c>
      <c r="F121">
        <v>1.7084391007500001E-2</v>
      </c>
      <c r="G121">
        <v>9.7776745380000005E-3</v>
      </c>
      <c r="H121">
        <v>3.3530019750000001E-2</v>
      </c>
      <c r="I121">
        <v>2.2970007000000001E-2</v>
      </c>
      <c r="J121">
        <v>2.0168977499999997E-2</v>
      </c>
      <c r="K121">
        <f t="shared" si="58"/>
        <v>0.15877133310329999</v>
      </c>
      <c r="L121" s="8">
        <v>15.896000000000001</v>
      </c>
      <c r="N121">
        <v>3.9660208333333342E-2</v>
      </c>
      <c r="O121">
        <v>3.2103062500000001E-2</v>
      </c>
      <c r="P121">
        <v>3.2142857142857147E-2</v>
      </c>
      <c r="Q121">
        <v>1.7656250000000002E-2</v>
      </c>
      <c r="R121">
        <f t="shared" si="59"/>
        <v>0.12156237797619047</v>
      </c>
      <c r="S121" s="8">
        <v>12.1562</v>
      </c>
      <c r="U121" s="9">
        <v>1.3673581909925374E-2</v>
      </c>
      <c r="V121">
        <v>1.0241985262499999E-2</v>
      </c>
      <c r="W121">
        <v>2.1352785840000003E-3</v>
      </c>
      <c r="X121">
        <v>1.0487751750000001E-2</v>
      </c>
      <c r="Y121">
        <v>1.7809547625000005E-2</v>
      </c>
      <c r="Z121">
        <v>1.1109379500000001E-2</v>
      </c>
      <c r="AA121">
        <v>1.2029933025000002E-2</v>
      </c>
      <c r="AB121">
        <f t="shared" si="60"/>
        <v>7.7487457656425368E-2</v>
      </c>
      <c r="AC121" s="8">
        <v>7.7591099999999997</v>
      </c>
      <c r="AE121">
        <v>6.4067200000000003E-3</v>
      </c>
      <c r="AF121">
        <v>6.172959999999999E-3</v>
      </c>
      <c r="AG121">
        <v>6.4154879999999996E-3</v>
      </c>
      <c r="AH121">
        <v>3.8691360000000004E-3</v>
      </c>
      <c r="AI121">
        <v>3.8243039999999997E-3</v>
      </c>
      <c r="AJ121">
        <v>9.4538094545454573E-3</v>
      </c>
      <c r="AK121">
        <v>6.1529520000000023E-3</v>
      </c>
      <c r="AL121">
        <v>4.7485267200000009E-3</v>
      </c>
      <c r="AM121">
        <f t="shared" si="61"/>
        <v>4.7043896174545463E-2</v>
      </c>
      <c r="AN121" s="8">
        <v>4.7064300000000001</v>
      </c>
      <c r="AP121">
        <v>1.4176828124999999E-2</v>
      </c>
      <c r="AQ121">
        <v>8.6250000000000007E-3</v>
      </c>
      <c r="AR121">
        <v>1.4453125000000001E-2</v>
      </c>
      <c r="AS121">
        <v>1.59514875E-2</v>
      </c>
      <c r="AT121">
        <f t="shared" si="62"/>
        <v>5.3206440625000004E-2</v>
      </c>
      <c r="AU121" s="8">
        <v>35.470999999999997</v>
      </c>
      <c r="AV121" s="8"/>
    </row>
    <row r="122" spans="1:48" x14ac:dyDescent="0.3">
      <c r="A122" t="s">
        <v>28</v>
      </c>
      <c r="B122" t="s">
        <v>29</v>
      </c>
      <c r="C122">
        <v>3.3858607500000006E-2</v>
      </c>
      <c r="D122">
        <v>1.5685715250000003E-2</v>
      </c>
      <c r="E122">
        <v>1.0437981569999999E-2</v>
      </c>
      <c r="F122">
        <v>1.7311011160500003E-2</v>
      </c>
      <c r="G122">
        <v>1.1021085216000001E-2</v>
      </c>
      <c r="H122">
        <v>3.396558375E-2</v>
      </c>
      <c r="I122">
        <v>2.4932917125000002E-2</v>
      </c>
      <c r="J122">
        <v>1.4355560625E-2</v>
      </c>
      <c r="K122">
        <f t="shared" si="58"/>
        <v>0.16156846219650001</v>
      </c>
      <c r="L122" s="8">
        <v>16.1769</v>
      </c>
      <c r="N122">
        <v>4.0873541666666673E-2</v>
      </c>
      <c r="O122">
        <v>2.761775E-2</v>
      </c>
      <c r="P122">
        <v>3.3035714285714286E-2</v>
      </c>
      <c r="Q122">
        <v>3.8593749999999996E-2</v>
      </c>
      <c r="R122">
        <f t="shared" si="59"/>
        <v>0.14012075595238094</v>
      </c>
      <c r="S122" s="8">
        <v>14.0121</v>
      </c>
      <c r="U122" s="9">
        <v>4.0743763213432838E-3</v>
      </c>
      <c r="V122">
        <v>7.5525721677000028E-3</v>
      </c>
      <c r="W122">
        <v>6.6811176945000012E-3</v>
      </c>
      <c r="X122">
        <v>6.9157960312500009E-3</v>
      </c>
      <c r="Y122">
        <v>1.2675311999999999E-2</v>
      </c>
      <c r="Z122">
        <v>1.5908700375000001E-2</v>
      </c>
      <c r="AA122">
        <v>1.7772060150000001E-2</v>
      </c>
      <c r="AB122">
        <f t="shared" si="60"/>
        <v>7.1579934739793294E-2</v>
      </c>
      <c r="AC122" s="8">
        <v>7.1669900000000002</v>
      </c>
      <c r="AE122">
        <v>1.0028440000000001E-2</v>
      </c>
      <c r="AF122">
        <v>6.4563199999999998E-3</v>
      </c>
      <c r="AG122">
        <v>1.7246879999999999E-2</v>
      </c>
      <c r="AH122">
        <v>7.4095200000000002E-3</v>
      </c>
      <c r="AI122">
        <v>1.1607935999999999E-2</v>
      </c>
      <c r="AJ122">
        <v>2.3879288727272737E-2</v>
      </c>
      <c r="AK122">
        <v>1.7563752000000005E-2</v>
      </c>
      <c r="AL122">
        <v>1.7226383040000005E-2</v>
      </c>
      <c r="AM122">
        <f t="shared" si="61"/>
        <v>0.11141851976727274</v>
      </c>
      <c r="AN122" s="8">
        <v>11.1477</v>
      </c>
      <c r="AP122">
        <v>2.7206671875000001E-2</v>
      </c>
      <c r="AQ122">
        <v>1.3232137499999999E-2</v>
      </c>
      <c r="AR122">
        <v>3.0803562500000003E-2</v>
      </c>
      <c r="AS122">
        <v>2.9944012499999999E-2</v>
      </c>
      <c r="AT122">
        <f t="shared" si="62"/>
        <v>0.10118638437499999</v>
      </c>
      <c r="AU122" s="8">
        <v>67.457599999999999</v>
      </c>
      <c r="AV122" s="8"/>
    </row>
    <row r="123" spans="1:48" x14ac:dyDescent="0.3">
      <c r="A123" t="s">
        <v>30</v>
      </c>
      <c r="B123" t="s">
        <v>31</v>
      </c>
      <c r="C123">
        <v>4.0105479375000017E-2</v>
      </c>
      <c r="D123">
        <v>4.3547242499999989E-3</v>
      </c>
      <c r="E123">
        <v>8.9371802735999997E-3</v>
      </c>
      <c r="F123">
        <v>1.5923179881000001E-2</v>
      </c>
      <c r="G123">
        <v>9.800271252E-3</v>
      </c>
      <c r="H123">
        <v>3.0086716500000003E-2</v>
      </c>
      <c r="I123">
        <v>5.0215567500000004E-3</v>
      </c>
      <c r="J123">
        <v>2.0150593124999998E-2</v>
      </c>
      <c r="K123">
        <f t="shared" si="58"/>
        <v>0.13437970140660002</v>
      </c>
      <c r="L123" s="8">
        <v>13.4549</v>
      </c>
      <c r="N123">
        <v>2.8028437500000006E-2</v>
      </c>
      <c r="O123">
        <v>2.72815E-2</v>
      </c>
      <c r="P123">
        <v>2.2321428571428572E-2</v>
      </c>
      <c r="Q123">
        <v>2.1249999999999998E-2</v>
      </c>
      <c r="R123">
        <f t="shared" si="59"/>
        <v>9.8881366071428584E-2</v>
      </c>
      <c r="S123" s="8">
        <v>9.8881399999999999</v>
      </c>
      <c r="U123" s="9">
        <v>6.5799050010447767E-3</v>
      </c>
      <c r="V123">
        <v>9.7928182790999983E-3</v>
      </c>
      <c r="W123">
        <v>4.0806597555000006E-3</v>
      </c>
      <c r="X123">
        <v>4.4736156562500008E-3</v>
      </c>
      <c r="Y123">
        <v>8.4545369999999998E-3</v>
      </c>
      <c r="Z123">
        <v>1.0499964525000001E-2</v>
      </c>
      <c r="AA123">
        <v>1.0200389399999999E-2</v>
      </c>
      <c r="AB123">
        <f t="shared" si="60"/>
        <v>5.4081889616894779E-2</v>
      </c>
      <c r="AC123" s="8">
        <v>5.4156500000000003</v>
      </c>
      <c r="AE123">
        <v>1.4366480000000001E-2</v>
      </c>
      <c r="AF123">
        <v>7.3995199999999997E-3</v>
      </c>
      <c r="AG123">
        <v>7.4928479999999999E-3</v>
      </c>
      <c r="AH123">
        <v>1.4526192E-2</v>
      </c>
      <c r="AI123">
        <v>5.5255679999999998E-3</v>
      </c>
      <c r="AJ123">
        <v>5.9749483636363648E-3</v>
      </c>
      <c r="AK123">
        <v>5.1712276363636376E-3</v>
      </c>
      <c r="AL123">
        <v>5.4934876800000016E-3</v>
      </c>
      <c r="AM123">
        <f t="shared" si="61"/>
        <v>6.5950271680000006E-2</v>
      </c>
      <c r="AN123" s="8">
        <v>6.5966899999999997</v>
      </c>
      <c r="AP123">
        <v>7.7056874999999999E-3</v>
      </c>
      <c r="AQ123">
        <v>1.21875E-2</v>
      </c>
      <c r="AR123">
        <v>2.7343749999999997E-2</v>
      </c>
      <c r="AS123">
        <v>1.9449637500000002E-2</v>
      </c>
      <c r="AT123">
        <f t="shared" si="62"/>
        <v>6.6686574999999998E-2</v>
      </c>
      <c r="AU123" s="8">
        <v>44.457700000000003</v>
      </c>
      <c r="AV123" s="8"/>
    </row>
    <row r="124" spans="1:48" x14ac:dyDescent="0.3">
      <c r="A124" t="s">
        <v>32</v>
      </c>
      <c r="B124" t="s">
        <v>33</v>
      </c>
      <c r="C124">
        <v>2.6223333750000005E-2</v>
      </c>
      <c r="D124">
        <v>9.4151587500000012E-3</v>
      </c>
      <c r="E124">
        <v>7.7762759399999997E-3</v>
      </c>
      <c r="F124">
        <v>1.6756566160500003E-2</v>
      </c>
      <c r="G124">
        <v>1.5994703286E-2</v>
      </c>
      <c r="H124">
        <v>3.7927409625000005E-2</v>
      </c>
      <c r="I124">
        <v>2.5663727250000004E-2</v>
      </c>
      <c r="J124">
        <v>1.9383236249999998E-2</v>
      </c>
      <c r="K124">
        <f t="shared" si="58"/>
        <v>0.1591404110115</v>
      </c>
      <c r="L124" s="8">
        <v>15.933999999999999</v>
      </c>
      <c r="N124">
        <v>3.8555104166666666E-2</v>
      </c>
      <c r="O124">
        <v>3.1474312499999997E-2</v>
      </c>
      <c r="P124">
        <v>1.9642857142857146E-2</v>
      </c>
      <c r="Q124">
        <v>1.953125E-2</v>
      </c>
      <c r="R124">
        <f t="shared" si="59"/>
        <v>0.10920352380952381</v>
      </c>
      <c r="S124" s="8">
        <v>10.920400000000001</v>
      </c>
      <c r="U124" s="9">
        <v>1.2717909061791044E-2</v>
      </c>
      <c r="V124">
        <v>8.973093524400004E-3</v>
      </c>
      <c r="W124">
        <v>4.0610324025000004E-3</v>
      </c>
      <c r="X124">
        <v>9.6297356249999983E-3</v>
      </c>
      <c r="Y124">
        <v>1.3103674875E-2</v>
      </c>
      <c r="Z124">
        <v>1.941991065E-2</v>
      </c>
      <c r="AA124">
        <v>1.3729931325E-2</v>
      </c>
      <c r="AB124">
        <f t="shared" si="60"/>
        <v>8.1635287463691045E-2</v>
      </c>
      <c r="AC124" s="8">
        <v>8.1742799999999995</v>
      </c>
      <c r="AE124">
        <v>6.3450399999999997E-3</v>
      </c>
      <c r="AF124">
        <v>4.4806400000000001E-3</v>
      </c>
      <c r="AG124">
        <v>5.4358080000000003E-3</v>
      </c>
      <c r="AH124">
        <v>9.0634080000000002E-3</v>
      </c>
      <c r="AI124">
        <v>2.771136E-3</v>
      </c>
      <c r="AJ124">
        <v>6.5586872727272745E-3</v>
      </c>
      <c r="AK124">
        <v>6.6185869090909111E-3</v>
      </c>
      <c r="AL124">
        <v>4.1769388800000007E-3</v>
      </c>
      <c r="AM124">
        <f t="shared" si="61"/>
        <v>4.5450245061818183E-2</v>
      </c>
      <c r="AN124" s="8">
        <v>4.5467599999999999</v>
      </c>
      <c r="AP124">
        <v>1.7883609374999998E-2</v>
      </c>
      <c r="AQ124">
        <v>2.1796875E-2</v>
      </c>
      <c r="AR124">
        <v>3.1718749999999997E-2</v>
      </c>
      <c r="AS124">
        <v>5.5970249999999994E-3</v>
      </c>
      <c r="AT124">
        <f t="shared" si="62"/>
        <v>7.6996259375000001E-2</v>
      </c>
      <c r="AU124" s="8">
        <v>51.330800000000004</v>
      </c>
      <c r="AV124" s="8"/>
    </row>
    <row r="125" spans="1:48" x14ac:dyDescent="0.3">
      <c r="A125" t="s">
        <v>34</v>
      </c>
      <c r="B125" t="s">
        <v>35</v>
      </c>
      <c r="C125">
        <v>3.8558694375000015E-2</v>
      </c>
      <c r="D125">
        <v>1.081142775E-2</v>
      </c>
      <c r="E125">
        <v>7.3584018323999993E-3</v>
      </c>
      <c r="F125">
        <v>1.7680641160500003E-2</v>
      </c>
      <c r="G125">
        <v>1.4480008830000002E-2</v>
      </c>
      <c r="H125">
        <v>4.0251375000000006E-2</v>
      </c>
      <c r="I125">
        <v>2.5506676125000002E-2</v>
      </c>
      <c r="J125">
        <v>2.0794185E-2</v>
      </c>
      <c r="K125">
        <f t="shared" si="58"/>
        <v>0.17544141007290001</v>
      </c>
      <c r="L125" s="8">
        <v>17.6067</v>
      </c>
      <c r="N125">
        <v>3.3154687500000009E-2</v>
      </c>
      <c r="O125">
        <v>3.2246187499999995E-2</v>
      </c>
      <c r="P125">
        <v>1.8749999999999999E-2</v>
      </c>
      <c r="Q125">
        <v>2.8437499999999998E-2</v>
      </c>
      <c r="R125">
        <f t="shared" si="59"/>
        <v>0.11258837499999999</v>
      </c>
      <c r="S125" s="8">
        <v>11.258800000000001</v>
      </c>
      <c r="U125" s="9">
        <v>1.4939479148507467E-2</v>
      </c>
      <c r="V125">
        <v>9.0729268911000031E-3</v>
      </c>
      <c r="W125">
        <v>3.0592334542500002E-3</v>
      </c>
      <c r="X125">
        <v>1.5432739312500002E-2</v>
      </c>
      <c r="Y125">
        <v>1.1525046749999998E-2</v>
      </c>
      <c r="Z125">
        <v>1.8199557224999999E-2</v>
      </c>
      <c r="AA125">
        <v>1.1070343574999999E-2</v>
      </c>
      <c r="AB125">
        <f t="shared" si="60"/>
        <v>8.3299326356357478E-2</v>
      </c>
      <c r="AC125" s="8">
        <v>8.3409800000000001</v>
      </c>
      <c r="AE125">
        <v>1.6039959999999999E-2</v>
      </c>
      <c r="AF125">
        <v>1.020736E-2</v>
      </c>
      <c r="AG125">
        <v>9.1136159999999997E-3</v>
      </c>
      <c r="AH125">
        <v>1.1721744000000001E-2</v>
      </c>
      <c r="AI125">
        <v>6.02952E-3</v>
      </c>
      <c r="AJ125">
        <v>1.4868429818181822E-2</v>
      </c>
      <c r="AK125">
        <v>9.8124000000000024E-3</v>
      </c>
      <c r="AL125">
        <v>1.0348894080000002E-2</v>
      </c>
      <c r="AM125">
        <f t="shared" si="61"/>
        <v>8.8141923898181818E-2</v>
      </c>
      <c r="AN125" s="8">
        <v>8.8177000000000003</v>
      </c>
      <c r="AP125">
        <v>2.0332406250000001E-2</v>
      </c>
      <c r="AQ125">
        <v>2.5921875E-2</v>
      </c>
      <c r="AR125">
        <v>3.2265624999999999E-2</v>
      </c>
      <c r="AS125">
        <v>1.4832074999999998E-2</v>
      </c>
      <c r="AT125">
        <f t="shared" si="62"/>
        <v>9.3351981249999993E-2</v>
      </c>
      <c r="AU125" s="8">
        <v>62.234699999999997</v>
      </c>
      <c r="AV125" s="8"/>
    </row>
    <row r="126" spans="1:48" x14ac:dyDescent="0.3">
      <c r="A126" t="s">
        <v>36</v>
      </c>
      <c r="B126" t="s">
        <v>37</v>
      </c>
      <c r="C126">
        <v>4.1591699999999995E-2</v>
      </c>
      <c r="D126">
        <v>3.8040171750000004E-2</v>
      </c>
      <c r="E126">
        <v>1.3417421148E-2</v>
      </c>
      <c r="F126">
        <v>1.7638133710499999E-2</v>
      </c>
      <c r="G126">
        <v>6.2735328540000001E-3</v>
      </c>
      <c r="H126">
        <v>3.9302574749999999E-2</v>
      </c>
      <c r="I126">
        <v>2.0517628500000003E-2</v>
      </c>
      <c r="J126">
        <v>1.5949229250000002E-2</v>
      </c>
      <c r="K126">
        <f t="shared" si="58"/>
        <v>0.1927303919625</v>
      </c>
      <c r="L126" s="8">
        <v>19.6995</v>
      </c>
      <c r="N126">
        <v>5.8942604166666669E-2</v>
      </c>
      <c r="O126">
        <v>5.3842437500000007E-2</v>
      </c>
      <c r="P126">
        <v>4.1071428571428571E-2</v>
      </c>
      <c r="Q126">
        <v>2.92E-2</v>
      </c>
      <c r="R126">
        <f t="shared" si="59"/>
        <v>0.18305647023809524</v>
      </c>
      <c r="S126" s="8">
        <v>18.307500000000001</v>
      </c>
      <c r="U126" s="9">
        <v>1.3852998656865673E-2</v>
      </c>
      <c r="V126">
        <v>1.2960673053300002E-2</v>
      </c>
      <c r="W126">
        <v>8.0440821157500009E-3</v>
      </c>
      <c r="X126">
        <v>1.059124190625E-2</v>
      </c>
      <c r="Y126">
        <v>1.1976428249999999E-2</v>
      </c>
      <c r="Z126">
        <v>1.8164742075E-2</v>
      </c>
      <c r="AA126">
        <v>2.0056173750000003E-2</v>
      </c>
      <c r="AB126">
        <f t="shared" si="60"/>
        <v>9.5646339807165678E-2</v>
      </c>
      <c r="AC126" s="8">
        <v>9.5777000000000001</v>
      </c>
      <c r="AE126">
        <v>1.4492680000000001E-2</v>
      </c>
      <c r="AF126">
        <v>7.7939200000000002E-3</v>
      </c>
      <c r="AG126">
        <v>9.1794240000000003E-3</v>
      </c>
      <c r="AH126">
        <v>5.2205280000000003E-3</v>
      </c>
      <c r="AI126">
        <v>5.8618559999999995E-3</v>
      </c>
      <c r="AJ126">
        <v>7.3085629090909113E-3</v>
      </c>
      <c r="AK126">
        <v>1.0955709090909101E-2</v>
      </c>
      <c r="AL126">
        <v>0</v>
      </c>
      <c r="AM126">
        <f t="shared" si="61"/>
        <v>6.0812680000000015E-2</v>
      </c>
      <c r="AN126" s="8">
        <v>5.9709300000000001</v>
      </c>
      <c r="AP126">
        <v>1.6952578124999999E-2</v>
      </c>
      <c r="AQ126">
        <v>1.134375E-2</v>
      </c>
      <c r="AR126">
        <v>2.3046875000000001E-2</v>
      </c>
      <c r="AS126">
        <v>2.1548512499999999E-2</v>
      </c>
      <c r="AT126">
        <f t="shared" si="62"/>
        <v>7.2891715624999992E-2</v>
      </c>
      <c r="AU126" s="8">
        <v>48.594499999999996</v>
      </c>
      <c r="AV126" s="8"/>
    </row>
    <row r="127" spans="1:48" x14ac:dyDescent="0.3">
      <c r="A127" t="s">
        <v>38</v>
      </c>
      <c r="B127" t="s">
        <v>39</v>
      </c>
      <c r="C127">
        <v>4.1625000000000002E-2</v>
      </c>
      <c r="D127">
        <v>2.4927963750000001E-2</v>
      </c>
      <c r="E127">
        <v>6.0530165244000005E-3</v>
      </c>
      <c r="F127">
        <v>1.4692792500000001E-2</v>
      </c>
      <c r="G127">
        <v>2.9163560579999999E-3</v>
      </c>
      <c r="H127">
        <v>4.1604187500000007E-2</v>
      </c>
      <c r="I127">
        <v>2.4738195375000004E-2</v>
      </c>
      <c r="J127">
        <v>1.5103228874999998E-2</v>
      </c>
      <c r="K127">
        <f t="shared" si="58"/>
        <v>0.1716607405824</v>
      </c>
      <c r="L127" s="8">
        <v>16.983000000000001</v>
      </c>
      <c r="N127">
        <v>3.7385312499999997E-2</v>
      </c>
      <c r="O127">
        <v>3.0497437500000002E-2</v>
      </c>
      <c r="P127">
        <v>3.2142857142857147E-2</v>
      </c>
      <c r="Q127">
        <v>2.390625E-2</v>
      </c>
      <c r="R127">
        <f t="shared" si="59"/>
        <v>0.12393185714285714</v>
      </c>
      <c r="S127" s="8">
        <v>12.3932</v>
      </c>
      <c r="U127" s="9">
        <v>1.134965465597015E-2</v>
      </c>
      <c r="V127">
        <v>1.31458687722E-2</v>
      </c>
      <c r="W127">
        <v>7.1939793194999999E-3</v>
      </c>
      <c r="X127">
        <v>8.8501722187500007E-3</v>
      </c>
      <c r="Y127">
        <v>1.7401372874999998E-2</v>
      </c>
      <c r="Z127">
        <v>1.4908601474999998E-2</v>
      </c>
      <c r="AA127">
        <v>1.5029730224999999E-2</v>
      </c>
      <c r="AB127">
        <f t="shared" si="60"/>
        <v>8.7879379541420152E-2</v>
      </c>
      <c r="AC127" s="8">
        <v>8.7999100000000006</v>
      </c>
      <c r="AE127">
        <v>1.181896E-2</v>
      </c>
      <c r="AF127">
        <v>9.9043199999999994E-3</v>
      </c>
      <c r="AG127">
        <v>1.2803088000000001E-2</v>
      </c>
      <c r="AH127">
        <v>4.3060800000000003E-3</v>
      </c>
      <c r="AI127">
        <v>6.9371520000000011E-3</v>
      </c>
      <c r="AJ127">
        <v>1.5834008727272732E-2</v>
      </c>
      <c r="AK127">
        <v>6.099752727272729E-3</v>
      </c>
      <c r="AL127">
        <v>1.2511848960000004E-2</v>
      </c>
      <c r="AM127">
        <f t="shared" si="61"/>
        <v>8.0215210414545476E-2</v>
      </c>
      <c r="AN127" s="8">
        <v>8.0249699999999997</v>
      </c>
      <c r="AP127">
        <v>1.1470546874999999E-2</v>
      </c>
      <c r="AQ127">
        <v>3.6843750000000001E-2</v>
      </c>
      <c r="AR127">
        <v>3.7421875E-2</v>
      </c>
      <c r="AS127">
        <v>6.2966250000000001E-3</v>
      </c>
      <c r="AT127">
        <f t="shared" si="62"/>
        <v>9.2032796875000003E-2</v>
      </c>
      <c r="AU127" s="8">
        <v>61.355200000000004</v>
      </c>
      <c r="AV127" s="8"/>
    </row>
    <row r="128" spans="1:48" x14ac:dyDescent="0.3">
      <c r="A128" t="s">
        <v>40</v>
      </c>
      <c r="B128" t="s">
        <v>41</v>
      </c>
      <c r="C128">
        <v>4.1620421249999998E-2</v>
      </c>
      <c r="D128">
        <v>3.7760368500000002E-2</v>
      </c>
      <c r="E128">
        <v>8.809406575200001E-3</v>
      </c>
      <c r="F128">
        <v>1.6739618625000001E-2</v>
      </c>
      <c r="G128">
        <v>8.9864199179999996E-3</v>
      </c>
      <c r="H128">
        <v>4.0900766625000001E-2</v>
      </c>
      <c r="I128">
        <v>2.8504924875000004E-2</v>
      </c>
      <c r="J128">
        <v>2.0732094374999999E-2</v>
      </c>
      <c r="K128">
        <f t="shared" si="58"/>
        <v>0.20405402074320003</v>
      </c>
      <c r="L128" s="8">
        <v>20.429300000000001</v>
      </c>
      <c r="N128">
        <v>5.4181979166666672E-2</v>
      </c>
      <c r="O128">
        <v>4.7817875000000003E-2</v>
      </c>
      <c r="P128">
        <v>4.4642857142857144E-2</v>
      </c>
      <c r="Q128">
        <v>1.546875E-2</v>
      </c>
      <c r="R128">
        <f t="shared" si="59"/>
        <v>0.16211146130952384</v>
      </c>
      <c r="S128" s="8">
        <v>16.211099999999998</v>
      </c>
      <c r="U128" s="9">
        <v>1.0452719876641793E-2</v>
      </c>
      <c r="V128">
        <v>1.2756781448999999E-2</v>
      </c>
      <c r="W128">
        <v>1.0733473032750001E-2</v>
      </c>
      <c r="X128">
        <v>6.0201300937500011E-3</v>
      </c>
      <c r="Y128">
        <v>1.0940756624999997E-2</v>
      </c>
      <c r="Z128">
        <v>2.2675951350000001E-2</v>
      </c>
      <c r="AA128">
        <v>1.9629575775000001E-2</v>
      </c>
      <c r="AB128">
        <f t="shared" si="60"/>
        <v>9.3209388202141794E-2</v>
      </c>
      <c r="AC128" s="8">
        <v>9.3336699999999997</v>
      </c>
      <c r="AE128">
        <v>1.7900599999999999E-2</v>
      </c>
      <c r="AF128">
        <v>5.0044800000000004E-3</v>
      </c>
      <c r="AG128">
        <v>1.8439727999999999E-2</v>
      </c>
      <c r="AH128">
        <v>9.0460320000000007E-3</v>
      </c>
      <c r="AI128">
        <v>1.4109887999999999E-2</v>
      </c>
      <c r="AJ128">
        <v>1.3016707636363641E-2</v>
      </c>
      <c r="AK128">
        <v>7.4396640000000021E-3</v>
      </c>
      <c r="AL128">
        <v>1.0924211520000003E-2</v>
      </c>
      <c r="AM128">
        <f t="shared" si="61"/>
        <v>9.5881311156363641E-2</v>
      </c>
      <c r="AN128" s="8">
        <v>9.5912699999999997</v>
      </c>
      <c r="AP128">
        <v>2.7270468750000002E-2</v>
      </c>
      <c r="AQ128">
        <v>2.75625E-2</v>
      </c>
      <c r="AR128">
        <v>3.0703124999999998E-2</v>
      </c>
      <c r="AS128">
        <v>2.9524237500000002E-2</v>
      </c>
      <c r="AT128">
        <f t="shared" si="62"/>
        <v>0.11506033125000001</v>
      </c>
      <c r="AU128" s="8">
        <v>76.706900000000005</v>
      </c>
      <c r="AV128" s="8"/>
    </row>
    <row r="129" spans="1:48" x14ac:dyDescent="0.3">
      <c r="A129" t="s">
        <v>42</v>
      </c>
      <c r="B129" t="s">
        <v>43</v>
      </c>
      <c r="C129">
        <v>1.3347264375000001E-2</v>
      </c>
      <c r="D129">
        <v>7.2566527500000037E-3</v>
      </c>
      <c r="E129">
        <v>1.3241181564000001E-2</v>
      </c>
      <c r="F129">
        <v>1.6766878837499999E-2</v>
      </c>
      <c r="G129">
        <v>1.6175550924000002E-2</v>
      </c>
      <c r="H129">
        <v>2.6702271000000003E-2</v>
      </c>
      <c r="I129">
        <v>1.8102587625E-2</v>
      </c>
      <c r="J129">
        <v>1.9312751249999999E-2</v>
      </c>
      <c r="K129">
        <f t="shared" si="58"/>
        <v>0.13090513832549999</v>
      </c>
      <c r="L129" s="8">
        <v>13.1082</v>
      </c>
      <c r="N129">
        <v>3.1139375E-2</v>
      </c>
      <c r="O129">
        <v>2.77620625E-2</v>
      </c>
      <c r="P129">
        <v>2.3214285714285715E-2</v>
      </c>
      <c r="Q129">
        <v>2.9843750000000002E-2</v>
      </c>
      <c r="R129">
        <f t="shared" si="59"/>
        <v>0.11195947321428572</v>
      </c>
      <c r="S129" s="8">
        <v>11.1959</v>
      </c>
      <c r="U129" s="9">
        <v>1.1455115060149255E-2</v>
      </c>
      <c r="V129">
        <v>6.0477862598999994E-3</v>
      </c>
      <c r="W129">
        <v>1.5551350582500003E-3</v>
      </c>
      <c r="X129">
        <v>5.7702552187500001E-3</v>
      </c>
      <c r="Y129">
        <v>8.4494171250000007E-3</v>
      </c>
      <c r="Z129">
        <v>1.3326335325000001E-2</v>
      </c>
      <c r="AA129">
        <v>1.3918742325E-2</v>
      </c>
      <c r="AB129">
        <f t="shared" si="60"/>
        <v>6.0522786372049261E-2</v>
      </c>
      <c r="AC129" s="8">
        <v>6.0602499999999999</v>
      </c>
      <c r="AE129">
        <v>8.3420000000000005E-3</v>
      </c>
      <c r="AF129">
        <v>4.4734399999999995E-3</v>
      </c>
      <c r="AG129">
        <v>4.3379040000000001E-3</v>
      </c>
      <c r="AH129">
        <v>6.1639680000000006E-3</v>
      </c>
      <c r="AI129">
        <v>2.5073280000000001E-3</v>
      </c>
      <c r="AJ129">
        <v>8.0308298181818207E-3</v>
      </c>
      <c r="AK129">
        <v>5.3154872727272746E-3</v>
      </c>
      <c r="AL129">
        <v>4.0307385600000011E-3</v>
      </c>
      <c r="AM129">
        <f t="shared" si="61"/>
        <v>4.3201695650909096E-2</v>
      </c>
      <c r="AN129" s="8">
        <v>4.3219099999999999</v>
      </c>
      <c r="AP129">
        <v>1.172859375E-2</v>
      </c>
      <c r="AQ129">
        <v>2.1796875E-2</v>
      </c>
      <c r="AR129">
        <v>2.4531250000000001E-2</v>
      </c>
      <c r="AS129">
        <v>2.0988787499999998E-2</v>
      </c>
      <c r="AT129">
        <f t="shared" si="62"/>
        <v>7.9045506249999994E-2</v>
      </c>
      <c r="AU129" s="8">
        <v>52.697000000000003</v>
      </c>
      <c r="AV129" s="8"/>
    </row>
    <row r="130" spans="1:48" x14ac:dyDescent="0.3">
      <c r="A130" t="s">
        <v>44</v>
      </c>
      <c r="B130" t="s">
        <v>45</v>
      </c>
      <c r="C130">
        <v>4.1115718125000013E-2</v>
      </c>
      <c r="D130">
        <v>1.5323827499999998E-2</v>
      </c>
      <c r="E130">
        <v>4.4217506231999998E-3</v>
      </c>
      <c r="F130">
        <v>1.7603370008999999E-2</v>
      </c>
      <c r="G130">
        <v>1.0772398152E-2</v>
      </c>
      <c r="H130">
        <v>3.9530180250000005E-2</v>
      </c>
      <c r="I130">
        <v>2.6281275750000003E-2</v>
      </c>
      <c r="J130">
        <v>1.3317780000000001E-2</v>
      </c>
      <c r="K130">
        <f t="shared" si="58"/>
        <v>0.16836630040920003</v>
      </c>
      <c r="L130" s="8">
        <v>16.8568</v>
      </c>
      <c r="N130">
        <v>2.9135625000000005E-2</v>
      </c>
      <c r="O130">
        <v>2.9779187500000002E-2</v>
      </c>
      <c r="P130">
        <v>2.0535714285714286E-2</v>
      </c>
      <c r="Q130">
        <v>3.1875000000000001E-2</v>
      </c>
      <c r="R130">
        <f t="shared" si="59"/>
        <v>0.11132552678571429</v>
      </c>
      <c r="S130" s="8">
        <v>11.1326</v>
      </c>
      <c r="U130" s="9">
        <v>1.1152437741940299E-2</v>
      </c>
      <c r="V130">
        <v>1.1038024126800003E-2</v>
      </c>
      <c r="W130">
        <v>2.3691157627500001E-3</v>
      </c>
      <c r="X130">
        <v>5.9926888124999999E-3</v>
      </c>
      <c r="Y130">
        <v>1.4187007124999998E-2</v>
      </c>
      <c r="Z130">
        <v>1.0239974775000001E-2</v>
      </c>
      <c r="AA130">
        <v>1.0836877275000002E-2</v>
      </c>
      <c r="AB130">
        <f t="shared" si="60"/>
        <v>6.5816125618990307E-2</v>
      </c>
      <c r="AC130" s="8">
        <v>6.5906599999999997</v>
      </c>
      <c r="AE130">
        <v>1.7535400000000003E-2</v>
      </c>
      <c r="AF130">
        <v>1.2824959999999998E-2</v>
      </c>
      <c r="AG130">
        <v>8.0832000000000005E-3</v>
      </c>
      <c r="AH130">
        <v>9.1203840000000005E-3</v>
      </c>
      <c r="AI130">
        <v>5.3725439999999999E-3</v>
      </c>
      <c r="AJ130">
        <v>1.4579668363636368E-2</v>
      </c>
      <c r="AK130">
        <v>9.724326545454548E-3</v>
      </c>
      <c r="AL130">
        <v>8.4445603200000025E-3</v>
      </c>
      <c r="AM130">
        <f t="shared" si="61"/>
        <v>8.5685043229090915E-2</v>
      </c>
      <c r="AN130" s="8">
        <v>8.5717800000000004</v>
      </c>
      <c r="AP130">
        <v>1.9297546874999998E-2</v>
      </c>
      <c r="AQ130">
        <v>2.775E-2</v>
      </c>
      <c r="AR130">
        <v>3.5078125000000002E-2</v>
      </c>
      <c r="AS130">
        <v>1.5251850000000001E-2</v>
      </c>
      <c r="AT130">
        <f t="shared" si="62"/>
        <v>9.7377521874999998E-2</v>
      </c>
      <c r="AU130" s="8">
        <v>64.918400000000005</v>
      </c>
      <c r="AV130" s="8"/>
    </row>
    <row r="131" spans="1:48" x14ac:dyDescent="0.3">
      <c r="A131" t="s">
        <v>46</v>
      </c>
      <c r="B131" t="s">
        <v>47</v>
      </c>
      <c r="C131">
        <v>1.7897084999999993E-2</v>
      </c>
      <c r="D131">
        <v>1.0696209750000001E-2</v>
      </c>
      <c r="E131">
        <v>6.8641621668000001E-3</v>
      </c>
      <c r="F131">
        <v>8.2676990250000002E-3</v>
      </c>
      <c r="G131">
        <v>1.2264471252E-2</v>
      </c>
      <c r="H131">
        <v>2.9847331124999998E-2</v>
      </c>
      <c r="I131">
        <v>2.9246682375000003E-2</v>
      </c>
      <c r="J131">
        <v>2.0127005625E-2</v>
      </c>
      <c r="K131">
        <f t="shared" si="58"/>
        <v>0.13521064631879998</v>
      </c>
      <c r="L131" s="8">
        <v>13.5374</v>
      </c>
      <c r="N131">
        <v>1.7011979166666667E-2</v>
      </c>
      <c r="O131">
        <v>1.7284312499999999E-2</v>
      </c>
      <c r="P131">
        <v>1.6964285714285713E-2</v>
      </c>
      <c r="Q131">
        <v>2.5000000000000001E-2</v>
      </c>
      <c r="R131">
        <f t="shared" si="59"/>
        <v>7.6260577380952377E-2</v>
      </c>
      <c r="S131" s="8">
        <v>7.6260599999999998</v>
      </c>
      <c r="U131" s="9">
        <v>7.4765170437313443E-3</v>
      </c>
      <c r="V131">
        <v>5.7261638043000027E-3</v>
      </c>
      <c r="W131">
        <v>1.5551073360000004E-3</v>
      </c>
      <c r="X131">
        <v>7.8015656250000004E-3</v>
      </c>
      <c r="Y131">
        <v>1.4329447875E-2</v>
      </c>
      <c r="Z131">
        <v>2.1225752999999999E-3</v>
      </c>
      <c r="AA131">
        <v>4.4889815250000005E-3</v>
      </c>
      <c r="AB131">
        <f t="shared" si="60"/>
        <v>4.3500358509031348E-2</v>
      </c>
      <c r="AC131" s="8">
        <v>4.3558700000000004</v>
      </c>
      <c r="AE131">
        <v>8.7970800000000005E-3</v>
      </c>
      <c r="AF131">
        <v>6.4247999999999996E-3</v>
      </c>
      <c r="AG131">
        <v>4.01784E-3</v>
      </c>
      <c r="AH131">
        <v>4.1560320000000005E-3</v>
      </c>
      <c r="AI131">
        <v>2.5192320000000002E-3</v>
      </c>
      <c r="AJ131">
        <v>5.7790232727272742E-3</v>
      </c>
      <c r="AK131">
        <v>3.4754705454545461E-3</v>
      </c>
      <c r="AL131">
        <v>2.0521324800000006E-3</v>
      </c>
      <c r="AM131">
        <f t="shared" si="61"/>
        <v>3.7221610298181822E-2</v>
      </c>
      <c r="AN131" s="8">
        <v>3.72329</v>
      </c>
      <c r="AP131">
        <v>2.7347812500000002E-3</v>
      </c>
      <c r="AQ131">
        <v>4.4464125E-3</v>
      </c>
      <c r="AR131">
        <v>9.0624999999999994E-3</v>
      </c>
      <c r="AS131">
        <v>2.3507475E-2</v>
      </c>
      <c r="AT131">
        <f t="shared" si="62"/>
        <v>3.9751168749999996E-2</v>
      </c>
      <c r="AU131" s="8">
        <v>26.500800000000002</v>
      </c>
      <c r="AV131" s="8"/>
    </row>
    <row r="132" spans="1:48" x14ac:dyDescent="0.3">
      <c r="A132" t="s">
        <v>48</v>
      </c>
      <c r="B132" t="s">
        <v>49</v>
      </c>
      <c r="C132">
        <v>1.6690584374999987E-2</v>
      </c>
      <c r="D132">
        <v>1.82672145E-2</v>
      </c>
      <c r="E132">
        <v>7.1539816572000004E-3</v>
      </c>
      <c r="F132">
        <v>1.4698244542500001E-2</v>
      </c>
      <c r="G132">
        <v>1.365708924E-2</v>
      </c>
      <c r="H132">
        <v>3.1422421125000002E-2</v>
      </c>
      <c r="I132">
        <v>1.3308844499999998E-2</v>
      </c>
      <c r="J132">
        <v>1.9923806250000002E-2</v>
      </c>
      <c r="K132">
        <f t="shared" si="58"/>
        <v>0.13512218618969998</v>
      </c>
      <c r="L132" s="8">
        <v>13.529299999999999</v>
      </c>
      <c r="N132">
        <v>3.9792708333333329E-2</v>
      </c>
      <c r="O132">
        <v>3.4539062500000002E-2</v>
      </c>
      <c r="P132">
        <v>2.4999999999999998E-2</v>
      </c>
      <c r="Q132">
        <v>2.6250000000000002E-2</v>
      </c>
      <c r="R132">
        <f t="shared" si="59"/>
        <v>0.12558177083333333</v>
      </c>
      <c r="S132" s="8">
        <v>12.558199999999999</v>
      </c>
      <c r="U132" s="9">
        <v>1.0129859105373137E-2</v>
      </c>
      <c r="V132">
        <v>6.4158490287000028E-3</v>
      </c>
      <c r="W132">
        <v>2.0202312465000005E-3</v>
      </c>
      <c r="X132">
        <v>1.1476168593750001E-2</v>
      </c>
      <c r="Y132">
        <v>1.2827201625000001E-2</v>
      </c>
      <c r="Z132">
        <v>1.4080480425000002E-2</v>
      </c>
      <c r="AA132">
        <v>1.7001431550000001E-2</v>
      </c>
      <c r="AB132">
        <f t="shared" si="60"/>
        <v>7.3951221574323142E-2</v>
      </c>
      <c r="AC132" s="8">
        <v>7.4043799999999997</v>
      </c>
      <c r="AE132">
        <v>1.2157999999999999E-2</v>
      </c>
      <c r="AF132">
        <v>4.8696E-3</v>
      </c>
      <c r="AG132">
        <v>6.3686400000000009E-3</v>
      </c>
      <c r="AH132">
        <v>6.9793920000000001E-3</v>
      </c>
      <c r="AI132">
        <v>5.7287040000000003E-3</v>
      </c>
      <c r="AJ132">
        <v>9.1163694545454577E-3</v>
      </c>
      <c r="AK132">
        <v>8.4918632727272753E-3</v>
      </c>
      <c r="AL132">
        <v>6.760699200000002E-3</v>
      </c>
      <c r="AM132">
        <f t="shared" si="61"/>
        <v>6.0473267927272735E-2</v>
      </c>
      <c r="AN132" s="8">
        <v>6.0497699999999996</v>
      </c>
      <c r="AP132">
        <v>8.7101250000000009E-3</v>
      </c>
      <c r="AQ132">
        <v>1.0453124999999999E-2</v>
      </c>
      <c r="AR132">
        <v>1.6953124999999999E-2</v>
      </c>
      <c r="AS132">
        <v>2.7565312500000001E-2</v>
      </c>
      <c r="AT132">
        <f t="shared" si="62"/>
        <v>6.36816875E-2</v>
      </c>
      <c r="AU132" s="8">
        <v>42.4544</v>
      </c>
      <c r="AV132" s="8"/>
    </row>
    <row r="133" spans="1:48" x14ac:dyDescent="0.3">
      <c r="A133" t="s">
        <v>50</v>
      </c>
      <c r="B133" t="s">
        <v>51</v>
      </c>
      <c r="C133">
        <v>3.6849780000000013E-2</v>
      </c>
      <c r="D133">
        <v>2.2432544999999998E-2</v>
      </c>
      <c r="E133">
        <v>4.7159465327999998E-3</v>
      </c>
      <c r="F133">
        <v>1.73083498245E-2</v>
      </c>
      <c r="G133">
        <v>7.9012601640000013E-3</v>
      </c>
      <c r="H133">
        <v>3.3961546124999999E-2</v>
      </c>
      <c r="I133">
        <v>1.0068421500000001E-2</v>
      </c>
      <c r="J133">
        <v>1.0669666875000001E-2</v>
      </c>
      <c r="K133">
        <f t="shared" si="58"/>
        <v>0.14390751602130003</v>
      </c>
      <c r="L133" s="8">
        <v>14.408200000000001</v>
      </c>
      <c r="N133">
        <v>3.4882291666666662E-2</v>
      </c>
      <c r="O133">
        <v>3.3071562499999999E-2</v>
      </c>
      <c r="P133">
        <v>3.2142857142857147E-2</v>
      </c>
      <c r="Q133">
        <v>3.0156250000000002E-2</v>
      </c>
      <c r="R133">
        <f t="shared" si="59"/>
        <v>0.1302529613095238</v>
      </c>
      <c r="S133" s="8">
        <v>13.0253</v>
      </c>
      <c r="U133" s="9">
        <v>1.1591707137313433E-2</v>
      </c>
      <c r="V133">
        <v>9.445281064200001E-3</v>
      </c>
      <c r="W133">
        <v>4.8627044280000007E-3</v>
      </c>
      <c r="X133">
        <v>6.8673445312500015E-3</v>
      </c>
      <c r="Y133">
        <v>4.4717321249999999E-3</v>
      </c>
      <c r="Z133">
        <v>1.1651012325E-2</v>
      </c>
      <c r="AA133">
        <v>1.3162124700000001E-2</v>
      </c>
      <c r="AB133">
        <f t="shared" si="60"/>
        <v>6.205190631076344E-2</v>
      </c>
      <c r="AC133" s="8">
        <v>6.2140000000000004</v>
      </c>
      <c r="AE133">
        <v>1.3160079999999998E-2</v>
      </c>
      <c r="AF133">
        <v>7.8014399999999989E-3</v>
      </c>
      <c r="AG133">
        <v>8.2454880000000005E-3</v>
      </c>
      <c r="AH133">
        <v>2.7203040000000005E-2</v>
      </c>
      <c r="AI133">
        <v>7.0333439999999995E-3</v>
      </c>
      <c r="AJ133">
        <v>1.0546130181818186E-2</v>
      </c>
      <c r="AK133">
        <v>8.0242909090909118E-3</v>
      </c>
      <c r="AL133">
        <v>1.1149692480000004E-2</v>
      </c>
      <c r="AM133">
        <f t="shared" si="61"/>
        <v>9.3163505570909105E-2</v>
      </c>
      <c r="AN133" s="8">
        <v>9.1988000000000003</v>
      </c>
      <c r="AP133">
        <v>1.0489031249999999E-2</v>
      </c>
      <c r="AQ133">
        <v>1.60624875E-2</v>
      </c>
      <c r="AR133">
        <v>2.7421874999999998E-2</v>
      </c>
      <c r="AS133">
        <v>2.2667924999999998E-2</v>
      </c>
      <c r="AT133">
        <f t="shared" si="62"/>
        <v>7.6641318749999993E-2</v>
      </c>
      <c r="AU133" s="8">
        <v>51.094200000000001</v>
      </c>
      <c r="AV133" s="8"/>
    </row>
    <row r="134" spans="1:48" x14ac:dyDescent="0.3">
      <c r="A134" t="s">
        <v>52</v>
      </c>
      <c r="B134" t="s">
        <v>53</v>
      </c>
      <c r="C134">
        <v>3.2250841875000019E-2</v>
      </c>
      <c r="D134">
        <v>1.7666565750000005E-2</v>
      </c>
      <c r="E134">
        <v>9.0568073268000003E-3</v>
      </c>
      <c r="F134">
        <v>1.5875608500000003E-2</v>
      </c>
      <c r="G134">
        <v>1.0794994866000001E-2</v>
      </c>
      <c r="H134">
        <v>3.3650066249999999E-2</v>
      </c>
      <c r="I134">
        <v>2.0287608750000002E-2</v>
      </c>
      <c r="J134">
        <v>8.9358468750000003E-3</v>
      </c>
      <c r="K134">
        <f t="shared" si="58"/>
        <v>0.14851834019280002</v>
      </c>
      <c r="L134" s="8">
        <v>14.8703</v>
      </c>
      <c r="N134">
        <v>3.7969270833333339E-2</v>
      </c>
      <c r="O134">
        <v>3.3343625000000002E-2</v>
      </c>
      <c r="P134">
        <v>2.1428571428571429E-2</v>
      </c>
      <c r="Q134">
        <v>3.2343749999999998E-2</v>
      </c>
      <c r="R134">
        <f t="shared" si="59"/>
        <v>0.12508521726190477</v>
      </c>
      <c r="S134" s="8">
        <v>12.5085</v>
      </c>
      <c r="U134" s="9">
        <v>1.11091910319403E-2</v>
      </c>
      <c r="V134">
        <v>1.1018363507100002E-2</v>
      </c>
      <c r="W134">
        <v>7.4742235447500006E-3</v>
      </c>
      <c r="X134">
        <v>3.5117347499999999E-3</v>
      </c>
      <c r="Y134">
        <v>1.114342875E-2</v>
      </c>
      <c r="Z134">
        <v>1.337636025E-2</v>
      </c>
      <c r="AA134">
        <v>1.3446764775000002E-2</v>
      </c>
      <c r="AB134">
        <f t="shared" si="60"/>
        <v>7.1080066608790293E-2</v>
      </c>
      <c r="AC134" s="8">
        <v>7.1180899999999996</v>
      </c>
      <c r="AE134">
        <v>1.4069200000000002E-2</v>
      </c>
      <c r="AF134">
        <v>1.0438079999999999E-2</v>
      </c>
      <c r="AG134">
        <v>1.1694191999999999E-2</v>
      </c>
      <c r="AH134">
        <v>1.199328E-2</v>
      </c>
      <c r="AI134">
        <v>6.2180639999999997E-3</v>
      </c>
      <c r="AJ134">
        <v>1.5072508363636368E-2</v>
      </c>
      <c r="AK134">
        <v>7.5574450909090939E-3</v>
      </c>
      <c r="AL134">
        <v>6.2735068800000016E-3</v>
      </c>
      <c r="AM134">
        <f t="shared" si="61"/>
        <v>8.3316276334545469E-2</v>
      </c>
      <c r="AN134" s="8">
        <v>8.3345199999999995</v>
      </c>
      <c r="AP134">
        <v>1.860403125E-2</v>
      </c>
      <c r="AQ134">
        <v>2.5125000000000001E-2</v>
      </c>
      <c r="AR134">
        <v>3.0703124999999998E-2</v>
      </c>
      <c r="AS134">
        <v>3.4281712499999999E-2</v>
      </c>
      <c r="AT134">
        <f t="shared" si="62"/>
        <v>0.10871386875</v>
      </c>
      <c r="AU134" s="8">
        <v>72.475899999999996</v>
      </c>
      <c r="AV134" s="8"/>
    </row>
    <row r="135" spans="1:48" x14ac:dyDescent="0.3">
      <c r="A135" t="s">
        <v>54</v>
      </c>
      <c r="B135" t="s">
        <v>55</v>
      </c>
      <c r="C135">
        <v>3.9581004374999992E-2</v>
      </c>
      <c r="D135">
        <v>1.7965017E-2</v>
      </c>
      <c r="E135">
        <v>1.4023614348000002E-2</v>
      </c>
      <c r="F135">
        <v>1.84754935125E-2</v>
      </c>
      <c r="G135">
        <v>1.5497329158000001E-2</v>
      </c>
      <c r="H135">
        <v>3.3029937000000009E-2</v>
      </c>
      <c r="I135">
        <v>2.6140957875000002E-2</v>
      </c>
      <c r="J135">
        <v>2.38168745625E-2</v>
      </c>
      <c r="K135">
        <f t="shared" si="58"/>
        <v>0.18853022783100004</v>
      </c>
      <c r="L135" s="8">
        <v>18.8767</v>
      </c>
      <c r="N135">
        <v>5.3081249999999996E-2</v>
      </c>
      <c r="O135">
        <v>4.2899E-2</v>
      </c>
      <c r="P135">
        <v>5.4464285714285708E-2</v>
      </c>
      <c r="Q135">
        <v>2.2812499999999999E-2</v>
      </c>
      <c r="R135">
        <f t="shared" si="59"/>
        <v>0.17325703571428569</v>
      </c>
      <c r="S135" s="8">
        <v>17.325700000000001</v>
      </c>
      <c r="U135" s="9">
        <v>1.3338705405223882E-2</v>
      </c>
      <c r="V135">
        <v>1.3599826160400003E-2</v>
      </c>
      <c r="W135">
        <v>1.3491809185500001E-2</v>
      </c>
      <c r="X135">
        <v>9.7831757812500003E-3</v>
      </c>
      <c r="Y135">
        <v>1.4646089250000001E-2</v>
      </c>
      <c r="Z135">
        <v>2.226726045E-2</v>
      </c>
      <c r="AA135">
        <v>1.9858996125E-2</v>
      </c>
      <c r="AB135">
        <f t="shared" si="60"/>
        <v>0.10698586235737387</v>
      </c>
      <c r="AC135" s="8">
        <v>10.7133</v>
      </c>
      <c r="AE135">
        <v>1.712E-2</v>
      </c>
      <c r="AF135">
        <v>4.3892799999999997E-3</v>
      </c>
      <c r="AG135">
        <v>1.1291904E-2</v>
      </c>
      <c r="AH135">
        <v>1.589784E-2</v>
      </c>
      <c r="AI135">
        <v>1.5690720000000002E-2</v>
      </c>
      <c r="AJ135">
        <v>2.1060130909090913E-2</v>
      </c>
      <c r="AK135">
        <v>1.1864164363636368E-2</v>
      </c>
      <c r="AL135">
        <v>1.0288900800000004E-2</v>
      </c>
      <c r="AM135">
        <f t="shared" si="61"/>
        <v>0.10760294007272728</v>
      </c>
      <c r="AN135" s="8">
        <v>10.7654</v>
      </c>
      <c r="AP135">
        <v>2.3534718749999999E-2</v>
      </c>
      <c r="AQ135">
        <v>2.6624999999999999E-2</v>
      </c>
      <c r="AR135">
        <v>3.1406249999999997E-2</v>
      </c>
      <c r="AS135">
        <v>1.6511212500000001E-2</v>
      </c>
      <c r="AT135">
        <f t="shared" si="62"/>
        <v>9.8077181249999992E-2</v>
      </c>
      <c r="AU135" s="8">
        <v>65.384799999999998</v>
      </c>
      <c r="AV135" s="8"/>
    </row>
    <row r="136" spans="1:48" x14ac:dyDescent="0.3">
      <c r="A136" t="s">
        <v>56</v>
      </c>
      <c r="B136" t="s">
        <v>57</v>
      </c>
      <c r="C136">
        <v>4.1569222500000017E-2</v>
      </c>
      <c r="D136">
        <v>3.0643825499999999E-2</v>
      </c>
      <c r="E136">
        <v>9.8129372399999998E-3</v>
      </c>
      <c r="F136">
        <v>1.7095387500000003E-2</v>
      </c>
      <c r="G136">
        <v>1.0885431006E-2</v>
      </c>
      <c r="H136">
        <v>3.8411883000000001E-2</v>
      </c>
      <c r="I136">
        <v>1.7731542375000003E-2</v>
      </c>
      <c r="J136">
        <v>1.9010345625000001E-2</v>
      </c>
      <c r="K136">
        <f t="shared" si="58"/>
        <v>0.18516057474600003</v>
      </c>
      <c r="L136" s="8">
        <v>18.538399999999999</v>
      </c>
      <c r="N136">
        <v>5.5126250000000002E-2</v>
      </c>
      <c r="O136">
        <v>4.2968062500000001E-2</v>
      </c>
      <c r="P136">
        <v>4.4642857142857144E-2</v>
      </c>
      <c r="Q136">
        <v>3.5625000000000004E-2</v>
      </c>
      <c r="R136">
        <f t="shared" si="59"/>
        <v>0.17836216964285717</v>
      </c>
      <c r="S136" s="8">
        <v>17.836200000000002</v>
      </c>
      <c r="U136" s="9">
        <v>8.6609356932089571E-3</v>
      </c>
      <c r="V136">
        <v>9.8898239762999999E-3</v>
      </c>
      <c r="W136">
        <v>9.3686789430000011E-3</v>
      </c>
      <c r="X136">
        <v>9.0454455000000024E-3</v>
      </c>
      <c r="Y136">
        <v>1.3546648125E-2</v>
      </c>
      <c r="Z136">
        <v>1.6907675400000002E-2</v>
      </c>
      <c r="AA136">
        <v>2.1606821550000002E-2</v>
      </c>
      <c r="AB136">
        <f t="shared" si="60"/>
        <v>8.9026029187508973E-2</v>
      </c>
      <c r="AC136" s="8">
        <v>8.9143100000000004</v>
      </c>
      <c r="AE136">
        <v>6.6801599999999992E-3</v>
      </c>
      <c r="AF136">
        <v>2.5216000000000001E-3</v>
      </c>
      <c r="AG136">
        <v>1.9163568000000002E-2</v>
      </c>
      <c r="AH136">
        <v>2.477904E-3</v>
      </c>
      <c r="AI136">
        <v>1.0741488E-2</v>
      </c>
      <c r="AJ136">
        <v>1.5080500363636369E-2</v>
      </c>
      <c r="AK136">
        <v>7.627435636363639E-3</v>
      </c>
      <c r="AL136">
        <v>9.5764406400000029E-3</v>
      </c>
      <c r="AM136">
        <f t="shared" si="61"/>
        <v>7.386909664000002E-2</v>
      </c>
      <c r="AN136" s="8">
        <v>7.3901399999999997</v>
      </c>
      <c r="AP136">
        <v>1.6907390625000001E-2</v>
      </c>
      <c r="AQ136">
        <v>6.1406250000000002E-3</v>
      </c>
      <c r="AR136">
        <v>2.2656249999999999E-2</v>
      </c>
      <c r="AS136">
        <v>2.9104462499999997E-2</v>
      </c>
      <c r="AT136">
        <f t="shared" si="62"/>
        <v>7.4808728125000001E-2</v>
      </c>
      <c r="AU136" s="8">
        <v>49.872500000000002</v>
      </c>
      <c r="AV136" s="8"/>
    </row>
    <row r="154" spans="1:40" x14ac:dyDescent="0.3">
      <c r="AH154" s="14" t="s">
        <v>139</v>
      </c>
      <c r="AI154" s="14" t="s">
        <v>136</v>
      </c>
      <c r="AJ154" s="14" t="s">
        <v>140</v>
      </c>
      <c r="AK154" s="14" t="s">
        <v>137</v>
      </c>
      <c r="AM154" s="14" t="s">
        <v>140</v>
      </c>
      <c r="AN154" s="14" t="s">
        <v>143</v>
      </c>
    </row>
    <row r="155" spans="1:40" x14ac:dyDescent="0.3">
      <c r="A155" t="s">
        <v>2</v>
      </c>
      <c r="B155" t="s">
        <v>3</v>
      </c>
      <c r="C155">
        <v>3.9693808125000014E-2</v>
      </c>
      <c r="D155">
        <v>1.5004230750000002E-2</v>
      </c>
      <c r="E155">
        <v>7.7226943752000008E-3</v>
      </c>
      <c r="F155">
        <v>1.6510133839500001E-2</v>
      </c>
      <c r="H155">
        <v>3.7140488999999999E-2</v>
      </c>
      <c r="J155">
        <v>2.1477847875000001E-2</v>
      </c>
      <c r="K155">
        <v>4.3548854166666665E-2</v>
      </c>
      <c r="L155">
        <v>4.09101875E-2</v>
      </c>
      <c r="M155">
        <v>3.5714285714285712E-2</v>
      </c>
      <c r="N155">
        <v>3.515625E-2</v>
      </c>
      <c r="P155">
        <v>9.5594523786000016E-3</v>
      </c>
      <c r="Q155">
        <v>3.9935010015000006E-3</v>
      </c>
      <c r="T155">
        <v>1.5798335850000001E-2</v>
      </c>
      <c r="U155">
        <v>1.6899408675000002E-2</v>
      </c>
      <c r="V155">
        <v>1.6449479999999999E-2</v>
      </c>
      <c r="X155">
        <v>9.0133439999999995E-3</v>
      </c>
      <c r="Y155">
        <v>1.1963567999999999E-2</v>
      </c>
      <c r="Z155">
        <v>4.7574720000000004E-3</v>
      </c>
      <c r="AA155">
        <v>1.1716756363636366E-2</v>
      </c>
      <c r="AB155">
        <v>4.6148552727272732E-3</v>
      </c>
      <c r="AC155">
        <v>1.1144790720000002E-2</v>
      </c>
      <c r="AD155">
        <v>1.7929921875000001E-2</v>
      </c>
      <c r="AE155">
        <v>2.709375E-2</v>
      </c>
      <c r="AF155">
        <v>3.5390624999999995E-2</v>
      </c>
      <c r="AH155">
        <f>SUM(C155:AF155)</f>
        <v>0.48920404248211602</v>
      </c>
      <c r="AI155">
        <v>39.632189369999999</v>
      </c>
      <c r="AJ155">
        <v>0.48920404248211602</v>
      </c>
      <c r="AK155">
        <v>7.1189999999999998</v>
      </c>
      <c r="AM155">
        <v>0.48920404248211602</v>
      </c>
      <c r="AN155">
        <v>128</v>
      </c>
    </row>
    <row r="156" spans="1:40" x14ac:dyDescent="0.3">
      <c r="A156" t="s">
        <v>4</v>
      </c>
      <c r="B156" t="s">
        <v>5</v>
      </c>
      <c r="C156">
        <v>4.146890625E-2</v>
      </c>
      <c r="D156">
        <v>2.5077480749999995E-2</v>
      </c>
      <c r="E156">
        <v>6.3302390244000008E-3</v>
      </c>
      <c r="F156">
        <v>1.7470524987E-2</v>
      </c>
      <c r="H156">
        <v>4.1149850625000005E-2</v>
      </c>
      <c r="J156">
        <v>1.8805342499999999E-2</v>
      </c>
      <c r="K156">
        <v>4.5826354166666673E-2</v>
      </c>
      <c r="L156">
        <v>3.8061687499999997E-2</v>
      </c>
      <c r="M156">
        <v>3.7499999999999999E-2</v>
      </c>
      <c r="N156">
        <v>2.1718750000000002E-2</v>
      </c>
      <c r="P156">
        <v>7.3261922742E-3</v>
      </c>
      <c r="Q156">
        <v>3.4142168655000001E-3</v>
      </c>
      <c r="T156">
        <v>1.86141672E-2</v>
      </c>
      <c r="U156">
        <v>1.625208165E-2</v>
      </c>
      <c r="V156">
        <v>2.000072E-2</v>
      </c>
      <c r="X156">
        <v>1.0437744000000001E-2</v>
      </c>
      <c r="Y156">
        <v>7.4435520000000008E-3</v>
      </c>
      <c r="Z156">
        <v>8.8634400000000002E-3</v>
      </c>
      <c r="AA156">
        <v>1.8565900363636371E-2</v>
      </c>
      <c r="AB156">
        <v>1.5858711272727276E-2</v>
      </c>
      <c r="AC156">
        <v>1.3938580800000005E-2</v>
      </c>
      <c r="AD156">
        <v>1.8728156249999999E-2</v>
      </c>
      <c r="AE156">
        <v>2.1937499999999999E-2</v>
      </c>
      <c r="AF156">
        <v>2.7421874999999998E-2</v>
      </c>
      <c r="AH156">
        <f t="shared" ref="AH156:AH182" si="63">SUM(C156:AF156)</f>
        <v>0.50221197347913027</v>
      </c>
      <c r="AI156">
        <v>36.44831954</v>
      </c>
      <c r="AJ156">
        <v>0.50221197347913027</v>
      </c>
      <c r="AK156">
        <v>6.9290000000000003</v>
      </c>
      <c r="AM156">
        <v>0.50221197347913027</v>
      </c>
      <c r="AN156">
        <v>118</v>
      </c>
    </row>
    <row r="157" spans="1:40" x14ac:dyDescent="0.3">
      <c r="A157" t="s">
        <v>6</v>
      </c>
      <c r="B157" t="s">
        <v>7</v>
      </c>
      <c r="C157">
        <v>3.1643324999999986E-2</v>
      </c>
      <c r="D157">
        <v>5.592068999999999E-3</v>
      </c>
      <c r="E157">
        <v>8.4186189539999998E-3</v>
      </c>
      <c r="F157">
        <v>1.2136801050000002E-2</v>
      </c>
      <c r="H157">
        <v>3.0850868250000007E-2</v>
      </c>
      <c r="J157">
        <v>1.6223690624999999E-2</v>
      </c>
      <c r="K157">
        <v>1.8599479166666665E-2</v>
      </c>
      <c r="L157">
        <v>1.6403312499999999E-2</v>
      </c>
      <c r="M157">
        <v>2.0535714285714286E-2</v>
      </c>
      <c r="N157">
        <v>2.1406249999999998E-2</v>
      </c>
      <c r="P157">
        <v>4.6117626210000007E-3</v>
      </c>
      <c r="Q157">
        <v>2.2454468055000004E-3</v>
      </c>
      <c r="T157">
        <v>1.8498233249999998E-3</v>
      </c>
      <c r="U157">
        <v>6.732510750000001E-3</v>
      </c>
      <c r="V157">
        <v>9.9726399999999996E-3</v>
      </c>
      <c r="X157">
        <v>4.5236640000000002E-3</v>
      </c>
      <c r="Y157">
        <v>4.8933600000000002E-3</v>
      </c>
      <c r="Z157">
        <v>2.2650719999999999E-3</v>
      </c>
      <c r="AA157">
        <v>4.1890189090909103E-3</v>
      </c>
      <c r="AB157">
        <v>1.3699418181818187E-3</v>
      </c>
      <c r="AC157">
        <v>2.9556547200000004E-3</v>
      </c>
      <c r="AD157">
        <v>4.9113749999999999E-3</v>
      </c>
      <c r="AE157">
        <v>7.285724999999999E-3</v>
      </c>
      <c r="AF157">
        <v>1.90625E-2</v>
      </c>
      <c r="AH157">
        <f t="shared" si="63"/>
        <v>0.25867862378015366</v>
      </c>
      <c r="AI157">
        <v>6.2878721190000002</v>
      </c>
      <c r="AJ157">
        <v>0.25867862378015366</v>
      </c>
      <c r="AK157">
        <v>4.2169999999999996</v>
      </c>
      <c r="AM157">
        <v>0.25867862378015366</v>
      </c>
      <c r="AN157">
        <v>47</v>
      </c>
    </row>
    <row r="158" spans="1:40" x14ac:dyDescent="0.3">
      <c r="A158" t="s">
        <v>8</v>
      </c>
      <c r="B158" t="s">
        <v>9</v>
      </c>
      <c r="C158">
        <v>3.5339416875000002E-2</v>
      </c>
      <c r="D158">
        <v>1.6371195749999998E-2</v>
      </c>
      <c r="E158">
        <v>7.7794251876000002E-3</v>
      </c>
      <c r="F158">
        <v>1.2332908246500001E-2</v>
      </c>
      <c r="H158">
        <v>2.4949359000000001E-2</v>
      </c>
      <c r="J158">
        <v>7.5894862500000011E-3</v>
      </c>
      <c r="K158">
        <v>3.2001145833333342E-2</v>
      </c>
      <c r="L158">
        <v>3.4133749999999997E-2</v>
      </c>
      <c r="M158">
        <v>2.4107142857142858E-2</v>
      </c>
      <c r="N158">
        <v>2.4531249999999998E-2</v>
      </c>
      <c r="P158">
        <v>1.1700364123800005E-2</v>
      </c>
      <c r="Q158">
        <v>4.6675397880000004E-3</v>
      </c>
      <c r="T158">
        <v>1.3169242575E-2</v>
      </c>
      <c r="U158">
        <v>1.129464405E-2</v>
      </c>
      <c r="V158">
        <v>1.1466479999999999E-2</v>
      </c>
      <c r="X158">
        <v>7.0706880000000012E-3</v>
      </c>
      <c r="Y158">
        <v>4.7750880000000002E-3</v>
      </c>
      <c r="Z158">
        <v>7.5344640000000003E-3</v>
      </c>
      <c r="AA158">
        <v>1.4547700363636368E-2</v>
      </c>
      <c r="AB158">
        <v>6.6960850909090937E-3</v>
      </c>
      <c r="AC158">
        <v>9.5277427200000028E-3</v>
      </c>
      <c r="AD158">
        <v>1.084396875E-2</v>
      </c>
      <c r="AE158">
        <v>7.3593749999999996E-3</v>
      </c>
      <c r="AF158">
        <v>1.2812499999999999E-2</v>
      </c>
      <c r="AH158">
        <f t="shared" si="63"/>
        <v>0.35260096246092171</v>
      </c>
      <c r="AI158">
        <v>10.37718836</v>
      </c>
      <c r="AJ158">
        <v>0.35260096246092171</v>
      </c>
      <c r="AK158">
        <v>5.4880000000000004</v>
      </c>
      <c r="AM158">
        <v>0.35260096246092171</v>
      </c>
      <c r="AN158">
        <v>58</v>
      </c>
    </row>
    <row r="159" spans="1:40" x14ac:dyDescent="0.3">
      <c r="A159" t="s">
        <v>10</v>
      </c>
      <c r="B159" t="s">
        <v>11</v>
      </c>
      <c r="C159">
        <v>4.1614593750000012E-2</v>
      </c>
      <c r="D159">
        <v>1.8442788749999994E-2</v>
      </c>
      <c r="E159">
        <v>9.5184456264000017E-3</v>
      </c>
      <c r="F159">
        <v>1.1869373745E-2</v>
      </c>
      <c r="H159">
        <v>3.6421874999999999E-2</v>
      </c>
      <c r="J159">
        <v>1.1237709375E-2</v>
      </c>
      <c r="K159">
        <v>3.5486250000000004E-2</v>
      </c>
      <c r="L159">
        <v>2.6822437500000001E-2</v>
      </c>
      <c r="M159">
        <v>1.9642857142857146E-2</v>
      </c>
      <c r="N159">
        <v>1.4374999999999999E-2</v>
      </c>
      <c r="P159">
        <v>1.1940982164900001E-2</v>
      </c>
      <c r="Q159">
        <v>3.1944071452500002E-3</v>
      </c>
      <c r="T159">
        <v>9.1206951750000004E-3</v>
      </c>
      <c r="U159">
        <v>9.5565838500000014E-3</v>
      </c>
      <c r="V159">
        <v>1.710772E-2</v>
      </c>
      <c r="X159">
        <v>1.6654656E-2</v>
      </c>
      <c r="Y159">
        <v>2.8889760000000001E-3</v>
      </c>
      <c r="Z159">
        <v>4.1572799999999993E-3</v>
      </c>
      <c r="AA159">
        <v>9.9830574545454569E-3</v>
      </c>
      <c r="AB159">
        <v>3.7963614545454558E-3</v>
      </c>
      <c r="AC159">
        <v>8.8368076800000028E-3</v>
      </c>
      <c r="AD159">
        <v>1.3621125E-2</v>
      </c>
      <c r="AE159">
        <v>1.9546874999999998E-2</v>
      </c>
      <c r="AF159">
        <v>2.0390624999999999E-2</v>
      </c>
      <c r="AH159">
        <f t="shared" si="63"/>
        <v>0.37622748281349805</v>
      </c>
      <c r="AI159">
        <v>20.822943819999999</v>
      </c>
      <c r="AJ159">
        <v>0.37622748281349805</v>
      </c>
      <c r="AK159">
        <v>5.5460000000000003</v>
      </c>
      <c r="AM159">
        <v>0.37622748281349805</v>
      </c>
      <c r="AN159">
        <v>81</v>
      </c>
    </row>
    <row r="160" spans="1:40" x14ac:dyDescent="0.3">
      <c r="A160" t="s">
        <v>12</v>
      </c>
      <c r="B160" t="s">
        <v>13</v>
      </c>
      <c r="C160">
        <v>4.0505287500000008E-2</v>
      </c>
      <c r="D160">
        <v>1.7156826000000003E-2</v>
      </c>
      <c r="E160">
        <v>7.6982987952000006E-3</v>
      </c>
      <c r="F160">
        <v>1.7428054500000002E-2</v>
      </c>
      <c r="H160">
        <v>3.1253090625E-2</v>
      </c>
      <c r="J160">
        <v>1.7663291249999998E-2</v>
      </c>
      <c r="K160">
        <v>4.0210520833333326E-2</v>
      </c>
      <c r="L160">
        <v>3.3623437499999999E-2</v>
      </c>
      <c r="M160">
        <v>3.3035714285714286E-2</v>
      </c>
      <c r="N160">
        <v>2.5937500000000002E-2</v>
      </c>
      <c r="P160">
        <v>7.1732652543000002E-3</v>
      </c>
      <c r="Q160">
        <v>1.0727124637500002E-3</v>
      </c>
      <c r="T160">
        <v>1.5610149225E-2</v>
      </c>
      <c r="U160">
        <v>1.4195015775E-2</v>
      </c>
      <c r="V160">
        <v>1.2099560000000001E-2</v>
      </c>
      <c r="X160">
        <v>5.7402720000000003E-3</v>
      </c>
      <c r="Y160">
        <v>6.1792320000000006E-3</v>
      </c>
      <c r="Z160">
        <v>4.7515199999999995E-3</v>
      </c>
      <c r="AA160">
        <v>2.073932072727273E-2</v>
      </c>
      <c r="AB160">
        <v>1.7487303272727277E-2</v>
      </c>
      <c r="AC160">
        <v>1.2543284160000005E-2</v>
      </c>
      <c r="AD160">
        <v>6.9052031249999994E-3</v>
      </c>
      <c r="AE160">
        <v>1.6171874999999999E-2</v>
      </c>
      <c r="AF160">
        <v>2.296875E-2</v>
      </c>
      <c r="AH160">
        <f t="shared" si="63"/>
        <v>0.42814948429229754</v>
      </c>
      <c r="AI160">
        <v>15.8435892</v>
      </c>
      <c r="AJ160">
        <v>0.42814948429229754</v>
      </c>
      <c r="AK160">
        <v>6.5960000000000001</v>
      </c>
      <c r="AM160">
        <v>0.42814948429229754</v>
      </c>
      <c r="AN160">
        <v>87</v>
      </c>
    </row>
    <row r="161" spans="1:40" x14ac:dyDescent="0.3">
      <c r="A161" t="s">
        <v>14</v>
      </c>
      <c r="B161" t="s">
        <v>15</v>
      </c>
      <c r="C161">
        <v>4.0168124999999999E-2</v>
      </c>
      <c r="D161">
        <v>2.7852536250000007E-2</v>
      </c>
      <c r="E161">
        <v>1.4543609832000001E-2</v>
      </c>
      <c r="F161">
        <v>1.84754935125E-2</v>
      </c>
      <c r="H161">
        <v>3.8819475000000006E-2</v>
      </c>
      <c r="J161">
        <v>2.0996926500000002E-2</v>
      </c>
      <c r="K161">
        <v>5.6604374999999998E-2</v>
      </c>
      <c r="L161">
        <v>4.8479625000000005E-2</v>
      </c>
      <c r="M161">
        <v>3.4821428571428573E-2</v>
      </c>
      <c r="N161">
        <v>3.2343749999999998E-2</v>
      </c>
      <c r="P161">
        <v>1.3280698707299999E-2</v>
      </c>
      <c r="Q161">
        <v>1.3593771621000001E-2</v>
      </c>
      <c r="T161">
        <v>2.2630396949999999E-2</v>
      </c>
      <c r="U161">
        <v>2.0960368649999998E-2</v>
      </c>
      <c r="V161">
        <v>1.8606720000000004E-2</v>
      </c>
      <c r="X161">
        <v>1.2761232000000001E-2</v>
      </c>
      <c r="Y161">
        <v>3.0708528000000002E-2</v>
      </c>
      <c r="Z161">
        <v>1.422024E-2</v>
      </c>
      <c r="AA161">
        <v>2.1783850909090914E-2</v>
      </c>
      <c r="AB161">
        <v>1.4494985454545459E-2</v>
      </c>
      <c r="AC161">
        <v>1.0456626240000004E-2</v>
      </c>
      <c r="AD161">
        <v>3.4212093749999999E-2</v>
      </c>
      <c r="AE161">
        <v>2.6785725E-2</v>
      </c>
      <c r="AF161">
        <v>3.4374999999999996E-2</v>
      </c>
      <c r="AH161">
        <f t="shared" si="63"/>
        <v>0.62197558194786506</v>
      </c>
      <c r="AI161">
        <v>47.030407009999998</v>
      </c>
      <c r="AJ161">
        <v>0.62197558194786506</v>
      </c>
      <c r="AK161">
        <v>7.5259999999999998</v>
      </c>
      <c r="AM161">
        <v>0.62197558194786506</v>
      </c>
      <c r="AN161">
        <v>127</v>
      </c>
    </row>
    <row r="162" spans="1:40" x14ac:dyDescent="0.3">
      <c r="A162" t="s">
        <v>16</v>
      </c>
      <c r="B162" t="s">
        <v>17</v>
      </c>
      <c r="C162">
        <v>2.2655654999999997E-2</v>
      </c>
      <c r="D162">
        <v>2.2596380999999995E-2</v>
      </c>
      <c r="E162">
        <v>1.3497409080000003E-2</v>
      </c>
      <c r="F162">
        <v>1.7465017499999999E-2</v>
      </c>
      <c r="H162">
        <v>3.2928580124999995E-2</v>
      </c>
      <c r="J162">
        <v>1.9755780000000001E-2</v>
      </c>
      <c r="K162">
        <v>4.6831562499999993E-2</v>
      </c>
      <c r="L162">
        <v>3.7697812499999997E-2</v>
      </c>
      <c r="M162">
        <v>3.9285714285714292E-2</v>
      </c>
      <c r="N162">
        <v>2.1093750000000001E-2</v>
      </c>
      <c r="P162">
        <v>1.1424516647400003E-2</v>
      </c>
      <c r="Q162">
        <v>6.72705346275E-3</v>
      </c>
      <c r="T162">
        <v>2.2496980500000003E-2</v>
      </c>
      <c r="U162">
        <v>1.6014419549999999E-2</v>
      </c>
      <c r="V162">
        <v>8.9005600000000001E-3</v>
      </c>
      <c r="X162">
        <v>5.7785280000000007E-3</v>
      </c>
      <c r="Y162">
        <v>8.8855679999999999E-3</v>
      </c>
      <c r="Z162">
        <v>7.9245119999999999E-3</v>
      </c>
      <c r="AA162">
        <v>1.2337226181818185E-2</v>
      </c>
      <c r="AB162">
        <v>8.6551745454545477E-3</v>
      </c>
      <c r="AC162">
        <v>6.5293574400000012E-3</v>
      </c>
      <c r="AD162">
        <v>3.6391921874999997E-2</v>
      </c>
      <c r="AE162">
        <v>3.3281249999999998E-2</v>
      </c>
      <c r="AF162">
        <v>3.5390624999999995E-2</v>
      </c>
      <c r="AH162">
        <f t="shared" si="63"/>
        <v>0.49454535519313708</v>
      </c>
      <c r="AI162">
        <v>15.420808040000001</v>
      </c>
      <c r="AJ162">
        <v>0.49454535519313708</v>
      </c>
      <c r="AK162">
        <v>5.5170000000000003</v>
      </c>
      <c r="AM162">
        <v>0.49454535519313708</v>
      </c>
      <c r="AN162">
        <v>75</v>
      </c>
    </row>
    <row r="163" spans="1:40" x14ac:dyDescent="0.3">
      <c r="A163" t="s">
        <v>18</v>
      </c>
      <c r="B163" t="s">
        <v>19</v>
      </c>
      <c r="C163">
        <v>3.5381250000000003E-2</v>
      </c>
      <c r="D163">
        <v>9.2535705000000024E-3</v>
      </c>
      <c r="E163">
        <v>1.8065148768E-2</v>
      </c>
      <c r="F163">
        <v>1.7927055000000001E-2</v>
      </c>
      <c r="H163">
        <v>3.1037223375000002E-2</v>
      </c>
      <c r="J163">
        <v>2.2032632812500001E-2</v>
      </c>
      <c r="K163">
        <v>5.315385416666666E-2</v>
      </c>
      <c r="L163">
        <v>4.5656687500000001E-2</v>
      </c>
      <c r="M163">
        <v>5.8035714285714288E-2</v>
      </c>
      <c r="N163">
        <v>3.4218749999999999E-2</v>
      </c>
      <c r="P163">
        <v>1.3592840153400005E-2</v>
      </c>
      <c r="Q163">
        <v>1.0162477849500001E-2</v>
      </c>
      <c r="T163">
        <v>2.2979997000000002E-2</v>
      </c>
      <c r="U163">
        <v>1.7865691425000003E-2</v>
      </c>
      <c r="V163">
        <v>1.4605199999999999E-2</v>
      </c>
      <c r="X163">
        <v>1.2367248000000001E-2</v>
      </c>
      <c r="Y163">
        <v>3.4472783999999999E-2</v>
      </c>
      <c r="Z163">
        <v>1.9389503999999998E-2</v>
      </c>
      <c r="AA163">
        <v>1.3941761454545457E-2</v>
      </c>
      <c r="AB163">
        <v>1.1000000000000001E-3</v>
      </c>
      <c r="AC163">
        <v>6.1649222400000023E-3</v>
      </c>
      <c r="AD163">
        <v>2.9968031249999999E-2</v>
      </c>
      <c r="AE163">
        <v>3.0890624999999998E-2</v>
      </c>
      <c r="AF163">
        <v>3.3046874999999996E-2</v>
      </c>
      <c r="AH163">
        <f t="shared" si="63"/>
        <v>0.58530984378032636</v>
      </c>
      <c r="AI163">
        <v>38.22339934</v>
      </c>
      <c r="AJ163">
        <v>0.58530984378032636</v>
      </c>
      <c r="AK163">
        <v>7.4130000000000003</v>
      </c>
      <c r="AM163">
        <v>0.58530984378032636</v>
      </c>
      <c r="AN163">
        <v>109</v>
      </c>
    </row>
    <row r="164" spans="1:40" x14ac:dyDescent="0.3">
      <c r="A164" t="s">
        <v>20</v>
      </c>
      <c r="B164" t="s">
        <v>21</v>
      </c>
      <c r="C164">
        <v>4.1524059374999991E-2</v>
      </c>
      <c r="D164">
        <v>1.8702445500000001E-2</v>
      </c>
      <c r="E164">
        <v>8.2362582972000022E-3</v>
      </c>
      <c r="F164">
        <v>1.27214263395E-2</v>
      </c>
      <c r="H164">
        <v>1.9569119625000003E-2</v>
      </c>
      <c r="J164">
        <v>2.007809625E-2</v>
      </c>
      <c r="K164">
        <v>4.3581145833333342E-2</v>
      </c>
      <c r="L164">
        <v>3.4780562500000001E-2</v>
      </c>
      <c r="M164">
        <v>3.2142857142857147E-2</v>
      </c>
      <c r="N164">
        <v>3.6562499999999998E-2</v>
      </c>
      <c r="P164">
        <v>8.2867349699999992E-3</v>
      </c>
      <c r="Q164">
        <v>3.3440795730000001E-3</v>
      </c>
      <c r="T164">
        <v>1.7313344324999997E-2</v>
      </c>
      <c r="U164">
        <v>1.8759371849999998E-2</v>
      </c>
      <c r="V164">
        <v>1.5727560000000002E-2</v>
      </c>
      <c r="X164">
        <v>6.9085919999999999E-3</v>
      </c>
      <c r="Y164">
        <v>7.1310240000000006E-3</v>
      </c>
      <c r="Z164">
        <v>5.6753280000000003E-3</v>
      </c>
      <c r="AA164">
        <v>1.2852589090909094E-2</v>
      </c>
      <c r="AB164">
        <v>8.3327498181818213E-3</v>
      </c>
      <c r="AC164">
        <v>8.4570278400000025E-3</v>
      </c>
      <c r="AD164">
        <v>2.6310281249999998E-2</v>
      </c>
      <c r="AE164">
        <v>1.0078124999999999E-2</v>
      </c>
      <c r="AF164">
        <v>2.8828125E-2</v>
      </c>
      <c r="AH164">
        <f t="shared" si="63"/>
        <v>0.44590340357998132</v>
      </c>
      <c r="AI164">
        <v>32.83985113</v>
      </c>
      <c r="AJ164">
        <v>0.44590340357998132</v>
      </c>
      <c r="AK164">
        <v>6.4779999999999998</v>
      </c>
      <c r="AM164">
        <v>0.44590340357998132</v>
      </c>
      <c r="AN164">
        <v>107</v>
      </c>
    </row>
    <row r="165" spans="1:40" x14ac:dyDescent="0.3">
      <c r="A165" t="s">
        <v>22</v>
      </c>
      <c r="B165" t="s">
        <v>23</v>
      </c>
      <c r="C165">
        <v>3.8607187499999994E-2</v>
      </c>
      <c r="D165">
        <v>2.9639331000000001E-2</v>
      </c>
      <c r="E165">
        <v>7.1423752751999994E-3</v>
      </c>
      <c r="F165">
        <v>1.589409E-2</v>
      </c>
      <c r="H165">
        <v>3.4028437500000001E-2</v>
      </c>
      <c r="J165">
        <v>2.2061596875000002E-2</v>
      </c>
      <c r="K165">
        <v>4.8541041666666666E-2</v>
      </c>
      <c r="L165">
        <v>4.2211812500000001E-2</v>
      </c>
      <c r="M165">
        <v>3.3035714285714286E-2</v>
      </c>
      <c r="N165">
        <v>2.9218749999999998E-2</v>
      </c>
      <c r="P165">
        <v>9.2801451653999993E-3</v>
      </c>
      <c r="Q165">
        <v>6.5017547370000003E-3</v>
      </c>
      <c r="T165">
        <v>1.4755879349999999E-2</v>
      </c>
      <c r="U165">
        <v>2.0363441175000004E-2</v>
      </c>
      <c r="V165">
        <v>2.259048E-2</v>
      </c>
      <c r="X165">
        <v>8.4487680000000006E-3</v>
      </c>
      <c r="Y165">
        <v>7.5085919999999997E-3</v>
      </c>
      <c r="Z165">
        <v>4.4823840000000007E-3</v>
      </c>
      <c r="AA165">
        <v>2.0683941818181825E-2</v>
      </c>
      <c r="AB165">
        <v>5.6349250909090926E-3</v>
      </c>
      <c r="AC165">
        <v>9.847635840000004E-3</v>
      </c>
      <c r="AD165">
        <v>8.7911718749999999E-3</v>
      </c>
      <c r="AE165">
        <v>1.4156249999999999E-2</v>
      </c>
      <c r="AF165">
        <v>2.7109374999999998E-2</v>
      </c>
      <c r="AH165">
        <f t="shared" si="63"/>
        <v>0.4805350806540718</v>
      </c>
      <c r="AI165">
        <v>37.35113295</v>
      </c>
      <c r="AJ165">
        <v>0.4805350806540718</v>
      </c>
      <c r="AK165">
        <v>6.9939999999999998</v>
      </c>
      <c r="AM165">
        <v>0.4805350806540718</v>
      </c>
      <c r="AN165">
        <v>124</v>
      </c>
    </row>
    <row r="166" spans="1:40" x14ac:dyDescent="0.3">
      <c r="A166" t="s">
        <v>24</v>
      </c>
      <c r="B166" t="s">
        <v>25</v>
      </c>
      <c r="C166">
        <v>4.0171454999999988E-2</v>
      </c>
      <c r="D166">
        <v>1.3724595000000004E-2</v>
      </c>
      <c r="E166">
        <v>3.6685925352000007E-3</v>
      </c>
      <c r="F166">
        <v>1.4747331406500003E-2</v>
      </c>
      <c r="H166">
        <v>1.8398291625E-2</v>
      </c>
      <c r="J166">
        <v>1.5741673125000001E-2</v>
      </c>
      <c r="K166">
        <v>2.7106041666666667E-2</v>
      </c>
      <c r="L166">
        <v>2.8654125000000003E-2</v>
      </c>
      <c r="M166">
        <v>1.0714285714285714E-2</v>
      </c>
      <c r="N166">
        <v>2.5312499999999998E-2</v>
      </c>
      <c r="P166">
        <v>8.8433201277000016E-3</v>
      </c>
      <c r="Q166">
        <v>3.2874152939999998E-3</v>
      </c>
      <c r="T166">
        <v>6.9260919749999997E-3</v>
      </c>
      <c r="U166">
        <v>1.1135853000000001E-2</v>
      </c>
      <c r="V166">
        <v>1.4606399999999999E-2</v>
      </c>
      <c r="X166">
        <v>9.5541600000000008E-3</v>
      </c>
      <c r="Y166">
        <v>1.316928E-3</v>
      </c>
      <c r="Z166">
        <v>2.6606400000000001E-3</v>
      </c>
      <c r="AA166">
        <v>8.0960574545454571E-3</v>
      </c>
      <c r="AB166">
        <v>4.72714690909091E-3</v>
      </c>
      <c r="AC166">
        <v>3.6609753600000006E-3</v>
      </c>
      <c r="AD166">
        <v>1.7593921875000001E-2</v>
      </c>
      <c r="AE166">
        <v>1.734375E-3</v>
      </c>
      <c r="AF166">
        <v>1.4453125000000001E-2</v>
      </c>
      <c r="AH166">
        <f t="shared" si="63"/>
        <v>0.30683530106798873</v>
      </c>
      <c r="AI166">
        <v>16.18135096</v>
      </c>
      <c r="AJ166">
        <v>0.30683530106798873</v>
      </c>
      <c r="AK166">
        <v>5.0330000000000004</v>
      </c>
      <c r="AM166">
        <v>0.30683530106798873</v>
      </c>
      <c r="AN166">
        <v>68</v>
      </c>
    </row>
    <row r="167" spans="1:40" x14ac:dyDescent="0.3">
      <c r="A167" t="s">
        <v>26</v>
      </c>
      <c r="B167" t="s">
        <v>27</v>
      </c>
      <c r="C167">
        <v>3.1726366874999995E-2</v>
      </c>
      <c r="D167">
        <v>2.0902992750000002E-2</v>
      </c>
      <c r="E167">
        <v>2.6109036828000005E-3</v>
      </c>
      <c r="F167">
        <v>1.7084391007500001E-2</v>
      </c>
      <c r="H167">
        <v>3.3530019750000001E-2</v>
      </c>
      <c r="J167">
        <v>2.0168977499999997E-2</v>
      </c>
      <c r="K167">
        <v>3.9660208333333342E-2</v>
      </c>
      <c r="L167">
        <v>3.2103062500000001E-2</v>
      </c>
      <c r="M167">
        <v>3.2142857142857147E-2</v>
      </c>
      <c r="N167">
        <v>1.7656250000000002E-2</v>
      </c>
      <c r="P167">
        <v>1.0241985262499999E-2</v>
      </c>
      <c r="Q167">
        <v>2.1352785840000003E-3</v>
      </c>
      <c r="T167">
        <v>1.1109379500000001E-2</v>
      </c>
      <c r="U167">
        <v>1.2029933025000002E-2</v>
      </c>
      <c r="V167">
        <v>6.4067200000000003E-3</v>
      </c>
      <c r="X167">
        <v>6.4154879999999996E-3</v>
      </c>
      <c r="Y167">
        <v>3.8691360000000004E-3</v>
      </c>
      <c r="Z167">
        <v>3.8243039999999997E-3</v>
      </c>
      <c r="AA167">
        <v>9.4538094545454573E-3</v>
      </c>
      <c r="AB167">
        <v>6.1529520000000023E-3</v>
      </c>
      <c r="AC167">
        <v>4.7485267200000009E-3</v>
      </c>
      <c r="AD167">
        <v>1.4176828124999999E-2</v>
      </c>
      <c r="AE167">
        <v>8.6250000000000007E-3</v>
      </c>
      <c r="AF167">
        <v>1.4453125000000001E-2</v>
      </c>
      <c r="AH167">
        <f t="shared" si="63"/>
        <v>0.36122849521253586</v>
      </c>
      <c r="AI167">
        <v>11.128142649999999</v>
      </c>
      <c r="AJ167">
        <v>0.36122849521253586</v>
      </c>
      <c r="AK167">
        <v>5.1449999999999996</v>
      </c>
      <c r="AM167">
        <v>0.36122849521253586</v>
      </c>
      <c r="AN167">
        <v>68</v>
      </c>
    </row>
    <row r="168" spans="1:40" x14ac:dyDescent="0.3">
      <c r="A168" t="s">
        <v>28</v>
      </c>
      <c r="B168" t="s">
        <v>29</v>
      </c>
      <c r="C168">
        <v>3.3858607500000006E-2</v>
      </c>
      <c r="D168">
        <v>1.5685715250000003E-2</v>
      </c>
      <c r="E168">
        <v>1.0437981569999999E-2</v>
      </c>
      <c r="F168">
        <v>1.7311011160500003E-2</v>
      </c>
      <c r="H168">
        <v>3.396558375E-2</v>
      </c>
      <c r="J168">
        <v>1.4355560625E-2</v>
      </c>
      <c r="K168">
        <v>4.0873541666666673E-2</v>
      </c>
      <c r="L168">
        <v>2.761775E-2</v>
      </c>
      <c r="M168">
        <v>3.3035714285714286E-2</v>
      </c>
      <c r="N168">
        <v>3.8593749999999996E-2</v>
      </c>
      <c r="P168">
        <v>7.5525721677000028E-3</v>
      </c>
      <c r="Q168">
        <v>6.6811176945000012E-3</v>
      </c>
      <c r="T168">
        <v>1.5908700375000001E-2</v>
      </c>
      <c r="U168">
        <v>1.7772060150000001E-2</v>
      </c>
      <c r="V168">
        <v>1.0028440000000001E-2</v>
      </c>
      <c r="X168">
        <v>1.7246879999999999E-2</v>
      </c>
      <c r="Y168">
        <v>7.4095200000000002E-3</v>
      </c>
      <c r="Z168">
        <v>1.1607935999999999E-2</v>
      </c>
      <c r="AA168">
        <v>2.3879288727272737E-2</v>
      </c>
      <c r="AB168">
        <v>1.7563752000000005E-2</v>
      </c>
      <c r="AC168">
        <v>1.7226383040000005E-2</v>
      </c>
      <c r="AD168">
        <v>2.7206671875000001E-2</v>
      </c>
      <c r="AE168">
        <v>1.3232137499999999E-2</v>
      </c>
      <c r="AF168">
        <v>3.0803562500000003E-2</v>
      </c>
      <c r="AH168">
        <f t="shared" si="63"/>
        <v>0.48985423783735371</v>
      </c>
      <c r="AJ168">
        <v>0.48985423783735371</v>
      </c>
      <c r="AM168">
        <v>0.48985423783735371</v>
      </c>
    </row>
    <row r="169" spans="1:40" x14ac:dyDescent="0.3">
      <c r="A169" t="s">
        <v>30</v>
      </c>
      <c r="B169" t="s">
        <v>31</v>
      </c>
      <c r="C169">
        <v>4.0105479375000017E-2</v>
      </c>
      <c r="D169">
        <v>4.3547242499999989E-3</v>
      </c>
      <c r="E169">
        <v>8.9371802735999997E-3</v>
      </c>
      <c r="F169">
        <v>1.5923179881000001E-2</v>
      </c>
      <c r="H169">
        <v>3.0086716500000003E-2</v>
      </c>
      <c r="J169">
        <v>2.0150593124999998E-2</v>
      </c>
      <c r="K169">
        <v>2.8028437500000006E-2</v>
      </c>
      <c r="L169">
        <v>2.72815E-2</v>
      </c>
      <c r="M169">
        <v>2.2321428571428572E-2</v>
      </c>
      <c r="N169">
        <v>2.1249999999999998E-2</v>
      </c>
      <c r="P169">
        <v>9.7928182790999983E-3</v>
      </c>
      <c r="Q169">
        <v>4.0806597555000006E-3</v>
      </c>
      <c r="T169">
        <v>1.0499964525000001E-2</v>
      </c>
      <c r="U169">
        <v>1.0200389399999999E-2</v>
      </c>
      <c r="V169">
        <v>1.4366480000000001E-2</v>
      </c>
      <c r="X169">
        <v>7.4928479999999999E-3</v>
      </c>
      <c r="Y169">
        <v>1.4526192E-2</v>
      </c>
      <c r="Z169">
        <v>5.5255679999999998E-3</v>
      </c>
      <c r="AA169">
        <v>5.9749483636363648E-3</v>
      </c>
      <c r="AB169">
        <v>5.1712276363636376E-3</v>
      </c>
      <c r="AC169">
        <v>5.4934876800000016E-3</v>
      </c>
      <c r="AD169">
        <v>7.7056874999999999E-3</v>
      </c>
      <c r="AE169">
        <v>1.21875E-2</v>
      </c>
      <c r="AF169">
        <v>2.7343749999999997E-2</v>
      </c>
      <c r="AH169">
        <f t="shared" si="63"/>
        <v>0.3588007606156286</v>
      </c>
      <c r="AI169">
        <v>27.01582805</v>
      </c>
      <c r="AJ169">
        <v>0.3588007606156286</v>
      </c>
      <c r="AK169">
        <v>5.9770000000000003</v>
      </c>
      <c r="AM169">
        <v>0.3588007606156286</v>
      </c>
      <c r="AN169">
        <v>96</v>
      </c>
    </row>
    <row r="170" spans="1:40" x14ac:dyDescent="0.3">
      <c r="A170" t="s">
        <v>32</v>
      </c>
      <c r="B170" t="s">
        <v>33</v>
      </c>
      <c r="C170">
        <v>2.6223333750000005E-2</v>
      </c>
      <c r="D170">
        <v>9.4151587500000012E-3</v>
      </c>
      <c r="E170">
        <v>7.7762759399999997E-3</v>
      </c>
      <c r="F170">
        <v>1.6756566160500003E-2</v>
      </c>
      <c r="H170">
        <v>3.7927409625000005E-2</v>
      </c>
      <c r="J170">
        <v>1.9383236249999998E-2</v>
      </c>
      <c r="K170">
        <v>3.8555104166666666E-2</v>
      </c>
      <c r="L170">
        <v>3.1474312499999997E-2</v>
      </c>
      <c r="M170">
        <v>1.9642857142857146E-2</v>
      </c>
      <c r="N170">
        <v>1.953125E-2</v>
      </c>
      <c r="P170">
        <v>8.973093524400004E-3</v>
      </c>
      <c r="Q170">
        <v>4.0610324025000004E-3</v>
      </c>
      <c r="T170">
        <v>1.941991065E-2</v>
      </c>
      <c r="U170">
        <v>1.3729931325E-2</v>
      </c>
      <c r="V170">
        <v>6.3450399999999997E-3</v>
      </c>
      <c r="X170">
        <v>5.4358080000000003E-3</v>
      </c>
      <c r="Y170">
        <v>9.0634080000000002E-3</v>
      </c>
      <c r="Z170">
        <v>2.771136E-3</v>
      </c>
      <c r="AA170">
        <v>6.5586872727272745E-3</v>
      </c>
      <c r="AB170">
        <v>6.6185869090909111E-3</v>
      </c>
      <c r="AC170">
        <v>4.1769388800000007E-3</v>
      </c>
      <c r="AD170">
        <v>1.7883609374999998E-2</v>
      </c>
      <c r="AE170">
        <v>2.1796875E-2</v>
      </c>
      <c r="AF170">
        <v>3.1718749999999997E-2</v>
      </c>
      <c r="AH170">
        <f t="shared" si="63"/>
        <v>0.385238311623742</v>
      </c>
      <c r="AI170">
        <v>12.259477889999999</v>
      </c>
      <c r="AJ170">
        <v>0.385238311623742</v>
      </c>
      <c r="AK170">
        <v>5.56</v>
      </c>
      <c r="AM170">
        <v>0.385238311623742</v>
      </c>
      <c r="AN170">
        <v>64</v>
      </c>
    </row>
    <row r="171" spans="1:40" x14ac:dyDescent="0.3">
      <c r="A171" t="s">
        <v>34</v>
      </c>
      <c r="B171" t="s">
        <v>35</v>
      </c>
      <c r="C171">
        <v>3.8558694375000015E-2</v>
      </c>
      <c r="D171">
        <v>1.081142775E-2</v>
      </c>
      <c r="E171">
        <v>7.3584018323999993E-3</v>
      </c>
      <c r="F171">
        <v>1.7680641160500003E-2</v>
      </c>
      <c r="H171">
        <v>4.0251375000000006E-2</v>
      </c>
      <c r="J171">
        <v>2.0794185E-2</v>
      </c>
      <c r="K171">
        <v>3.3154687500000009E-2</v>
      </c>
      <c r="L171">
        <v>3.2246187499999995E-2</v>
      </c>
      <c r="M171">
        <v>1.8749999999999999E-2</v>
      </c>
      <c r="N171">
        <v>2.8437499999999998E-2</v>
      </c>
      <c r="P171">
        <v>9.0729268911000031E-3</v>
      </c>
      <c r="Q171">
        <v>3.0592334542500002E-3</v>
      </c>
      <c r="T171">
        <v>1.8199557224999999E-2</v>
      </c>
      <c r="U171">
        <v>1.1070343574999999E-2</v>
      </c>
      <c r="V171">
        <v>1.6039959999999999E-2</v>
      </c>
      <c r="X171">
        <v>9.1136159999999997E-3</v>
      </c>
      <c r="Y171">
        <v>1.1721744000000001E-2</v>
      </c>
      <c r="Z171">
        <v>6.02952E-3</v>
      </c>
      <c r="AA171">
        <v>1.4868429818181822E-2</v>
      </c>
      <c r="AB171">
        <v>9.8124000000000024E-3</v>
      </c>
      <c r="AC171">
        <v>1.0348894080000002E-2</v>
      </c>
      <c r="AD171">
        <v>2.0332406250000001E-2</v>
      </c>
      <c r="AE171">
        <v>2.5921875E-2</v>
      </c>
      <c r="AF171">
        <v>3.2265624999999999E-2</v>
      </c>
      <c r="AH171">
        <f t="shared" si="63"/>
        <v>0.4458996314114318</v>
      </c>
      <c r="AI171">
        <v>12.77889487</v>
      </c>
      <c r="AJ171">
        <v>0.4458996314114318</v>
      </c>
      <c r="AK171">
        <v>5.8129999999999997</v>
      </c>
      <c r="AM171">
        <v>0.4458996314114318</v>
      </c>
      <c r="AN171">
        <v>75</v>
      </c>
    </row>
    <row r="172" spans="1:40" x14ac:dyDescent="0.3">
      <c r="A172" t="s">
        <v>36</v>
      </c>
      <c r="B172" t="s">
        <v>37</v>
      </c>
      <c r="C172">
        <v>4.1591699999999995E-2</v>
      </c>
      <c r="D172">
        <v>3.8040171750000004E-2</v>
      </c>
      <c r="E172">
        <v>1.3417421148E-2</v>
      </c>
      <c r="F172">
        <v>1.7638133710499999E-2</v>
      </c>
      <c r="H172">
        <v>3.9302574749999999E-2</v>
      </c>
      <c r="J172">
        <v>1.5949229250000002E-2</v>
      </c>
      <c r="K172">
        <v>5.8942604166666669E-2</v>
      </c>
      <c r="L172">
        <v>5.3842437500000007E-2</v>
      </c>
      <c r="M172">
        <v>4.1071428571428571E-2</v>
      </c>
      <c r="N172">
        <v>2.92E-2</v>
      </c>
      <c r="P172">
        <v>1.2960673053300002E-2</v>
      </c>
      <c r="Q172">
        <v>8.0440821157500009E-3</v>
      </c>
      <c r="T172">
        <v>1.8164742075E-2</v>
      </c>
      <c r="U172">
        <v>2.0056173750000003E-2</v>
      </c>
      <c r="V172">
        <v>1.4492680000000001E-2</v>
      </c>
      <c r="X172">
        <v>9.1794240000000003E-3</v>
      </c>
      <c r="Y172">
        <v>5.2205280000000003E-3</v>
      </c>
      <c r="Z172">
        <v>5.8618559999999995E-3</v>
      </c>
      <c r="AA172">
        <v>7.3085629090909113E-3</v>
      </c>
      <c r="AB172">
        <v>1.0955709090909101E-2</v>
      </c>
      <c r="AC172">
        <v>0</v>
      </c>
      <c r="AD172">
        <v>6.0812680000000015E-2</v>
      </c>
      <c r="AE172">
        <v>1.134375E-2</v>
      </c>
      <c r="AF172">
        <v>2.3046875000000001E-2</v>
      </c>
      <c r="AH172">
        <f t="shared" si="63"/>
        <v>0.55644343684064534</v>
      </c>
      <c r="AJ172">
        <v>0.55644343684064534</v>
      </c>
      <c r="AM172">
        <v>0.55644343684064534</v>
      </c>
    </row>
    <row r="173" spans="1:40" x14ac:dyDescent="0.3">
      <c r="A173" t="s">
        <v>38</v>
      </c>
      <c r="B173" t="s">
        <v>39</v>
      </c>
      <c r="C173">
        <v>4.1625000000000002E-2</v>
      </c>
      <c r="D173">
        <v>2.4927963750000001E-2</v>
      </c>
      <c r="E173">
        <v>6.0530165244000005E-3</v>
      </c>
      <c r="F173">
        <v>1.4692792500000001E-2</v>
      </c>
      <c r="H173">
        <v>4.1604187500000007E-2</v>
      </c>
      <c r="J173">
        <v>1.5103228874999998E-2</v>
      </c>
      <c r="K173">
        <v>3.7385312499999997E-2</v>
      </c>
      <c r="L173">
        <v>3.0497437500000002E-2</v>
      </c>
      <c r="M173">
        <v>3.2142857142857147E-2</v>
      </c>
      <c r="N173">
        <v>2.390625E-2</v>
      </c>
      <c r="P173">
        <v>1.31458687722E-2</v>
      </c>
      <c r="Q173">
        <v>7.1939793194999999E-3</v>
      </c>
      <c r="T173">
        <v>1.4908601474999998E-2</v>
      </c>
      <c r="U173">
        <v>1.5029730224999999E-2</v>
      </c>
      <c r="V173">
        <v>1.181896E-2</v>
      </c>
      <c r="X173">
        <v>1.2803088000000001E-2</v>
      </c>
      <c r="Y173">
        <v>4.3060800000000003E-3</v>
      </c>
      <c r="Z173">
        <v>6.9371520000000011E-3</v>
      </c>
      <c r="AA173">
        <v>1.5834008727272732E-2</v>
      </c>
      <c r="AB173">
        <v>6.099752727272729E-3</v>
      </c>
      <c r="AC173">
        <v>1.2511848960000004E-2</v>
      </c>
      <c r="AD173">
        <v>1.1470546874999999E-2</v>
      </c>
      <c r="AE173">
        <v>3.6843750000000001E-2</v>
      </c>
      <c r="AF173">
        <v>3.7421875E-2</v>
      </c>
      <c r="AH173">
        <f t="shared" si="63"/>
        <v>0.47426328837350262</v>
      </c>
      <c r="AI173">
        <v>20.469367219999999</v>
      </c>
      <c r="AJ173">
        <v>0.47426328837350262</v>
      </c>
      <c r="AK173">
        <v>6.4880000000000004</v>
      </c>
      <c r="AM173">
        <v>0.47426328837350262</v>
      </c>
      <c r="AN173">
        <v>93</v>
      </c>
    </row>
    <row r="174" spans="1:40" x14ac:dyDescent="0.3">
      <c r="A174" t="s">
        <v>40</v>
      </c>
      <c r="B174" t="s">
        <v>41</v>
      </c>
      <c r="C174">
        <v>4.1620421249999998E-2</v>
      </c>
      <c r="D174">
        <v>3.7760368500000002E-2</v>
      </c>
      <c r="E174">
        <v>8.809406575200001E-3</v>
      </c>
      <c r="F174">
        <v>1.6739618625000001E-2</v>
      </c>
      <c r="H174">
        <v>4.0900766625000001E-2</v>
      </c>
      <c r="J174">
        <v>2.0732094374999999E-2</v>
      </c>
      <c r="K174">
        <v>5.4181979166666672E-2</v>
      </c>
      <c r="L174">
        <v>4.7817875000000003E-2</v>
      </c>
      <c r="M174">
        <v>4.4642857142857144E-2</v>
      </c>
      <c r="N174">
        <v>1.546875E-2</v>
      </c>
      <c r="P174">
        <v>1.2756781448999999E-2</v>
      </c>
      <c r="Q174">
        <v>1.0733473032750001E-2</v>
      </c>
      <c r="T174">
        <v>2.2675951350000001E-2</v>
      </c>
      <c r="U174">
        <v>1.9629575775000001E-2</v>
      </c>
      <c r="V174">
        <v>1.7900599999999999E-2</v>
      </c>
      <c r="X174">
        <v>1.8439727999999999E-2</v>
      </c>
      <c r="Y174">
        <v>9.0460320000000007E-3</v>
      </c>
      <c r="Z174">
        <v>1.4109887999999999E-2</v>
      </c>
      <c r="AA174">
        <v>1.3016707636363641E-2</v>
      </c>
      <c r="AB174">
        <v>7.4396640000000021E-3</v>
      </c>
      <c r="AC174">
        <v>1.0924211520000003E-2</v>
      </c>
      <c r="AD174">
        <v>2.7270468750000002E-2</v>
      </c>
      <c r="AE174">
        <v>2.75625E-2</v>
      </c>
      <c r="AF174">
        <v>3.0703124999999998E-2</v>
      </c>
      <c r="AH174">
        <f t="shared" si="63"/>
        <v>0.57088284377283749</v>
      </c>
      <c r="AI174">
        <v>40.029700499999997</v>
      </c>
      <c r="AJ174">
        <v>0.57088284377283749</v>
      </c>
      <c r="AK174">
        <v>7.3390000000000004</v>
      </c>
      <c r="AM174">
        <v>0.57088284377283749</v>
      </c>
      <c r="AN174">
        <v>128</v>
      </c>
    </row>
    <row r="175" spans="1:40" x14ac:dyDescent="0.3">
      <c r="A175" t="s">
        <v>42</v>
      </c>
      <c r="B175" t="s">
        <v>43</v>
      </c>
      <c r="C175">
        <v>1.3347264375000001E-2</v>
      </c>
      <c r="D175">
        <v>7.2566527500000037E-3</v>
      </c>
      <c r="E175">
        <v>1.3241181564000001E-2</v>
      </c>
      <c r="F175">
        <v>1.6766878837499999E-2</v>
      </c>
      <c r="H175">
        <v>2.6702271000000003E-2</v>
      </c>
      <c r="J175">
        <v>1.9312751249999999E-2</v>
      </c>
      <c r="K175">
        <v>3.1139375E-2</v>
      </c>
      <c r="L175">
        <v>2.77620625E-2</v>
      </c>
      <c r="M175">
        <v>2.3214285714285715E-2</v>
      </c>
      <c r="N175">
        <v>2.9843750000000002E-2</v>
      </c>
      <c r="P175">
        <v>6.0477862598999994E-3</v>
      </c>
      <c r="Q175">
        <v>1.5551350582500003E-3</v>
      </c>
      <c r="T175">
        <v>1.3326335325000001E-2</v>
      </c>
      <c r="U175">
        <v>1.3918742325E-2</v>
      </c>
      <c r="V175">
        <v>8.3420000000000005E-3</v>
      </c>
      <c r="X175">
        <v>4.3379040000000001E-3</v>
      </c>
      <c r="Y175">
        <v>6.1639680000000006E-3</v>
      </c>
      <c r="Z175">
        <v>2.5073280000000001E-3</v>
      </c>
      <c r="AA175">
        <v>8.0308298181818207E-3</v>
      </c>
      <c r="AB175">
        <v>5.3154872727272746E-3</v>
      </c>
      <c r="AC175">
        <v>4.0307385600000011E-3</v>
      </c>
      <c r="AD175">
        <v>1.172859375E-2</v>
      </c>
      <c r="AE175">
        <v>2.1796875E-2</v>
      </c>
      <c r="AF175">
        <v>2.4531250000000001E-2</v>
      </c>
      <c r="AH175">
        <f t="shared" si="63"/>
        <v>0.34021944635984486</v>
      </c>
      <c r="AI175">
        <v>11.308702970000001</v>
      </c>
      <c r="AJ175">
        <v>0.34021944635984486</v>
      </c>
      <c r="AK175">
        <v>5.835</v>
      </c>
      <c r="AM175">
        <v>0.34021944635984486</v>
      </c>
      <c r="AN175">
        <v>69</v>
      </c>
    </row>
    <row r="176" spans="1:40" x14ac:dyDescent="0.3">
      <c r="A176" t="s">
        <v>44</v>
      </c>
      <c r="B176" t="s">
        <v>45</v>
      </c>
      <c r="C176">
        <v>4.1115718125000013E-2</v>
      </c>
      <c r="D176">
        <v>1.5323827499999998E-2</v>
      </c>
      <c r="E176">
        <v>4.4217506231999998E-3</v>
      </c>
      <c r="F176">
        <v>1.7603370008999999E-2</v>
      </c>
      <c r="H176">
        <v>3.9530180250000005E-2</v>
      </c>
      <c r="J176">
        <v>1.3317780000000001E-2</v>
      </c>
      <c r="K176">
        <v>2.9135625000000005E-2</v>
      </c>
      <c r="L176">
        <v>2.9779187500000002E-2</v>
      </c>
      <c r="M176">
        <v>2.0535714285714286E-2</v>
      </c>
      <c r="N176">
        <v>3.1875000000000001E-2</v>
      </c>
      <c r="P176">
        <v>1.1038024126800003E-2</v>
      </c>
      <c r="Q176">
        <v>2.3691157627500001E-3</v>
      </c>
      <c r="T176">
        <v>1.0239974775000001E-2</v>
      </c>
      <c r="U176">
        <v>1.0836877275000002E-2</v>
      </c>
      <c r="V176">
        <v>1.7535400000000003E-2</v>
      </c>
      <c r="X176">
        <v>8.0832000000000005E-3</v>
      </c>
      <c r="Y176">
        <v>9.1203840000000005E-3</v>
      </c>
      <c r="Z176">
        <v>5.3725439999999999E-3</v>
      </c>
      <c r="AA176">
        <v>1.4579668363636368E-2</v>
      </c>
      <c r="AB176">
        <v>9.724326545454548E-3</v>
      </c>
      <c r="AC176">
        <v>8.4445603200000025E-3</v>
      </c>
      <c r="AD176">
        <v>1.9297546874999998E-2</v>
      </c>
      <c r="AE176">
        <v>2.775E-2</v>
      </c>
      <c r="AF176">
        <v>3.5078125000000002E-2</v>
      </c>
      <c r="AH176">
        <f t="shared" si="63"/>
        <v>0.43210790033655522</v>
      </c>
      <c r="AI176">
        <v>17.3053475</v>
      </c>
      <c r="AJ176">
        <v>0.43210790033655522</v>
      </c>
      <c r="AK176">
        <v>5.1230000000000002</v>
      </c>
      <c r="AM176">
        <v>0.43210790033655522</v>
      </c>
      <c r="AN176">
        <v>77</v>
      </c>
    </row>
    <row r="177" spans="1:40" x14ac:dyDescent="0.3">
      <c r="A177" t="s">
        <v>46</v>
      </c>
      <c r="B177" t="s">
        <v>47</v>
      </c>
      <c r="C177">
        <v>1.7897084999999993E-2</v>
      </c>
      <c r="D177">
        <v>1.0696209750000001E-2</v>
      </c>
      <c r="E177">
        <v>6.8641621668000001E-3</v>
      </c>
      <c r="F177">
        <v>8.2676990250000002E-3</v>
      </c>
      <c r="H177">
        <v>2.9847331124999998E-2</v>
      </c>
      <c r="J177">
        <v>2.0127005625E-2</v>
      </c>
      <c r="K177">
        <v>1.7011979166666667E-2</v>
      </c>
      <c r="L177">
        <v>1.7284312499999999E-2</v>
      </c>
      <c r="M177">
        <v>1.6964285714285713E-2</v>
      </c>
      <c r="N177">
        <v>2.5000000000000001E-2</v>
      </c>
      <c r="P177">
        <v>5.7261638043000027E-3</v>
      </c>
      <c r="Q177">
        <v>1.5551073360000004E-3</v>
      </c>
      <c r="T177">
        <v>2.1225752999999999E-3</v>
      </c>
      <c r="U177">
        <v>4.4889815250000005E-3</v>
      </c>
      <c r="V177">
        <v>8.7970800000000005E-3</v>
      </c>
      <c r="X177">
        <v>4.01784E-3</v>
      </c>
      <c r="Y177">
        <v>4.1560320000000005E-3</v>
      </c>
      <c r="Z177">
        <v>2.5192320000000002E-3</v>
      </c>
      <c r="AA177">
        <v>5.7790232727272742E-3</v>
      </c>
      <c r="AB177">
        <v>3.4754705454545461E-3</v>
      </c>
      <c r="AC177">
        <v>2.0521324800000006E-3</v>
      </c>
      <c r="AD177">
        <v>2.7347812500000002E-3</v>
      </c>
      <c r="AE177">
        <v>4.4464125E-3</v>
      </c>
      <c r="AF177">
        <v>9.0624999999999994E-3</v>
      </c>
      <c r="AH177">
        <f t="shared" si="63"/>
        <v>0.23089340208623421</v>
      </c>
      <c r="AI177">
        <v>8.0698328539999995</v>
      </c>
      <c r="AJ177">
        <v>0.23089340208623421</v>
      </c>
      <c r="AK177">
        <v>5.5279999999999996</v>
      </c>
      <c r="AM177">
        <v>0.23089340208623421</v>
      </c>
      <c r="AN177">
        <v>57</v>
      </c>
    </row>
    <row r="178" spans="1:40" x14ac:dyDescent="0.3">
      <c r="A178" t="s">
        <v>48</v>
      </c>
      <c r="B178" t="s">
        <v>49</v>
      </c>
      <c r="C178">
        <v>1.6690584374999987E-2</v>
      </c>
      <c r="D178">
        <v>1.82672145E-2</v>
      </c>
      <c r="E178">
        <v>7.1539816572000004E-3</v>
      </c>
      <c r="F178">
        <v>1.4698244542500001E-2</v>
      </c>
      <c r="H178">
        <v>3.1422421125000002E-2</v>
      </c>
      <c r="J178">
        <v>1.9923806250000002E-2</v>
      </c>
      <c r="K178">
        <v>3.9792708333333329E-2</v>
      </c>
      <c r="L178">
        <v>3.4539062500000002E-2</v>
      </c>
      <c r="M178">
        <v>2.4999999999999998E-2</v>
      </c>
      <c r="N178">
        <v>2.6250000000000002E-2</v>
      </c>
      <c r="P178">
        <v>6.4158490287000028E-3</v>
      </c>
      <c r="Q178">
        <v>2.0202312465000005E-3</v>
      </c>
      <c r="T178">
        <v>1.4080480425000002E-2</v>
      </c>
      <c r="U178">
        <v>1.7001431550000001E-2</v>
      </c>
      <c r="V178">
        <v>1.2157999999999999E-2</v>
      </c>
      <c r="X178">
        <v>6.3686400000000009E-3</v>
      </c>
      <c r="Y178">
        <v>6.9793920000000001E-3</v>
      </c>
      <c r="Z178">
        <v>5.7287040000000003E-3</v>
      </c>
      <c r="AA178">
        <v>9.1163694545454577E-3</v>
      </c>
      <c r="AB178">
        <v>8.4918632727272753E-3</v>
      </c>
      <c r="AC178">
        <v>6.760699200000002E-3</v>
      </c>
      <c r="AD178">
        <v>8.7101250000000009E-3</v>
      </c>
      <c r="AE178">
        <v>1.0453124999999999E-2</v>
      </c>
      <c r="AF178">
        <v>1.6953124999999999E-2</v>
      </c>
      <c r="AH178">
        <f t="shared" si="63"/>
        <v>0.36497605846050601</v>
      </c>
      <c r="AI178">
        <v>14.51402594</v>
      </c>
      <c r="AJ178">
        <v>0.36497605846050601</v>
      </c>
      <c r="AK178">
        <v>6.0780000000000003</v>
      </c>
      <c r="AM178">
        <v>0.36497605846050601</v>
      </c>
      <c r="AN178">
        <v>77</v>
      </c>
    </row>
    <row r="179" spans="1:40" x14ac:dyDescent="0.3">
      <c r="A179" t="s">
        <v>50</v>
      </c>
      <c r="B179" t="s">
        <v>51</v>
      </c>
      <c r="C179">
        <v>3.6849780000000013E-2</v>
      </c>
      <c r="D179">
        <v>2.2432544999999998E-2</v>
      </c>
      <c r="E179">
        <v>4.7159465327999998E-3</v>
      </c>
      <c r="F179">
        <v>1.73083498245E-2</v>
      </c>
      <c r="H179">
        <v>3.3961546124999999E-2</v>
      </c>
      <c r="J179">
        <v>1.0669666875000001E-2</v>
      </c>
      <c r="K179">
        <v>3.4882291666666662E-2</v>
      </c>
      <c r="L179">
        <v>3.3071562499999999E-2</v>
      </c>
      <c r="M179">
        <v>3.2142857142857147E-2</v>
      </c>
      <c r="N179">
        <v>3.0156250000000002E-2</v>
      </c>
      <c r="P179">
        <v>9.445281064200001E-3</v>
      </c>
      <c r="Q179">
        <v>4.8627044280000007E-3</v>
      </c>
      <c r="T179">
        <v>1.1651012325E-2</v>
      </c>
      <c r="U179">
        <v>1.3162124700000001E-2</v>
      </c>
      <c r="V179">
        <v>1.3160079999999998E-2</v>
      </c>
      <c r="X179">
        <v>8.2454880000000005E-3</v>
      </c>
      <c r="Y179">
        <v>2.7203040000000005E-2</v>
      </c>
      <c r="Z179">
        <v>7.0333439999999995E-3</v>
      </c>
      <c r="AA179">
        <v>1.0546130181818186E-2</v>
      </c>
      <c r="AB179">
        <v>8.0242909090909118E-3</v>
      </c>
      <c r="AC179">
        <v>1.1149692480000004E-2</v>
      </c>
      <c r="AD179">
        <v>1.0489031249999999E-2</v>
      </c>
      <c r="AE179">
        <v>1.60624875E-2</v>
      </c>
      <c r="AF179">
        <v>2.7421874999999998E-2</v>
      </c>
      <c r="AH179">
        <f t="shared" si="63"/>
        <v>0.43464737750493299</v>
      </c>
      <c r="AI179">
        <v>18.697215629999999</v>
      </c>
      <c r="AJ179">
        <v>0.43464737750493299</v>
      </c>
      <c r="AK179">
        <v>6.7679999999999998</v>
      </c>
      <c r="AM179">
        <v>0.43464737750493299</v>
      </c>
      <c r="AN179">
        <v>83</v>
      </c>
    </row>
    <row r="180" spans="1:40" x14ac:dyDescent="0.3">
      <c r="A180" t="s">
        <v>52</v>
      </c>
      <c r="B180" t="s">
        <v>53</v>
      </c>
      <c r="C180">
        <v>3.2250841875000019E-2</v>
      </c>
      <c r="D180">
        <v>1.7666565750000005E-2</v>
      </c>
      <c r="E180">
        <v>9.0568073268000003E-3</v>
      </c>
      <c r="F180">
        <v>1.5875608500000003E-2</v>
      </c>
      <c r="H180">
        <v>3.3650066249999999E-2</v>
      </c>
      <c r="J180">
        <v>8.9358468750000003E-3</v>
      </c>
      <c r="K180">
        <v>3.7969270833333339E-2</v>
      </c>
      <c r="L180">
        <v>3.3343625000000002E-2</v>
      </c>
      <c r="M180">
        <v>2.1428571428571429E-2</v>
      </c>
      <c r="N180">
        <v>3.2343749999999998E-2</v>
      </c>
      <c r="P180">
        <v>1.1018363507100002E-2</v>
      </c>
      <c r="Q180">
        <v>7.4742235447500006E-3</v>
      </c>
      <c r="T180">
        <v>1.337636025E-2</v>
      </c>
      <c r="U180">
        <v>1.3446764775000002E-2</v>
      </c>
      <c r="V180">
        <v>1.4069200000000002E-2</v>
      </c>
      <c r="X180">
        <v>1.1694191999999999E-2</v>
      </c>
      <c r="Y180">
        <v>1.199328E-2</v>
      </c>
      <c r="Z180">
        <v>6.2180639999999997E-3</v>
      </c>
      <c r="AA180">
        <v>1.5072508363636368E-2</v>
      </c>
      <c r="AB180">
        <v>7.5574450909090939E-3</v>
      </c>
      <c r="AC180">
        <v>6.2735068800000016E-3</v>
      </c>
      <c r="AD180">
        <v>1.860403125E-2</v>
      </c>
      <c r="AE180">
        <v>2.5125000000000001E-2</v>
      </c>
      <c r="AF180">
        <v>3.0703124999999998E-2</v>
      </c>
      <c r="AH180">
        <f t="shared" si="63"/>
        <v>0.43514701850010029</v>
      </c>
      <c r="AI180">
        <v>23.157138289999999</v>
      </c>
      <c r="AJ180">
        <v>0.43514701850010029</v>
      </c>
      <c r="AK180">
        <v>6.3609999999999998</v>
      </c>
      <c r="AM180">
        <v>0.43514701850010029</v>
      </c>
      <c r="AN180">
        <v>90</v>
      </c>
    </row>
    <row r="181" spans="1:40" x14ac:dyDescent="0.3">
      <c r="A181" t="s">
        <v>54</v>
      </c>
      <c r="B181" t="s">
        <v>55</v>
      </c>
      <c r="C181">
        <v>3.9581004374999992E-2</v>
      </c>
      <c r="D181">
        <v>1.7965017E-2</v>
      </c>
      <c r="E181">
        <v>1.4023614348000002E-2</v>
      </c>
      <c r="F181">
        <v>1.84754935125E-2</v>
      </c>
      <c r="H181">
        <v>3.3029937000000009E-2</v>
      </c>
      <c r="J181">
        <v>2.38168745625E-2</v>
      </c>
      <c r="K181">
        <v>5.3081249999999996E-2</v>
      </c>
      <c r="L181">
        <v>4.2899E-2</v>
      </c>
      <c r="M181">
        <v>5.4464285714285708E-2</v>
      </c>
      <c r="N181">
        <v>2.2812499999999999E-2</v>
      </c>
      <c r="P181">
        <v>1.3599826160400003E-2</v>
      </c>
      <c r="Q181">
        <v>1.3491809185500001E-2</v>
      </c>
      <c r="T181">
        <v>2.226726045E-2</v>
      </c>
      <c r="U181">
        <v>1.9858996125E-2</v>
      </c>
      <c r="V181">
        <v>1.712E-2</v>
      </c>
      <c r="X181">
        <v>1.1291904E-2</v>
      </c>
      <c r="Y181">
        <v>1.589784E-2</v>
      </c>
      <c r="Z181">
        <v>1.5690720000000002E-2</v>
      </c>
      <c r="AA181">
        <v>2.1060130909090913E-2</v>
      </c>
      <c r="AB181">
        <v>1.1864164363636368E-2</v>
      </c>
      <c r="AC181">
        <v>1.0288900800000004E-2</v>
      </c>
      <c r="AD181">
        <v>2.3534718749999999E-2</v>
      </c>
      <c r="AE181">
        <v>2.6624999999999999E-2</v>
      </c>
      <c r="AF181">
        <v>3.1406249999999997E-2</v>
      </c>
      <c r="AH181">
        <f t="shared" si="63"/>
        <v>0.57414649725591294</v>
      </c>
      <c r="AI181">
        <v>45.853023720000003</v>
      </c>
      <c r="AJ181">
        <v>0.57414649725591294</v>
      </c>
      <c r="AK181">
        <v>7.2910000000000004</v>
      </c>
      <c r="AM181">
        <v>0.57414649725591294</v>
      </c>
      <c r="AN181">
        <v>124</v>
      </c>
    </row>
    <row r="182" spans="1:40" x14ac:dyDescent="0.3">
      <c r="A182" t="s">
        <v>56</v>
      </c>
      <c r="B182" t="s">
        <v>57</v>
      </c>
      <c r="C182">
        <v>4.1569222500000017E-2</v>
      </c>
      <c r="D182">
        <v>3.0643825499999999E-2</v>
      </c>
      <c r="E182">
        <v>9.8129372399999998E-3</v>
      </c>
      <c r="F182">
        <v>1.7095387500000003E-2</v>
      </c>
      <c r="H182">
        <v>3.8411883000000001E-2</v>
      </c>
      <c r="J182">
        <v>1.9010345625000001E-2</v>
      </c>
      <c r="K182">
        <v>5.5126250000000002E-2</v>
      </c>
      <c r="L182">
        <v>4.2968062500000001E-2</v>
      </c>
      <c r="M182">
        <v>4.4642857142857144E-2</v>
      </c>
      <c r="N182">
        <v>3.5625000000000004E-2</v>
      </c>
      <c r="P182">
        <v>9.8898239762999999E-3</v>
      </c>
      <c r="Q182">
        <v>9.3686789430000011E-3</v>
      </c>
      <c r="T182">
        <v>1.6907675400000002E-2</v>
      </c>
      <c r="U182">
        <v>2.1606821550000002E-2</v>
      </c>
      <c r="V182">
        <v>6.6801599999999992E-3</v>
      </c>
      <c r="X182">
        <v>1.9163568000000002E-2</v>
      </c>
      <c r="Y182">
        <v>2.477904E-3</v>
      </c>
      <c r="Z182">
        <v>1.0741488E-2</v>
      </c>
      <c r="AA182">
        <v>1.5080500363636369E-2</v>
      </c>
      <c r="AB182">
        <v>7.627435636363639E-3</v>
      </c>
      <c r="AC182">
        <v>9.5764406400000029E-3</v>
      </c>
      <c r="AD182">
        <v>1.6907390625000001E-2</v>
      </c>
      <c r="AE182">
        <v>6.1406250000000002E-3</v>
      </c>
      <c r="AF182">
        <v>2.2656249999999999E-2</v>
      </c>
      <c r="AH182">
        <f t="shared" si="63"/>
        <v>0.50973053314215733</v>
      </c>
      <c r="AI182">
        <v>39.726759850000001</v>
      </c>
      <c r="AJ182">
        <v>0.50973053314215733</v>
      </c>
      <c r="AK182">
        <v>6.7249999999999996</v>
      </c>
      <c r="AM182">
        <v>0.50973053314215733</v>
      </c>
      <c r="AN182">
        <v>108</v>
      </c>
    </row>
    <row r="183" spans="1:40" x14ac:dyDescent="0.3">
      <c r="AI183">
        <f>CORREL(AH155:AH182,AI155:AI182)</f>
        <v>0.83509529793724402</v>
      </c>
      <c r="AK183">
        <f>CORREL(AJ155:AJ182,AK155:AK182)</f>
        <v>0.83386728854369052</v>
      </c>
      <c r="AN183">
        <f>CORREL(AM155:AM182,AN155:AN182)</f>
        <v>0.84318948076446321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1"/>
  <sheetViews>
    <sheetView zoomScale="95" zoomScaleNormal="95" workbookViewId="0">
      <pane xSplit="2" ySplit="2" topLeftCell="AG3" activePane="bottomRight" state="frozen"/>
      <selection pane="topRight" activeCell="C1" sqref="C1"/>
      <selection pane="bottomLeft" activeCell="A3" sqref="A3"/>
      <selection pane="bottomRight" activeCell="AQ3" sqref="AQ3:AQ30"/>
    </sheetView>
  </sheetViews>
  <sheetFormatPr defaultRowHeight="14.4" x14ac:dyDescent="0.3"/>
  <cols>
    <col min="1" max="1" width="12.6640625" customWidth="1"/>
  </cols>
  <sheetData>
    <row r="1" spans="1:43" x14ac:dyDescent="0.3">
      <c r="C1" t="s">
        <v>58</v>
      </c>
      <c r="D1" t="s">
        <v>59</v>
      </c>
      <c r="E1" t="s">
        <v>60</v>
      </c>
      <c r="F1" t="s">
        <v>63</v>
      </c>
      <c r="G1" t="s">
        <v>65</v>
      </c>
      <c r="H1" t="s">
        <v>67</v>
      </c>
      <c r="I1" t="s">
        <v>69</v>
      </c>
      <c r="J1" t="s">
        <v>70</v>
      </c>
      <c r="K1" t="s">
        <v>74</v>
      </c>
      <c r="L1" t="s">
        <v>75</v>
      </c>
      <c r="M1" t="s">
        <v>77</v>
      </c>
      <c r="N1" t="s">
        <v>79</v>
      </c>
      <c r="O1" t="s">
        <v>82</v>
      </c>
      <c r="P1" t="s">
        <v>83</v>
      </c>
      <c r="Q1" t="s">
        <v>86</v>
      </c>
      <c r="R1" t="s">
        <v>87</v>
      </c>
      <c r="S1" t="s">
        <v>90</v>
      </c>
      <c r="T1" t="s">
        <v>91</v>
      </c>
      <c r="U1" t="s">
        <v>94</v>
      </c>
      <c r="V1" t="s">
        <v>97</v>
      </c>
      <c r="W1" t="s">
        <v>95</v>
      </c>
      <c r="X1" t="s">
        <v>100</v>
      </c>
      <c r="Y1" t="s">
        <v>101</v>
      </c>
      <c r="Z1" t="s">
        <v>104</v>
      </c>
      <c r="AA1" t="s">
        <v>105</v>
      </c>
      <c r="AB1" t="s">
        <v>107</v>
      </c>
      <c r="AC1" t="s">
        <v>110</v>
      </c>
      <c r="AD1" t="s">
        <v>111</v>
      </c>
      <c r="AE1" t="s">
        <v>114</v>
      </c>
      <c r="AF1" t="s">
        <v>115</v>
      </c>
      <c r="AG1" t="s">
        <v>117</v>
      </c>
    </row>
    <row r="2" spans="1:43" x14ac:dyDescent="0.3">
      <c r="C2" t="s">
        <v>0</v>
      </c>
      <c r="D2" t="s">
        <v>1</v>
      </c>
      <c r="E2" t="s">
        <v>61</v>
      </c>
      <c r="F2" t="s">
        <v>62</v>
      </c>
      <c r="G2" t="s">
        <v>64</v>
      </c>
      <c r="H2" t="s">
        <v>66</v>
      </c>
      <c r="I2" t="s">
        <v>68</v>
      </c>
      <c r="J2" t="s">
        <v>71</v>
      </c>
      <c r="K2" t="s">
        <v>73</v>
      </c>
      <c r="L2" t="s">
        <v>72</v>
      </c>
      <c r="M2" t="s">
        <v>76</v>
      </c>
      <c r="N2" t="s">
        <v>78</v>
      </c>
      <c r="O2" t="s">
        <v>80</v>
      </c>
      <c r="P2" t="s">
        <v>81</v>
      </c>
      <c r="Q2" t="s">
        <v>85</v>
      </c>
      <c r="R2" t="s">
        <v>84</v>
      </c>
      <c r="S2" t="s">
        <v>89</v>
      </c>
      <c r="T2" t="s">
        <v>88</v>
      </c>
      <c r="U2" t="s">
        <v>93</v>
      </c>
      <c r="V2" t="s">
        <v>96</v>
      </c>
      <c r="W2" t="s">
        <v>92</v>
      </c>
      <c r="X2" t="s">
        <v>99</v>
      </c>
      <c r="Y2" t="s">
        <v>98</v>
      </c>
      <c r="Z2" t="s">
        <v>103</v>
      </c>
      <c r="AA2" t="s">
        <v>102</v>
      </c>
      <c r="AB2" t="s">
        <v>106</v>
      </c>
      <c r="AC2" t="s">
        <v>109</v>
      </c>
      <c r="AD2" t="s">
        <v>108</v>
      </c>
      <c r="AE2" t="s">
        <v>113</v>
      </c>
      <c r="AF2" t="s">
        <v>112</v>
      </c>
      <c r="AG2" t="s">
        <v>116</v>
      </c>
      <c r="AI2" t="s">
        <v>136</v>
      </c>
      <c r="AJ2" t="s">
        <v>137</v>
      </c>
      <c r="AM2" t="s">
        <v>142</v>
      </c>
      <c r="AN2" t="s">
        <v>136</v>
      </c>
      <c r="AP2" t="s">
        <v>145</v>
      </c>
      <c r="AQ2" s="14" t="s">
        <v>143</v>
      </c>
    </row>
    <row r="3" spans="1:43" x14ac:dyDescent="0.3">
      <c r="A3" t="s">
        <v>2</v>
      </c>
      <c r="B3" t="s">
        <v>3</v>
      </c>
      <c r="C3">
        <v>0.95360500000000026</v>
      </c>
      <c r="D3">
        <v>0.360462</v>
      </c>
      <c r="E3">
        <v>0.41786080000000003</v>
      </c>
      <c r="F3">
        <v>0.89333299999999993</v>
      </c>
      <c r="H3">
        <v>0.89226399999999995</v>
      </c>
      <c r="J3">
        <v>0.77397650000000007</v>
      </c>
      <c r="K3">
        <v>0.69678166666666663</v>
      </c>
      <c r="L3">
        <v>0.65456300000000001</v>
      </c>
      <c r="M3">
        <v>0.5714285714285714</v>
      </c>
      <c r="N3">
        <v>0.5625</v>
      </c>
      <c r="P3">
        <v>0.574716</v>
      </c>
      <c r="Q3">
        <v>0.24009</v>
      </c>
      <c r="T3">
        <v>0.63256599999999996</v>
      </c>
      <c r="U3">
        <v>0.67665300000000006</v>
      </c>
      <c r="V3">
        <v>0.68539499999999998</v>
      </c>
      <c r="X3">
        <v>0.375556</v>
      </c>
      <c r="Y3">
        <v>0.49848199999999998</v>
      </c>
      <c r="Z3">
        <v>0.19822800000000002</v>
      </c>
      <c r="AA3">
        <v>0.43981818181818177</v>
      </c>
      <c r="AB3">
        <v>0.17323030303030301</v>
      </c>
      <c r="AC3">
        <v>0.418348</v>
      </c>
      <c r="AD3">
        <v>0.47813125000000001</v>
      </c>
      <c r="AE3">
        <v>0.72250000000000003</v>
      </c>
      <c r="AF3">
        <v>0.94374999999999998</v>
      </c>
      <c r="AI3">
        <v>39.632189369999999</v>
      </c>
      <c r="AJ3">
        <v>7.1189999999999998</v>
      </c>
      <c r="AM3">
        <f>-27.728+7.664*C3+22.911*K3+12.639*M3+18.117*N3+14.623*Q3+21.894*V3</f>
        <v>31.474365899285715</v>
      </c>
      <c r="AN3">
        <v>39.632189369999999</v>
      </c>
      <c r="AP3">
        <f>-30.13+13.88*C3+39.51*J3+50.8*K3+29.45*N3+16.22*Q3+43.54*V3+29.39*AC3</f>
        <v>111.67958840166668</v>
      </c>
      <c r="AQ3">
        <v>126</v>
      </c>
    </row>
    <row r="4" spans="1:43" x14ac:dyDescent="0.3">
      <c r="A4" t="s">
        <v>4</v>
      </c>
      <c r="B4" t="s">
        <v>5</v>
      </c>
      <c r="C4">
        <v>0.99624999999999986</v>
      </c>
      <c r="D4">
        <v>0.60246199999999983</v>
      </c>
      <c r="E4">
        <v>0.34251760000000003</v>
      </c>
      <c r="F4">
        <v>0.94529799999999997</v>
      </c>
      <c r="H4">
        <v>0.98858500000000005</v>
      </c>
      <c r="J4">
        <v>0.67766999999999999</v>
      </c>
      <c r="K4">
        <v>0.73322166666666677</v>
      </c>
      <c r="L4">
        <v>0.60898699999999995</v>
      </c>
      <c r="M4">
        <v>0.6</v>
      </c>
      <c r="N4">
        <v>0.34750000000000003</v>
      </c>
      <c r="P4">
        <v>0.44045199999999995</v>
      </c>
      <c r="Q4">
        <v>0.20526333333333333</v>
      </c>
      <c r="T4">
        <v>0.74531199999999997</v>
      </c>
      <c r="U4">
        <v>0.65073400000000003</v>
      </c>
      <c r="V4">
        <v>0.83336333333333334</v>
      </c>
      <c r="X4">
        <v>0.43490600000000001</v>
      </c>
      <c r="Y4">
        <v>0.31014800000000003</v>
      </c>
      <c r="Z4">
        <v>0.36930999999999997</v>
      </c>
      <c r="AA4">
        <v>0.69691818181818188</v>
      </c>
      <c r="AB4">
        <v>0.59529696969696966</v>
      </c>
      <c r="AC4">
        <v>0.52322000000000002</v>
      </c>
      <c r="AD4">
        <v>0.49941750000000001</v>
      </c>
      <c r="AE4">
        <v>0.58499999999999996</v>
      </c>
      <c r="AF4">
        <v>0.73124999999999996</v>
      </c>
      <c r="AI4">
        <v>36.44831954</v>
      </c>
      <c r="AJ4">
        <v>6.9290000000000003</v>
      </c>
      <c r="AM4">
        <f t="shared" ref="AM4:AM30" si="0">-27.728+7.664*C4+22.911*K4+12.639*M4+18.117*N4+14.623*Q4+21.894*V4</f>
        <v>31.832381648333332</v>
      </c>
      <c r="AN4">
        <v>36.44831954</v>
      </c>
      <c r="AP4">
        <f t="shared" ref="AP4:AP30" si="1">-30.13+13.88*C4+39.51*J4+50.8*K4+29.45*N4+16.22*Q4+43.54*V4+29.39*AC4</f>
        <v>112.94567396666667</v>
      </c>
      <c r="AQ4">
        <v>118</v>
      </c>
    </row>
    <row r="5" spans="1:43" x14ac:dyDescent="0.3">
      <c r="A5" t="s">
        <v>6</v>
      </c>
      <c r="B5" t="s">
        <v>7</v>
      </c>
      <c r="C5">
        <v>0.76019999999999965</v>
      </c>
      <c r="D5">
        <v>0.13434399999999996</v>
      </c>
      <c r="E5">
        <v>0.45551599999999998</v>
      </c>
      <c r="F5">
        <v>0.65670000000000006</v>
      </c>
      <c r="H5">
        <v>0.7411620000000001</v>
      </c>
      <c r="J5">
        <v>0.58463749999999992</v>
      </c>
      <c r="K5">
        <v>0.29759166666666664</v>
      </c>
      <c r="L5">
        <v>0.26245299999999999</v>
      </c>
      <c r="M5">
        <v>0.32857142857142857</v>
      </c>
      <c r="N5">
        <v>0.34249999999999997</v>
      </c>
      <c r="P5">
        <v>0.27726000000000001</v>
      </c>
      <c r="Q5">
        <v>0.13499666666666668</v>
      </c>
      <c r="T5">
        <v>7.4066999999999994E-2</v>
      </c>
      <c r="U5">
        <v>0.26957000000000003</v>
      </c>
      <c r="V5">
        <v>0.41552666666666666</v>
      </c>
      <c r="X5">
        <v>0.18848600000000001</v>
      </c>
      <c r="Y5">
        <v>0.20388999999999999</v>
      </c>
      <c r="Z5">
        <v>9.437799999999999E-2</v>
      </c>
      <c r="AA5">
        <v>0.15724545454545455</v>
      </c>
      <c r="AB5">
        <v>5.1424242424242428E-2</v>
      </c>
      <c r="AC5">
        <v>0.11094799999999999</v>
      </c>
      <c r="AD5">
        <v>0.13097</v>
      </c>
      <c r="AE5">
        <v>0.19428599999999999</v>
      </c>
      <c r="AF5">
        <v>0.5083333333333333</v>
      </c>
      <c r="AI5">
        <v>6.2878721190000002</v>
      </c>
      <c r="AJ5">
        <v>4.2169999999999996</v>
      </c>
      <c r="AM5">
        <f t="shared" si="0"/>
        <v>6.3457793573809473</v>
      </c>
      <c r="AN5">
        <v>6.2878721190000002</v>
      </c>
      <c r="AP5">
        <f t="shared" si="1"/>
        <v>52.267324011666652</v>
      </c>
      <c r="AQ5">
        <v>48</v>
      </c>
    </row>
    <row r="6" spans="1:43" x14ac:dyDescent="0.3">
      <c r="A6" t="s">
        <v>8</v>
      </c>
      <c r="B6" t="s">
        <v>9</v>
      </c>
      <c r="C6">
        <v>0.84899500000000006</v>
      </c>
      <c r="D6">
        <v>0.39330199999999993</v>
      </c>
      <c r="E6">
        <v>0.42093039999999998</v>
      </c>
      <c r="F6">
        <v>0.66731099999999999</v>
      </c>
      <c r="H6">
        <v>0.59938400000000003</v>
      </c>
      <c r="J6">
        <v>0.27349500000000004</v>
      </c>
      <c r="K6">
        <v>0.51201833333333346</v>
      </c>
      <c r="L6">
        <v>0.54613999999999996</v>
      </c>
      <c r="M6">
        <v>0.38571428571428573</v>
      </c>
      <c r="N6">
        <v>0.39249999999999996</v>
      </c>
      <c r="P6">
        <v>0.70342800000000016</v>
      </c>
      <c r="Q6">
        <v>0.28061333333333333</v>
      </c>
      <c r="T6">
        <v>0.52729700000000002</v>
      </c>
      <c r="U6">
        <v>0.45223799999999997</v>
      </c>
      <c r="V6">
        <v>0.47776999999999997</v>
      </c>
      <c r="X6">
        <v>0.29461200000000004</v>
      </c>
      <c r="Y6">
        <v>0.198962</v>
      </c>
      <c r="Z6">
        <v>0.31393599999999999</v>
      </c>
      <c r="AA6">
        <v>0.54608484848484851</v>
      </c>
      <c r="AB6">
        <v>0.2513545454545455</v>
      </c>
      <c r="AC6">
        <v>0.35764800000000002</v>
      </c>
      <c r="AD6">
        <v>0.2891725</v>
      </c>
      <c r="AE6">
        <v>0.19625000000000001</v>
      </c>
      <c r="AF6">
        <v>0.34166666666666667</v>
      </c>
      <c r="AI6">
        <v>10.37718836</v>
      </c>
      <c r="AJ6">
        <v>5.4880000000000004</v>
      </c>
      <c r="AM6">
        <f t="shared" si="0"/>
        <v>17.059220225476192</v>
      </c>
      <c r="AN6">
        <v>10.37718836</v>
      </c>
      <c r="AP6">
        <f t="shared" si="1"/>
        <v>65.89442317000001</v>
      </c>
      <c r="AQ6">
        <v>59</v>
      </c>
    </row>
    <row r="7" spans="1:43" x14ac:dyDescent="0.3">
      <c r="A7" t="s">
        <v>10</v>
      </c>
      <c r="B7" t="s">
        <v>11</v>
      </c>
      <c r="C7">
        <v>0.99975000000000025</v>
      </c>
      <c r="D7">
        <v>0.44306999999999985</v>
      </c>
      <c r="E7">
        <v>0.51502560000000008</v>
      </c>
      <c r="F7">
        <v>0.64222999999999997</v>
      </c>
      <c r="H7">
        <v>0.875</v>
      </c>
      <c r="J7">
        <v>0.4049625</v>
      </c>
      <c r="K7">
        <v>0.56778000000000006</v>
      </c>
      <c r="L7">
        <v>0.42915900000000001</v>
      </c>
      <c r="M7">
        <v>0.31428571428571433</v>
      </c>
      <c r="N7">
        <v>0.22999999999999998</v>
      </c>
      <c r="P7">
        <v>0.71789400000000003</v>
      </c>
      <c r="Q7">
        <v>0.19204833333333332</v>
      </c>
      <c r="T7">
        <v>0.36519299999999999</v>
      </c>
      <c r="U7">
        <v>0.38264600000000004</v>
      </c>
      <c r="V7">
        <v>0.71282166666666669</v>
      </c>
      <c r="X7">
        <v>0.69394400000000001</v>
      </c>
      <c r="Y7">
        <v>0.12037399999999999</v>
      </c>
      <c r="Z7">
        <v>0.17321999999999999</v>
      </c>
      <c r="AA7">
        <v>0.37473939393939393</v>
      </c>
      <c r="AB7">
        <v>0.14250606060606061</v>
      </c>
      <c r="AC7">
        <v>0.33171200000000001</v>
      </c>
      <c r="AD7">
        <v>0.36323</v>
      </c>
      <c r="AE7">
        <v>0.52124999999999999</v>
      </c>
      <c r="AF7">
        <v>0.54374999999999996</v>
      </c>
      <c r="AI7">
        <v>20.822943819999999</v>
      </c>
      <c r="AJ7">
        <v>5.5460000000000003</v>
      </c>
      <c r="AM7">
        <f t="shared" si="0"/>
        <v>19.496499071190478</v>
      </c>
      <c r="AN7">
        <v>20.822943819999999</v>
      </c>
      <c r="AP7">
        <f t="shared" si="1"/>
        <v>79.263617388333344</v>
      </c>
      <c r="AQ7">
        <v>81</v>
      </c>
    </row>
    <row r="8" spans="1:43" x14ac:dyDescent="0.3">
      <c r="A8" t="s">
        <v>12</v>
      </c>
      <c r="B8" t="s">
        <v>13</v>
      </c>
      <c r="C8">
        <v>0.97310000000000019</v>
      </c>
      <c r="D8">
        <v>0.41217600000000004</v>
      </c>
      <c r="E8">
        <v>0.41654079999999999</v>
      </c>
      <c r="F8">
        <v>0.94299999999999995</v>
      </c>
      <c r="H8">
        <v>0.75082499999999996</v>
      </c>
      <c r="J8">
        <v>0.63651499999999994</v>
      </c>
      <c r="K8">
        <v>0.64336833333333321</v>
      </c>
      <c r="L8">
        <v>0.53797499999999998</v>
      </c>
      <c r="M8">
        <v>0.52857142857142858</v>
      </c>
      <c r="N8">
        <v>0.41500000000000004</v>
      </c>
      <c r="P8">
        <v>0.43125799999999997</v>
      </c>
      <c r="Q8">
        <v>6.4491666666666669E-2</v>
      </c>
      <c r="T8">
        <v>0.625031</v>
      </c>
      <c r="U8">
        <v>0.56836900000000001</v>
      </c>
      <c r="V8">
        <v>0.50414833333333331</v>
      </c>
      <c r="X8">
        <v>0.239178</v>
      </c>
      <c r="Y8">
        <v>0.25746800000000003</v>
      </c>
      <c r="Z8">
        <v>0.19797999999999999</v>
      </c>
      <c r="AA8">
        <v>0.77850303030303025</v>
      </c>
      <c r="AB8">
        <v>0.65643030303030303</v>
      </c>
      <c r="AC8">
        <v>0.47084400000000004</v>
      </c>
      <c r="AD8">
        <v>0.18413874999999999</v>
      </c>
      <c r="AE8">
        <v>0.43125000000000002</v>
      </c>
      <c r="AF8">
        <v>0.61250000000000004</v>
      </c>
      <c r="AI8">
        <v>15.8435892</v>
      </c>
      <c r="AJ8">
        <v>6.5960000000000001</v>
      </c>
      <c r="AM8">
        <f t="shared" si="0"/>
        <v>20.650104822380946</v>
      </c>
      <c r="AN8">
        <v>15.8435892</v>
      </c>
      <c r="AP8">
        <f t="shared" si="1"/>
        <v>90.264975409999977</v>
      </c>
      <c r="AQ8">
        <v>88</v>
      </c>
    </row>
    <row r="9" spans="1:43" x14ac:dyDescent="0.3">
      <c r="A9" t="s">
        <v>14</v>
      </c>
      <c r="B9" t="s">
        <v>15</v>
      </c>
      <c r="C9">
        <v>0.96499999999999986</v>
      </c>
      <c r="D9">
        <v>0.66913000000000011</v>
      </c>
      <c r="E9">
        <v>0.78692799999999996</v>
      </c>
      <c r="F9">
        <v>0.99967499999999998</v>
      </c>
      <c r="H9">
        <v>0.9326000000000001</v>
      </c>
      <c r="J9">
        <v>0.75664600000000004</v>
      </c>
      <c r="K9">
        <v>0.90566999999999998</v>
      </c>
      <c r="L9">
        <v>0.77567400000000009</v>
      </c>
      <c r="M9">
        <v>0.55714285714285716</v>
      </c>
      <c r="N9">
        <v>0.51749999999999996</v>
      </c>
      <c r="P9">
        <v>0.79843799999999987</v>
      </c>
      <c r="Q9">
        <v>0.81725999999999999</v>
      </c>
      <c r="T9">
        <v>0.90612199999999998</v>
      </c>
      <c r="U9">
        <v>0.83925399999999994</v>
      </c>
      <c r="V9">
        <v>0.77528000000000008</v>
      </c>
      <c r="X9">
        <v>0.53171800000000002</v>
      </c>
      <c r="Y9">
        <v>1.279522</v>
      </c>
      <c r="Z9">
        <v>0.59250999999999998</v>
      </c>
      <c r="AA9">
        <v>0.81771212121212122</v>
      </c>
      <c r="AB9">
        <v>0.54410606060606059</v>
      </c>
      <c r="AC9">
        <v>0.39251600000000003</v>
      </c>
      <c r="AD9">
        <v>0.91232249999999993</v>
      </c>
      <c r="AE9">
        <v>0.71428599999999998</v>
      </c>
      <c r="AF9">
        <v>0.91666666666666663</v>
      </c>
      <c r="AI9">
        <v>47.030407009999998</v>
      </c>
      <c r="AJ9">
        <v>7.5259999999999998</v>
      </c>
      <c r="AM9">
        <f t="shared" si="0"/>
        <v>45.759614741428564</v>
      </c>
      <c r="AN9">
        <v>47.030407009999998</v>
      </c>
      <c r="AP9">
        <f t="shared" si="1"/>
        <v>132.95538809999999</v>
      </c>
      <c r="AQ9">
        <v>125</v>
      </c>
    </row>
    <row r="10" spans="1:43" x14ac:dyDescent="0.3">
      <c r="A10" t="s">
        <v>16</v>
      </c>
      <c r="B10" t="s">
        <v>17</v>
      </c>
      <c r="C10">
        <v>0.54427999999999988</v>
      </c>
      <c r="D10">
        <v>0.54285599999999989</v>
      </c>
      <c r="E10">
        <v>0.73032000000000008</v>
      </c>
      <c r="F10">
        <v>0.94499999999999995</v>
      </c>
      <c r="H10">
        <v>0.79107699999999992</v>
      </c>
      <c r="J10">
        <v>0.71192</v>
      </c>
      <c r="K10">
        <v>0.74930499999999989</v>
      </c>
      <c r="L10">
        <v>0.60316499999999995</v>
      </c>
      <c r="M10">
        <v>0.62857142857142867</v>
      </c>
      <c r="N10">
        <v>0.33750000000000002</v>
      </c>
      <c r="P10">
        <v>0.68684400000000012</v>
      </c>
      <c r="Q10">
        <v>0.40443166666666663</v>
      </c>
      <c r="T10">
        <v>0.90078000000000003</v>
      </c>
      <c r="U10">
        <v>0.64121799999999995</v>
      </c>
      <c r="V10">
        <v>0.37085666666666667</v>
      </c>
      <c r="X10">
        <v>0.24077200000000001</v>
      </c>
      <c r="Y10">
        <v>0.37023200000000001</v>
      </c>
      <c r="Z10">
        <v>0.33018799999999998</v>
      </c>
      <c r="AA10">
        <v>0.46310909090909091</v>
      </c>
      <c r="AB10">
        <v>0.3248939393939394</v>
      </c>
      <c r="AC10">
        <v>0.24509599999999998</v>
      </c>
      <c r="AD10">
        <v>0.97045124999999999</v>
      </c>
      <c r="AE10">
        <v>0.88749999999999996</v>
      </c>
      <c r="AF10">
        <v>0.94374999999999998</v>
      </c>
      <c r="AI10">
        <v>15.420808040000001</v>
      </c>
      <c r="AJ10">
        <v>5.5170000000000003</v>
      </c>
      <c r="AM10">
        <f t="shared" si="0"/>
        <v>21.703230682380948</v>
      </c>
      <c r="AN10">
        <v>15.420808040000001</v>
      </c>
      <c r="AP10">
        <f t="shared" si="1"/>
        <v>83.466986939999984</v>
      </c>
      <c r="AQ10">
        <v>74</v>
      </c>
    </row>
    <row r="11" spans="1:43" x14ac:dyDescent="0.3">
      <c r="A11" t="s">
        <v>18</v>
      </c>
      <c r="B11" t="s">
        <v>19</v>
      </c>
      <c r="C11">
        <v>0.85</v>
      </c>
      <c r="D11">
        <v>0.22230800000000003</v>
      </c>
      <c r="E11">
        <v>0.97747200000000001</v>
      </c>
      <c r="F11">
        <v>0.97</v>
      </c>
      <c r="H11">
        <v>0.74563900000000005</v>
      </c>
      <c r="J11">
        <v>0.79396875</v>
      </c>
      <c r="K11">
        <v>0.85046166666666656</v>
      </c>
      <c r="L11">
        <v>0.73050700000000002</v>
      </c>
      <c r="M11">
        <v>0.9285714285714286</v>
      </c>
      <c r="N11">
        <v>0.54749999999999999</v>
      </c>
      <c r="P11">
        <v>0.81720400000000015</v>
      </c>
      <c r="Q11">
        <v>0.61097000000000001</v>
      </c>
      <c r="T11">
        <v>0.92012000000000005</v>
      </c>
      <c r="U11">
        <v>0.71534300000000006</v>
      </c>
      <c r="V11">
        <v>0.60854999999999992</v>
      </c>
      <c r="X11">
        <v>0.51530200000000004</v>
      </c>
      <c r="Y11">
        <v>1.4363659999999998</v>
      </c>
      <c r="Z11">
        <v>0.80789599999999995</v>
      </c>
      <c r="AA11">
        <v>0.52333939393939388</v>
      </c>
      <c r="AB11">
        <v>0.41181818181818181</v>
      </c>
      <c r="AC11">
        <v>0.23141600000000001</v>
      </c>
      <c r="AD11">
        <v>0.79914750000000001</v>
      </c>
      <c r="AE11">
        <v>0.82374999999999998</v>
      </c>
      <c r="AF11">
        <v>0.88124999999999998</v>
      </c>
      <c r="AI11">
        <v>38.22339934</v>
      </c>
      <c r="AJ11">
        <v>7.4130000000000003</v>
      </c>
      <c r="AM11">
        <f t="shared" si="0"/>
        <v>42.184407040714277</v>
      </c>
      <c r="AN11">
        <v>38.22339934</v>
      </c>
      <c r="AP11">
        <f t="shared" si="1"/>
        <v>115.57254961916667</v>
      </c>
      <c r="AQ11">
        <v>109</v>
      </c>
    </row>
    <row r="12" spans="1:43" x14ac:dyDescent="0.3">
      <c r="A12" t="s">
        <v>20</v>
      </c>
      <c r="B12" t="s">
        <v>21</v>
      </c>
      <c r="C12">
        <v>0.99757499999999977</v>
      </c>
      <c r="D12">
        <v>0.44930800000000004</v>
      </c>
      <c r="E12">
        <v>0.44564880000000007</v>
      </c>
      <c r="F12">
        <v>0.68833299999999997</v>
      </c>
      <c r="H12">
        <v>0.47012900000000002</v>
      </c>
      <c r="J12">
        <v>0.72353500000000004</v>
      </c>
      <c r="K12">
        <v>0.69729833333333346</v>
      </c>
      <c r="L12">
        <v>0.55648900000000001</v>
      </c>
      <c r="M12">
        <v>0.51428571428571435</v>
      </c>
      <c r="N12">
        <v>0.58499999999999996</v>
      </c>
      <c r="P12">
        <v>0.49819999999999992</v>
      </c>
      <c r="Q12">
        <v>0.20104666666666665</v>
      </c>
      <c r="T12">
        <v>0.69322699999999993</v>
      </c>
      <c r="U12">
        <v>0.75112599999999996</v>
      </c>
      <c r="V12">
        <v>0.65531499999999998</v>
      </c>
      <c r="X12">
        <v>0.287858</v>
      </c>
      <c r="Y12">
        <v>0.297126</v>
      </c>
      <c r="Z12">
        <v>0.23647200000000002</v>
      </c>
      <c r="AA12">
        <v>0.48245454545454541</v>
      </c>
      <c r="AB12">
        <v>0.31279090909090912</v>
      </c>
      <c r="AC12">
        <v>0.31745600000000002</v>
      </c>
      <c r="AD12">
        <v>0.70160749999999994</v>
      </c>
      <c r="AE12">
        <v>0.26874999999999999</v>
      </c>
      <c r="AF12">
        <v>0.76875000000000004</v>
      </c>
      <c r="AI12">
        <v>32.83985113</v>
      </c>
      <c r="AJ12">
        <v>6.4779999999999998</v>
      </c>
      <c r="AM12">
        <f t="shared" si="0"/>
        <v>30.279091074523805</v>
      </c>
      <c r="AN12">
        <v>32.83985113</v>
      </c>
      <c r="AP12">
        <f t="shared" si="1"/>
        <v>106.07763805666667</v>
      </c>
      <c r="AQ12">
        <v>105</v>
      </c>
    </row>
    <row r="13" spans="1:43" x14ac:dyDescent="0.3">
      <c r="A13" t="s">
        <v>22</v>
      </c>
      <c r="B13" t="s">
        <v>23</v>
      </c>
      <c r="C13">
        <v>0.92749999999999988</v>
      </c>
      <c r="D13">
        <v>0.71205600000000002</v>
      </c>
      <c r="E13">
        <v>0.38646079999999994</v>
      </c>
      <c r="F13">
        <v>0.86</v>
      </c>
      <c r="H13">
        <v>0.8175</v>
      </c>
      <c r="J13">
        <v>0.79501250000000001</v>
      </c>
      <c r="K13">
        <v>0.77665666666666666</v>
      </c>
      <c r="L13">
        <v>0.67538900000000002</v>
      </c>
      <c r="M13">
        <v>0.52857142857142858</v>
      </c>
      <c r="N13">
        <v>0.46749999999999997</v>
      </c>
      <c r="P13">
        <v>0.55792399999999986</v>
      </c>
      <c r="Q13">
        <v>0.39088666666666666</v>
      </c>
      <c r="T13">
        <v>0.59082599999999996</v>
      </c>
      <c r="U13">
        <v>0.81535300000000011</v>
      </c>
      <c r="V13">
        <v>0.94126999999999994</v>
      </c>
      <c r="X13">
        <v>0.35203200000000001</v>
      </c>
      <c r="Y13">
        <v>0.31285799999999997</v>
      </c>
      <c r="Z13">
        <v>0.18676600000000002</v>
      </c>
      <c r="AA13">
        <v>0.77642424242424246</v>
      </c>
      <c r="AB13">
        <v>0.21152121212121211</v>
      </c>
      <c r="AC13">
        <v>0.36965600000000004</v>
      </c>
      <c r="AD13">
        <v>0.23443125000000001</v>
      </c>
      <c r="AE13">
        <v>0.3775</v>
      </c>
      <c r="AF13">
        <v>0.72291666666666665</v>
      </c>
      <c r="AI13">
        <v>37.35113295</v>
      </c>
      <c r="AJ13">
        <v>6.9939999999999998</v>
      </c>
      <c r="AM13">
        <f t="shared" si="0"/>
        <v>38.648753782380943</v>
      </c>
      <c r="AN13">
        <v>37.35113295</v>
      </c>
      <c r="AP13">
        <f t="shared" si="1"/>
        <v>125.56394491500001</v>
      </c>
      <c r="AQ13">
        <v>123</v>
      </c>
    </row>
    <row r="14" spans="1:43" x14ac:dyDescent="0.3">
      <c r="A14" t="s">
        <v>24</v>
      </c>
      <c r="B14" t="s">
        <v>25</v>
      </c>
      <c r="C14">
        <v>0.96507999999999972</v>
      </c>
      <c r="D14">
        <v>0.32972000000000007</v>
      </c>
      <c r="E14">
        <v>0.19850080000000003</v>
      </c>
      <c r="F14">
        <v>0.79795100000000008</v>
      </c>
      <c r="H14">
        <v>0.44200099999999998</v>
      </c>
      <c r="J14">
        <v>0.56726750000000004</v>
      </c>
      <c r="K14">
        <v>0.43369666666666667</v>
      </c>
      <c r="L14">
        <v>0.45846600000000004</v>
      </c>
      <c r="M14">
        <v>0.17142857142857143</v>
      </c>
      <c r="N14">
        <v>0.40499999999999997</v>
      </c>
      <c r="P14">
        <v>0.53166200000000008</v>
      </c>
      <c r="Q14">
        <v>0.19763999999999998</v>
      </c>
      <c r="T14">
        <v>0.27732099999999998</v>
      </c>
      <c r="U14">
        <v>0.44588</v>
      </c>
      <c r="V14">
        <v>0.60859999999999992</v>
      </c>
      <c r="X14">
        <v>0.39809</v>
      </c>
      <c r="Y14">
        <v>5.4871999999999997E-2</v>
      </c>
      <c r="Z14">
        <v>0.11086</v>
      </c>
      <c r="AA14">
        <v>0.30390606060606062</v>
      </c>
      <c r="AB14">
        <v>0.17744545454545455</v>
      </c>
      <c r="AC14">
        <v>0.13742399999999999</v>
      </c>
      <c r="AD14">
        <v>0.46917125000000004</v>
      </c>
      <c r="AE14">
        <v>4.6249999999999999E-2</v>
      </c>
      <c r="AF14">
        <v>0.38541666666666669</v>
      </c>
      <c r="AI14">
        <v>16.18135096</v>
      </c>
      <c r="AJ14">
        <v>5.0330000000000004</v>
      </c>
      <c r="AM14">
        <f t="shared" si="0"/>
        <v>15.323646284285708</v>
      </c>
      <c r="AN14">
        <v>16.18135096</v>
      </c>
      <c r="AP14">
        <f t="shared" si="1"/>
        <v>73.380146151666651</v>
      </c>
      <c r="AQ14">
        <v>67</v>
      </c>
    </row>
    <row r="15" spans="1:43" x14ac:dyDescent="0.3">
      <c r="A15" t="s">
        <v>26</v>
      </c>
      <c r="B15" t="s">
        <v>27</v>
      </c>
      <c r="C15">
        <v>0.76219499999999984</v>
      </c>
      <c r="D15">
        <v>0.50217400000000001</v>
      </c>
      <c r="E15">
        <v>0.14127120000000001</v>
      </c>
      <c r="F15">
        <v>0.92440500000000003</v>
      </c>
      <c r="H15">
        <v>0.80552599999999996</v>
      </c>
      <c r="J15">
        <v>0.72680999999999996</v>
      </c>
      <c r="K15">
        <v>0.63456333333333348</v>
      </c>
      <c r="L15">
        <v>0.51364900000000002</v>
      </c>
      <c r="M15">
        <v>0.51428571428571435</v>
      </c>
      <c r="N15">
        <v>0.28250000000000003</v>
      </c>
      <c r="P15">
        <v>0.61574999999999991</v>
      </c>
      <c r="Q15">
        <v>0.12837333333333334</v>
      </c>
      <c r="T15">
        <v>0.44481999999999999</v>
      </c>
      <c r="U15">
        <v>0.48167900000000002</v>
      </c>
      <c r="V15">
        <v>0.26694666666666667</v>
      </c>
      <c r="X15">
        <v>0.26731199999999999</v>
      </c>
      <c r="Y15">
        <v>0.16121400000000002</v>
      </c>
      <c r="Z15">
        <v>0.15934599999999999</v>
      </c>
      <c r="AA15">
        <v>0.35487272727272728</v>
      </c>
      <c r="AB15">
        <v>0.23096666666666668</v>
      </c>
      <c r="AC15">
        <v>0.17824799999999999</v>
      </c>
      <c r="AD15">
        <v>0.37804874999999999</v>
      </c>
      <c r="AE15">
        <v>0.23</v>
      </c>
      <c r="AF15">
        <v>0.38541666666666669</v>
      </c>
      <c r="AI15">
        <v>11.128142649999999</v>
      </c>
      <c r="AJ15">
        <v>5.1449999999999996</v>
      </c>
      <c r="AM15">
        <f t="shared" si="0"/>
        <v>11.991786226190477</v>
      </c>
      <c r="AN15">
        <v>11.128142649999999</v>
      </c>
      <c r="AP15">
        <f t="shared" si="1"/>
        <v>68.664754086666676</v>
      </c>
      <c r="AQ15">
        <v>67</v>
      </c>
    </row>
    <row r="16" spans="1:43" x14ac:dyDescent="0.3">
      <c r="A16" t="s">
        <v>28</v>
      </c>
      <c r="B16" t="s">
        <v>29</v>
      </c>
      <c r="C16">
        <v>0.81342000000000003</v>
      </c>
      <c r="D16">
        <v>0.37683400000000006</v>
      </c>
      <c r="E16">
        <v>0.56477999999999995</v>
      </c>
      <c r="F16">
        <v>0.93666700000000003</v>
      </c>
      <c r="H16">
        <v>0.81598999999999999</v>
      </c>
      <c r="J16">
        <v>0.51731749999999999</v>
      </c>
      <c r="K16">
        <v>0.65397666666666676</v>
      </c>
      <c r="L16">
        <v>0.441884</v>
      </c>
      <c r="M16">
        <v>0.52857142857142858</v>
      </c>
      <c r="N16">
        <v>0.61749999999999994</v>
      </c>
      <c r="P16">
        <v>0.45406200000000013</v>
      </c>
      <c r="Q16">
        <v>0.40167000000000003</v>
      </c>
      <c r="T16">
        <v>0.63698500000000002</v>
      </c>
      <c r="U16">
        <v>0.71159400000000006</v>
      </c>
      <c r="V16">
        <v>0.41785166666666668</v>
      </c>
      <c r="X16">
        <v>0.71861999999999993</v>
      </c>
      <c r="Y16">
        <v>0.30873</v>
      </c>
      <c r="Z16">
        <v>0.48366399999999998</v>
      </c>
      <c r="AA16">
        <v>0.89636969696969704</v>
      </c>
      <c r="AB16">
        <v>0.6593</v>
      </c>
      <c r="AC16">
        <v>0.64663599999999999</v>
      </c>
      <c r="AD16">
        <v>0.72551125000000005</v>
      </c>
      <c r="AE16">
        <v>0.35285699999999998</v>
      </c>
      <c r="AF16">
        <v>0.82142833333333343</v>
      </c>
    </row>
    <row r="17" spans="1:43" x14ac:dyDescent="0.3">
      <c r="A17" t="s">
        <v>30</v>
      </c>
      <c r="B17" t="s">
        <v>31</v>
      </c>
      <c r="C17">
        <v>0.96349500000000032</v>
      </c>
      <c r="D17">
        <v>0.10461799999999996</v>
      </c>
      <c r="E17">
        <v>0.48357439999999996</v>
      </c>
      <c r="F17">
        <v>0.86157399999999995</v>
      </c>
      <c r="H17">
        <v>0.722804</v>
      </c>
      <c r="J17">
        <v>0.72614749999999995</v>
      </c>
      <c r="K17">
        <v>0.4484550000000001</v>
      </c>
      <c r="L17">
        <v>0.436504</v>
      </c>
      <c r="M17">
        <v>0.35714285714285715</v>
      </c>
      <c r="N17">
        <v>0.33999999999999997</v>
      </c>
      <c r="P17">
        <v>0.58874599999999988</v>
      </c>
      <c r="Q17">
        <v>0.24532999999999999</v>
      </c>
      <c r="T17">
        <v>0.42041899999999999</v>
      </c>
      <c r="U17">
        <v>0.40842399999999995</v>
      </c>
      <c r="V17">
        <v>0.59860333333333338</v>
      </c>
      <c r="X17">
        <v>0.31220199999999998</v>
      </c>
      <c r="Y17">
        <v>0.60525799999999996</v>
      </c>
      <c r="Z17">
        <v>0.23023199999999999</v>
      </c>
      <c r="AA17">
        <v>0.22428484848484848</v>
      </c>
      <c r="AB17">
        <v>0.19411515151515152</v>
      </c>
      <c r="AC17">
        <v>0.20621200000000001</v>
      </c>
      <c r="AD17">
        <v>0.205485</v>
      </c>
      <c r="AE17">
        <v>0.32500000000000001</v>
      </c>
      <c r="AF17">
        <v>0.72916666666666663</v>
      </c>
      <c r="AI17">
        <v>27.01582805</v>
      </c>
      <c r="AJ17">
        <v>5.9770000000000003</v>
      </c>
      <c r="AM17">
        <f t="shared" si="0"/>
        <v>17.297768726428572</v>
      </c>
      <c r="AN17">
        <v>27.01582805</v>
      </c>
      <c r="AP17">
        <f t="shared" si="1"/>
        <v>80.830924738333351</v>
      </c>
      <c r="AQ17">
        <v>96</v>
      </c>
    </row>
    <row r="18" spans="1:43" x14ac:dyDescent="0.3">
      <c r="A18" t="s">
        <v>32</v>
      </c>
      <c r="B18" t="s">
        <v>33</v>
      </c>
      <c r="C18">
        <v>0.62999000000000005</v>
      </c>
      <c r="D18">
        <v>0.22619</v>
      </c>
      <c r="E18">
        <v>0.42075999999999997</v>
      </c>
      <c r="F18">
        <v>0.90666700000000011</v>
      </c>
      <c r="H18">
        <v>0.91116900000000001</v>
      </c>
      <c r="J18">
        <v>0.69849499999999998</v>
      </c>
      <c r="K18">
        <v>0.61688166666666666</v>
      </c>
      <c r="L18">
        <v>0.50358899999999995</v>
      </c>
      <c r="M18">
        <v>0.31428571428571433</v>
      </c>
      <c r="N18">
        <v>0.3125</v>
      </c>
      <c r="P18">
        <v>0.53946400000000017</v>
      </c>
      <c r="Q18">
        <v>0.24414999999999998</v>
      </c>
      <c r="T18">
        <v>0.77757399999999999</v>
      </c>
      <c r="U18">
        <v>0.54974699999999999</v>
      </c>
      <c r="V18">
        <v>0.26437666666666665</v>
      </c>
      <c r="X18">
        <v>0.226492</v>
      </c>
      <c r="Y18">
        <v>0.37764200000000003</v>
      </c>
      <c r="Z18">
        <v>0.115464</v>
      </c>
      <c r="AA18">
        <v>0.24619696969696969</v>
      </c>
      <c r="AB18">
        <v>0.24844545454545455</v>
      </c>
      <c r="AC18">
        <v>0.15679199999999999</v>
      </c>
      <c r="AD18">
        <v>0.47689624999999997</v>
      </c>
      <c r="AE18">
        <v>0.58125000000000004</v>
      </c>
      <c r="AF18">
        <v>0.84583333333333333</v>
      </c>
      <c r="AI18">
        <v>12.259477889999999</v>
      </c>
      <c r="AJ18">
        <v>5.56</v>
      </c>
      <c r="AM18">
        <f t="shared" si="0"/>
        <v>10.225907057857146</v>
      </c>
      <c r="AN18">
        <v>12.259477889999999</v>
      </c>
      <c r="AP18">
        <f t="shared" si="1"/>
        <v>66.831702263333327</v>
      </c>
      <c r="AQ18">
        <v>65</v>
      </c>
    </row>
    <row r="19" spans="1:43" x14ac:dyDescent="0.3">
      <c r="A19" t="s">
        <v>34</v>
      </c>
      <c r="B19" t="s">
        <v>35</v>
      </c>
      <c r="C19">
        <v>0.92633500000000024</v>
      </c>
      <c r="D19">
        <v>0.25973399999999996</v>
      </c>
      <c r="E19">
        <v>0.39814959999999994</v>
      </c>
      <c r="F19">
        <v>0.95666700000000005</v>
      </c>
      <c r="H19">
        <v>0.96700000000000008</v>
      </c>
      <c r="J19">
        <v>0.74934000000000001</v>
      </c>
      <c r="K19">
        <v>0.53047500000000014</v>
      </c>
      <c r="L19">
        <v>0.51593899999999993</v>
      </c>
      <c r="M19">
        <v>0.3</v>
      </c>
      <c r="N19">
        <v>0.45499999999999996</v>
      </c>
      <c r="P19">
        <v>0.54546600000000012</v>
      </c>
      <c r="Q19">
        <v>0.18392166666666665</v>
      </c>
      <c r="T19">
        <v>0.728711</v>
      </c>
      <c r="U19">
        <v>0.44325699999999996</v>
      </c>
      <c r="V19">
        <v>0.66833166666666666</v>
      </c>
      <c r="X19">
        <v>0.37973399999999996</v>
      </c>
      <c r="Y19">
        <v>0.48840600000000001</v>
      </c>
      <c r="Z19">
        <v>0.25123000000000001</v>
      </c>
      <c r="AA19">
        <v>0.55812424242424241</v>
      </c>
      <c r="AB19">
        <v>0.36833333333333329</v>
      </c>
      <c r="AC19">
        <v>0.38847199999999998</v>
      </c>
      <c r="AD19">
        <v>0.5421975</v>
      </c>
      <c r="AE19">
        <v>0.69125000000000003</v>
      </c>
      <c r="AF19">
        <v>0.86041666666666672</v>
      </c>
      <c r="AI19">
        <v>12.77889487</v>
      </c>
      <c r="AJ19">
        <v>5.8129999999999997</v>
      </c>
      <c r="AM19">
        <f t="shared" si="0"/>
        <v>20.882019206666669</v>
      </c>
      <c r="AN19">
        <v>12.77889487</v>
      </c>
      <c r="AP19">
        <f t="shared" si="1"/>
        <v>96.18139548000002</v>
      </c>
      <c r="AQ19">
        <v>75</v>
      </c>
    </row>
    <row r="20" spans="1:43" x14ac:dyDescent="0.3">
      <c r="A20" t="s">
        <v>36</v>
      </c>
      <c r="B20" t="s">
        <v>37</v>
      </c>
      <c r="C20">
        <v>0.99919999999999976</v>
      </c>
      <c r="D20">
        <v>0.91387799999999997</v>
      </c>
      <c r="E20">
        <v>0.72599199999999997</v>
      </c>
      <c r="F20">
        <v>0.95436699999999997</v>
      </c>
      <c r="H20">
        <v>0.94420599999999988</v>
      </c>
      <c r="J20">
        <v>0.57474700000000001</v>
      </c>
      <c r="K20">
        <v>0.94308166666666671</v>
      </c>
      <c r="L20">
        <v>0.86147900000000011</v>
      </c>
      <c r="M20">
        <v>0.65714285714285714</v>
      </c>
      <c r="N20">
        <v>6.25E-2</v>
      </c>
      <c r="P20">
        <v>0.77919800000000006</v>
      </c>
      <c r="Q20">
        <v>0.48361166666666666</v>
      </c>
      <c r="T20">
        <v>0.72731699999999999</v>
      </c>
      <c r="U20">
        <v>0.80305000000000004</v>
      </c>
      <c r="V20">
        <v>0.64552833333333326</v>
      </c>
      <c r="X20">
        <v>0.38247599999999998</v>
      </c>
      <c r="Y20">
        <v>0.21752199999999999</v>
      </c>
      <c r="Z20">
        <v>0.24424399999999999</v>
      </c>
      <c r="AA20">
        <v>0.27434545454545456</v>
      </c>
      <c r="AB20">
        <v>0.44878787878787879</v>
      </c>
      <c r="AC20">
        <v>0.25312400000000002</v>
      </c>
      <c r="AD20">
        <v>0.45206875000000002</v>
      </c>
      <c r="AE20">
        <v>0.30249999999999999</v>
      </c>
      <c r="AF20">
        <v>0.61458333333333337</v>
      </c>
    </row>
    <row r="21" spans="1:43" x14ac:dyDescent="0.3">
      <c r="A21" t="s">
        <v>38</v>
      </c>
      <c r="B21" t="s">
        <v>39</v>
      </c>
      <c r="C21">
        <v>1</v>
      </c>
      <c r="D21">
        <v>0.59887000000000001</v>
      </c>
      <c r="E21">
        <v>0.32751760000000002</v>
      </c>
      <c r="F21">
        <v>0.79500000000000004</v>
      </c>
      <c r="H21">
        <v>0.99950000000000006</v>
      </c>
      <c r="J21">
        <v>0.54426049999999992</v>
      </c>
      <c r="K21">
        <v>0.59816499999999995</v>
      </c>
      <c r="L21">
        <v>0.48795900000000003</v>
      </c>
      <c r="M21">
        <v>0.51428571428571435</v>
      </c>
      <c r="N21">
        <v>0.38250000000000001</v>
      </c>
      <c r="P21">
        <v>0.79033199999999992</v>
      </c>
      <c r="Q21">
        <v>0.4325033333333333</v>
      </c>
      <c r="T21">
        <v>0.59694099999999994</v>
      </c>
      <c r="U21">
        <v>0.60179099999999996</v>
      </c>
      <c r="V21">
        <v>0.49245666666666665</v>
      </c>
      <c r="X21">
        <v>0.53346199999999999</v>
      </c>
      <c r="Y21">
        <v>0.17942</v>
      </c>
      <c r="Z21">
        <v>0.28904800000000003</v>
      </c>
      <c r="AA21">
        <v>0.59436969696969699</v>
      </c>
      <c r="AB21">
        <v>0.22896969696969696</v>
      </c>
      <c r="AC21">
        <v>0.46966400000000003</v>
      </c>
      <c r="AD21">
        <v>0.30588124999999999</v>
      </c>
      <c r="AE21">
        <v>0.98250000000000004</v>
      </c>
      <c r="AF21">
        <v>0.99791666666666667</v>
      </c>
      <c r="AI21">
        <v>20.469367219999999</v>
      </c>
      <c r="AJ21">
        <v>6.4880000000000004</v>
      </c>
      <c r="AM21">
        <f t="shared" si="0"/>
        <v>24.176710461190474</v>
      </c>
      <c r="AN21">
        <v>20.469367219999999</v>
      </c>
      <c r="AP21">
        <f t="shared" si="1"/>
        <v>89.165331648333321</v>
      </c>
      <c r="AQ21">
        <v>95</v>
      </c>
    </row>
    <row r="22" spans="1:43" x14ac:dyDescent="0.3">
      <c r="A22" t="s">
        <v>40</v>
      </c>
      <c r="B22" t="s">
        <v>41</v>
      </c>
      <c r="C22">
        <v>0.99988999999999995</v>
      </c>
      <c r="D22">
        <v>0.90715599999999996</v>
      </c>
      <c r="E22">
        <v>0.4766608</v>
      </c>
      <c r="F22">
        <v>0.90575000000000006</v>
      </c>
      <c r="H22">
        <v>0.98260099999999995</v>
      </c>
      <c r="J22">
        <v>0.7471025</v>
      </c>
      <c r="K22">
        <v>0.86691166666666675</v>
      </c>
      <c r="L22">
        <v>0.76508600000000004</v>
      </c>
      <c r="M22">
        <v>0.7142857142857143</v>
      </c>
      <c r="N22">
        <v>0.2475</v>
      </c>
      <c r="P22">
        <v>0.76693999999999984</v>
      </c>
      <c r="Q22">
        <v>0.64529833333333331</v>
      </c>
      <c r="T22">
        <v>0.90794600000000003</v>
      </c>
      <c r="U22">
        <v>0.78596900000000003</v>
      </c>
      <c r="V22">
        <v>0.74585833333333329</v>
      </c>
      <c r="X22">
        <v>0.76832199999999995</v>
      </c>
      <c r="Y22">
        <v>0.37691800000000003</v>
      </c>
      <c r="Z22">
        <v>0.58791199999999999</v>
      </c>
      <c r="AA22">
        <v>0.48861515151515156</v>
      </c>
      <c r="AB22">
        <v>0.27926666666666666</v>
      </c>
      <c r="AC22">
        <v>0.41006799999999999</v>
      </c>
      <c r="AD22">
        <v>0.72721250000000004</v>
      </c>
      <c r="AE22">
        <v>0.73499999999999999</v>
      </c>
      <c r="AF22">
        <v>0.81874999999999998</v>
      </c>
      <c r="AI22">
        <v>40.029700499999997</v>
      </c>
      <c r="AJ22">
        <v>7.3390000000000004</v>
      </c>
      <c r="AM22">
        <f t="shared" si="0"/>
        <v>39.074804676190467</v>
      </c>
      <c r="AN22">
        <v>40.029700499999997</v>
      </c>
      <c r="AP22">
        <f t="shared" si="1"/>
        <v>119.58778996166666</v>
      </c>
      <c r="AQ22">
        <v>128</v>
      </c>
    </row>
    <row r="23" spans="1:43" x14ac:dyDescent="0.3">
      <c r="A23" t="s">
        <v>42</v>
      </c>
      <c r="B23" t="s">
        <v>43</v>
      </c>
      <c r="C23">
        <v>0.32065500000000002</v>
      </c>
      <c r="D23">
        <v>0.17433400000000007</v>
      </c>
      <c r="E23">
        <v>0.71645599999999998</v>
      </c>
      <c r="F23">
        <v>0.90722499999999995</v>
      </c>
      <c r="H23">
        <v>0.64149600000000007</v>
      </c>
      <c r="J23">
        <v>0.69595499999999999</v>
      </c>
      <c r="K23">
        <v>0.49823000000000001</v>
      </c>
      <c r="L23">
        <v>0.444193</v>
      </c>
      <c r="M23">
        <v>0.37142857142857144</v>
      </c>
      <c r="N23">
        <v>0.47750000000000004</v>
      </c>
      <c r="P23">
        <v>0.36359399999999992</v>
      </c>
      <c r="Q23">
        <v>9.3495000000000009E-2</v>
      </c>
      <c r="T23">
        <v>0.53358700000000003</v>
      </c>
      <c r="U23">
        <v>0.557307</v>
      </c>
      <c r="V23">
        <v>0.34758333333333336</v>
      </c>
      <c r="X23">
        <v>0.18074599999999999</v>
      </c>
      <c r="Y23">
        <v>0.256832</v>
      </c>
      <c r="Z23">
        <v>0.10447200000000001</v>
      </c>
      <c r="AA23">
        <v>0.30145757575757576</v>
      </c>
      <c r="AB23">
        <v>0.19953030303030303</v>
      </c>
      <c r="AC23">
        <v>0.15130399999999999</v>
      </c>
      <c r="AD23">
        <v>0.3127625</v>
      </c>
      <c r="AE23">
        <v>0.58125000000000004</v>
      </c>
      <c r="AF23">
        <v>0.65416666666666667</v>
      </c>
      <c r="AI23">
        <v>11.308702970000001</v>
      </c>
      <c r="AJ23">
        <v>5.835</v>
      </c>
      <c r="AM23">
        <f t="shared" si="0"/>
        <v>8.4669675492857142</v>
      </c>
      <c r="AN23">
        <v>11.308702970000001</v>
      </c>
      <c r="AP23">
        <f t="shared" si="1"/>
        <v>62.287424243333334</v>
      </c>
      <c r="AQ23">
        <v>69</v>
      </c>
    </row>
    <row r="24" spans="1:43" x14ac:dyDescent="0.3">
      <c r="A24" t="s">
        <v>44</v>
      </c>
      <c r="B24" t="s">
        <v>45</v>
      </c>
      <c r="C24">
        <v>0.98776500000000023</v>
      </c>
      <c r="D24">
        <v>0.36813999999999991</v>
      </c>
      <c r="E24">
        <v>0.23925279999999999</v>
      </c>
      <c r="F24">
        <v>0.95248599999999994</v>
      </c>
      <c r="H24">
        <v>0.94967400000000002</v>
      </c>
      <c r="J24">
        <v>0.47992000000000001</v>
      </c>
      <c r="K24">
        <v>0.46617000000000008</v>
      </c>
      <c r="L24">
        <v>0.47646700000000003</v>
      </c>
      <c r="M24">
        <v>0.32857142857142857</v>
      </c>
      <c r="N24">
        <v>0.51</v>
      </c>
      <c r="P24">
        <v>0.66360800000000009</v>
      </c>
      <c r="Q24">
        <v>0.14243166666666665</v>
      </c>
      <c r="T24">
        <v>0.41000900000000001</v>
      </c>
      <c r="U24">
        <v>0.43390900000000004</v>
      </c>
      <c r="V24">
        <v>0.73064166666666674</v>
      </c>
      <c r="X24">
        <v>0.33679999999999999</v>
      </c>
      <c r="Y24">
        <v>0.38001600000000002</v>
      </c>
      <c r="Z24">
        <v>0.223856</v>
      </c>
      <c r="AA24">
        <v>0.54728484848484849</v>
      </c>
      <c r="AB24">
        <v>0.3650272727272727</v>
      </c>
      <c r="AC24">
        <v>0.31698799999999999</v>
      </c>
      <c r="AD24">
        <v>0.51460125000000001</v>
      </c>
      <c r="AE24">
        <v>0.74</v>
      </c>
      <c r="AF24">
        <v>0.93541666666666667</v>
      </c>
      <c r="AI24">
        <v>17.3053475</v>
      </c>
      <c r="AJ24">
        <v>5.1230000000000002</v>
      </c>
      <c r="AM24">
        <f t="shared" si="0"/>
        <v>21.994583027380955</v>
      </c>
      <c r="AN24">
        <v>17.3053475</v>
      </c>
      <c r="AP24">
        <f t="shared" si="1"/>
        <v>84.681410520000014</v>
      </c>
      <c r="AQ24">
        <v>77</v>
      </c>
    </row>
    <row r="25" spans="1:43" x14ac:dyDescent="0.3">
      <c r="A25" t="s">
        <v>46</v>
      </c>
      <c r="B25" t="s">
        <v>47</v>
      </c>
      <c r="C25">
        <v>0.42995999999999979</v>
      </c>
      <c r="D25">
        <v>0.25696600000000003</v>
      </c>
      <c r="E25">
        <v>0.37140719999999999</v>
      </c>
      <c r="F25">
        <v>0.44734999999999997</v>
      </c>
      <c r="H25">
        <v>0.71705299999999994</v>
      </c>
      <c r="J25">
        <v>0.72529749999999993</v>
      </c>
      <c r="K25">
        <v>0.27219166666666667</v>
      </c>
      <c r="L25">
        <v>0.27654899999999999</v>
      </c>
      <c r="M25">
        <v>0.27142857142857141</v>
      </c>
      <c r="N25">
        <v>0.4</v>
      </c>
      <c r="P25">
        <v>0.34425800000000012</v>
      </c>
      <c r="Q25">
        <v>9.3493333333333345E-2</v>
      </c>
      <c r="T25">
        <v>8.4987999999999994E-2</v>
      </c>
      <c r="U25">
        <v>0.17973900000000001</v>
      </c>
      <c r="V25">
        <v>0.36654500000000001</v>
      </c>
      <c r="X25">
        <v>0.16741</v>
      </c>
      <c r="Y25">
        <v>0.17316800000000002</v>
      </c>
      <c r="Z25">
        <v>0.10496800000000001</v>
      </c>
      <c r="AA25">
        <v>0.21693030303030303</v>
      </c>
      <c r="AB25">
        <v>0.13046060606060605</v>
      </c>
      <c r="AC25">
        <v>7.7032000000000003E-2</v>
      </c>
      <c r="AD25">
        <v>7.2927500000000006E-2</v>
      </c>
      <c r="AE25">
        <v>0.11857100000000001</v>
      </c>
      <c r="AF25">
        <v>0.24166666666666667</v>
      </c>
      <c r="AI25">
        <v>8.0698328539999995</v>
      </c>
      <c r="AJ25">
        <v>5.5279999999999996</v>
      </c>
      <c r="AM25">
        <f t="shared" si="0"/>
        <v>1.8730716726190453</v>
      </c>
      <c r="AN25">
        <v>8.0698328539999995</v>
      </c>
      <c r="AP25">
        <f t="shared" si="1"/>
        <v>49.841487338333323</v>
      </c>
      <c r="AQ25">
        <v>59</v>
      </c>
    </row>
    <row r="26" spans="1:43" x14ac:dyDescent="0.3">
      <c r="A26" t="s">
        <v>48</v>
      </c>
      <c r="B26" t="s">
        <v>49</v>
      </c>
      <c r="C26">
        <v>0.40097499999999969</v>
      </c>
      <c r="D26">
        <v>0.43885199999999996</v>
      </c>
      <c r="E26">
        <v>0.38708880000000001</v>
      </c>
      <c r="F26">
        <v>0.79529499999999997</v>
      </c>
      <c r="H26">
        <v>0.75489300000000004</v>
      </c>
      <c r="J26">
        <v>0.71797500000000003</v>
      </c>
      <c r="K26">
        <v>0.63668333333333327</v>
      </c>
      <c r="L26">
        <v>0.55262500000000003</v>
      </c>
      <c r="M26">
        <v>0.39999999999999997</v>
      </c>
      <c r="N26">
        <v>0.42000000000000004</v>
      </c>
      <c r="P26">
        <v>0.38572200000000012</v>
      </c>
      <c r="Q26">
        <v>0.12145666666666667</v>
      </c>
      <c r="T26">
        <v>0.56378300000000003</v>
      </c>
      <c r="U26">
        <v>0.68073800000000007</v>
      </c>
      <c r="V26">
        <v>0.50658333333333327</v>
      </c>
      <c r="X26">
        <v>0.26536000000000004</v>
      </c>
      <c r="Y26">
        <v>0.29080800000000001</v>
      </c>
      <c r="Z26">
        <v>0.23869599999999999</v>
      </c>
      <c r="AA26">
        <v>0.34220606060606062</v>
      </c>
      <c r="AB26">
        <v>0.31876363636363636</v>
      </c>
      <c r="AC26">
        <v>0.25378000000000001</v>
      </c>
      <c r="AD26">
        <v>0.23227000000000003</v>
      </c>
      <c r="AE26">
        <v>0.27875</v>
      </c>
      <c r="AF26">
        <v>0.45208333333333334</v>
      </c>
      <c r="AI26">
        <v>14.51402594</v>
      </c>
      <c r="AJ26">
        <v>6.0780000000000003</v>
      </c>
      <c r="AM26">
        <f t="shared" si="0"/>
        <v>15.464060586666662</v>
      </c>
      <c r="AN26">
        <v>14.51402594</v>
      </c>
      <c r="AP26">
        <f t="shared" si="1"/>
        <v>80.000498249999993</v>
      </c>
      <c r="AQ26">
        <v>77</v>
      </c>
    </row>
    <row r="27" spans="1:43" x14ac:dyDescent="0.3">
      <c r="A27" t="s">
        <v>50</v>
      </c>
      <c r="B27" t="s">
        <v>51</v>
      </c>
      <c r="C27">
        <v>0.88528000000000018</v>
      </c>
      <c r="D27">
        <v>0.53891999999999995</v>
      </c>
      <c r="E27">
        <v>0.25517119999999999</v>
      </c>
      <c r="F27">
        <v>0.93652299999999999</v>
      </c>
      <c r="H27">
        <v>0.81589299999999998</v>
      </c>
      <c r="J27">
        <v>0.38449250000000001</v>
      </c>
      <c r="K27">
        <v>0.55811666666666659</v>
      </c>
      <c r="L27">
        <v>0.52914499999999998</v>
      </c>
      <c r="M27">
        <v>0.51428571428571435</v>
      </c>
      <c r="N27">
        <v>0.48250000000000004</v>
      </c>
      <c r="P27">
        <v>0.56785200000000002</v>
      </c>
      <c r="Q27">
        <v>0.2923466666666667</v>
      </c>
      <c r="T27">
        <v>0.46650700000000001</v>
      </c>
      <c r="U27">
        <v>0.52701200000000004</v>
      </c>
      <c r="V27">
        <v>0.54833666666666658</v>
      </c>
      <c r="X27">
        <v>0.34356200000000003</v>
      </c>
      <c r="Y27">
        <v>1.1334600000000001</v>
      </c>
      <c r="Z27">
        <v>0.29305599999999998</v>
      </c>
      <c r="AA27">
        <v>0.3958757575757576</v>
      </c>
      <c r="AB27">
        <v>0.30121212121212121</v>
      </c>
      <c r="AC27">
        <v>0.41853200000000002</v>
      </c>
      <c r="AD27">
        <v>0.2797075</v>
      </c>
      <c r="AE27">
        <v>0.42833300000000002</v>
      </c>
      <c r="AF27">
        <v>0.73124999999999996</v>
      </c>
      <c r="AI27">
        <v>18.697215629999999</v>
      </c>
      <c r="AJ27">
        <v>6.7679999999999998</v>
      </c>
      <c r="AM27">
        <f t="shared" si="0"/>
        <v>23.365574799523806</v>
      </c>
      <c r="AN27">
        <v>18.697215629999999</v>
      </c>
      <c r="AP27">
        <f t="shared" si="1"/>
        <v>80.828033621666663</v>
      </c>
      <c r="AQ27">
        <v>83</v>
      </c>
    </row>
    <row r="28" spans="1:43" x14ac:dyDescent="0.3">
      <c r="A28" t="s">
        <v>52</v>
      </c>
      <c r="B28" t="s">
        <v>53</v>
      </c>
      <c r="C28">
        <v>0.77479500000000034</v>
      </c>
      <c r="D28">
        <v>0.42442200000000013</v>
      </c>
      <c r="E28">
        <v>0.49004719999999996</v>
      </c>
      <c r="F28">
        <v>0.8590000000000001</v>
      </c>
      <c r="H28">
        <v>0.80840999999999996</v>
      </c>
      <c r="J28">
        <v>0.32201250000000003</v>
      </c>
      <c r="K28">
        <v>0.60750833333333343</v>
      </c>
      <c r="L28">
        <v>0.53349800000000003</v>
      </c>
      <c r="M28">
        <v>0.34285714285714286</v>
      </c>
      <c r="N28">
        <v>0.51749999999999996</v>
      </c>
      <c r="P28">
        <v>0.66242600000000007</v>
      </c>
      <c r="Q28">
        <v>0.44935166666666665</v>
      </c>
      <c r="T28">
        <v>0.53559000000000001</v>
      </c>
      <c r="U28">
        <v>0.53840900000000003</v>
      </c>
      <c r="V28">
        <v>0.58621666666666672</v>
      </c>
      <c r="X28">
        <v>0.48725799999999997</v>
      </c>
      <c r="Y28">
        <v>0.49972</v>
      </c>
      <c r="Z28">
        <v>0.25908599999999998</v>
      </c>
      <c r="AA28">
        <v>0.56578484848484845</v>
      </c>
      <c r="AB28">
        <v>0.28368787878787882</v>
      </c>
      <c r="AC28">
        <v>0.23549199999999998</v>
      </c>
      <c r="AD28">
        <v>0.49610750000000003</v>
      </c>
      <c r="AE28">
        <v>0.67</v>
      </c>
      <c r="AF28">
        <v>0.81874999999999998</v>
      </c>
      <c r="AI28">
        <v>23.157138289999999</v>
      </c>
      <c r="AJ28">
        <v>6.3609999999999998</v>
      </c>
      <c r="AM28">
        <f t="shared" si="0"/>
        <v>25.243068355238101</v>
      </c>
      <c r="AN28">
        <v>23.157138289999999</v>
      </c>
      <c r="AP28">
        <f t="shared" si="1"/>
        <v>79.182134388333353</v>
      </c>
      <c r="AQ28">
        <v>92</v>
      </c>
    </row>
    <row r="29" spans="1:43" x14ac:dyDescent="0.3">
      <c r="A29" t="s">
        <v>54</v>
      </c>
      <c r="B29" t="s">
        <v>55</v>
      </c>
      <c r="C29">
        <v>0.95089499999999982</v>
      </c>
      <c r="D29">
        <v>0.43159199999999998</v>
      </c>
      <c r="E29">
        <v>0.75879200000000002</v>
      </c>
      <c r="F29">
        <v>0.99967499999999998</v>
      </c>
      <c r="H29">
        <v>0.79351200000000011</v>
      </c>
      <c r="J29">
        <v>0.85826574999999994</v>
      </c>
      <c r="K29">
        <v>0.84929999999999994</v>
      </c>
      <c r="L29">
        <v>0.68638399999999999</v>
      </c>
      <c r="M29">
        <v>0.87142857142857133</v>
      </c>
      <c r="N29">
        <v>0.36499999999999999</v>
      </c>
      <c r="P29">
        <v>0.81762400000000013</v>
      </c>
      <c r="Q29">
        <v>0.81113000000000002</v>
      </c>
      <c r="T29">
        <v>0.89158199999999999</v>
      </c>
      <c r="U29">
        <v>0.79515500000000006</v>
      </c>
      <c r="V29">
        <v>0.71333333333333326</v>
      </c>
      <c r="X29">
        <v>0.47049599999999997</v>
      </c>
      <c r="Y29">
        <v>0.66240999999999994</v>
      </c>
      <c r="Z29">
        <v>0.65378000000000003</v>
      </c>
      <c r="AA29">
        <v>0.79054545454545455</v>
      </c>
      <c r="AB29">
        <v>0.44535151515151516</v>
      </c>
      <c r="AC29">
        <v>0.38622000000000001</v>
      </c>
      <c r="AD29">
        <v>0.6275925</v>
      </c>
      <c r="AE29">
        <v>0.71</v>
      </c>
      <c r="AF29">
        <v>0.83750000000000002</v>
      </c>
      <c r="AI29">
        <v>45.853023720000003</v>
      </c>
      <c r="AJ29">
        <v>7.2910000000000004</v>
      </c>
      <c r="AM29">
        <f t="shared" si="0"/>
        <v>44.123536284285706</v>
      </c>
      <c r="AN29">
        <v>45.853023720000003</v>
      </c>
      <c r="AP29">
        <f t="shared" si="1"/>
        <v>126.43826011583332</v>
      </c>
      <c r="AQ29">
        <v>124</v>
      </c>
    </row>
    <row r="30" spans="1:43" x14ac:dyDescent="0.3">
      <c r="A30" t="s">
        <v>56</v>
      </c>
      <c r="B30" t="s">
        <v>57</v>
      </c>
      <c r="C30">
        <v>0.99866000000000033</v>
      </c>
      <c r="D30">
        <v>0.73618799999999995</v>
      </c>
      <c r="E30">
        <v>0.53095999999999999</v>
      </c>
      <c r="F30">
        <v>0.92500000000000004</v>
      </c>
      <c r="H30">
        <v>0.92280799999999996</v>
      </c>
      <c r="J30">
        <v>0.68505749999999999</v>
      </c>
      <c r="K30">
        <v>0.88202000000000003</v>
      </c>
      <c r="L30">
        <v>0.68748900000000002</v>
      </c>
      <c r="M30">
        <v>0.7142857142857143</v>
      </c>
      <c r="N30">
        <v>0.57000000000000006</v>
      </c>
      <c r="P30">
        <v>0.59457799999999994</v>
      </c>
      <c r="Q30">
        <v>0.56324666666666667</v>
      </c>
      <c r="T30">
        <v>0.67698400000000003</v>
      </c>
      <c r="U30">
        <v>0.86513800000000007</v>
      </c>
      <c r="V30">
        <v>0.27833999999999998</v>
      </c>
      <c r="X30">
        <v>0.79848200000000003</v>
      </c>
      <c r="Y30">
        <v>0.103246</v>
      </c>
      <c r="Z30">
        <v>0.44756200000000002</v>
      </c>
      <c r="AA30">
        <v>0.56608484848484852</v>
      </c>
      <c r="AB30">
        <v>0.28631515151515152</v>
      </c>
      <c r="AC30">
        <v>0.35947600000000002</v>
      </c>
      <c r="AD30">
        <v>0.45086375000000001</v>
      </c>
      <c r="AE30">
        <v>0.16375000000000001</v>
      </c>
      <c r="AF30">
        <v>0.60416666666666663</v>
      </c>
      <c r="AI30">
        <v>39.726759850000001</v>
      </c>
      <c r="AJ30">
        <v>6.7249999999999996</v>
      </c>
      <c r="AM30">
        <f t="shared" si="0"/>
        <v>33.81856956952381</v>
      </c>
      <c r="AN30">
        <v>39.726759850000001</v>
      </c>
      <c r="AP30">
        <f t="shared" si="1"/>
        <v>104.21092279833334</v>
      </c>
      <c r="AQ30">
        <v>108</v>
      </c>
    </row>
    <row r="31" spans="1:43" x14ac:dyDescent="0.3">
      <c r="AM31">
        <f>CORREL(AM3:AM30,AN3:AN30)</f>
        <v>0.93248264349190224</v>
      </c>
      <c r="AP31">
        <f>CORREL(AP3:AP30,AQ3:AQ30)</f>
        <v>0.93993691459850037</v>
      </c>
    </row>
    <row r="61" spans="1:33" x14ac:dyDescent="0.3">
      <c r="A61" t="s">
        <v>144</v>
      </c>
      <c r="C61">
        <v>0.54810262821536138</v>
      </c>
      <c r="D61">
        <v>0.58105627477652122</v>
      </c>
      <c r="E61">
        <v>0.33960707744972085</v>
      </c>
      <c r="F61">
        <v>0.479641704380116</v>
      </c>
      <c r="G61">
        <v>0.21403091765782031</v>
      </c>
      <c r="H61">
        <v>0.35238196449654213</v>
      </c>
      <c r="I61">
        <v>7.7316755162711318E-2</v>
      </c>
      <c r="J61">
        <v>0.45012093111630164</v>
      </c>
      <c r="K61">
        <v>0.80628706645558534</v>
      </c>
      <c r="L61">
        <v>0.82077225226560779</v>
      </c>
      <c r="M61">
        <v>0.69649998398807855</v>
      </c>
      <c r="N61">
        <v>0.29280256627362394</v>
      </c>
      <c r="O61">
        <v>-0.31944998179697931</v>
      </c>
      <c r="P61">
        <v>0.47336763694525102</v>
      </c>
      <c r="Q61">
        <v>0.66331436080416906</v>
      </c>
      <c r="R61">
        <v>-0.41425503568843386</v>
      </c>
      <c r="S61">
        <v>-0.18864019350663833</v>
      </c>
      <c r="T61">
        <v>0.65107081396946143</v>
      </c>
      <c r="U61">
        <v>0.81107170644227189</v>
      </c>
      <c r="V61">
        <v>0.66014305770732828</v>
      </c>
      <c r="W61">
        <v>-0.18758596256093488</v>
      </c>
      <c r="X61">
        <v>0.58636193368001244</v>
      </c>
      <c r="Y61">
        <v>0.40942214259257753</v>
      </c>
      <c r="Z61">
        <v>0.6391181090389475</v>
      </c>
      <c r="AA61">
        <v>0.65689346078538979</v>
      </c>
      <c r="AB61">
        <v>0.43271259248656441</v>
      </c>
      <c r="AC61">
        <v>0.64002582611096248</v>
      </c>
      <c r="AD61">
        <v>0.46884660364958919</v>
      </c>
      <c r="AE61">
        <v>0.41009034741191869</v>
      </c>
      <c r="AF61">
        <v>0.55971241775498493</v>
      </c>
      <c r="AG61">
        <v>0.12340394070521545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28" workbookViewId="0">
      <selection activeCell="C37" sqref="C37"/>
    </sheetView>
  </sheetViews>
  <sheetFormatPr defaultRowHeight="14.4" x14ac:dyDescent="0.3"/>
  <sheetData>
    <row r="1" spans="1:8" x14ac:dyDescent="0.3">
      <c r="C1" t="s">
        <v>147</v>
      </c>
      <c r="D1" t="s">
        <v>148</v>
      </c>
      <c r="E1" t="s">
        <v>151</v>
      </c>
      <c r="F1" t="s">
        <v>152</v>
      </c>
      <c r="G1" t="s">
        <v>153</v>
      </c>
      <c r="H1" t="s">
        <v>110</v>
      </c>
    </row>
    <row r="2" spans="1:8" x14ac:dyDescent="0.3">
      <c r="C2" t="s">
        <v>0</v>
      </c>
      <c r="D2" t="s">
        <v>71</v>
      </c>
      <c r="E2" t="s">
        <v>73</v>
      </c>
      <c r="F2" t="s">
        <v>78</v>
      </c>
      <c r="G2" t="s">
        <v>96</v>
      </c>
      <c r="H2" t="s">
        <v>109</v>
      </c>
    </row>
    <row r="3" spans="1:8" x14ac:dyDescent="0.3">
      <c r="A3" t="s">
        <v>2</v>
      </c>
      <c r="B3" t="s">
        <v>3</v>
      </c>
      <c r="C3" s="15">
        <v>99.072100000000006</v>
      </c>
      <c r="D3" s="15">
        <v>0.90409399999999995</v>
      </c>
      <c r="E3" s="15">
        <v>81.806899999999999</v>
      </c>
      <c r="F3" s="15">
        <v>22.5</v>
      </c>
      <c r="G3" s="15">
        <v>41.123699999999999</v>
      </c>
      <c r="H3" s="15">
        <v>10.4587</v>
      </c>
    </row>
    <row r="4" spans="1:8" x14ac:dyDescent="0.3">
      <c r="A4" t="s">
        <v>4</v>
      </c>
      <c r="B4" t="s">
        <v>5</v>
      </c>
      <c r="C4" s="15">
        <v>99.924999999999997</v>
      </c>
      <c r="D4" s="15">
        <v>1.28932</v>
      </c>
      <c r="E4" s="15">
        <v>83.993300000000005</v>
      </c>
      <c r="F4" s="15">
        <v>13.9</v>
      </c>
      <c r="G4" s="15">
        <v>50.001800000000003</v>
      </c>
      <c r="H4" s="15">
        <v>13.080500000000001</v>
      </c>
    </row>
    <row r="5" spans="1:8" x14ac:dyDescent="0.3">
      <c r="A5" t="s">
        <v>6</v>
      </c>
      <c r="B5" t="s">
        <v>7</v>
      </c>
      <c r="C5" s="15">
        <v>95.203999999999994</v>
      </c>
      <c r="D5" s="15">
        <v>1.6614500000000001</v>
      </c>
      <c r="E5" s="15">
        <v>57.855499999999999</v>
      </c>
      <c r="F5" s="15">
        <v>13.7</v>
      </c>
      <c r="G5" s="15">
        <v>24.9316</v>
      </c>
      <c r="H5" s="15">
        <v>2.7736999999999998</v>
      </c>
    </row>
    <row r="6" spans="1:8" x14ac:dyDescent="0.3">
      <c r="A6" t="s">
        <v>8</v>
      </c>
      <c r="B6" t="s">
        <v>9</v>
      </c>
      <c r="C6" s="15">
        <v>96.979900000000001</v>
      </c>
      <c r="D6" s="15">
        <v>2.9060199999999998</v>
      </c>
      <c r="E6" s="15">
        <v>70.721100000000007</v>
      </c>
      <c r="F6" s="15">
        <v>15.7</v>
      </c>
      <c r="G6" s="15">
        <v>28.6662</v>
      </c>
      <c r="H6" s="15">
        <v>8.9412000000000003</v>
      </c>
    </row>
    <row r="7" spans="1:8" x14ac:dyDescent="0.3">
      <c r="A7" t="s">
        <v>10</v>
      </c>
      <c r="B7" t="s">
        <v>11</v>
      </c>
      <c r="C7" s="15">
        <v>99.995000000000005</v>
      </c>
      <c r="D7" s="15">
        <v>2.38015</v>
      </c>
      <c r="E7" s="15">
        <v>74.066800000000001</v>
      </c>
      <c r="F7" s="15">
        <v>9.1999999999999993</v>
      </c>
      <c r="G7" s="15">
        <v>42.769300000000001</v>
      </c>
      <c r="H7" s="15">
        <v>8.2927999999999997</v>
      </c>
    </row>
    <row r="8" spans="1:8" x14ac:dyDescent="0.3">
      <c r="A8" t="s">
        <v>12</v>
      </c>
      <c r="B8" t="s">
        <v>13</v>
      </c>
      <c r="C8" s="15">
        <v>99.462000000000003</v>
      </c>
      <c r="D8" s="15">
        <v>1.45394</v>
      </c>
      <c r="E8" s="15">
        <v>78.602099999999993</v>
      </c>
      <c r="F8" s="15">
        <v>16.600000000000001</v>
      </c>
      <c r="G8" s="15">
        <v>30.248899999999999</v>
      </c>
      <c r="H8" s="15">
        <v>11.771100000000001</v>
      </c>
    </row>
    <row r="9" spans="1:8" x14ac:dyDescent="0.3">
      <c r="A9" t="s">
        <v>14</v>
      </c>
      <c r="B9" t="s">
        <v>15</v>
      </c>
      <c r="C9" s="15">
        <v>99.3</v>
      </c>
      <c r="D9" s="15">
        <v>0.97341599999999995</v>
      </c>
      <c r="E9" s="15">
        <v>94.340199999999996</v>
      </c>
      <c r="F9" s="15">
        <v>20.7</v>
      </c>
      <c r="G9" s="15">
        <v>46.516800000000003</v>
      </c>
      <c r="H9" s="15">
        <v>9.8129000000000008</v>
      </c>
    </row>
    <row r="10" spans="1:8" x14ac:dyDescent="0.3">
      <c r="A10" t="s">
        <v>16</v>
      </c>
      <c r="B10" t="s">
        <v>17</v>
      </c>
      <c r="C10" s="15">
        <v>90.885599999999997</v>
      </c>
      <c r="D10" s="15">
        <v>1.15232</v>
      </c>
      <c r="E10" s="15">
        <v>84.958299999999994</v>
      </c>
      <c r="F10" s="15">
        <v>13.5</v>
      </c>
      <c r="G10" s="15">
        <v>22.2514</v>
      </c>
      <c r="H10" s="15">
        <v>6.1273999999999997</v>
      </c>
    </row>
    <row r="11" spans="1:8" x14ac:dyDescent="0.3">
      <c r="A11" t="s">
        <v>18</v>
      </c>
      <c r="B11" t="s">
        <v>19</v>
      </c>
      <c r="C11" s="15">
        <v>97</v>
      </c>
      <c r="D11" s="15">
        <v>0.824125</v>
      </c>
      <c r="E11" s="15">
        <v>91.027699999999996</v>
      </c>
      <c r="F11" s="15">
        <v>21.9</v>
      </c>
      <c r="G11" s="15">
        <v>36.512999999999998</v>
      </c>
      <c r="H11" s="15">
        <v>5.7854000000000001</v>
      </c>
    </row>
    <row r="12" spans="1:8" x14ac:dyDescent="0.3">
      <c r="A12" t="s">
        <v>20</v>
      </c>
      <c r="B12" t="s">
        <v>21</v>
      </c>
      <c r="C12" s="15">
        <v>99.951499999999996</v>
      </c>
      <c r="D12" s="15">
        <v>1.1058600000000001</v>
      </c>
      <c r="E12" s="15">
        <v>81.837900000000005</v>
      </c>
      <c r="F12" s="15">
        <v>23.4</v>
      </c>
      <c r="G12" s="15">
        <v>39.318899999999999</v>
      </c>
      <c r="H12" s="15">
        <v>7.9363999999999999</v>
      </c>
    </row>
    <row r="13" spans="1:8" x14ac:dyDescent="0.3">
      <c r="A13" t="s">
        <v>22</v>
      </c>
      <c r="B13" t="s">
        <v>23</v>
      </c>
      <c r="C13" s="15">
        <v>98.55</v>
      </c>
      <c r="D13" s="15">
        <v>0.81994999999999996</v>
      </c>
      <c r="E13" s="15">
        <v>86.599400000000003</v>
      </c>
      <c r="F13" s="15">
        <v>18.7</v>
      </c>
      <c r="G13" s="15">
        <v>56.476199999999999</v>
      </c>
      <c r="H13" s="15">
        <v>9.2414000000000005</v>
      </c>
    </row>
    <row r="14" spans="1:8" x14ac:dyDescent="0.3">
      <c r="A14" t="s">
        <v>24</v>
      </c>
      <c r="B14" t="s">
        <v>25</v>
      </c>
      <c r="C14" s="15">
        <v>99.301599999999993</v>
      </c>
      <c r="D14" s="15">
        <v>1.7309300000000001</v>
      </c>
      <c r="E14" s="15">
        <v>66.021799999999999</v>
      </c>
      <c r="F14" s="15">
        <v>16.2</v>
      </c>
      <c r="G14" s="15">
        <v>36.515999999999998</v>
      </c>
      <c r="H14" s="15">
        <v>3.4356</v>
      </c>
    </row>
    <row r="15" spans="1:8" x14ac:dyDescent="0.3">
      <c r="A15" t="s">
        <v>26</v>
      </c>
      <c r="B15" t="s">
        <v>27</v>
      </c>
      <c r="C15" s="15">
        <v>95.243899999999996</v>
      </c>
      <c r="D15" s="15">
        <v>1.09276</v>
      </c>
      <c r="E15" s="15">
        <v>78.073800000000006</v>
      </c>
      <c r="F15" s="15">
        <v>11.3</v>
      </c>
      <c r="G15" s="15">
        <v>16.0168</v>
      </c>
      <c r="H15" s="15">
        <v>4.4561999999999999</v>
      </c>
    </row>
    <row r="16" spans="1:8" x14ac:dyDescent="0.3">
      <c r="A16" t="s">
        <v>28</v>
      </c>
      <c r="B16" t="s">
        <v>29</v>
      </c>
      <c r="C16" s="15">
        <v>96.2684</v>
      </c>
      <c r="D16" s="15">
        <v>1.9307300000000001</v>
      </c>
      <c r="E16" s="15">
        <v>79.238600000000005</v>
      </c>
      <c r="F16" s="15">
        <v>24.7</v>
      </c>
      <c r="G16" s="15">
        <v>25.071100000000001</v>
      </c>
      <c r="H16" s="15">
        <v>16.165900000000001</v>
      </c>
    </row>
    <row r="17" spans="1:8" x14ac:dyDescent="0.3">
      <c r="A17" t="s">
        <v>30</v>
      </c>
      <c r="B17" t="s">
        <v>31</v>
      </c>
      <c r="C17" s="15">
        <v>99.269900000000007</v>
      </c>
      <c r="D17" s="15">
        <v>1.09541</v>
      </c>
      <c r="E17" s="15">
        <v>66.907300000000006</v>
      </c>
      <c r="F17" s="15">
        <v>13.6</v>
      </c>
      <c r="G17" s="15">
        <v>35.916200000000003</v>
      </c>
      <c r="H17" s="15">
        <v>5.1553000000000004</v>
      </c>
    </row>
    <row r="18" spans="1:8" x14ac:dyDescent="0.3">
      <c r="A18" t="s">
        <v>32</v>
      </c>
      <c r="B18" t="s">
        <v>33</v>
      </c>
      <c r="C18" s="15">
        <v>92.599800000000002</v>
      </c>
      <c r="D18" s="15">
        <v>1.2060200000000001</v>
      </c>
      <c r="E18" s="15">
        <v>77.012900000000002</v>
      </c>
      <c r="F18" s="15">
        <v>12.5</v>
      </c>
      <c r="G18" s="15">
        <v>15.8626</v>
      </c>
      <c r="H18" s="15">
        <v>3.9198</v>
      </c>
    </row>
    <row r="19" spans="1:8" x14ac:dyDescent="0.3">
      <c r="A19" t="s">
        <v>34</v>
      </c>
      <c r="B19" t="s">
        <v>35</v>
      </c>
      <c r="C19" s="15">
        <v>98.526700000000005</v>
      </c>
      <c r="D19" s="15">
        <v>1.00264</v>
      </c>
      <c r="E19" s="15">
        <v>71.828500000000005</v>
      </c>
      <c r="F19" s="15">
        <v>18.2</v>
      </c>
      <c r="G19" s="15">
        <v>40.099899999999998</v>
      </c>
      <c r="H19" s="15">
        <v>9.7118000000000002</v>
      </c>
    </row>
    <row r="20" spans="1:8" x14ac:dyDescent="0.3">
      <c r="A20" t="s">
        <v>36</v>
      </c>
      <c r="B20" t="s">
        <v>37</v>
      </c>
      <c r="C20" s="15">
        <v>99.983999999999995</v>
      </c>
      <c r="D20" s="15"/>
      <c r="E20" s="15">
        <v>96.584900000000005</v>
      </c>
      <c r="F20" s="15"/>
      <c r="G20" s="15">
        <v>38.731699999999996</v>
      </c>
      <c r="H20" s="15">
        <v>6.3281000000000001</v>
      </c>
    </row>
    <row r="21" spans="1:8" x14ac:dyDescent="0.3">
      <c r="A21" t="s">
        <v>38</v>
      </c>
      <c r="B21" t="s">
        <v>39</v>
      </c>
      <c r="C21" s="15">
        <v>100</v>
      </c>
      <c r="D21" s="15">
        <v>1.8229580000000001</v>
      </c>
      <c r="E21" s="15">
        <v>75.889899999999997</v>
      </c>
      <c r="F21" s="15">
        <v>15.3</v>
      </c>
      <c r="G21" s="15">
        <v>29.5474</v>
      </c>
      <c r="H21" s="15">
        <v>11.7416</v>
      </c>
    </row>
    <row r="22" spans="1:8" x14ac:dyDescent="0.3">
      <c r="A22" t="s">
        <v>40</v>
      </c>
      <c r="B22" t="s">
        <v>41</v>
      </c>
      <c r="C22" s="15">
        <v>99.997799999999998</v>
      </c>
      <c r="D22" s="15">
        <v>1.01159</v>
      </c>
      <c r="E22" s="15">
        <v>92.014700000000005</v>
      </c>
      <c r="F22" s="15">
        <v>9.9</v>
      </c>
      <c r="G22" s="15">
        <v>44.7515</v>
      </c>
      <c r="H22" s="15">
        <v>10.2517</v>
      </c>
    </row>
    <row r="23" spans="1:8" x14ac:dyDescent="0.3">
      <c r="A23" t="s">
        <v>42</v>
      </c>
      <c r="B23" t="s">
        <v>43</v>
      </c>
      <c r="C23" s="15">
        <v>86.4131</v>
      </c>
      <c r="D23" s="15">
        <v>1.21618</v>
      </c>
      <c r="E23" s="15">
        <v>69.893799999999999</v>
      </c>
      <c r="F23" s="15">
        <v>19.100000000000001</v>
      </c>
      <c r="G23" s="15">
        <v>20.855</v>
      </c>
      <c r="H23" s="15">
        <v>3.7826</v>
      </c>
    </row>
    <row r="24" spans="1:8" x14ac:dyDescent="0.3">
      <c r="A24" t="s">
        <v>44</v>
      </c>
      <c r="B24" t="s">
        <v>45</v>
      </c>
      <c r="C24" s="15">
        <v>99.755300000000005</v>
      </c>
      <c r="D24" s="15">
        <v>2.0803199999999999</v>
      </c>
      <c r="E24" s="15">
        <v>67.970200000000006</v>
      </c>
      <c r="F24" s="15">
        <v>20.399999999999999</v>
      </c>
      <c r="G24" s="15">
        <v>43.838500000000003</v>
      </c>
      <c r="H24" s="15">
        <v>7.9246999999999996</v>
      </c>
    </row>
    <row r="25" spans="1:8" x14ac:dyDescent="0.3">
      <c r="A25" t="s">
        <v>46</v>
      </c>
      <c r="B25" t="s">
        <v>47</v>
      </c>
      <c r="C25" s="15">
        <v>88.599199999999996</v>
      </c>
      <c r="D25" s="15">
        <v>1.0988100000000001</v>
      </c>
      <c r="E25" s="15">
        <v>56.331499999999998</v>
      </c>
      <c r="F25" s="15">
        <v>16</v>
      </c>
      <c r="G25" s="15">
        <v>21.992699999999999</v>
      </c>
      <c r="H25" s="15">
        <v>1.9258</v>
      </c>
    </row>
    <row r="26" spans="1:8" x14ac:dyDescent="0.3">
      <c r="A26" t="s">
        <v>48</v>
      </c>
      <c r="B26" t="s">
        <v>49</v>
      </c>
      <c r="C26" s="15">
        <v>88.019499999999994</v>
      </c>
      <c r="D26" s="15">
        <v>1.1281000000000001</v>
      </c>
      <c r="E26" s="15">
        <v>78.200999999999993</v>
      </c>
      <c r="F26" s="15">
        <v>16.8</v>
      </c>
      <c r="G26" s="15">
        <v>30.395</v>
      </c>
      <c r="H26" s="15">
        <v>6.3445</v>
      </c>
    </row>
    <row r="27" spans="1:8" x14ac:dyDescent="0.3">
      <c r="A27" t="s">
        <v>50</v>
      </c>
      <c r="B27" t="s">
        <v>51</v>
      </c>
      <c r="C27" s="15">
        <v>97.705600000000004</v>
      </c>
      <c r="D27" s="15">
        <v>2.4620299999999999</v>
      </c>
      <c r="E27" s="15">
        <v>73.486999999999995</v>
      </c>
      <c r="F27" s="15">
        <v>19.3</v>
      </c>
      <c r="G27" s="15">
        <v>32.900199999999998</v>
      </c>
      <c r="H27" s="15">
        <v>10.4633</v>
      </c>
    </row>
    <row r="28" spans="1:8" x14ac:dyDescent="0.3">
      <c r="A28" t="s">
        <v>52</v>
      </c>
      <c r="B28" t="s">
        <v>53</v>
      </c>
      <c r="C28" s="15">
        <v>95.495900000000006</v>
      </c>
      <c r="D28" s="15">
        <v>2.7119499999999999</v>
      </c>
      <c r="E28" s="15">
        <v>76.450500000000005</v>
      </c>
      <c r="F28" s="15">
        <v>20.7</v>
      </c>
      <c r="G28" s="15">
        <v>35.173000000000002</v>
      </c>
      <c r="H28" s="15">
        <v>5.8872999999999998</v>
      </c>
    </row>
    <row r="29" spans="1:8" x14ac:dyDescent="0.3">
      <c r="A29" t="s">
        <v>54</v>
      </c>
      <c r="B29" t="s">
        <v>55</v>
      </c>
      <c r="C29" s="15">
        <v>99.017899999999997</v>
      </c>
      <c r="D29" s="15">
        <v>0.56693700000000002</v>
      </c>
      <c r="E29" s="15">
        <v>90.957999999999998</v>
      </c>
      <c r="F29" s="15">
        <v>14.6</v>
      </c>
      <c r="G29" s="15">
        <v>42.8</v>
      </c>
      <c r="H29" s="15">
        <v>9.6555</v>
      </c>
    </row>
    <row r="30" spans="1:8" x14ac:dyDescent="0.3">
      <c r="A30" t="s">
        <v>56</v>
      </c>
      <c r="B30" t="s">
        <v>57</v>
      </c>
      <c r="C30" s="15">
        <v>99.973200000000006</v>
      </c>
      <c r="D30" s="15">
        <v>1.2597700000000001</v>
      </c>
      <c r="E30" s="15">
        <v>92.921199999999999</v>
      </c>
      <c r="F30" s="15">
        <v>22.8</v>
      </c>
      <c r="G30" s="15">
        <v>16.700399999999998</v>
      </c>
      <c r="H30" s="15">
        <v>8.9869000000000003</v>
      </c>
    </row>
    <row r="31" spans="1:8" x14ac:dyDescent="0.3">
      <c r="C31" s="15"/>
      <c r="D31" s="15"/>
      <c r="E31" s="15"/>
      <c r="F31" s="15"/>
      <c r="G31" s="15"/>
      <c r="H31" s="15"/>
    </row>
    <row r="32" spans="1:8" x14ac:dyDescent="0.3">
      <c r="C32" s="15"/>
      <c r="D32" s="15"/>
      <c r="E32" s="15"/>
      <c r="F32" s="15"/>
      <c r="G32" s="15"/>
      <c r="H32" s="15"/>
    </row>
    <row r="33" spans="1:11" x14ac:dyDescent="0.3">
      <c r="A33" t="s">
        <v>119</v>
      </c>
      <c r="C33" s="15">
        <v>80</v>
      </c>
      <c r="D33" s="15">
        <v>0</v>
      </c>
      <c r="E33" s="15">
        <v>40</v>
      </c>
      <c r="F33" s="15">
        <v>0</v>
      </c>
      <c r="G33" s="15">
        <v>0</v>
      </c>
      <c r="H33" s="15">
        <v>0</v>
      </c>
    </row>
    <row r="34" spans="1:11" x14ac:dyDescent="0.3">
      <c r="A34" t="s">
        <v>120</v>
      </c>
      <c r="C34" s="15">
        <v>100</v>
      </c>
      <c r="D34" s="15">
        <v>4</v>
      </c>
      <c r="E34" s="15">
        <v>100</v>
      </c>
      <c r="F34" s="15">
        <v>40</v>
      </c>
      <c r="G34" s="15">
        <v>60</v>
      </c>
      <c r="H34" s="15">
        <v>25</v>
      </c>
    </row>
    <row r="35" spans="1:11" x14ac:dyDescent="0.3">
      <c r="C35" s="15"/>
      <c r="D35" s="15"/>
      <c r="E35" s="15"/>
      <c r="F35" s="15"/>
      <c r="G35" s="15"/>
      <c r="H35" s="15"/>
    </row>
    <row r="36" spans="1:11" x14ac:dyDescent="0.3">
      <c r="C36" s="15"/>
      <c r="D36" s="15"/>
      <c r="E36" s="15"/>
      <c r="F36" s="15"/>
      <c r="G36" s="15"/>
      <c r="H36" s="15"/>
      <c r="K36" t="s">
        <v>157</v>
      </c>
    </row>
    <row r="37" spans="1:11" x14ac:dyDescent="0.3">
      <c r="A37" t="s">
        <v>2</v>
      </c>
      <c r="B37" t="s">
        <v>3</v>
      </c>
      <c r="C37" s="15">
        <f>(C3-80)/20</f>
        <v>0.95360500000000026</v>
      </c>
      <c r="D37" s="15">
        <f>(4-D3)/4</f>
        <v>0.77397650000000007</v>
      </c>
      <c r="E37" s="15">
        <f>(E3-40)/60</f>
        <v>0.69678166666666663</v>
      </c>
      <c r="F37" s="15">
        <f>(F3-0)/40</f>
        <v>0.5625</v>
      </c>
      <c r="G37" s="15">
        <f>(G3-0)/60</f>
        <v>0.68539499999999998</v>
      </c>
      <c r="H37" s="15">
        <f>(H3-0)/25</f>
        <v>0.418348</v>
      </c>
      <c r="K37">
        <v>126</v>
      </c>
    </row>
    <row r="38" spans="1:11" x14ac:dyDescent="0.3">
      <c r="A38" t="s">
        <v>4</v>
      </c>
      <c r="B38" t="s">
        <v>5</v>
      </c>
      <c r="C38" s="15">
        <f t="shared" ref="C38:C64" si="0">(C4-80)/20</f>
        <v>0.99624999999999986</v>
      </c>
      <c r="D38" s="15">
        <f t="shared" ref="D38:D64" si="1">(4-D4)/4</f>
        <v>0.67766999999999999</v>
      </c>
      <c r="E38" s="15">
        <f t="shared" ref="E38:E64" si="2">(E4-40)/60</f>
        <v>0.73322166666666677</v>
      </c>
      <c r="F38" s="15">
        <f t="shared" ref="F38:F64" si="3">(F4-0)/40</f>
        <v>0.34750000000000003</v>
      </c>
      <c r="G38" s="15">
        <f t="shared" ref="G38:G64" si="4">(G4-0)/60</f>
        <v>0.83336333333333334</v>
      </c>
      <c r="H38" s="15">
        <f t="shared" ref="H38:H64" si="5">(H4-0)/25</f>
        <v>0.52322000000000002</v>
      </c>
      <c r="K38">
        <v>118</v>
      </c>
    </row>
    <row r="39" spans="1:11" x14ac:dyDescent="0.3">
      <c r="A39" t="s">
        <v>6</v>
      </c>
      <c r="B39" t="s">
        <v>7</v>
      </c>
      <c r="C39" s="15">
        <f t="shared" si="0"/>
        <v>0.76019999999999965</v>
      </c>
      <c r="D39" s="15">
        <f t="shared" si="1"/>
        <v>0.58463749999999992</v>
      </c>
      <c r="E39" s="15">
        <f t="shared" si="2"/>
        <v>0.29759166666666664</v>
      </c>
      <c r="F39" s="15">
        <f t="shared" si="3"/>
        <v>0.34249999999999997</v>
      </c>
      <c r="G39" s="15">
        <f t="shared" si="4"/>
        <v>0.41552666666666666</v>
      </c>
      <c r="H39" s="15">
        <f t="shared" si="5"/>
        <v>0.11094799999999999</v>
      </c>
      <c r="K39">
        <v>48</v>
      </c>
    </row>
    <row r="40" spans="1:11" x14ac:dyDescent="0.3">
      <c r="A40" t="s">
        <v>8</v>
      </c>
      <c r="B40" t="s">
        <v>9</v>
      </c>
      <c r="C40" s="15">
        <f t="shared" si="0"/>
        <v>0.84899500000000006</v>
      </c>
      <c r="D40" s="15">
        <f t="shared" si="1"/>
        <v>0.27349500000000004</v>
      </c>
      <c r="E40" s="15">
        <f t="shared" si="2"/>
        <v>0.51201833333333346</v>
      </c>
      <c r="F40" s="15">
        <f t="shared" si="3"/>
        <v>0.39249999999999996</v>
      </c>
      <c r="G40" s="15">
        <f t="shared" si="4"/>
        <v>0.47776999999999997</v>
      </c>
      <c r="H40" s="15">
        <f t="shared" si="5"/>
        <v>0.35764800000000002</v>
      </c>
      <c r="K40">
        <v>59</v>
      </c>
    </row>
    <row r="41" spans="1:11" x14ac:dyDescent="0.3">
      <c r="A41" t="s">
        <v>10</v>
      </c>
      <c r="B41" t="s">
        <v>11</v>
      </c>
      <c r="C41" s="15">
        <f t="shared" si="0"/>
        <v>0.99975000000000025</v>
      </c>
      <c r="D41" s="15">
        <f t="shared" si="1"/>
        <v>0.4049625</v>
      </c>
      <c r="E41" s="15">
        <f t="shared" si="2"/>
        <v>0.56778000000000006</v>
      </c>
      <c r="F41" s="15">
        <f t="shared" si="3"/>
        <v>0.22999999999999998</v>
      </c>
      <c r="G41" s="15">
        <f t="shared" si="4"/>
        <v>0.71282166666666669</v>
      </c>
      <c r="H41" s="15">
        <f t="shared" si="5"/>
        <v>0.33171200000000001</v>
      </c>
      <c r="K41">
        <v>81</v>
      </c>
    </row>
    <row r="42" spans="1:11" x14ac:dyDescent="0.3">
      <c r="A42" t="s">
        <v>12</v>
      </c>
      <c r="B42" t="s">
        <v>13</v>
      </c>
      <c r="C42" s="15">
        <f t="shared" si="0"/>
        <v>0.97310000000000019</v>
      </c>
      <c r="D42" s="15">
        <f t="shared" si="1"/>
        <v>0.63651499999999994</v>
      </c>
      <c r="E42" s="15">
        <f t="shared" si="2"/>
        <v>0.64336833333333321</v>
      </c>
      <c r="F42" s="15">
        <f t="shared" si="3"/>
        <v>0.41500000000000004</v>
      </c>
      <c r="G42" s="15">
        <f t="shared" si="4"/>
        <v>0.50414833333333331</v>
      </c>
      <c r="H42" s="15">
        <f t="shared" si="5"/>
        <v>0.47084400000000004</v>
      </c>
      <c r="K42">
        <v>88</v>
      </c>
    </row>
    <row r="43" spans="1:11" x14ac:dyDescent="0.3">
      <c r="A43" t="s">
        <v>14</v>
      </c>
      <c r="B43" t="s">
        <v>15</v>
      </c>
      <c r="C43" s="15">
        <f t="shared" si="0"/>
        <v>0.96499999999999986</v>
      </c>
      <c r="D43" s="15">
        <f t="shared" si="1"/>
        <v>0.75664600000000004</v>
      </c>
      <c r="E43" s="15">
        <f t="shared" si="2"/>
        <v>0.90566999999999998</v>
      </c>
      <c r="F43" s="15">
        <f t="shared" si="3"/>
        <v>0.51749999999999996</v>
      </c>
      <c r="G43" s="15">
        <f t="shared" si="4"/>
        <v>0.77528000000000008</v>
      </c>
      <c r="H43" s="15">
        <f t="shared" si="5"/>
        <v>0.39251600000000003</v>
      </c>
      <c r="K43">
        <v>125</v>
      </c>
    </row>
    <row r="44" spans="1:11" x14ac:dyDescent="0.3">
      <c r="A44" t="s">
        <v>16</v>
      </c>
      <c r="B44" t="s">
        <v>17</v>
      </c>
      <c r="C44" s="15">
        <f t="shared" si="0"/>
        <v>0.54427999999999988</v>
      </c>
      <c r="D44" s="15">
        <f t="shared" si="1"/>
        <v>0.71192</v>
      </c>
      <c r="E44" s="15">
        <f t="shared" si="2"/>
        <v>0.74930499999999989</v>
      </c>
      <c r="F44" s="15">
        <f t="shared" si="3"/>
        <v>0.33750000000000002</v>
      </c>
      <c r="G44" s="15">
        <f t="shared" si="4"/>
        <v>0.37085666666666667</v>
      </c>
      <c r="H44" s="15">
        <f t="shared" si="5"/>
        <v>0.24509599999999998</v>
      </c>
      <c r="K44">
        <v>74</v>
      </c>
    </row>
    <row r="45" spans="1:11" x14ac:dyDescent="0.3">
      <c r="A45" t="s">
        <v>18</v>
      </c>
      <c r="B45" t="s">
        <v>19</v>
      </c>
      <c r="C45" s="15">
        <f t="shared" si="0"/>
        <v>0.85</v>
      </c>
      <c r="D45" s="15">
        <f t="shared" si="1"/>
        <v>0.79396875</v>
      </c>
      <c r="E45" s="15">
        <f t="shared" si="2"/>
        <v>0.85046166666666656</v>
      </c>
      <c r="F45" s="15">
        <f t="shared" si="3"/>
        <v>0.54749999999999999</v>
      </c>
      <c r="G45" s="15">
        <f t="shared" si="4"/>
        <v>0.60854999999999992</v>
      </c>
      <c r="H45" s="15">
        <f t="shared" si="5"/>
        <v>0.23141600000000001</v>
      </c>
      <c r="K45">
        <v>109</v>
      </c>
    </row>
    <row r="46" spans="1:11" x14ac:dyDescent="0.3">
      <c r="A46" t="s">
        <v>20</v>
      </c>
      <c r="B46" t="s">
        <v>21</v>
      </c>
      <c r="C46" s="15">
        <f t="shared" si="0"/>
        <v>0.99757499999999977</v>
      </c>
      <c r="D46" s="15">
        <f t="shared" si="1"/>
        <v>0.72353500000000004</v>
      </c>
      <c r="E46" s="15">
        <f t="shared" si="2"/>
        <v>0.69729833333333346</v>
      </c>
      <c r="F46" s="15">
        <f t="shared" si="3"/>
        <v>0.58499999999999996</v>
      </c>
      <c r="G46" s="15">
        <f t="shared" si="4"/>
        <v>0.65531499999999998</v>
      </c>
      <c r="H46" s="15">
        <f t="shared" si="5"/>
        <v>0.31745600000000002</v>
      </c>
      <c r="K46">
        <v>105</v>
      </c>
    </row>
    <row r="47" spans="1:11" x14ac:dyDescent="0.3">
      <c r="A47" t="s">
        <v>22</v>
      </c>
      <c r="B47" t="s">
        <v>23</v>
      </c>
      <c r="C47" s="15">
        <f t="shared" si="0"/>
        <v>0.92749999999999988</v>
      </c>
      <c r="D47" s="15">
        <f t="shared" si="1"/>
        <v>0.79501250000000001</v>
      </c>
      <c r="E47" s="15">
        <f t="shared" si="2"/>
        <v>0.77665666666666666</v>
      </c>
      <c r="F47" s="15">
        <f t="shared" si="3"/>
        <v>0.46749999999999997</v>
      </c>
      <c r="G47" s="15">
        <f t="shared" si="4"/>
        <v>0.94126999999999994</v>
      </c>
      <c r="H47" s="15">
        <f t="shared" si="5"/>
        <v>0.36965600000000004</v>
      </c>
      <c r="K47">
        <v>123</v>
      </c>
    </row>
    <row r="48" spans="1:11" x14ac:dyDescent="0.3">
      <c r="A48" t="s">
        <v>24</v>
      </c>
      <c r="B48" t="s">
        <v>25</v>
      </c>
      <c r="C48" s="15">
        <f t="shared" si="0"/>
        <v>0.96507999999999972</v>
      </c>
      <c r="D48" s="15">
        <f t="shared" si="1"/>
        <v>0.56726750000000004</v>
      </c>
      <c r="E48" s="15">
        <f t="shared" si="2"/>
        <v>0.43369666666666667</v>
      </c>
      <c r="F48" s="15">
        <f t="shared" si="3"/>
        <v>0.40499999999999997</v>
      </c>
      <c r="G48" s="15">
        <f t="shared" si="4"/>
        <v>0.60859999999999992</v>
      </c>
      <c r="H48" s="15">
        <f t="shared" si="5"/>
        <v>0.13742399999999999</v>
      </c>
      <c r="K48">
        <v>67</v>
      </c>
    </row>
    <row r="49" spans="1:11" x14ac:dyDescent="0.3">
      <c r="A49" t="s">
        <v>26</v>
      </c>
      <c r="B49" t="s">
        <v>27</v>
      </c>
      <c r="C49" s="15">
        <f t="shared" si="0"/>
        <v>0.76219499999999984</v>
      </c>
      <c r="D49" s="15">
        <f t="shared" si="1"/>
        <v>0.72680999999999996</v>
      </c>
      <c r="E49" s="15">
        <f t="shared" si="2"/>
        <v>0.63456333333333348</v>
      </c>
      <c r="F49" s="15">
        <f t="shared" si="3"/>
        <v>0.28250000000000003</v>
      </c>
      <c r="G49" s="15">
        <f t="shared" si="4"/>
        <v>0.26694666666666667</v>
      </c>
      <c r="H49" s="15">
        <f t="shared" si="5"/>
        <v>0.17824799999999999</v>
      </c>
      <c r="K49">
        <v>67</v>
      </c>
    </row>
    <row r="50" spans="1:11" x14ac:dyDescent="0.3">
      <c r="A50" t="s">
        <v>28</v>
      </c>
      <c r="B50" t="s">
        <v>29</v>
      </c>
      <c r="C50" s="15">
        <f t="shared" si="0"/>
        <v>0.81342000000000003</v>
      </c>
      <c r="D50" s="15">
        <f t="shared" si="1"/>
        <v>0.51731749999999999</v>
      </c>
      <c r="E50" s="15">
        <f t="shared" si="2"/>
        <v>0.65397666666666676</v>
      </c>
      <c r="F50" s="15">
        <f t="shared" si="3"/>
        <v>0.61749999999999994</v>
      </c>
      <c r="G50" s="15">
        <f t="shared" si="4"/>
        <v>0.41785166666666668</v>
      </c>
      <c r="H50" s="15">
        <f t="shared" si="5"/>
        <v>0.64663599999999999</v>
      </c>
    </row>
    <row r="51" spans="1:11" x14ac:dyDescent="0.3">
      <c r="A51" t="s">
        <v>30</v>
      </c>
      <c r="B51" t="s">
        <v>31</v>
      </c>
      <c r="C51" s="15">
        <f t="shared" si="0"/>
        <v>0.96349500000000032</v>
      </c>
      <c r="D51" s="15">
        <f t="shared" si="1"/>
        <v>0.72614749999999995</v>
      </c>
      <c r="E51" s="15">
        <f t="shared" si="2"/>
        <v>0.4484550000000001</v>
      </c>
      <c r="F51" s="15">
        <f t="shared" si="3"/>
        <v>0.33999999999999997</v>
      </c>
      <c r="G51" s="15">
        <f t="shared" si="4"/>
        <v>0.59860333333333338</v>
      </c>
      <c r="H51" s="15">
        <f t="shared" si="5"/>
        <v>0.20621200000000001</v>
      </c>
      <c r="K51">
        <v>96</v>
      </c>
    </row>
    <row r="52" spans="1:11" x14ac:dyDescent="0.3">
      <c r="A52" t="s">
        <v>32</v>
      </c>
      <c r="B52" t="s">
        <v>33</v>
      </c>
      <c r="C52" s="15">
        <f t="shared" si="0"/>
        <v>0.62999000000000005</v>
      </c>
      <c r="D52" s="15">
        <f t="shared" si="1"/>
        <v>0.69849499999999998</v>
      </c>
      <c r="E52" s="15">
        <f t="shared" si="2"/>
        <v>0.61688166666666666</v>
      </c>
      <c r="F52" s="15">
        <f t="shared" si="3"/>
        <v>0.3125</v>
      </c>
      <c r="G52" s="15">
        <f t="shared" si="4"/>
        <v>0.26437666666666665</v>
      </c>
      <c r="H52" s="15">
        <f t="shared" si="5"/>
        <v>0.15679199999999999</v>
      </c>
      <c r="K52">
        <v>65</v>
      </c>
    </row>
    <row r="53" spans="1:11" x14ac:dyDescent="0.3">
      <c r="A53" t="s">
        <v>34</v>
      </c>
      <c r="B53" t="s">
        <v>35</v>
      </c>
      <c r="C53" s="15">
        <f t="shared" si="0"/>
        <v>0.92633500000000024</v>
      </c>
      <c r="D53" s="15">
        <f t="shared" si="1"/>
        <v>0.74934000000000001</v>
      </c>
      <c r="E53" s="15">
        <f t="shared" si="2"/>
        <v>0.53047500000000014</v>
      </c>
      <c r="F53" s="15">
        <f t="shared" si="3"/>
        <v>0.45499999999999996</v>
      </c>
      <c r="G53" s="15">
        <f t="shared" si="4"/>
        <v>0.66833166666666666</v>
      </c>
      <c r="H53" s="15">
        <f t="shared" si="5"/>
        <v>0.38847199999999998</v>
      </c>
      <c r="K53">
        <v>75</v>
      </c>
    </row>
    <row r="54" spans="1:11" x14ac:dyDescent="0.3">
      <c r="A54" t="s">
        <v>36</v>
      </c>
      <c r="B54" t="s">
        <v>37</v>
      </c>
      <c r="C54" s="15">
        <f t="shared" si="0"/>
        <v>0.99919999999999976</v>
      </c>
      <c r="D54" s="15">
        <f t="shared" si="1"/>
        <v>1</v>
      </c>
      <c r="E54" s="15">
        <f t="shared" si="2"/>
        <v>0.94308166666666671</v>
      </c>
      <c r="F54" s="15">
        <f t="shared" si="3"/>
        <v>0</v>
      </c>
      <c r="G54" s="15">
        <f t="shared" si="4"/>
        <v>0.64552833333333326</v>
      </c>
      <c r="H54" s="15">
        <f t="shared" si="5"/>
        <v>0.25312400000000002</v>
      </c>
    </row>
    <row r="55" spans="1:11" x14ac:dyDescent="0.3">
      <c r="A55" t="s">
        <v>38</v>
      </c>
      <c r="B55" t="s">
        <v>39</v>
      </c>
      <c r="C55" s="15">
        <f t="shared" si="0"/>
        <v>1</v>
      </c>
      <c r="D55" s="15">
        <f t="shared" si="1"/>
        <v>0.54426050000000004</v>
      </c>
      <c r="E55" s="15">
        <f t="shared" si="2"/>
        <v>0.59816499999999995</v>
      </c>
      <c r="F55" s="15">
        <f t="shared" si="3"/>
        <v>0.38250000000000001</v>
      </c>
      <c r="G55" s="15">
        <f t="shared" si="4"/>
        <v>0.49245666666666665</v>
      </c>
      <c r="H55" s="15">
        <f t="shared" si="5"/>
        <v>0.46966400000000003</v>
      </c>
      <c r="K55">
        <v>95</v>
      </c>
    </row>
    <row r="56" spans="1:11" x14ac:dyDescent="0.3">
      <c r="A56" t="s">
        <v>40</v>
      </c>
      <c r="B56" t="s">
        <v>41</v>
      </c>
      <c r="C56" s="15">
        <f t="shared" si="0"/>
        <v>0.99988999999999995</v>
      </c>
      <c r="D56" s="15">
        <f t="shared" si="1"/>
        <v>0.7471025</v>
      </c>
      <c r="E56" s="15">
        <f t="shared" si="2"/>
        <v>0.86691166666666675</v>
      </c>
      <c r="F56" s="15">
        <f t="shared" si="3"/>
        <v>0.2475</v>
      </c>
      <c r="G56" s="15">
        <f t="shared" si="4"/>
        <v>0.74585833333333329</v>
      </c>
      <c r="H56" s="15">
        <f t="shared" si="5"/>
        <v>0.41006799999999999</v>
      </c>
      <c r="K56">
        <v>128</v>
      </c>
    </row>
    <row r="57" spans="1:11" x14ac:dyDescent="0.3">
      <c r="A57" t="s">
        <v>42</v>
      </c>
      <c r="B57" t="s">
        <v>43</v>
      </c>
      <c r="C57" s="15">
        <f t="shared" si="0"/>
        <v>0.32065500000000002</v>
      </c>
      <c r="D57" s="15">
        <f t="shared" si="1"/>
        <v>0.69595499999999999</v>
      </c>
      <c r="E57" s="15">
        <f t="shared" si="2"/>
        <v>0.49823000000000001</v>
      </c>
      <c r="F57" s="15">
        <f t="shared" si="3"/>
        <v>0.47750000000000004</v>
      </c>
      <c r="G57" s="15">
        <f t="shared" si="4"/>
        <v>0.34758333333333336</v>
      </c>
      <c r="H57" s="15">
        <f t="shared" si="5"/>
        <v>0.15130399999999999</v>
      </c>
      <c r="K57">
        <v>69</v>
      </c>
    </row>
    <row r="58" spans="1:11" x14ac:dyDescent="0.3">
      <c r="A58" t="s">
        <v>44</v>
      </c>
      <c r="B58" t="s">
        <v>45</v>
      </c>
      <c r="C58" s="15">
        <f t="shared" si="0"/>
        <v>0.98776500000000023</v>
      </c>
      <c r="D58" s="15">
        <f t="shared" si="1"/>
        <v>0.47992000000000001</v>
      </c>
      <c r="E58" s="15">
        <f t="shared" si="2"/>
        <v>0.46617000000000008</v>
      </c>
      <c r="F58" s="15">
        <f t="shared" si="3"/>
        <v>0.51</v>
      </c>
      <c r="G58" s="15">
        <f t="shared" si="4"/>
        <v>0.73064166666666674</v>
      </c>
      <c r="H58" s="15">
        <f t="shared" si="5"/>
        <v>0.31698799999999999</v>
      </c>
      <c r="K58">
        <v>77</v>
      </c>
    </row>
    <row r="59" spans="1:11" x14ac:dyDescent="0.3">
      <c r="A59" t="s">
        <v>46</v>
      </c>
      <c r="B59" t="s">
        <v>47</v>
      </c>
      <c r="C59" s="15">
        <f t="shared" si="0"/>
        <v>0.42995999999999979</v>
      </c>
      <c r="D59" s="15">
        <f t="shared" si="1"/>
        <v>0.72529749999999993</v>
      </c>
      <c r="E59" s="15">
        <f t="shared" si="2"/>
        <v>0.27219166666666667</v>
      </c>
      <c r="F59" s="15">
        <f t="shared" si="3"/>
        <v>0.4</v>
      </c>
      <c r="G59" s="15">
        <f t="shared" si="4"/>
        <v>0.36654500000000001</v>
      </c>
      <c r="H59" s="15">
        <f t="shared" si="5"/>
        <v>7.7032000000000003E-2</v>
      </c>
      <c r="K59">
        <v>59</v>
      </c>
    </row>
    <row r="60" spans="1:11" x14ac:dyDescent="0.3">
      <c r="A60" t="s">
        <v>48</v>
      </c>
      <c r="B60" t="s">
        <v>49</v>
      </c>
      <c r="C60" s="15">
        <f t="shared" si="0"/>
        <v>0.40097499999999969</v>
      </c>
      <c r="D60" s="15">
        <f t="shared" si="1"/>
        <v>0.71797500000000003</v>
      </c>
      <c r="E60" s="15">
        <f t="shared" si="2"/>
        <v>0.63668333333333327</v>
      </c>
      <c r="F60" s="15">
        <f t="shared" si="3"/>
        <v>0.42000000000000004</v>
      </c>
      <c r="G60" s="15">
        <f t="shared" si="4"/>
        <v>0.50658333333333327</v>
      </c>
      <c r="H60" s="15">
        <f t="shared" si="5"/>
        <v>0.25378000000000001</v>
      </c>
      <c r="K60">
        <v>77</v>
      </c>
    </row>
    <row r="61" spans="1:11" x14ac:dyDescent="0.3">
      <c r="A61" t="s">
        <v>50</v>
      </c>
      <c r="B61" t="s">
        <v>51</v>
      </c>
      <c r="C61" s="15">
        <f t="shared" si="0"/>
        <v>0.88528000000000018</v>
      </c>
      <c r="D61" s="15">
        <f t="shared" si="1"/>
        <v>0.38449250000000001</v>
      </c>
      <c r="E61" s="15">
        <f t="shared" si="2"/>
        <v>0.55811666666666659</v>
      </c>
      <c r="F61" s="15">
        <f t="shared" si="3"/>
        <v>0.48250000000000004</v>
      </c>
      <c r="G61" s="15">
        <f t="shared" si="4"/>
        <v>0.54833666666666658</v>
      </c>
      <c r="H61" s="15">
        <f t="shared" si="5"/>
        <v>0.41853200000000002</v>
      </c>
      <c r="K61">
        <v>83</v>
      </c>
    </row>
    <row r="62" spans="1:11" x14ac:dyDescent="0.3">
      <c r="A62" t="s">
        <v>52</v>
      </c>
      <c r="B62" t="s">
        <v>53</v>
      </c>
      <c r="C62" s="15">
        <f t="shared" si="0"/>
        <v>0.77479500000000034</v>
      </c>
      <c r="D62" s="15">
        <f t="shared" si="1"/>
        <v>0.32201250000000003</v>
      </c>
      <c r="E62" s="15">
        <f t="shared" si="2"/>
        <v>0.60750833333333343</v>
      </c>
      <c r="F62" s="15">
        <f t="shared" si="3"/>
        <v>0.51749999999999996</v>
      </c>
      <c r="G62" s="15">
        <f t="shared" si="4"/>
        <v>0.58621666666666672</v>
      </c>
      <c r="H62" s="15">
        <f t="shared" si="5"/>
        <v>0.23549199999999998</v>
      </c>
      <c r="K62">
        <v>92</v>
      </c>
    </row>
    <row r="63" spans="1:11" x14ac:dyDescent="0.3">
      <c r="A63" t="s">
        <v>54</v>
      </c>
      <c r="B63" t="s">
        <v>55</v>
      </c>
      <c r="C63" s="15">
        <f t="shared" si="0"/>
        <v>0.95089499999999982</v>
      </c>
      <c r="D63" s="15">
        <f t="shared" si="1"/>
        <v>0.85826574999999994</v>
      </c>
      <c r="E63" s="15">
        <f t="shared" si="2"/>
        <v>0.84929999999999994</v>
      </c>
      <c r="F63" s="15">
        <f t="shared" si="3"/>
        <v>0.36499999999999999</v>
      </c>
      <c r="G63" s="15">
        <f t="shared" si="4"/>
        <v>0.71333333333333326</v>
      </c>
      <c r="H63" s="15">
        <f t="shared" si="5"/>
        <v>0.38622000000000001</v>
      </c>
      <c r="K63">
        <v>124</v>
      </c>
    </row>
    <row r="64" spans="1:11" x14ac:dyDescent="0.3">
      <c r="A64" t="s">
        <v>56</v>
      </c>
      <c r="B64" t="s">
        <v>57</v>
      </c>
      <c r="C64" s="15">
        <f t="shared" si="0"/>
        <v>0.99866000000000033</v>
      </c>
      <c r="D64" s="15">
        <f t="shared" si="1"/>
        <v>0.68505749999999999</v>
      </c>
      <c r="E64" s="15">
        <f t="shared" si="2"/>
        <v>0.88202000000000003</v>
      </c>
      <c r="F64" s="15">
        <f t="shared" si="3"/>
        <v>0.57000000000000006</v>
      </c>
      <c r="G64" s="15">
        <f t="shared" si="4"/>
        <v>0.27833999999999998</v>
      </c>
      <c r="H64" s="15">
        <f t="shared" si="5"/>
        <v>0.35947600000000002</v>
      </c>
      <c r="K64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H3" sqref="H3:H64"/>
    </sheetView>
  </sheetViews>
  <sheetFormatPr defaultRowHeight="14.4" x14ac:dyDescent="0.3"/>
  <sheetData>
    <row r="1" spans="1:8" x14ac:dyDescent="0.3">
      <c r="C1" t="s">
        <v>146</v>
      </c>
      <c r="D1" t="s">
        <v>150</v>
      </c>
      <c r="E1" t="s">
        <v>151</v>
      </c>
      <c r="F1" t="s">
        <v>152</v>
      </c>
      <c r="G1" t="s">
        <v>153</v>
      </c>
      <c r="H1" t="s">
        <v>110</v>
      </c>
    </row>
    <row r="2" spans="1:8" x14ac:dyDescent="0.3">
      <c r="C2" t="s">
        <v>0</v>
      </c>
      <c r="D2" t="s">
        <v>71</v>
      </c>
      <c r="E2" t="s">
        <v>73</v>
      </c>
      <c r="F2" t="s">
        <v>78</v>
      </c>
      <c r="G2" t="s">
        <v>96</v>
      </c>
      <c r="H2" t="s">
        <v>109</v>
      </c>
    </row>
    <row r="3" spans="1:8" x14ac:dyDescent="0.3">
      <c r="A3" t="s">
        <v>2</v>
      </c>
      <c r="B3" t="s">
        <v>3</v>
      </c>
      <c r="C3" s="15">
        <v>99.249700000000004</v>
      </c>
      <c r="D3" s="15">
        <v>0.86349600000000004</v>
      </c>
      <c r="E3" s="15">
        <v>80.617500000000007</v>
      </c>
      <c r="F3" s="15">
        <v>21.8</v>
      </c>
      <c r="G3" s="15">
        <v>41.123699999999999</v>
      </c>
      <c r="H3" s="8">
        <v>10.4587</v>
      </c>
    </row>
    <row r="4" spans="1:8" x14ac:dyDescent="0.3">
      <c r="A4" t="s">
        <v>4</v>
      </c>
      <c r="B4" t="s">
        <v>5</v>
      </c>
      <c r="C4" s="15">
        <v>99.924999999999997</v>
      </c>
      <c r="D4" s="15">
        <v>1.2253400000000001</v>
      </c>
      <c r="E4" s="15">
        <v>83.455200000000005</v>
      </c>
      <c r="F4" s="15">
        <v>13</v>
      </c>
      <c r="G4" s="15">
        <v>50.001800000000003</v>
      </c>
      <c r="H4" s="8">
        <v>13.080500000000001</v>
      </c>
    </row>
    <row r="5" spans="1:8" x14ac:dyDescent="0.3">
      <c r="A5" t="s">
        <v>6</v>
      </c>
      <c r="B5" t="s">
        <v>7</v>
      </c>
      <c r="C5" s="15">
        <v>95.167599999999993</v>
      </c>
      <c r="D5" s="15">
        <v>1.57653</v>
      </c>
      <c r="E5" s="15">
        <v>54.585000000000001</v>
      </c>
      <c r="F5" s="15">
        <v>14.1</v>
      </c>
      <c r="G5" s="15">
        <v>24.9316</v>
      </c>
      <c r="H5" s="8">
        <v>2.7736999999999998</v>
      </c>
    </row>
    <row r="6" spans="1:8" x14ac:dyDescent="0.3">
      <c r="A6" t="s">
        <v>8</v>
      </c>
      <c r="B6" t="s">
        <v>9</v>
      </c>
      <c r="C6" s="15">
        <v>96.864400000000003</v>
      </c>
      <c r="D6" s="15">
        <v>2.53491</v>
      </c>
      <c r="E6" s="15">
        <v>65.753900000000002</v>
      </c>
      <c r="F6" s="15">
        <v>15.5</v>
      </c>
      <c r="G6" s="15">
        <v>28.6662</v>
      </c>
      <c r="H6" s="8">
        <v>8.9412000000000003</v>
      </c>
    </row>
    <row r="7" spans="1:8" x14ac:dyDescent="0.3">
      <c r="A7" t="s">
        <v>10</v>
      </c>
      <c r="B7" t="s">
        <v>11</v>
      </c>
      <c r="C7" s="15">
        <v>99.995000000000005</v>
      </c>
      <c r="D7" s="15">
        <v>2.72932</v>
      </c>
      <c r="E7" s="15">
        <v>69.636200000000002</v>
      </c>
      <c r="F7" s="15">
        <v>8.1999999999999993</v>
      </c>
      <c r="G7" s="15">
        <v>42.769300000000001</v>
      </c>
      <c r="H7" s="8">
        <v>8.2927999999999997</v>
      </c>
    </row>
    <row r="8" spans="1:8" x14ac:dyDescent="0.3">
      <c r="A8" t="s">
        <v>12</v>
      </c>
      <c r="B8" t="s">
        <v>13</v>
      </c>
      <c r="C8" s="15">
        <v>98.498999999999995</v>
      </c>
      <c r="D8" s="15">
        <v>1.1189899999999999</v>
      </c>
      <c r="E8" s="15">
        <v>77.186400000000006</v>
      </c>
      <c r="F8" s="15">
        <v>16.899999999999999</v>
      </c>
      <c r="G8" s="15">
        <v>30.248899999999999</v>
      </c>
      <c r="H8" s="8">
        <v>11.771100000000001</v>
      </c>
    </row>
    <row r="9" spans="1:8" x14ac:dyDescent="0.3">
      <c r="A9" t="s">
        <v>14</v>
      </c>
      <c r="B9" t="s">
        <v>15</v>
      </c>
      <c r="C9" s="15">
        <v>98.997799999999998</v>
      </c>
      <c r="D9" s="15">
        <v>0.89507099999999995</v>
      </c>
      <c r="E9" s="15">
        <v>93.208699999999993</v>
      </c>
      <c r="F9" s="15">
        <v>19.899999999999999</v>
      </c>
      <c r="G9" s="15">
        <v>46.516800000000003</v>
      </c>
      <c r="H9" s="8">
        <v>9.8129000000000008</v>
      </c>
    </row>
    <row r="10" spans="1:8" x14ac:dyDescent="0.3">
      <c r="A10" t="s">
        <v>16</v>
      </c>
      <c r="B10" t="s">
        <v>17</v>
      </c>
      <c r="C10" s="15">
        <v>86.805000000000007</v>
      </c>
      <c r="D10" s="15">
        <v>1.15232</v>
      </c>
      <c r="E10" s="15">
        <v>85.815299999999993</v>
      </c>
      <c r="F10" s="15">
        <v>14.2</v>
      </c>
      <c r="G10" s="15">
        <v>22.2514</v>
      </c>
      <c r="H10" s="8">
        <v>6.1273999999999997</v>
      </c>
    </row>
    <row r="11" spans="1:8" x14ac:dyDescent="0.3">
      <c r="A11" t="s">
        <v>18</v>
      </c>
      <c r="B11" t="s">
        <v>19</v>
      </c>
      <c r="C11" s="15">
        <v>96.981999999999999</v>
      </c>
      <c r="D11" s="15">
        <v>0.824125</v>
      </c>
      <c r="E11" s="15">
        <v>90.034700000000001</v>
      </c>
      <c r="F11" s="15">
        <v>21.6</v>
      </c>
      <c r="G11" s="15">
        <v>36.512999999999998</v>
      </c>
      <c r="H11" s="8">
        <v>5.7854000000000001</v>
      </c>
    </row>
    <row r="12" spans="1:8" x14ac:dyDescent="0.3">
      <c r="A12" t="s">
        <v>20</v>
      </c>
      <c r="B12" t="s">
        <v>21</v>
      </c>
      <c r="C12" s="15">
        <v>99.755600000000001</v>
      </c>
      <c r="D12" s="15">
        <v>0.91008900000000004</v>
      </c>
      <c r="E12" s="15">
        <v>80.993399999999994</v>
      </c>
      <c r="F12" s="15">
        <v>22.9</v>
      </c>
      <c r="G12" s="15">
        <v>39.318899999999999</v>
      </c>
      <c r="H12" s="8">
        <v>7.9363999999999999</v>
      </c>
    </row>
    <row r="13" spans="1:8" x14ac:dyDescent="0.3">
      <c r="A13" t="s">
        <v>22</v>
      </c>
      <c r="B13" t="s">
        <v>23</v>
      </c>
      <c r="C13" s="15">
        <v>98.3</v>
      </c>
      <c r="D13" s="15">
        <v>0.831426</v>
      </c>
      <c r="E13" s="15">
        <v>84.461799999999997</v>
      </c>
      <c r="F13" s="15">
        <v>17.2</v>
      </c>
      <c r="G13" s="15">
        <v>56.476199999999999</v>
      </c>
      <c r="H13" s="8">
        <v>9.2414000000000005</v>
      </c>
    </row>
    <row r="14" spans="1:8" x14ac:dyDescent="0.3">
      <c r="A14" t="s">
        <v>24</v>
      </c>
      <c r="B14" t="s">
        <v>25</v>
      </c>
      <c r="C14" s="15">
        <v>99.284199999999998</v>
      </c>
      <c r="D14" s="15">
        <v>1.82111</v>
      </c>
      <c r="E14" s="15">
        <v>63.033099999999997</v>
      </c>
      <c r="F14" s="15">
        <v>15.7</v>
      </c>
      <c r="G14" s="15">
        <v>36.515999999999998</v>
      </c>
      <c r="H14" s="8">
        <v>3.4356</v>
      </c>
    </row>
    <row r="15" spans="1:8" x14ac:dyDescent="0.3">
      <c r="A15" t="s">
        <v>26</v>
      </c>
      <c r="B15" t="s">
        <v>27</v>
      </c>
      <c r="C15" s="15">
        <v>95.241799999999998</v>
      </c>
      <c r="D15" s="15">
        <v>1.09985</v>
      </c>
      <c r="E15" s="15">
        <v>71.590900000000005</v>
      </c>
      <c r="F15" s="15">
        <v>10.3</v>
      </c>
      <c r="G15" s="15">
        <v>16.0168</v>
      </c>
      <c r="H15" s="8">
        <v>4.4561999999999999</v>
      </c>
    </row>
    <row r="16" spans="1:8" x14ac:dyDescent="0.3">
      <c r="A16" t="s">
        <v>28</v>
      </c>
      <c r="B16" t="s">
        <v>29</v>
      </c>
      <c r="C16" s="15">
        <v>96.2684</v>
      </c>
      <c r="D16" s="15">
        <v>2.0960299999999998</v>
      </c>
      <c r="E16" s="15">
        <v>77.583600000000004</v>
      </c>
      <c r="F16" s="15">
        <v>21.6</v>
      </c>
      <c r="G16" s="15">
        <v>25.071100000000001</v>
      </c>
      <c r="H16" s="8">
        <v>16.165900000000001</v>
      </c>
    </row>
    <row r="17" spans="1:8" x14ac:dyDescent="0.3">
      <c r="A17" t="s">
        <v>30</v>
      </c>
      <c r="B17" t="s">
        <v>31</v>
      </c>
      <c r="C17" s="15">
        <v>99.269199999999998</v>
      </c>
      <c r="D17" s="15">
        <v>1.8191200000000001</v>
      </c>
      <c r="E17" s="15">
        <v>63.393300000000004</v>
      </c>
      <c r="F17" s="15">
        <v>13.5</v>
      </c>
      <c r="G17" s="15">
        <v>35.916200000000003</v>
      </c>
      <c r="H17" s="8">
        <v>5.1553000000000004</v>
      </c>
    </row>
    <row r="18" spans="1:8" x14ac:dyDescent="0.3">
      <c r="A18" t="s">
        <v>32</v>
      </c>
      <c r="B18" t="s">
        <v>33</v>
      </c>
      <c r="C18" s="15">
        <v>92.505200000000002</v>
      </c>
      <c r="D18" s="15">
        <v>1.2060200000000001</v>
      </c>
      <c r="E18" s="15">
        <v>74.921300000000002</v>
      </c>
      <c r="F18" s="15">
        <v>13.2</v>
      </c>
      <c r="G18" s="15">
        <v>15.8626</v>
      </c>
      <c r="H18" s="8">
        <v>3.9198</v>
      </c>
    </row>
    <row r="19" spans="1:8" x14ac:dyDescent="0.3">
      <c r="A19" t="s">
        <v>34</v>
      </c>
      <c r="B19" t="s">
        <v>35</v>
      </c>
      <c r="C19" s="15">
        <v>98.334400000000002</v>
      </c>
      <c r="D19" s="15">
        <v>0.732352</v>
      </c>
      <c r="E19" s="15">
        <v>69.005899999999997</v>
      </c>
      <c r="F19" s="15">
        <v>21.3</v>
      </c>
      <c r="G19" s="15">
        <v>40.099899999999998</v>
      </c>
      <c r="H19" s="8">
        <v>9.7118000000000002</v>
      </c>
    </row>
    <row r="20" spans="1:8" x14ac:dyDescent="0.3">
      <c r="A20" t="s">
        <v>36</v>
      </c>
      <c r="B20" t="s">
        <v>37</v>
      </c>
      <c r="C20" s="15">
        <v>99.983999999999995</v>
      </c>
      <c r="D20" s="15"/>
      <c r="E20" s="15">
        <v>96.752600000000001</v>
      </c>
      <c r="F20" s="15"/>
      <c r="G20" s="15">
        <v>38.731699999999996</v>
      </c>
      <c r="H20" s="8">
        <v>6.3281000000000001</v>
      </c>
    </row>
    <row r="21" spans="1:8" x14ac:dyDescent="0.3">
      <c r="A21" t="s">
        <v>38</v>
      </c>
      <c r="B21" t="s">
        <v>39</v>
      </c>
      <c r="C21" s="15">
        <v>100</v>
      </c>
      <c r="D21" s="15">
        <v>1.84</v>
      </c>
      <c r="E21" s="15">
        <v>74.405699999999996</v>
      </c>
      <c r="F21" s="15">
        <v>15</v>
      </c>
      <c r="G21" s="15">
        <v>29.5474</v>
      </c>
      <c r="H21" s="8">
        <v>11.7416</v>
      </c>
    </row>
    <row r="22" spans="1:8" x14ac:dyDescent="0.3">
      <c r="A22" t="s">
        <v>40</v>
      </c>
      <c r="B22" t="s">
        <v>41</v>
      </c>
      <c r="C22" s="15">
        <v>99.997799999999998</v>
      </c>
      <c r="D22" s="15">
        <v>1.0177499999999999</v>
      </c>
      <c r="E22" s="15">
        <v>91.4953</v>
      </c>
      <c r="F22" s="15">
        <v>9.5</v>
      </c>
      <c r="G22" s="15">
        <v>44.7515</v>
      </c>
      <c r="H22" s="8">
        <v>10.2517</v>
      </c>
    </row>
    <row r="23" spans="1:8" x14ac:dyDescent="0.3">
      <c r="A23" t="s">
        <v>42</v>
      </c>
      <c r="B23" t="s">
        <v>43</v>
      </c>
      <c r="C23" s="15">
        <v>86.174099999999996</v>
      </c>
      <c r="D23" s="15">
        <v>1.0270300000000001</v>
      </c>
      <c r="E23" s="15">
        <v>64.813500000000005</v>
      </c>
      <c r="F23" s="15">
        <v>18.5</v>
      </c>
      <c r="G23" s="15">
        <v>20.855</v>
      </c>
      <c r="H23" s="8">
        <v>3.7826</v>
      </c>
    </row>
    <row r="24" spans="1:8" x14ac:dyDescent="0.3">
      <c r="A24" t="s">
        <v>44</v>
      </c>
      <c r="B24" t="s">
        <v>45</v>
      </c>
      <c r="C24" s="15">
        <v>99.814300000000003</v>
      </c>
      <c r="D24" s="15">
        <v>2.25048</v>
      </c>
      <c r="E24" s="15">
        <v>64.959900000000005</v>
      </c>
      <c r="F24" s="15">
        <v>21</v>
      </c>
      <c r="G24" s="15">
        <v>43.838500000000003</v>
      </c>
      <c r="H24" s="8">
        <v>7.9246999999999996</v>
      </c>
    </row>
    <row r="25" spans="1:8" x14ac:dyDescent="0.3">
      <c r="A25" t="s">
        <v>46</v>
      </c>
      <c r="B25" t="s">
        <v>47</v>
      </c>
      <c r="C25" s="15">
        <v>88.760099999999994</v>
      </c>
      <c r="D25" s="15">
        <v>1.1697599999999999</v>
      </c>
      <c r="E25" s="15">
        <v>51.787799999999997</v>
      </c>
      <c r="F25" s="15">
        <v>16.8</v>
      </c>
      <c r="G25" s="15">
        <v>21.992699999999999</v>
      </c>
      <c r="H25" s="8">
        <v>1.9258</v>
      </c>
    </row>
    <row r="26" spans="1:8" x14ac:dyDescent="0.3">
      <c r="A26" t="s">
        <v>48</v>
      </c>
      <c r="B26" t="s">
        <v>49</v>
      </c>
      <c r="C26" s="15">
        <v>86.328900000000004</v>
      </c>
      <c r="D26" s="15">
        <v>1.1281000000000001</v>
      </c>
      <c r="E26" s="15">
        <v>74.1815</v>
      </c>
      <c r="F26" s="15">
        <v>17.600000000000001</v>
      </c>
      <c r="G26" s="15">
        <v>30.395</v>
      </c>
      <c r="H26" s="8">
        <v>6.3445</v>
      </c>
    </row>
    <row r="27" spans="1:8" x14ac:dyDescent="0.3">
      <c r="A27" t="s">
        <v>50</v>
      </c>
      <c r="B27" t="s">
        <v>51</v>
      </c>
      <c r="C27" s="15">
        <v>95.455100000000002</v>
      </c>
      <c r="D27" s="15">
        <v>1.65056</v>
      </c>
      <c r="E27" s="15">
        <v>70.514700000000005</v>
      </c>
      <c r="F27" s="15">
        <v>19.100000000000001</v>
      </c>
      <c r="G27" s="15">
        <v>32.900199999999998</v>
      </c>
      <c r="H27" s="8">
        <v>10.4633</v>
      </c>
    </row>
    <row r="28" spans="1:8" x14ac:dyDescent="0.3">
      <c r="A28" t="s">
        <v>52</v>
      </c>
      <c r="B28" t="s">
        <v>53</v>
      </c>
      <c r="C28" s="15">
        <v>95.055700000000002</v>
      </c>
      <c r="D28" s="15">
        <v>2.4272100000000001</v>
      </c>
      <c r="E28" s="15">
        <v>74.740700000000004</v>
      </c>
      <c r="F28" s="15">
        <v>19</v>
      </c>
      <c r="G28" s="15">
        <v>35.173000000000002</v>
      </c>
      <c r="H28" s="8">
        <v>5.8872999999999998</v>
      </c>
    </row>
    <row r="29" spans="1:8" x14ac:dyDescent="0.3">
      <c r="A29" t="s">
        <v>54</v>
      </c>
      <c r="B29" t="s">
        <v>55</v>
      </c>
      <c r="C29" s="15">
        <v>98.972499999999997</v>
      </c>
      <c r="D29" s="15">
        <v>0.83005099999999998</v>
      </c>
      <c r="E29" s="15">
        <v>88.609499999999997</v>
      </c>
      <c r="F29" s="15">
        <v>14.7</v>
      </c>
      <c r="G29" s="15">
        <v>42.8</v>
      </c>
      <c r="H29" s="8">
        <v>9.6555</v>
      </c>
    </row>
    <row r="30" spans="1:8" x14ac:dyDescent="0.3">
      <c r="A30" t="s">
        <v>56</v>
      </c>
      <c r="B30" t="s">
        <v>57</v>
      </c>
      <c r="C30" s="15">
        <v>99.977699999999999</v>
      </c>
      <c r="D30" s="15">
        <v>1.1874</v>
      </c>
      <c r="E30" s="15">
        <v>89.621499999999997</v>
      </c>
      <c r="F30" s="15">
        <v>23</v>
      </c>
      <c r="G30" s="15">
        <v>16.700399999999998</v>
      </c>
      <c r="H30" s="8">
        <v>8.9869000000000003</v>
      </c>
    </row>
    <row r="31" spans="1:8" x14ac:dyDescent="0.3">
      <c r="C31" s="15"/>
      <c r="D31" s="15"/>
      <c r="E31" s="15"/>
      <c r="F31" s="15"/>
      <c r="G31" s="15"/>
      <c r="H31" s="15"/>
    </row>
    <row r="32" spans="1:8" x14ac:dyDescent="0.3">
      <c r="C32" s="15"/>
      <c r="D32" s="15"/>
      <c r="E32" s="15"/>
      <c r="F32" s="15"/>
      <c r="G32" s="15"/>
      <c r="H32" s="15"/>
    </row>
    <row r="33" spans="1:11" x14ac:dyDescent="0.3">
      <c r="A33" t="s">
        <v>119</v>
      </c>
      <c r="C33" s="15">
        <v>80</v>
      </c>
      <c r="D33" s="15">
        <v>0</v>
      </c>
      <c r="E33" s="15">
        <v>40</v>
      </c>
      <c r="F33" s="15">
        <v>0</v>
      </c>
      <c r="G33" s="15">
        <v>0</v>
      </c>
      <c r="H33" s="15">
        <v>0</v>
      </c>
    </row>
    <row r="34" spans="1:11" x14ac:dyDescent="0.3">
      <c r="A34" t="s">
        <v>120</v>
      </c>
      <c r="C34" s="15">
        <v>100</v>
      </c>
      <c r="D34" s="15">
        <v>4</v>
      </c>
      <c r="E34" s="15">
        <v>100</v>
      </c>
      <c r="F34" s="15">
        <v>40</v>
      </c>
      <c r="G34" s="15">
        <v>60</v>
      </c>
      <c r="H34" s="15">
        <v>25</v>
      </c>
    </row>
    <row r="35" spans="1:11" x14ac:dyDescent="0.3">
      <c r="C35" s="15"/>
      <c r="D35" s="15"/>
      <c r="E35" s="15"/>
      <c r="F35" s="15"/>
      <c r="G35" s="15"/>
      <c r="H35" s="15"/>
    </row>
    <row r="36" spans="1:11" x14ac:dyDescent="0.3">
      <c r="K36" t="s">
        <v>155</v>
      </c>
    </row>
    <row r="37" spans="1:11" x14ac:dyDescent="0.3">
      <c r="A37" t="s">
        <v>2</v>
      </c>
      <c r="B37" t="s">
        <v>3</v>
      </c>
      <c r="C37">
        <f>(C3-80)/20</f>
        <v>0.96248500000000026</v>
      </c>
      <c r="D37">
        <f>(4-D3)/4</f>
        <v>0.78412599999999999</v>
      </c>
      <c r="E37">
        <f>(E3-40)/60</f>
        <v>0.67695833333333344</v>
      </c>
      <c r="F37">
        <f>F3/40</f>
        <v>0.54500000000000004</v>
      </c>
      <c r="G37">
        <f>G3/60</f>
        <v>0.68539499999999998</v>
      </c>
      <c r="H37">
        <f>H3/25</f>
        <v>0.418348</v>
      </c>
      <c r="K37">
        <v>128</v>
      </c>
    </row>
    <row r="38" spans="1:11" x14ac:dyDescent="0.3">
      <c r="A38" t="s">
        <v>4</v>
      </c>
      <c r="B38" t="s">
        <v>5</v>
      </c>
      <c r="C38">
        <f t="shared" ref="C38:C64" si="0">(C4-80)/20</f>
        <v>0.99624999999999986</v>
      </c>
      <c r="D38">
        <f t="shared" ref="D38:D64" si="1">(4-D4)/4</f>
        <v>0.69366499999999998</v>
      </c>
      <c r="E38">
        <f t="shared" ref="E38:E64" si="2">(E4-40)/60</f>
        <v>0.72425333333333342</v>
      </c>
      <c r="F38">
        <f t="shared" ref="F38:F64" si="3">F4/40</f>
        <v>0.32500000000000001</v>
      </c>
      <c r="G38">
        <f t="shared" ref="G38:G64" si="4">G4/60</f>
        <v>0.83336333333333334</v>
      </c>
      <c r="H38">
        <f t="shared" ref="H38:H64" si="5">H4/25</f>
        <v>0.52322000000000002</v>
      </c>
      <c r="K38">
        <v>118</v>
      </c>
    </row>
    <row r="39" spans="1:11" x14ac:dyDescent="0.3">
      <c r="A39" t="s">
        <v>6</v>
      </c>
      <c r="B39" t="s">
        <v>7</v>
      </c>
      <c r="C39">
        <f t="shared" si="0"/>
        <v>0.75837999999999961</v>
      </c>
      <c r="D39">
        <f t="shared" si="1"/>
        <v>0.6058675</v>
      </c>
      <c r="E39">
        <f t="shared" si="2"/>
        <v>0.24308333333333335</v>
      </c>
      <c r="F39">
        <f t="shared" si="3"/>
        <v>0.35249999999999998</v>
      </c>
      <c r="G39">
        <f t="shared" si="4"/>
        <v>0.41552666666666666</v>
      </c>
      <c r="H39">
        <f t="shared" si="5"/>
        <v>0.11094799999999999</v>
      </c>
      <c r="K39">
        <v>47</v>
      </c>
    </row>
    <row r="40" spans="1:11" x14ac:dyDescent="0.3">
      <c r="A40" t="s">
        <v>8</v>
      </c>
      <c r="B40" t="s">
        <v>9</v>
      </c>
      <c r="C40">
        <f t="shared" si="0"/>
        <v>0.84322000000000019</v>
      </c>
      <c r="D40">
        <f t="shared" si="1"/>
        <v>0.3662725</v>
      </c>
      <c r="E40">
        <f t="shared" si="2"/>
        <v>0.42923166666666668</v>
      </c>
      <c r="F40">
        <f t="shared" si="3"/>
        <v>0.38750000000000001</v>
      </c>
      <c r="G40">
        <f t="shared" si="4"/>
        <v>0.47776999999999997</v>
      </c>
      <c r="H40">
        <f t="shared" si="5"/>
        <v>0.35764800000000002</v>
      </c>
      <c r="K40">
        <v>58</v>
      </c>
    </row>
    <row r="41" spans="1:11" x14ac:dyDescent="0.3">
      <c r="A41" t="s">
        <v>10</v>
      </c>
      <c r="B41" t="s">
        <v>11</v>
      </c>
      <c r="C41">
        <f t="shared" si="0"/>
        <v>0.99975000000000025</v>
      </c>
      <c r="D41">
        <f t="shared" si="1"/>
        <v>0.31767000000000001</v>
      </c>
      <c r="E41">
        <f t="shared" si="2"/>
        <v>0.49393666666666669</v>
      </c>
      <c r="F41">
        <f t="shared" si="3"/>
        <v>0.20499999999999999</v>
      </c>
      <c r="G41">
        <f t="shared" si="4"/>
        <v>0.71282166666666669</v>
      </c>
      <c r="H41">
        <f t="shared" si="5"/>
        <v>0.33171200000000001</v>
      </c>
      <c r="K41">
        <v>81</v>
      </c>
    </row>
    <row r="42" spans="1:11" x14ac:dyDescent="0.3">
      <c r="A42" t="s">
        <v>12</v>
      </c>
      <c r="B42" t="s">
        <v>13</v>
      </c>
      <c r="C42">
        <f t="shared" si="0"/>
        <v>0.92494999999999972</v>
      </c>
      <c r="D42">
        <f t="shared" si="1"/>
        <v>0.72025249999999996</v>
      </c>
      <c r="E42">
        <f t="shared" si="2"/>
        <v>0.6197733333333334</v>
      </c>
      <c r="F42">
        <f t="shared" si="3"/>
        <v>0.42249999999999999</v>
      </c>
      <c r="G42">
        <f t="shared" si="4"/>
        <v>0.50414833333333331</v>
      </c>
      <c r="H42">
        <f t="shared" si="5"/>
        <v>0.47084400000000004</v>
      </c>
      <c r="K42">
        <v>87</v>
      </c>
    </row>
    <row r="43" spans="1:11" x14ac:dyDescent="0.3">
      <c r="A43" t="s">
        <v>14</v>
      </c>
      <c r="B43" t="s">
        <v>15</v>
      </c>
      <c r="C43">
        <f t="shared" si="0"/>
        <v>0.9498899999999999</v>
      </c>
      <c r="D43">
        <f t="shared" si="1"/>
        <v>0.77623225000000007</v>
      </c>
      <c r="E43">
        <f t="shared" si="2"/>
        <v>0.88681166666666655</v>
      </c>
      <c r="F43">
        <f t="shared" si="3"/>
        <v>0.49749999999999994</v>
      </c>
      <c r="G43">
        <f t="shared" si="4"/>
        <v>0.77528000000000008</v>
      </c>
      <c r="H43">
        <f t="shared" si="5"/>
        <v>0.39251600000000003</v>
      </c>
      <c r="K43">
        <v>127</v>
      </c>
    </row>
    <row r="44" spans="1:11" x14ac:dyDescent="0.3">
      <c r="A44" t="s">
        <v>16</v>
      </c>
      <c r="B44" t="s">
        <v>17</v>
      </c>
      <c r="C44">
        <f t="shared" si="0"/>
        <v>0.34025000000000033</v>
      </c>
      <c r="D44">
        <f t="shared" si="1"/>
        <v>0.71192</v>
      </c>
      <c r="E44">
        <f t="shared" si="2"/>
        <v>0.7635883333333332</v>
      </c>
      <c r="F44">
        <f t="shared" si="3"/>
        <v>0.35499999999999998</v>
      </c>
      <c r="G44">
        <f t="shared" si="4"/>
        <v>0.37085666666666667</v>
      </c>
      <c r="H44">
        <f t="shared" si="5"/>
        <v>0.24509599999999998</v>
      </c>
      <c r="K44">
        <v>75</v>
      </c>
    </row>
    <row r="45" spans="1:11" x14ac:dyDescent="0.3">
      <c r="A45" t="s">
        <v>18</v>
      </c>
      <c r="B45" t="s">
        <v>19</v>
      </c>
      <c r="C45">
        <f t="shared" si="0"/>
        <v>0.84909999999999997</v>
      </c>
      <c r="D45">
        <f t="shared" si="1"/>
        <v>0.79396875</v>
      </c>
      <c r="E45">
        <f t="shared" si="2"/>
        <v>0.83391166666666672</v>
      </c>
      <c r="F45">
        <f t="shared" si="3"/>
        <v>0.54</v>
      </c>
      <c r="G45">
        <f t="shared" si="4"/>
        <v>0.60854999999999992</v>
      </c>
      <c r="H45">
        <f t="shared" si="5"/>
        <v>0.23141600000000001</v>
      </c>
      <c r="K45">
        <v>109</v>
      </c>
    </row>
    <row r="46" spans="1:11" x14ac:dyDescent="0.3">
      <c r="A46" t="s">
        <v>20</v>
      </c>
      <c r="B46" t="s">
        <v>21</v>
      </c>
      <c r="C46">
        <f t="shared" si="0"/>
        <v>0.9877800000000001</v>
      </c>
      <c r="D46">
        <f t="shared" si="1"/>
        <v>0.77247774999999996</v>
      </c>
      <c r="E46">
        <f t="shared" si="2"/>
        <v>0.68322333333333318</v>
      </c>
      <c r="F46">
        <f t="shared" si="3"/>
        <v>0.57250000000000001</v>
      </c>
      <c r="G46">
        <f t="shared" si="4"/>
        <v>0.65531499999999998</v>
      </c>
      <c r="H46">
        <f t="shared" si="5"/>
        <v>0.31745600000000002</v>
      </c>
      <c r="K46">
        <v>107</v>
      </c>
    </row>
    <row r="47" spans="1:11" x14ac:dyDescent="0.3">
      <c r="A47" t="s">
        <v>22</v>
      </c>
      <c r="B47" t="s">
        <v>23</v>
      </c>
      <c r="C47">
        <f t="shared" si="0"/>
        <v>0.91499999999999981</v>
      </c>
      <c r="D47">
        <f t="shared" si="1"/>
        <v>0.7921435</v>
      </c>
      <c r="E47">
        <f t="shared" si="2"/>
        <v>0.74102999999999997</v>
      </c>
      <c r="F47">
        <f t="shared" si="3"/>
        <v>0.43</v>
      </c>
      <c r="G47">
        <f t="shared" si="4"/>
        <v>0.94126999999999994</v>
      </c>
      <c r="H47">
        <f t="shared" si="5"/>
        <v>0.36965600000000004</v>
      </c>
      <c r="K47">
        <v>124</v>
      </c>
    </row>
    <row r="48" spans="1:11" x14ac:dyDescent="0.3">
      <c r="A48" t="s">
        <v>24</v>
      </c>
      <c r="B48" t="s">
        <v>25</v>
      </c>
      <c r="C48">
        <f t="shared" si="0"/>
        <v>0.9642099999999999</v>
      </c>
      <c r="D48">
        <f t="shared" si="1"/>
        <v>0.5447225</v>
      </c>
      <c r="E48">
        <f t="shared" si="2"/>
        <v>0.38388499999999998</v>
      </c>
      <c r="F48">
        <f t="shared" si="3"/>
        <v>0.39249999999999996</v>
      </c>
      <c r="G48">
        <f t="shared" si="4"/>
        <v>0.60859999999999992</v>
      </c>
      <c r="H48">
        <f t="shared" si="5"/>
        <v>0.13742399999999999</v>
      </c>
      <c r="K48">
        <v>68</v>
      </c>
    </row>
    <row r="49" spans="1:11" x14ac:dyDescent="0.3">
      <c r="A49" t="s">
        <v>26</v>
      </c>
      <c r="B49" t="s">
        <v>27</v>
      </c>
      <c r="C49">
        <f t="shared" si="0"/>
        <v>0.76208999999999993</v>
      </c>
      <c r="D49">
        <f t="shared" si="1"/>
        <v>0.7250375</v>
      </c>
      <c r="E49">
        <f t="shared" si="2"/>
        <v>0.52651500000000007</v>
      </c>
      <c r="F49">
        <f t="shared" si="3"/>
        <v>0.25750000000000001</v>
      </c>
      <c r="G49">
        <f t="shared" si="4"/>
        <v>0.26694666666666667</v>
      </c>
      <c r="H49">
        <f t="shared" si="5"/>
        <v>0.17824799999999999</v>
      </c>
      <c r="K49">
        <v>68</v>
      </c>
    </row>
    <row r="50" spans="1:11" x14ac:dyDescent="0.3">
      <c r="A50" t="s">
        <v>28</v>
      </c>
      <c r="B50" t="s">
        <v>29</v>
      </c>
      <c r="C50">
        <f t="shared" si="0"/>
        <v>0.81342000000000003</v>
      </c>
      <c r="D50">
        <f t="shared" si="1"/>
        <v>0.47599250000000004</v>
      </c>
      <c r="E50">
        <f t="shared" si="2"/>
        <v>0.62639333333333336</v>
      </c>
      <c r="F50">
        <f t="shared" si="3"/>
        <v>0.54</v>
      </c>
      <c r="G50">
        <f t="shared" si="4"/>
        <v>0.41785166666666668</v>
      </c>
      <c r="H50">
        <f t="shared" si="5"/>
        <v>0.64663599999999999</v>
      </c>
    </row>
    <row r="51" spans="1:11" x14ac:dyDescent="0.3">
      <c r="A51" t="s">
        <v>30</v>
      </c>
      <c r="B51" t="s">
        <v>31</v>
      </c>
      <c r="C51">
        <f t="shared" si="0"/>
        <v>0.96345999999999987</v>
      </c>
      <c r="D51">
        <f t="shared" si="1"/>
        <v>0.54522000000000004</v>
      </c>
      <c r="E51">
        <f t="shared" si="2"/>
        <v>0.38988833333333339</v>
      </c>
      <c r="F51">
        <f t="shared" si="3"/>
        <v>0.33750000000000002</v>
      </c>
      <c r="G51">
        <f t="shared" si="4"/>
        <v>0.59860333333333338</v>
      </c>
      <c r="H51">
        <f t="shared" si="5"/>
        <v>0.20621200000000001</v>
      </c>
      <c r="K51">
        <v>96</v>
      </c>
    </row>
    <row r="52" spans="1:11" x14ac:dyDescent="0.3">
      <c r="A52" t="s">
        <v>32</v>
      </c>
      <c r="B52" t="s">
        <v>33</v>
      </c>
      <c r="C52">
        <f t="shared" si="0"/>
        <v>0.62526000000000015</v>
      </c>
      <c r="D52">
        <f t="shared" si="1"/>
        <v>0.69849499999999998</v>
      </c>
      <c r="E52">
        <f t="shared" si="2"/>
        <v>0.58202166666666666</v>
      </c>
      <c r="F52">
        <f t="shared" si="3"/>
        <v>0.32999999999999996</v>
      </c>
      <c r="G52">
        <f t="shared" si="4"/>
        <v>0.26437666666666665</v>
      </c>
      <c r="H52">
        <f t="shared" si="5"/>
        <v>0.15679199999999999</v>
      </c>
      <c r="K52">
        <v>64</v>
      </c>
    </row>
    <row r="53" spans="1:11" x14ac:dyDescent="0.3">
      <c r="A53" t="s">
        <v>34</v>
      </c>
      <c r="B53" t="s">
        <v>35</v>
      </c>
      <c r="C53">
        <f t="shared" si="0"/>
        <v>0.91672000000000009</v>
      </c>
      <c r="D53">
        <f t="shared" si="1"/>
        <v>0.81691199999999997</v>
      </c>
      <c r="E53">
        <f t="shared" si="2"/>
        <v>0.48343166666666659</v>
      </c>
      <c r="F53">
        <f t="shared" si="3"/>
        <v>0.53249999999999997</v>
      </c>
      <c r="G53">
        <f t="shared" si="4"/>
        <v>0.66833166666666666</v>
      </c>
      <c r="H53">
        <f t="shared" si="5"/>
        <v>0.38847199999999998</v>
      </c>
      <c r="K53">
        <v>75</v>
      </c>
    </row>
    <row r="54" spans="1:11" x14ac:dyDescent="0.3">
      <c r="A54" t="s">
        <v>36</v>
      </c>
      <c r="B54" t="s">
        <v>37</v>
      </c>
      <c r="C54">
        <f t="shared" si="0"/>
        <v>0.99919999999999976</v>
      </c>
      <c r="D54">
        <f t="shared" si="1"/>
        <v>1</v>
      </c>
      <c r="E54">
        <f t="shared" si="2"/>
        <v>0.9458766666666667</v>
      </c>
      <c r="F54">
        <f t="shared" si="3"/>
        <v>0</v>
      </c>
      <c r="G54">
        <f t="shared" si="4"/>
        <v>0.64552833333333326</v>
      </c>
      <c r="H54">
        <f t="shared" si="5"/>
        <v>0.25312400000000002</v>
      </c>
    </row>
    <row r="55" spans="1:11" x14ac:dyDescent="0.3">
      <c r="A55" t="s">
        <v>38</v>
      </c>
      <c r="B55" t="s">
        <v>39</v>
      </c>
      <c r="C55">
        <f t="shared" si="0"/>
        <v>1</v>
      </c>
      <c r="D55">
        <f t="shared" si="1"/>
        <v>0.54</v>
      </c>
      <c r="E55">
        <f t="shared" si="2"/>
        <v>0.57342833333333332</v>
      </c>
      <c r="F55">
        <f t="shared" si="3"/>
        <v>0.375</v>
      </c>
      <c r="G55">
        <f t="shared" si="4"/>
        <v>0.49245666666666665</v>
      </c>
      <c r="H55">
        <f t="shared" si="5"/>
        <v>0.46966400000000003</v>
      </c>
      <c r="K55">
        <v>93</v>
      </c>
    </row>
    <row r="56" spans="1:11" x14ac:dyDescent="0.3">
      <c r="A56" t="s">
        <v>40</v>
      </c>
      <c r="B56" t="s">
        <v>41</v>
      </c>
      <c r="C56">
        <f t="shared" si="0"/>
        <v>0.99988999999999995</v>
      </c>
      <c r="D56">
        <f t="shared" si="1"/>
        <v>0.74556250000000002</v>
      </c>
      <c r="E56">
        <f t="shared" si="2"/>
        <v>0.85825499999999999</v>
      </c>
      <c r="F56">
        <f t="shared" si="3"/>
        <v>0.23749999999999999</v>
      </c>
      <c r="G56">
        <f t="shared" si="4"/>
        <v>0.74585833333333329</v>
      </c>
      <c r="H56">
        <f t="shared" si="5"/>
        <v>0.41006799999999999</v>
      </c>
      <c r="K56">
        <v>128</v>
      </c>
    </row>
    <row r="57" spans="1:11" x14ac:dyDescent="0.3">
      <c r="A57" t="s">
        <v>42</v>
      </c>
      <c r="B57" t="s">
        <v>43</v>
      </c>
      <c r="C57">
        <f t="shared" si="0"/>
        <v>0.30870499999999979</v>
      </c>
      <c r="D57">
        <f t="shared" si="1"/>
        <v>0.74324250000000003</v>
      </c>
      <c r="E57">
        <f t="shared" si="2"/>
        <v>0.41355833333333342</v>
      </c>
      <c r="F57">
        <f t="shared" si="3"/>
        <v>0.46250000000000002</v>
      </c>
      <c r="G57">
        <f t="shared" si="4"/>
        <v>0.34758333333333336</v>
      </c>
      <c r="H57">
        <f t="shared" si="5"/>
        <v>0.15130399999999999</v>
      </c>
      <c r="K57">
        <v>69</v>
      </c>
    </row>
    <row r="58" spans="1:11" x14ac:dyDescent="0.3">
      <c r="A58" t="s">
        <v>44</v>
      </c>
      <c r="B58" t="s">
        <v>45</v>
      </c>
      <c r="C58">
        <f t="shared" si="0"/>
        <v>0.99071500000000012</v>
      </c>
      <c r="D58">
        <f t="shared" si="1"/>
        <v>0.43737999999999999</v>
      </c>
      <c r="E58">
        <f t="shared" si="2"/>
        <v>0.41599833333333341</v>
      </c>
      <c r="F58">
        <f t="shared" si="3"/>
        <v>0.52500000000000002</v>
      </c>
      <c r="G58">
        <f t="shared" si="4"/>
        <v>0.73064166666666674</v>
      </c>
      <c r="H58">
        <f t="shared" si="5"/>
        <v>0.31698799999999999</v>
      </c>
      <c r="K58">
        <v>77</v>
      </c>
    </row>
    <row r="59" spans="1:11" x14ac:dyDescent="0.3">
      <c r="A59" t="s">
        <v>46</v>
      </c>
      <c r="B59" t="s">
        <v>47</v>
      </c>
      <c r="C59">
        <f t="shared" si="0"/>
        <v>0.4380049999999997</v>
      </c>
      <c r="D59">
        <f t="shared" si="1"/>
        <v>0.70755999999999997</v>
      </c>
      <c r="E59">
        <f t="shared" si="2"/>
        <v>0.1964633333333333</v>
      </c>
      <c r="F59">
        <f t="shared" si="3"/>
        <v>0.42000000000000004</v>
      </c>
      <c r="G59">
        <f t="shared" si="4"/>
        <v>0.36654500000000001</v>
      </c>
      <c r="H59">
        <f t="shared" si="5"/>
        <v>7.7032000000000003E-2</v>
      </c>
      <c r="K59">
        <v>57</v>
      </c>
    </row>
    <row r="60" spans="1:11" x14ac:dyDescent="0.3">
      <c r="A60" t="s">
        <v>48</v>
      </c>
      <c r="B60" t="s">
        <v>49</v>
      </c>
      <c r="C60">
        <f t="shared" si="0"/>
        <v>0.3164450000000002</v>
      </c>
      <c r="D60">
        <f t="shared" si="1"/>
        <v>0.71797500000000003</v>
      </c>
      <c r="E60">
        <f t="shared" si="2"/>
        <v>0.56969166666666671</v>
      </c>
      <c r="F60">
        <f t="shared" si="3"/>
        <v>0.44000000000000006</v>
      </c>
      <c r="G60">
        <f t="shared" si="4"/>
        <v>0.50658333333333327</v>
      </c>
      <c r="H60">
        <f t="shared" si="5"/>
        <v>0.25378000000000001</v>
      </c>
      <c r="K60">
        <v>77</v>
      </c>
    </row>
    <row r="61" spans="1:11" x14ac:dyDescent="0.3">
      <c r="A61" t="s">
        <v>50</v>
      </c>
      <c r="B61" t="s">
        <v>51</v>
      </c>
      <c r="C61">
        <f t="shared" si="0"/>
        <v>0.77275500000000008</v>
      </c>
      <c r="D61">
        <f t="shared" si="1"/>
        <v>0.58735999999999999</v>
      </c>
      <c r="E61">
        <f t="shared" si="2"/>
        <v>0.50857833333333347</v>
      </c>
      <c r="F61">
        <f t="shared" si="3"/>
        <v>0.47750000000000004</v>
      </c>
      <c r="G61">
        <f t="shared" si="4"/>
        <v>0.54833666666666658</v>
      </c>
      <c r="H61">
        <f t="shared" si="5"/>
        <v>0.41853200000000002</v>
      </c>
      <c r="K61">
        <v>83</v>
      </c>
    </row>
    <row r="62" spans="1:11" x14ac:dyDescent="0.3">
      <c r="A62" t="s">
        <v>52</v>
      </c>
      <c r="B62" t="s">
        <v>53</v>
      </c>
      <c r="C62">
        <f t="shared" si="0"/>
        <v>0.75278500000000004</v>
      </c>
      <c r="D62">
        <f t="shared" si="1"/>
        <v>0.39319749999999998</v>
      </c>
      <c r="E62">
        <f t="shared" si="2"/>
        <v>0.5790116666666667</v>
      </c>
      <c r="F62">
        <f t="shared" si="3"/>
        <v>0.47499999999999998</v>
      </c>
      <c r="G62">
        <f t="shared" si="4"/>
        <v>0.58621666666666672</v>
      </c>
      <c r="H62">
        <f t="shared" si="5"/>
        <v>0.23549199999999998</v>
      </c>
      <c r="K62">
        <v>90</v>
      </c>
    </row>
    <row r="63" spans="1:11" x14ac:dyDescent="0.3">
      <c r="A63" t="s">
        <v>54</v>
      </c>
      <c r="B63" t="s">
        <v>55</v>
      </c>
      <c r="C63">
        <f t="shared" si="0"/>
        <v>0.94862499999999983</v>
      </c>
      <c r="D63">
        <f t="shared" si="1"/>
        <v>0.79248724999999998</v>
      </c>
      <c r="E63">
        <f t="shared" si="2"/>
        <v>0.81015833333333331</v>
      </c>
      <c r="F63">
        <f t="shared" si="3"/>
        <v>0.36749999999999999</v>
      </c>
      <c r="G63">
        <f t="shared" si="4"/>
        <v>0.71333333333333326</v>
      </c>
      <c r="H63">
        <f t="shared" si="5"/>
        <v>0.38622000000000001</v>
      </c>
      <c r="K63">
        <v>124</v>
      </c>
    </row>
    <row r="64" spans="1:11" x14ac:dyDescent="0.3">
      <c r="A64" t="s">
        <v>56</v>
      </c>
      <c r="B64" t="s">
        <v>57</v>
      </c>
      <c r="C64">
        <f t="shared" si="0"/>
        <v>0.99888499999999991</v>
      </c>
      <c r="D64">
        <f t="shared" si="1"/>
        <v>0.70314999999999994</v>
      </c>
      <c r="E64">
        <f t="shared" si="2"/>
        <v>0.82702500000000001</v>
      </c>
      <c r="F64">
        <f t="shared" si="3"/>
        <v>0.57499999999999996</v>
      </c>
      <c r="G64">
        <f t="shared" si="4"/>
        <v>0.27833999999999998</v>
      </c>
      <c r="H64">
        <f t="shared" si="5"/>
        <v>0.35947600000000002</v>
      </c>
      <c r="K64">
        <v>108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H3" sqref="H3:H65"/>
    </sheetView>
  </sheetViews>
  <sheetFormatPr defaultRowHeight="14.4" x14ac:dyDescent="0.3"/>
  <sheetData>
    <row r="1" spans="1:13" x14ac:dyDescent="0.3">
      <c r="C1" t="s">
        <v>146</v>
      </c>
      <c r="D1" t="s">
        <v>149</v>
      </c>
      <c r="E1" t="s">
        <v>151</v>
      </c>
      <c r="F1" t="s">
        <v>152</v>
      </c>
      <c r="G1" t="s">
        <v>153</v>
      </c>
      <c r="H1" t="s">
        <v>110</v>
      </c>
    </row>
    <row r="2" spans="1:13" x14ac:dyDescent="0.3">
      <c r="C2" t="s">
        <v>0</v>
      </c>
      <c r="D2" t="s">
        <v>71</v>
      </c>
      <c r="E2" t="s">
        <v>73</v>
      </c>
      <c r="F2" t="s">
        <v>78</v>
      </c>
      <c r="G2" t="s">
        <v>96</v>
      </c>
      <c r="H2" t="s">
        <v>109</v>
      </c>
    </row>
    <row r="3" spans="1:13" x14ac:dyDescent="0.3">
      <c r="A3" t="s">
        <v>2</v>
      </c>
      <c r="B3" t="s">
        <v>3</v>
      </c>
      <c r="C3" s="15">
        <v>99.249600000000001</v>
      </c>
      <c r="D3" s="15">
        <v>1.06175</v>
      </c>
      <c r="E3" s="15">
        <v>77.312799999999996</v>
      </c>
      <c r="F3" s="15">
        <v>16.399999999999999</v>
      </c>
      <c r="G3" s="15">
        <v>45.451599999999999</v>
      </c>
      <c r="H3" s="15">
        <v>9.6796000000000006</v>
      </c>
      <c r="K3" s="8"/>
      <c r="L3" s="8"/>
      <c r="M3" s="8"/>
    </row>
    <row r="4" spans="1:13" x14ac:dyDescent="0.3">
      <c r="A4" t="s">
        <v>4</v>
      </c>
      <c r="B4" t="s">
        <v>5</v>
      </c>
      <c r="C4" s="15">
        <v>99.924999999999997</v>
      </c>
      <c r="D4" s="15">
        <v>1.2435</v>
      </c>
      <c r="E4" s="15">
        <v>82.962699999999998</v>
      </c>
      <c r="F4" s="15">
        <v>13</v>
      </c>
      <c r="G4" s="15">
        <v>47.315600000000003</v>
      </c>
      <c r="H4" s="15">
        <v>8.8893000000000004</v>
      </c>
      <c r="K4" s="8"/>
      <c r="L4" s="8"/>
      <c r="M4" s="8"/>
    </row>
    <row r="5" spans="1:13" x14ac:dyDescent="0.3">
      <c r="A5" t="s">
        <v>6</v>
      </c>
      <c r="B5" t="s">
        <v>7</v>
      </c>
      <c r="C5" s="15">
        <v>95.109700000000004</v>
      </c>
      <c r="D5" s="15">
        <v>1.9970300000000001</v>
      </c>
      <c r="E5" s="15">
        <v>53.655000000000001</v>
      </c>
      <c r="F5" s="15">
        <v>13.3</v>
      </c>
      <c r="G5" s="15">
        <v>27.231300000000001</v>
      </c>
      <c r="H5" s="15">
        <v>2.1061999999999999</v>
      </c>
      <c r="K5" s="8"/>
      <c r="L5" s="8"/>
      <c r="M5" s="8"/>
    </row>
    <row r="6" spans="1:13" x14ac:dyDescent="0.3">
      <c r="A6" t="s">
        <v>8</v>
      </c>
      <c r="B6" t="s">
        <v>9</v>
      </c>
      <c r="C6" s="15">
        <v>96.579099999999997</v>
      </c>
      <c r="D6" s="15">
        <v>2.9804300000000001</v>
      </c>
      <c r="E6" s="15">
        <v>65.329099999999997</v>
      </c>
      <c r="F6" s="15">
        <v>17.399999999999999</v>
      </c>
      <c r="G6" s="15">
        <v>28.1</v>
      </c>
      <c r="H6" s="15">
        <v>8.3595000000000006</v>
      </c>
      <c r="K6" s="8"/>
      <c r="L6" s="8"/>
      <c r="M6" s="8"/>
    </row>
    <row r="7" spans="1:13" x14ac:dyDescent="0.3">
      <c r="A7" t="s">
        <v>10</v>
      </c>
      <c r="B7" t="s">
        <v>11</v>
      </c>
      <c r="C7" s="15">
        <v>99.995000000000005</v>
      </c>
      <c r="D7" s="15">
        <v>3.35669</v>
      </c>
      <c r="E7" s="15">
        <v>65.2971</v>
      </c>
      <c r="F7" s="15">
        <v>9</v>
      </c>
      <c r="G7" s="15">
        <v>36.061399999999999</v>
      </c>
      <c r="H7" s="15">
        <v>6.0681000000000003</v>
      </c>
      <c r="K7" s="8"/>
      <c r="L7" s="8"/>
      <c r="M7" s="8"/>
    </row>
    <row r="8" spans="1:13" x14ac:dyDescent="0.3">
      <c r="A8" t="s">
        <v>12</v>
      </c>
      <c r="B8" t="s">
        <v>13</v>
      </c>
      <c r="C8" s="15">
        <v>98.499899999999997</v>
      </c>
      <c r="D8" s="15">
        <v>2.15517</v>
      </c>
      <c r="E8" s="15">
        <v>75.515500000000003</v>
      </c>
      <c r="F8" s="15">
        <v>16.7</v>
      </c>
      <c r="G8" s="15">
        <v>27.595300000000002</v>
      </c>
      <c r="H8" s="15">
        <v>12.0441</v>
      </c>
      <c r="K8" s="8"/>
      <c r="L8" s="8"/>
      <c r="M8" s="8"/>
    </row>
    <row r="9" spans="1:13" x14ac:dyDescent="0.3">
      <c r="A9" t="s">
        <v>14</v>
      </c>
      <c r="B9" t="s">
        <v>15</v>
      </c>
      <c r="C9" s="15">
        <v>99.110399999999998</v>
      </c>
      <c r="D9" s="15">
        <v>1.13439</v>
      </c>
      <c r="E9" s="15">
        <v>91.763999999999996</v>
      </c>
      <c r="F9" s="15">
        <v>18.8</v>
      </c>
      <c r="G9" s="15">
        <v>42.238300000000002</v>
      </c>
      <c r="H9" s="15">
        <v>9.8600999999999992</v>
      </c>
      <c r="K9" s="8"/>
      <c r="L9" s="8"/>
      <c r="M9" s="8"/>
    </row>
    <row r="10" spans="1:13" x14ac:dyDescent="0.3">
      <c r="A10" t="s">
        <v>16</v>
      </c>
      <c r="B10" t="s">
        <v>17</v>
      </c>
      <c r="C10" s="15">
        <v>86.047700000000006</v>
      </c>
      <c r="D10" s="15">
        <v>1.4427300000000001</v>
      </c>
      <c r="E10" s="15">
        <v>81.773700000000005</v>
      </c>
      <c r="F10" s="15">
        <v>13.2</v>
      </c>
      <c r="G10" s="15">
        <v>16.624500000000001</v>
      </c>
      <c r="H10" s="15">
        <v>5.5396000000000001</v>
      </c>
      <c r="K10" s="8"/>
      <c r="L10" s="8"/>
      <c r="M10" s="8"/>
    </row>
    <row r="11" spans="1:13" x14ac:dyDescent="0.3">
      <c r="A11" t="s">
        <v>18</v>
      </c>
      <c r="B11" t="s">
        <v>19</v>
      </c>
      <c r="C11" s="15">
        <v>96.982500000000002</v>
      </c>
      <c r="D11" s="15">
        <v>0.99408300000000005</v>
      </c>
      <c r="E11" s="15">
        <v>89.882199999999997</v>
      </c>
      <c r="F11" s="15">
        <v>21.7</v>
      </c>
      <c r="G11" s="15">
        <v>39.274799999999999</v>
      </c>
      <c r="H11" s="15">
        <v>4.7561999999999998</v>
      </c>
      <c r="K11" s="8"/>
      <c r="L11" s="8"/>
      <c r="M11" s="8"/>
    </row>
    <row r="12" spans="1:13" x14ac:dyDescent="0.3">
      <c r="A12" t="s">
        <v>20</v>
      </c>
      <c r="B12" t="s">
        <v>21</v>
      </c>
      <c r="C12" s="15">
        <v>99.730900000000005</v>
      </c>
      <c r="D12" s="15">
        <v>1.0172099999999999</v>
      </c>
      <c r="E12" s="15">
        <v>79.996200000000002</v>
      </c>
      <c r="F12" s="15">
        <v>22.9</v>
      </c>
      <c r="G12" s="15">
        <v>35.299300000000002</v>
      </c>
      <c r="H12" s="15">
        <v>5.2111000000000001</v>
      </c>
      <c r="K12" s="8"/>
      <c r="L12" s="8"/>
      <c r="M12" s="8"/>
    </row>
    <row r="13" spans="1:13" x14ac:dyDescent="0.3">
      <c r="A13" t="s">
        <v>22</v>
      </c>
      <c r="B13" t="s">
        <v>23</v>
      </c>
      <c r="C13" s="15">
        <v>97.9</v>
      </c>
      <c r="D13" s="15">
        <v>0.89561500000000005</v>
      </c>
      <c r="E13" s="15">
        <v>82.310100000000006</v>
      </c>
      <c r="F13" s="15">
        <v>16.2</v>
      </c>
      <c r="G13" s="15">
        <v>35.1111</v>
      </c>
      <c r="H13" s="15">
        <v>9.24</v>
      </c>
    </row>
    <row r="14" spans="1:13" x14ac:dyDescent="0.3">
      <c r="A14" t="s">
        <v>24</v>
      </c>
      <c r="B14" t="s">
        <v>25</v>
      </c>
      <c r="C14" s="15">
        <v>99.262500000000003</v>
      </c>
      <c r="D14" s="15">
        <v>1.84</v>
      </c>
      <c r="E14" s="15">
        <v>59.031300000000002</v>
      </c>
      <c r="F14" s="15">
        <v>13.9</v>
      </c>
      <c r="G14" s="15">
        <v>39.625</v>
      </c>
      <c r="H14" s="15">
        <v>4.2850999999999999</v>
      </c>
      <c r="K14" s="8"/>
      <c r="L14" s="8"/>
      <c r="M14" s="8"/>
    </row>
    <row r="15" spans="1:13" x14ac:dyDescent="0.3">
      <c r="A15" t="s">
        <v>26</v>
      </c>
      <c r="B15" t="s">
        <v>27</v>
      </c>
      <c r="C15" s="15">
        <v>94.370800000000003</v>
      </c>
      <c r="D15" s="15">
        <v>1.3476999999999999</v>
      </c>
      <c r="E15" s="15">
        <v>74.066000000000003</v>
      </c>
      <c r="F15" s="15">
        <v>9.5</v>
      </c>
      <c r="G15" s="15">
        <v>15.542999999999999</v>
      </c>
      <c r="H15" s="15">
        <v>3.8744000000000001</v>
      </c>
      <c r="K15" s="8"/>
      <c r="L15" s="8"/>
      <c r="M15" s="8"/>
    </row>
    <row r="16" spans="1:13" x14ac:dyDescent="0.3">
      <c r="A16" t="s">
        <v>28</v>
      </c>
      <c r="B16" t="s">
        <v>29</v>
      </c>
      <c r="C16" s="15">
        <v>96.262</v>
      </c>
      <c r="D16" s="15">
        <v>2.00814</v>
      </c>
      <c r="E16" s="15">
        <v>76.312600000000003</v>
      </c>
      <c r="F16" s="15">
        <v>22.5</v>
      </c>
      <c r="G16" s="15">
        <v>23.393699999999999</v>
      </c>
      <c r="H16" s="15">
        <v>11.3348</v>
      </c>
      <c r="K16" s="8"/>
      <c r="L16" s="8"/>
      <c r="M16" s="8"/>
    </row>
    <row r="17" spans="1:13" x14ac:dyDescent="0.3">
      <c r="A17" t="s">
        <v>30</v>
      </c>
      <c r="B17" t="s">
        <v>31</v>
      </c>
      <c r="C17" s="15">
        <v>99.149000000000001</v>
      </c>
      <c r="D17" s="15">
        <v>1.6224799999999999</v>
      </c>
      <c r="E17" s="15">
        <v>59.447400000000002</v>
      </c>
      <c r="F17" s="15">
        <v>13.2</v>
      </c>
      <c r="G17" s="15">
        <v>37.154600000000002</v>
      </c>
      <c r="H17" s="15">
        <v>4.0353000000000003</v>
      </c>
      <c r="K17" s="8"/>
      <c r="L17" s="8"/>
      <c r="M17" s="8"/>
    </row>
    <row r="18" spans="1:13" x14ac:dyDescent="0.3">
      <c r="A18" t="s">
        <v>32</v>
      </c>
      <c r="B18" t="s">
        <v>33</v>
      </c>
      <c r="C18" s="15">
        <v>91.944299999999998</v>
      </c>
      <c r="D18" s="15">
        <v>1.4836</v>
      </c>
      <c r="E18" s="15">
        <v>71.750100000000003</v>
      </c>
      <c r="F18" s="15">
        <v>13.5</v>
      </c>
      <c r="G18" s="15">
        <v>9.6350999999999996</v>
      </c>
      <c r="H18" s="15">
        <v>4.1108000000000002</v>
      </c>
      <c r="K18" s="8"/>
      <c r="L18" s="8"/>
      <c r="M18" s="8"/>
    </row>
    <row r="19" spans="1:13" x14ac:dyDescent="0.3">
      <c r="A19" t="s">
        <v>34</v>
      </c>
      <c r="B19" t="s">
        <v>35</v>
      </c>
      <c r="C19" s="15">
        <v>98.322400000000002</v>
      </c>
      <c r="D19" s="15">
        <v>3.1345299999999998</v>
      </c>
      <c r="E19" s="15">
        <v>68.8904</v>
      </c>
      <c r="F19" s="15">
        <v>23</v>
      </c>
      <c r="G19" s="15">
        <v>34.121899999999997</v>
      </c>
      <c r="H19" s="15">
        <v>11.335900000000001</v>
      </c>
      <c r="K19" s="8"/>
      <c r="L19" s="8"/>
      <c r="M19" s="8"/>
    </row>
    <row r="20" spans="1:13" x14ac:dyDescent="0.3">
      <c r="A20" t="s">
        <v>36</v>
      </c>
      <c r="B20" t="s">
        <v>37</v>
      </c>
      <c r="C20" s="15">
        <v>99.983999999999995</v>
      </c>
      <c r="D20" s="15"/>
      <c r="E20" s="15">
        <v>93.289599999999993</v>
      </c>
      <c r="F20" s="15"/>
      <c r="G20" s="15">
        <v>38.604199999999999</v>
      </c>
      <c r="H20" s="15">
        <v>15.117599999999999</v>
      </c>
      <c r="K20" s="8"/>
      <c r="L20" s="8"/>
      <c r="M20" s="8"/>
    </row>
    <row r="21" spans="1:13" x14ac:dyDescent="0.3">
      <c r="A21" t="s">
        <v>38</v>
      </c>
      <c r="B21" t="s">
        <v>39</v>
      </c>
      <c r="C21" s="15">
        <v>100</v>
      </c>
      <c r="D21" s="15">
        <v>1.85</v>
      </c>
      <c r="E21" s="15">
        <v>70.231099999999998</v>
      </c>
      <c r="F21" s="15">
        <v>11.1</v>
      </c>
      <c r="G21" s="15">
        <v>30.952200000000001</v>
      </c>
      <c r="H21" s="15">
        <v>12.4093</v>
      </c>
      <c r="K21" s="8"/>
      <c r="L21" s="8"/>
      <c r="M21" s="8"/>
    </row>
    <row r="22" spans="1:13" x14ac:dyDescent="0.3">
      <c r="A22" t="s">
        <v>40</v>
      </c>
      <c r="B22" t="s">
        <v>41</v>
      </c>
      <c r="C22" s="15">
        <v>99.998000000000005</v>
      </c>
      <c r="D22" s="15">
        <v>0.91284299999999996</v>
      </c>
      <c r="E22" s="15">
        <v>91.331599999999995</v>
      </c>
      <c r="F22" s="15">
        <v>10.7</v>
      </c>
      <c r="G22" s="15">
        <v>40.261099999999999</v>
      </c>
      <c r="H22" s="15">
        <v>8.3667999999999996</v>
      </c>
      <c r="K22" s="8"/>
      <c r="L22" s="8"/>
      <c r="M22" s="8"/>
    </row>
    <row r="23" spans="1:13" x14ac:dyDescent="0.3">
      <c r="A23" t="s">
        <v>42</v>
      </c>
      <c r="B23" t="s">
        <v>43</v>
      </c>
      <c r="C23" s="15">
        <v>85.4495</v>
      </c>
      <c r="D23" s="15">
        <v>1.7563200000000001</v>
      </c>
      <c r="E23" s="15">
        <v>63.000900000000001</v>
      </c>
      <c r="F23" s="15">
        <v>17.899999999999999</v>
      </c>
      <c r="G23" s="15">
        <v>22.009599999999999</v>
      </c>
      <c r="H23" s="15">
        <v>3.2614000000000001</v>
      </c>
      <c r="K23" s="8"/>
      <c r="L23" s="8"/>
      <c r="M23" s="8"/>
    </row>
    <row r="24" spans="1:13" x14ac:dyDescent="0.3">
      <c r="A24" t="s">
        <v>44</v>
      </c>
      <c r="B24" t="s">
        <v>45</v>
      </c>
      <c r="C24" s="15">
        <v>99.765000000000001</v>
      </c>
      <c r="D24" s="15">
        <v>2.5272700000000001</v>
      </c>
      <c r="E24" s="15">
        <v>60.608800000000002</v>
      </c>
      <c r="F24" s="15">
        <v>19.399999999999999</v>
      </c>
      <c r="G24" s="15">
        <v>39.687800000000003</v>
      </c>
      <c r="H24" s="15">
        <v>5.4050000000000002</v>
      </c>
      <c r="K24" s="8"/>
      <c r="L24" s="8"/>
      <c r="M24" s="8"/>
    </row>
    <row r="25" spans="1:13" x14ac:dyDescent="0.3">
      <c r="A25" t="s">
        <v>46</v>
      </c>
      <c r="B25" t="s">
        <v>47</v>
      </c>
      <c r="C25" s="15">
        <v>89.413499999999999</v>
      </c>
      <c r="D25" s="15">
        <v>1.24499</v>
      </c>
      <c r="E25" s="15">
        <v>47.704900000000002</v>
      </c>
      <c r="F25" s="15">
        <v>18.7</v>
      </c>
      <c r="G25" s="15">
        <v>20.8018</v>
      </c>
      <c r="H25" s="15">
        <v>3.444</v>
      </c>
      <c r="K25" s="8"/>
      <c r="L25" s="8"/>
      <c r="M25" s="8"/>
    </row>
    <row r="26" spans="1:13" x14ac:dyDescent="0.3">
      <c r="A26" t="s">
        <v>48</v>
      </c>
      <c r="B26" t="s">
        <v>49</v>
      </c>
      <c r="C26" s="15">
        <v>86.816000000000003</v>
      </c>
      <c r="D26" s="15">
        <v>1.4296800000000001</v>
      </c>
      <c r="E26" s="15">
        <v>76.4739</v>
      </c>
      <c r="F26" s="15">
        <v>17.899999999999999</v>
      </c>
      <c r="G26" s="15">
        <v>28.489899999999999</v>
      </c>
      <c r="H26" s="15">
        <v>8.0614000000000008</v>
      </c>
      <c r="K26" s="8"/>
      <c r="L26" s="8"/>
      <c r="M26" s="8"/>
    </row>
    <row r="27" spans="1:13" x14ac:dyDescent="0.3">
      <c r="A27" t="s">
        <v>50</v>
      </c>
      <c r="B27" t="s">
        <v>51</v>
      </c>
      <c r="C27" s="15">
        <v>95.385400000000004</v>
      </c>
      <c r="D27" s="15">
        <v>1.7097800000000001</v>
      </c>
      <c r="E27" s="15">
        <v>68.080100000000002</v>
      </c>
      <c r="F27" s="15">
        <v>19.3</v>
      </c>
      <c r="G27" s="15">
        <v>30.255700000000001</v>
      </c>
      <c r="H27" s="15">
        <v>5.4805000000000001</v>
      </c>
      <c r="K27" s="8"/>
      <c r="L27" s="8"/>
      <c r="M27" s="8"/>
    </row>
    <row r="28" spans="1:13" x14ac:dyDescent="0.3">
      <c r="A28" t="s">
        <v>52</v>
      </c>
      <c r="B28" t="s">
        <v>53</v>
      </c>
      <c r="C28" s="15">
        <v>95.089699999999993</v>
      </c>
      <c r="D28" s="15">
        <v>1.42001</v>
      </c>
      <c r="E28" s="15">
        <v>71.215400000000002</v>
      </c>
      <c r="F28" s="15">
        <v>15.6</v>
      </c>
      <c r="G28" s="15">
        <v>36.281300000000002</v>
      </c>
      <c r="H28" s="15">
        <v>4.5366999999999997</v>
      </c>
      <c r="K28" s="8"/>
      <c r="L28" s="8"/>
      <c r="M28" s="8"/>
    </row>
    <row r="29" spans="1:13" x14ac:dyDescent="0.3">
      <c r="A29" t="s">
        <v>54</v>
      </c>
      <c r="B29" t="s">
        <v>55</v>
      </c>
      <c r="C29" s="15">
        <v>98.972499999999997</v>
      </c>
      <c r="D29" s="15">
        <v>0.76334599999999997</v>
      </c>
      <c r="E29" s="15">
        <v>90.801599999999993</v>
      </c>
      <c r="F29" s="15">
        <v>15.9</v>
      </c>
      <c r="G29" s="15">
        <v>42.822899999999997</v>
      </c>
      <c r="H29" s="15">
        <v>7.7374000000000001</v>
      </c>
      <c r="K29" s="8"/>
      <c r="L29" s="8"/>
      <c r="M29" s="8"/>
    </row>
    <row r="30" spans="1:13" x14ac:dyDescent="0.3">
      <c r="A30" t="s">
        <v>56</v>
      </c>
      <c r="B30" t="s">
        <v>57</v>
      </c>
      <c r="C30" s="15">
        <v>99.977999999999994</v>
      </c>
      <c r="D30" s="15">
        <v>0.79967999999999995</v>
      </c>
      <c r="E30" s="15">
        <v>89.482100000000003</v>
      </c>
      <c r="F30" s="15">
        <v>19.8</v>
      </c>
      <c r="G30" s="15">
        <v>11.600300000000001</v>
      </c>
      <c r="H30" s="15">
        <v>8.3307000000000002</v>
      </c>
      <c r="K30" s="8"/>
      <c r="L30" s="8"/>
      <c r="M30" s="8"/>
    </row>
    <row r="33" spans="1:11" x14ac:dyDescent="0.3">
      <c r="A33" t="s">
        <v>119</v>
      </c>
      <c r="C33">
        <v>80</v>
      </c>
      <c r="D33">
        <v>0</v>
      </c>
      <c r="E33">
        <v>40</v>
      </c>
      <c r="F33">
        <v>0</v>
      </c>
      <c r="G33">
        <v>0</v>
      </c>
      <c r="H33">
        <v>0</v>
      </c>
    </row>
    <row r="34" spans="1:11" x14ac:dyDescent="0.3">
      <c r="A34" t="s">
        <v>120</v>
      </c>
      <c r="C34">
        <v>100</v>
      </c>
      <c r="D34">
        <v>4</v>
      </c>
      <c r="E34">
        <v>100</v>
      </c>
      <c r="F34">
        <v>40</v>
      </c>
      <c r="G34">
        <v>60</v>
      </c>
      <c r="H34">
        <v>25</v>
      </c>
    </row>
    <row r="36" spans="1:11" x14ac:dyDescent="0.3">
      <c r="K36" t="s">
        <v>154</v>
      </c>
    </row>
    <row r="37" spans="1:11" x14ac:dyDescent="0.3">
      <c r="A37" t="s">
        <v>2</v>
      </c>
      <c r="B37" t="s">
        <v>3</v>
      </c>
      <c r="C37">
        <f>(C3-80)/20</f>
        <v>0.96248</v>
      </c>
      <c r="D37">
        <f>(4/D3)/4</f>
        <v>0.94184129974099362</v>
      </c>
      <c r="E37">
        <f>(E3-40)/60</f>
        <v>0.62187999999999988</v>
      </c>
      <c r="F37">
        <f>F3/40</f>
        <v>0.41</v>
      </c>
      <c r="G37">
        <f>G3/60</f>
        <v>0.75752666666666668</v>
      </c>
      <c r="H37">
        <f>H3/25</f>
        <v>0.38718400000000003</v>
      </c>
      <c r="K37">
        <v>129</v>
      </c>
    </row>
    <row r="38" spans="1:11" x14ac:dyDescent="0.3">
      <c r="A38" t="s">
        <v>4</v>
      </c>
      <c r="B38" t="s">
        <v>5</v>
      </c>
      <c r="C38">
        <f t="shared" ref="C38:C64" si="0">(C4-80)/20</f>
        <v>0.99624999999999986</v>
      </c>
      <c r="D38">
        <f t="shared" ref="D38:D64" si="1">(4/D4)/4</f>
        <v>0.80418174507438678</v>
      </c>
      <c r="E38">
        <f t="shared" ref="E38:E64" si="2">(E4-40)/60</f>
        <v>0.71604499999999993</v>
      </c>
      <c r="F38">
        <f t="shared" ref="F38:F64" si="3">F4/40</f>
        <v>0.32500000000000001</v>
      </c>
      <c r="G38">
        <f t="shared" ref="G38:G64" si="4">G4/60</f>
        <v>0.78859333333333337</v>
      </c>
      <c r="H38">
        <f t="shared" ref="H38:H64" si="5">H4/25</f>
        <v>0.355572</v>
      </c>
      <c r="K38">
        <v>120</v>
      </c>
    </row>
    <row r="39" spans="1:11" x14ac:dyDescent="0.3">
      <c r="A39" t="s">
        <v>6</v>
      </c>
      <c r="B39" t="s">
        <v>7</v>
      </c>
      <c r="C39">
        <f t="shared" si="0"/>
        <v>0.75548500000000018</v>
      </c>
      <c r="D39">
        <f t="shared" si="1"/>
        <v>0.50074360425231468</v>
      </c>
      <c r="E39">
        <f t="shared" si="2"/>
        <v>0.22758333333333336</v>
      </c>
      <c r="F39">
        <f t="shared" si="3"/>
        <v>0.33250000000000002</v>
      </c>
      <c r="G39">
        <f t="shared" si="4"/>
        <v>0.45385500000000001</v>
      </c>
      <c r="H39">
        <f t="shared" si="5"/>
        <v>8.424799999999999E-2</v>
      </c>
      <c r="K39">
        <v>46</v>
      </c>
    </row>
    <row r="40" spans="1:11" x14ac:dyDescent="0.3">
      <c r="A40" t="s">
        <v>8</v>
      </c>
      <c r="B40" t="s">
        <v>9</v>
      </c>
      <c r="C40">
        <f t="shared" si="0"/>
        <v>0.82895499999999989</v>
      </c>
      <c r="D40">
        <f t="shared" si="1"/>
        <v>0.33552205554232106</v>
      </c>
      <c r="E40">
        <f t="shared" si="2"/>
        <v>0.42215166666666659</v>
      </c>
      <c r="F40">
        <f t="shared" si="3"/>
        <v>0.43499999999999994</v>
      </c>
      <c r="G40">
        <f t="shared" si="4"/>
        <v>0.46833333333333338</v>
      </c>
      <c r="H40">
        <f t="shared" si="5"/>
        <v>0.33438000000000001</v>
      </c>
      <c r="K40">
        <v>58</v>
      </c>
    </row>
    <row r="41" spans="1:11" x14ac:dyDescent="0.3">
      <c r="A41" t="s">
        <v>10</v>
      </c>
      <c r="B41" t="s">
        <v>11</v>
      </c>
      <c r="C41">
        <f t="shared" si="0"/>
        <v>0.99975000000000025</v>
      </c>
      <c r="D41">
        <f t="shared" si="1"/>
        <v>0.29791252692384462</v>
      </c>
      <c r="E41">
        <f t="shared" si="2"/>
        <v>0.42161833333333332</v>
      </c>
      <c r="F41">
        <f t="shared" si="3"/>
        <v>0.22500000000000001</v>
      </c>
      <c r="G41">
        <f t="shared" si="4"/>
        <v>0.60102333333333335</v>
      </c>
      <c r="H41">
        <f t="shared" si="5"/>
        <v>0.24272400000000002</v>
      </c>
      <c r="K41">
        <v>81</v>
      </c>
    </row>
    <row r="42" spans="1:11" x14ac:dyDescent="0.3">
      <c r="A42" t="s">
        <v>12</v>
      </c>
      <c r="B42" t="s">
        <v>13</v>
      </c>
      <c r="C42">
        <f t="shared" si="0"/>
        <v>0.92499499999999979</v>
      </c>
      <c r="D42">
        <f t="shared" si="1"/>
        <v>0.46400051968058204</v>
      </c>
      <c r="E42">
        <f t="shared" si="2"/>
        <v>0.59192500000000003</v>
      </c>
      <c r="F42">
        <f t="shared" si="3"/>
        <v>0.41749999999999998</v>
      </c>
      <c r="G42">
        <f t="shared" si="4"/>
        <v>0.45992166666666667</v>
      </c>
      <c r="H42">
        <f t="shared" si="5"/>
        <v>0.48176400000000003</v>
      </c>
      <c r="K42">
        <v>86</v>
      </c>
    </row>
    <row r="43" spans="1:11" x14ac:dyDescent="0.3">
      <c r="A43" t="s">
        <v>14</v>
      </c>
      <c r="B43" t="s">
        <v>15</v>
      </c>
      <c r="C43">
        <f t="shared" si="0"/>
        <v>0.95551999999999992</v>
      </c>
      <c r="D43">
        <f t="shared" si="1"/>
        <v>0.88153104311568331</v>
      </c>
      <c r="E43">
        <f t="shared" si="2"/>
        <v>0.86273333333333324</v>
      </c>
      <c r="F43">
        <f t="shared" si="3"/>
        <v>0.47000000000000003</v>
      </c>
      <c r="G43">
        <f t="shared" si="4"/>
        <v>0.70397166666666666</v>
      </c>
      <c r="H43">
        <f t="shared" si="5"/>
        <v>0.39440399999999998</v>
      </c>
      <c r="K43">
        <v>127</v>
      </c>
    </row>
    <row r="44" spans="1:11" x14ac:dyDescent="0.3">
      <c r="A44" t="s">
        <v>16</v>
      </c>
      <c r="B44" t="s">
        <v>17</v>
      </c>
      <c r="C44">
        <f t="shared" si="0"/>
        <v>0.30238500000000029</v>
      </c>
      <c r="D44">
        <f t="shared" si="1"/>
        <v>0.69313038475667654</v>
      </c>
      <c r="E44">
        <f t="shared" si="2"/>
        <v>0.69622833333333345</v>
      </c>
      <c r="F44">
        <f t="shared" si="3"/>
        <v>0.32999999999999996</v>
      </c>
      <c r="G44">
        <f t="shared" si="4"/>
        <v>0.27707500000000002</v>
      </c>
      <c r="H44">
        <f t="shared" si="5"/>
        <v>0.221584</v>
      </c>
      <c r="K44">
        <v>76</v>
      </c>
    </row>
    <row r="45" spans="1:11" x14ac:dyDescent="0.3">
      <c r="A45" t="s">
        <v>18</v>
      </c>
      <c r="B45" t="s">
        <v>19</v>
      </c>
      <c r="C45">
        <f t="shared" si="0"/>
        <v>0.84912500000000013</v>
      </c>
      <c r="D45">
        <f t="shared" si="1"/>
        <v>1.0059522192814885</v>
      </c>
      <c r="E45">
        <f t="shared" si="2"/>
        <v>0.83136999999999994</v>
      </c>
      <c r="F45">
        <f t="shared" si="3"/>
        <v>0.54249999999999998</v>
      </c>
      <c r="G45">
        <f t="shared" si="4"/>
        <v>0.65457999999999994</v>
      </c>
      <c r="H45">
        <f t="shared" si="5"/>
        <v>0.190248</v>
      </c>
      <c r="K45">
        <v>111</v>
      </c>
    </row>
    <row r="46" spans="1:11" x14ac:dyDescent="0.3">
      <c r="A46" t="s">
        <v>20</v>
      </c>
      <c r="B46" t="s">
        <v>21</v>
      </c>
      <c r="C46">
        <f t="shared" si="0"/>
        <v>0.98654500000000023</v>
      </c>
      <c r="D46">
        <f t="shared" si="1"/>
        <v>0.98308117301245568</v>
      </c>
      <c r="E46">
        <f t="shared" si="2"/>
        <v>0.66660333333333333</v>
      </c>
      <c r="F46">
        <f t="shared" si="3"/>
        <v>0.57250000000000001</v>
      </c>
      <c r="G46">
        <f t="shared" si="4"/>
        <v>0.58832166666666674</v>
      </c>
      <c r="H46">
        <f t="shared" si="5"/>
        <v>0.20844399999999999</v>
      </c>
      <c r="K46">
        <v>107</v>
      </c>
    </row>
    <row r="47" spans="1:11" x14ac:dyDescent="0.3">
      <c r="A47" t="s">
        <v>22</v>
      </c>
      <c r="B47" t="s">
        <v>23</v>
      </c>
      <c r="C47">
        <f t="shared" si="0"/>
        <v>0.89500000000000024</v>
      </c>
      <c r="D47">
        <f t="shared" si="1"/>
        <v>1.1165511966637449</v>
      </c>
      <c r="E47">
        <f t="shared" si="2"/>
        <v>0.7051683333333334</v>
      </c>
      <c r="F47">
        <f t="shared" si="3"/>
        <v>0.40499999999999997</v>
      </c>
      <c r="G47">
        <f t="shared" si="4"/>
        <v>0.58518499999999996</v>
      </c>
      <c r="H47">
        <f t="shared" si="5"/>
        <v>0.36959999999999998</v>
      </c>
      <c r="K47">
        <v>125</v>
      </c>
    </row>
    <row r="48" spans="1:11" x14ac:dyDescent="0.3">
      <c r="A48" t="s">
        <v>24</v>
      </c>
      <c r="B48" t="s">
        <v>25</v>
      </c>
      <c r="C48">
        <f t="shared" si="0"/>
        <v>0.96312500000000012</v>
      </c>
      <c r="D48">
        <f t="shared" si="1"/>
        <v>0.54347826086956519</v>
      </c>
      <c r="E48">
        <f t="shared" si="2"/>
        <v>0.31718833333333335</v>
      </c>
      <c r="F48">
        <f t="shared" si="3"/>
        <v>0.34750000000000003</v>
      </c>
      <c r="G48">
        <f t="shared" si="4"/>
        <v>0.66041666666666665</v>
      </c>
      <c r="H48">
        <f t="shared" si="5"/>
        <v>0.171404</v>
      </c>
      <c r="K48">
        <v>70</v>
      </c>
    </row>
    <row r="49" spans="1:11" x14ac:dyDescent="0.3">
      <c r="A49" t="s">
        <v>26</v>
      </c>
      <c r="B49" t="s">
        <v>27</v>
      </c>
      <c r="C49">
        <f t="shared" si="0"/>
        <v>0.71854000000000018</v>
      </c>
      <c r="D49">
        <f t="shared" si="1"/>
        <v>0.74200489723232177</v>
      </c>
      <c r="E49">
        <f t="shared" si="2"/>
        <v>0.56776666666666675</v>
      </c>
      <c r="F49">
        <f t="shared" si="3"/>
        <v>0.23749999999999999</v>
      </c>
      <c r="G49">
        <f t="shared" si="4"/>
        <v>0.25905</v>
      </c>
      <c r="H49">
        <f t="shared" si="5"/>
        <v>0.154976</v>
      </c>
      <c r="K49">
        <v>68</v>
      </c>
    </row>
    <row r="50" spans="1:11" x14ac:dyDescent="0.3">
      <c r="A50" t="s">
        <v>28</v>
      </c>
      <c r="B50" t="s">
        <v>29</v>
      </c>
      <c r="C50">
        <f t="shared" si="0"/>
        <v>0.81310000000000004</v>
      </c>
      <c r="D50">
        <f t="shared" si="1"/>
        <v>0.49797324887707034</v>
      </c>
      <c r="E50">
        <f t="shared" si="2"/>
        <v>0.60521000000000003</v>
      </c>
      <c r="F50">
        <f t="shared" si="3"/>
        <v>0.5625</v>
      </c>
      <c r="G50">
        <f t="shared" si="4"/>
        <v>0.38989499999999999</v>
      </c>
      <c r="H50">
        <f t="shared" si="5"/>
        <v>0.45339199999999996</v>
      </c>
    </row>
    <row r="51" spans="1:11" x14ac:dyDescent="0.3">
      <c r="A51" t="s">
        <v>30</v>
      </c>
      <c r="B51" t="s">
        <v>31</v>
      </c>
      <c r="C51">
        <f t="shared" si="0"/>
        <v>0.95745000000000002</v>
      </c>
      <c r="D51">
        <f t="shared" si="1"/>
        <v>0.6163404171391943</v>
      </c>
      <c r="E51">
        <f t="shared" si="2"/>
        <v>0.32412333333333337</v>
      </c>
      <c r="F51">
        <f t="shared" si="3"/>
        <v>0.32999999999999996</v>
      </c>
      <c r="G51">
        <f t="shared" si="4"/>
        <v>0.61924333333333337</v>
      </c>
      <c r="H51">
        <f t="shared" si="5"/>
        <v>0.161412</v>
      </c>
      <c r="K51">
        <v>97</v>
      </c>
    </row>
    <row r="52" spans="1:11" x14ac:dyDescent="0.3">
      <c r="A52" t="s">
        <v>32</v>
      </c>
      <c r="B52" t="s">
        <v>33</v>
      </c>
      <c r="C52">
        <f t="shared" si="0"/>
        <v>0.59721499999999994</v>
      </c>
      <c r="D52">
        <f t="shared" si="1"/>
        <v>0.67403612833647886</v>
      </c>
      <c r="E52">
        <f t="shared" si="2"/>
        <v>0.52916833333333335</v>
      </c>
      <c r="F52">
        <f t="shared" si="3"/>
        <v>0.33750000000000002</v>
      </c>
      <c r="G52">
        <f t="shared" si="4"/>
        <v>0.16058500000000001</v>
      </c>
      <c r="H52">
        <f t="shared" si="5"/>
        <v>0.16443200000000002</v>
      </c>
      <c r="K52">
        <v>64</v>
      </c>
    </row>
    <row r="53" spans="1:11" x14ac:dyDescent="0.3">
      <c r="A53" t="s">
        <v>34</v>
      </c>
      <c r="B53" t="s">
        <v>35</v>
      </c>
      <c r="C53">
        <f t="shared" si="0"/>
        <v>0.91612000000000005</v>
      </c>
      <c r="D53">
        <f t="shared" si="1"/>
        <v>0.31902709497117593</v>
      </c>
      <c r="E53">
        <f t="shared" si="2"/>
        <v>0.48150666666666664</v>
      </c>
      <c r="F53">
        <f t="shared" si="3"/>
        <v>0.57499999999999996</v>
      </c>
      <c r="G53">
        <f t="shared" si="4"/>
        <v>0.56869833333333331</v>
      </c>
      <c r="H53">
        <f t="shared" si="5"/>
        <v>0.45343600000000001</v>
      </c>
      <c r="K53">
        <v>75</v>
      </c>
    </row>
    <row r="54" spans="1:11" x14ac:dyDescent="0.3">
      <c r="A54" t="s">
        <v>36</v>
      </c>
      <c r="B54" t="s">
        <v>37</v>
      </c>
      <c r="C54">
        <f t="shared" si="0"/>
        <v>0.99919999999999976</v>
      </c>
      <c r="D54" t="e">
        <f t="shared" si="1"/>
        <v>#DIV/0!</v>
      </c>
      <c r="E54">
        <f t="shared" si="2"/>
        <v>0.88815999999999984</v>
      </c>
      <c r="F54">
        <f t="shared" si="3"/>
        <v>0</v>
      </c>
      <c r="G54">
        <f t="shared" si="4"/>
        <v>0.64340333333333333</v>
      </c>
      <c r="H54">
        <f t="shared" si="5"/>
        <v>0.60470400000000002</v>
      </c>
    </row>
    <row r="55" spans="1:11" x14ac:dyDescent="0.3">
      <c r="A55" t="s">
        <v>38</v>
      </c>
      <c r="B55" t="s">
        <v>39</v>
      </c>
      <c r="C55">
        <f t="shared" si="0"/>
        <v>1</v>
      </c>
      <c r="D55">
        <f t="shared" si="1"/>
        <v>0.54054054054054046</v>
      </c>
      <c r="E55">
        <f t="shared" si="2"/>
        <v>0.50385166666666659</v>
      </c>
      <c r="F55">
        <f t="shared" si="3"/>
        <v>0.27749999999999997</v>
      </c>
      <c r="G55">
        <f t="shared" si="4"/>
        <v>0.51587000000000005</v>
      </c>
      <c r="H55">
        <f t="shared" si="5"/>
        <v>0.49637199999999998</v>
      </c>
      <c r="K55">
        <v>90</v>
      </c>
    </row>
    <row r="56" spans="1:11" x14ac:dyDescent="0.3">
      <c r="A56" t="s">
        <v>40</v>
      </c>
      <c r="B56" t="s">
        <v>41</v>
      </c>
      <c r="C56">
        <f t="shared" si="0"/>
        <v>0.99990000000000023</v>
      </c>
      <c r="D56">
        <f t="shared" si="1"/>
        <v>1.0954786310460836</v>
      </c>
      <c r="E56">
        <f t="shared" si="2"/>
        <v>0.85552666666666655</v>
      </c>
      <c r="F56">
        <f t="shared" si="3"/>
        <v>0.26749999999999996</v>
      </c>
      <c r="G56">
        <f t="shared" si="4"/>
        <v>0.67101833333333327</v>
      </c>
      <c r="H56">
        <f t="shared" si="5"/>
        <v>0.33467199999999997</v>
      </c>
      <c r="K56">
        <v>131</v>
      </c>
    </row>
    <row r="57" spans="1:11" x14ac:dyDescent="0.3">
      <c r="A57" t="s">
        <v>42</v>
      </c>
      <c r="B57" t="s">
        <v>43</v>
      </c>
      <c r="C57">
        <f t="shared" si="0"/>
        <v>0.27247500000000002</v>
      </c>
      <c r="D57">
        <f t="shared" si="1"/>
        <v>0.56937232395007742</v>
      </c>
      <c r="E57">
        <f t="shared" si="2"/>
        <v>0.38334833333333335</v>
      </c>
      <c r="F57">
        <f t="shared" si="3"/>
        <v>0.44749999999999995</v>
      </c>
      <c r="G57">
        <f t="shared" si="4"/>
        <v>0.36682666666666663</v>
      </c>
      <c r="H57">
        <f t="shared" si="5"/>
        <v>0.13045600000000002</v>
      </c>
      <c r="K57">
        <v>68</v>
      </c>
    </row>
    <row r="58" spans="1:11" x14ac:dyDescent="0.3">
      <c r="A58" t="s">
        <v>44</v>
      </c>
      <c r="B58" t="s">
        <v>45</v>
      </c>
      <c r="C58">
        <f t="shared" si="0"/>
        <v>0.98825000000000007</v>
      </c>
      <c r="D58">
        <f t="shared" si="1"/>
        <v>0.3956838802344031</v>
      </c>
      <c r="E58">
        <f t="shared" si="2"/>
        <v>0.34348000000000006</v>
      </c>
      <c r="F58">
        <f t="shared" si="3"/>
        <v>0.48499999999999999</v>
      </c>
      <c r="G58">
        <f t="shared" si="4"/>
        <v>0.6614633333333334</v>
      </c>
      <c r="H58">
        <f t="shared" si="5"/>
        <v>0.2162</v>
      </c>
      <c r="K58">
        <v>77</v>
      </c>
    </row>
    <row r="59" spans="1:11" x14ac:dyDescent="0.3">
      <c r="A59" t="s">
        <v>46</v>
      </c>
      <c r="B59" t="s">
        <v>47</v>
      </c>
      <c r="C59">
        <f t="shared" si="0"/>
        <v>0.47067499999999995</v>
      </c>
      <c r="D59">
        <f t="shared" si="1"/>
        <v>0.80321930296628885</v>
      </c>
      <c r="E59">
        <f t="shared" si="2"/>
        <v>0.12841500000000003</v>
      </c>
      <c r="F59">
        <f t="shared" si="3"/>
        <v>0.46749999999999997</v>
      </c>
      <c r="G59">
        <f t="shared" si="4"/>
        <v>0.34669666666666665</v>
      </c>
      <c r="H59">
        <f t="shared" si="5"/>
        <v>0.13775999999999999</v>
      </c>
      <c r="K59">
        <v>55</v>
      </c>
    </row>
    <row r="60" spans="1:11" x14ac:dyDescent="0.3">
      <c r="A60" t="s">
        <v>48</v>
      </c>
      <c r="B60" t="s">
        <v>49</v>
      </c>
      <c r="C60">
        <f t="shared" si="0"/>
        <v>0.3408000000000001</v>
      </c>
      <c r="D60">
        <f t="shared" si="1"/>
        <v>0.69945722119635156</v>
      </c>
      <c r="E60">
        <f t="shared" si="2"/>
        <v>0.60789833333333332</v>
      </c>
      <c r="F60">
        <f t="shared" si="3"/>
        <v>0.44749999999999995</v>
      </c>
      <c r="G60">
        <f t="shared" si="4"/>
        <v>0.47483166666666665</v>
      </c>
      <c r="H60">
        <f t="shared" si="5"/>
        <v>0.32245600000000002</v>
      </c>
      <c r="K60">
        <v>77</v>
      </c>
    </row>
    <row r="61" spans="1:11" x14ac:dyDescent="0.3">
      <c r="A61" t="s">
        <v>50</v>
      </c>
      <c r="B61" t="s">
        <v>51</v>
      </c>
      <c r="C61">
        <f t="shared" si="0"/>
        <v>0.76927000000000023</v>
      </c>
      <c r="D61">
        <f t="shared" si="1"/>
        <v>0.58487056814326988</v>
      </c>
      <c r="E61">
        <f t="shared" si="2"/>
        <v>0.4680016666666667</v>
      </c>
      <c r="F61">
        <f t="shared" si="3"/>
        <v>0.48250000000000004</v>
      </c>
      <c r="G61">
        <f t="shared" si="4"/>
        <v>0.50426166666666672</v>
      </c>
      <c r="H61">
        <f t="shared" si="5"/>
        <v>0.21922</v>
      </c>
      <c r="K61">
        <v>83</v>
      </c>
    </row>
    <row r="62" spans="1:11" x14ac:dyDescent="0.3">
      <c r="A62" t="s">
        <v>52</v>
      </c>
      <c r="B62" t="s">
        <v>53</v>
      </c>
      <c r="C62">
        <f t="shared" si="0"/>
        <v>0.75448499999999963</v>
      </c>
      <c r="D62">
        <f t="shared" si="1"/>
        <v>0.70422039281413507</v>
      </c>
      <c r="E62">
        <f t="shared" si="2"/>
        <v>0.5202566666666667</v>
      </c>
      <c r="F62">
        <f t="shared" si="3"/>
        <v>0.39</v>
      </c>
      <c r="G62">
        <f t="shared" si="4"/>
        <v>0.60468833333333338</v>
      </c>
      <c r="H62">
        <f t="shared" si="5"/>
        <v>0.18146799999999999</v>
      </c>
      <c r="K62">
        <v>90</v>
      </c>
    </row>
    <row r="63" spans="1:11" x14ac:dyDescent="0.3">
      <c r="A63" t="s">
        <v>54</v>
      </c>
      <c r="B63" t="s">
        <v>55</v>
      </c>
      <c r="C63">
        <f t="shared" si="0"/>
        <v>0.94862499999999983</v>
      </c>
      <c r="D63">
        <f t="shared" si="1"/>
        <v>1.3100219297671043</v>
      </c>
      <c r="E63">
        <f t="shared" si="2"/>
        <v>0.84669333333333319</v>
      </c>
      <c r="F63">
        <f t="shared" si="3"/>
        <v>0.39750000000000002</v>
      </c>
      <c r="G63">
        <f t="shared" si="4"/>
        <v>0.71371499999999999</v>
      </c>
      <c r="H63">
        <f t="shared" si="5"/>
        <v>0.30949599999999999</v>
      </c>
      <c r="K63">
        <v>124</v>
      </c>
    </row>
    <row r="64" spans="1:11" x14ac:dyDescent="0.3">
      <c r="A64" t="s">
        <v>56</v>
      </c>
      <c r="B64" t="s">
        <v>57</v>
      </c>
      <c r="C64">
        <f t="shared" si="0"/>
        <v>0.99889999999999968</v>
      </c>
      <c r="D64">
        <f t="shared" si="1"/>
        <v>1.250500200080032</v>
      </c>
      <c r="E64">
        <f t="shared" si="2"/>
        <v>0.82470166666666667</v>
      </c>
      <c r="F64">
        <f t="shared" si="3"/>
        <v>0.495</v>
      </c>
      <c r="G64">
        <f t="shared" si="4"/>
        <v>0.19333833333333333</v>
      </c>
      <c r="H64">
        <f t="shared" si="5"/>
        <v>0.33322800000000002</v>
      </c>
      <c r="K64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Q29" sqref="Q29"/>
    </sheetView>
  </sheetViews>
  <sheetFormatPr defaultRowHeight="14.4" x14ac:dyDescent="0.3"/>
  <sheetData>
    <row r="1" spans="1:13" x14ac:dyDescent="0.3">
      <c r="C1" t="s">
        <v>146</v>
      </c>
      <c r="D1" t="s">
        <v>149</v>
      </c>
      <c r="E1" t="s">
        <v>151</v>
      </c>
      <c r="F1" t="s">
        <v>152</v>
      </c>
      <c r="G1" t="s">
        <v>153</v>
      </c>
      <c r="H1" t="s">
        <v>110</v>
      </c>
    </row>
    <row r="2" spans="1:13" x14ac:dyDescent="0.3">
      <c r="C2" t="s">
        <v>0</v>
      </c>
      <c r="D2" t="s">
        <v>71</v>
      </c>
      <c r="E2" t="s">
        <v>73</v>
      </c>
      <c r="F2" t="s">
        <v>78</v>
      </c>
      <c r="G2" t="s">
        <v>96</v>
      </c>
      <c r="H2" t="s">
        <v>109</v>
      </c>
    </row>
    <row r="3" spans="1:13" x14ac:dyDescent="0.3">
      <c r="A3" t="s">
        <v>2</v>
      </c>
      <c r="B3" t="s">
        <v>3</v>
      </c>
      <c r="C3" s="15">
        <v>99.127899999999997</v>
      </c>
      <c r="D3" s="15">
        <v>0.93296199999999996</v>
      </c>
      <c r="E3" s="15">
        <v>76.714600000000004</v>
      </c>
      <c r="F3" s="15">
        <v>16.399999999999999</v>
      </c>
      <c r="G3" s="15">
        <v>31.968399999999999</v>
      </c>
      <c r="H3" s="15">
        <v>9.6796000000000006</v>
      </c>
      <c r="K3" s="8"/>
      <c r="L3" s="8"/>
      <c r="M3" s="8"/>
    </row>
    <row r="4" spans="1:13" x14ac:dyDescent="0.3">
      <c r="A4" t="s">
        <v>4</v>
      </c>
      <c r="B4" t="s">
        <v>5</v>
      </c>
      <c r="C4" s="15">
        <v>99.931899999999999</v>
      </c>
      <c r="D4" s="15">
        <v>1.2903100000000001</v>
      </c>
      <c r="E4" s="15">
        <v>80.079800000000006</v>
      </c>
      <c r="F4" s="15">
        <v>13</v>
      </c>
      <c r="G4" s="15">
        <v>40.847799999999999</v>
      </c>
      <c r="H4" s="15">
        <v>8.8893000000000004</v>
      </c>
      <c r="K4" s="8"/>
      <c r="L4" s="8"/>
      <c r="M4" s="8"/>
    </row>
    <row r="5" spans="1:13" x14ac:dyDescent="0.3">
      <c r="A5" t="s">
        <v>6</v>
      </c>
      <c r="B5" t="s">
        <v>7</v>
      </c>
      <c r="C5" s="15">
        <v>92.52</v>
      </c>
      <c r="D5" s="15">
        <v>1.9371100000000001</v>
      </c>
      <c r="E5" s="15">
        <v>51.246099999999998</v>
      </c>
      <c r="F5" s="15">
        <v>13.3</v>
      </c>
      <c r="G5" s="15">
        <v>19.674099999999999</v>
      </c>
      <c r="H5" s="15">
        <v>2.1061999999999999</v>
      </c>
      <c r="K5" s="8"/>
      <c r="L5" s="8"/>
      <c r="M5" s="8"/>
    </row>
    <row r="6" spans="1:13" x14ac:dyDescent="0.3">
      <c r="A6" t="s">
        <v>8</v>
      </c>
      <c r="B6" t="s">
        <v>9</v>
      </c>
      <c r="C6" s="15">
        <v>96.055499999999995</v>
      </c>
      <c r="D6" s="15">
        <v>3.1492399999999998</v>
      </c>
      <c r="E6" s="15">
        <v>63.375999999999998</v>
      </c>
      <c r="F6" s="15">
        <v>17.399999999999999</v>
      </c>
      <c r="G6" s="15">
        <v>27.630700000000001</v>
      </c>
      <c r="H6" s="15">
        <v>8.3595000000000006</v>
      </c>
      <c r="K6" s="8"/>
      <c r="L6" s="8"/>
      <c r="M6" s="8"/>
    </row>
    <row r="7" spans="1:13" x14ac:dyDescent="0.3">
      <c r="A7" t="s">
        <v>10</v>
      </c>
      <c r="B7" t="s">
        <v>11</v>
      </c>
      <c r="C7" s="15">
        <v>99.995000000000005</v>
      </c>
      <c r="D7" s="15">
        <v>3.2484799999999998</v>
      </c>
      <c r="E7" s="15">
        <v>61.737499999999997</v>
      </c>
      <c r="F7" s="15">
        <v>9</v>
      </c>
      <c r="G7" s="15">
        <v>28.216799999999999</v>
      </c>
      <c r="H7" s="15">
        <v>6.0681000000000003</v>
      </c>
      <c r="K7" s="8"/>
      <c r="L7" s="8"/>
      <c r="M7" s="8"/>
    </row>
    <row r="8" spans="1:13" x14ac:dyDescent="0.3">
      <c r="A8" t="s">
        <v>12</v>
      </c>
      <c r="B8" t="s">
        <v>13</v>
      </c>
      <c r="C8" s="15">
        <v>98.5</v>
      </c>
      <c r="D8" s="15">
        <v>2.47105</v>
      </c>
      <c r="E8" s="15">
        <v>70.276600000000002</v>
      </c>
      <c r="F8" s="15">
        <v>16.7</v>
      </c>
      <c r="G8" s="15">
        <v>23.390599999999999</v>
      </c>
      <c r="H8" s="15">
        <v>12.0441</v>
      </c>
      <c r="K8" s="8"/>
      <c r="L8" s="8"/>
      <c r="M8" s="8"/>
    </row>
    <row r="9" spans="1:13" x14ac:dyDescent="0.3">
      <c r="A9" t="s">
        <v>14</v>
      </c>
      <c r="B9" t="s">
        <v>15</v>
      </c>
      <c r="C9" s="15">
        <v>99.114199999999997</v>
      </c>
      <c r="D9" s="15">
        <v>1.0636099999999999</v>
      </c>
      <c r="E9" s="15">
        <v>90.812299999999993</v>
      </c>
      <c r="F9" s="15">
        <v>18.8</v>
      </c>
      <c r="G9" s="15">
        <v>33.200200000000002</v>
      </c>
      <c r="H9" s="15">
        <v>9.8600999999999992</v>
      </c>
      <c r="K9" s="8"/>
      <c r="L9" s="8"/>
      <c r="M9" s="8"/>
    </row>
    <row r="10" spans="1:13" x14ac:dyDescent="0.3">
      <c r="A10" t="s">
        <v>16</v>
      </c>
      <c r="B10" t="s">
        <v>17</v>
      </c>
      <c r="C10" s="15">
        <v>85.077399999999997</v>
      </c>
      <c r="D10" s="15">
        <v>2.2349399999999999</v>
      </c>
      <c r="E10" s="15">
        <v>76.855699999999999</v>
      </c>
      <c r="F10" s="15">
        <v>13.2</v>
      </c>
      <c r="G10" s="15">
        <v>15.4612</v>
      </c>
      <c r="H10" s="15">
        <v>5.5396000000000001</v>
      </c>
      <c r="K10" s="8"/>
      <c r="L10" s="8"/>
      <c r="M10" s="8"/>
    </row>
    <row r="11" spans="1:13" x14ac:dyDescent="0.3">
      <c r="A11" t="s">
        <v>18</v>
      </c>
      <c r="B11" t="s">
        <v>19</v>
      </c>
      <c r="C11" s="15">
        <v>96.7</v>
      </c>
      <c r="D11" s="15">
        <v>1.2798400000000001</v>
      </c>
      <c r="E11" s="15">
        <v>88.752300000000005</v>
      </c>
      <c r="F11" s="15">
        <v>21.7</v>
      </c>
      <c r="G11" s="15">
        <v>37.457599999999999</v>
      </c>
      <c r="H11" s="15">
        <v>4.7561999999999998</v>
      </c>
      <c r="K11" s="8"/>
      <c r="L11" s="8"/>
      <c r="M11" s="8"/>
    </row>
    <row r="12" spans="1:13" x14ac:dyDescent="0.3">
      <c r="A12" t="s">
        <v>20</v>
      </c>
      <c r="B12" t="s">
        <v>21</v>
      </c>
      <c r="C12" s="15">
        <v>99.701599999999999</v>
      </c>
      <c r="D12" s="15">
        <v>1.4082399999999999</v>
      </c>
      <c r="E12" s="15">
        <v>78.018299999999996</v>
      </c>
      <c r="F12" s="15">
        <v>22.9</v>
      </c>
      <c r="G12" s="15">
        <v>32.783099999999997</v>
      </c>
      <c r="H12" s="15">
        <v>5.2111000000000001</v>
      </c>
      <c r="K12" s="8"/>
      <c r="L12" s="8"/>
      <c r="M12" s="8"/>
    </row>
    <row r="13" spans="1:13" x14ac:dyDescent="0.3">
      <c r="A13" t="s">
        <v>22</v>
      </c>
      <c r="B13" t="s">
        <v>23</v>
      </c>
      <c r="C13" s="15">
        <v>97.45</v>
      </c>
      <c r="D13" s="15">
        <v>0.92539499999999997</v>
      </c>
      <c r="E13" s="15">
        <v>79.8215</v>
      </c>
      <c r="F13" s="15">
        <v>16.2</v>
      </c>
      <c r="G13" s="15">
        <v>29.631</v>
      </c>
      <c r="H13" s="15">
        <v>9.24</v>
      </c>
      <c r="K13" s="8"/>
      <c r="L13" s="8"/>
    </row>
    <row r="14" spans="1:13" x14ac:dyDescent="0.3">
      <c r="A14" t="s">
        <v>24</v>
      </c>
      <c r="B14" t="s">
        <v>25</v>
      </c>
      <c r="C14" s="15">
        <v>99.256900000000002</v>
      </c>
      <c r="D14" s="10">
        <v>1.85</v>
      </c>
      <c r="E14" s="15">
        <v>55.866399999999999</v>
      </c>
      <c r="F14" s="15">
        <v>13.9</v>
      </c>
      <c r="G14" s="15">
        <v>37.1205</v>
      </c>
      <c r="H14" s="15">
        <v>4.2850999999999999</v>
      </c>
      <c r="K14" s="8"/>
      <c r="M14" s="8"/>
    </row>
    <row r="15" spans="1:13" x14ac:dyDescent="0.3">
      <c r="A15" t="s">
        <v>26</v>
      </c>
      <c r="B15" t="s">
        <v>27</v>
      </c>
      <c r="C15" s="15">
        <v>94.354299999999995</v>
      </c>
      <c r="D15" s="15">
        <v>1.6469499999999999</v>
      </c>
      <c r="E15" s="15">
        <v>70.705699999999993</v>
      </c>
      <c r="F15" s="15">
        <v>9.5</v>
      </c>
      <c r="G15" s="15">
        <v>13.1846</v>
      </c>
      <c r="H15" s="15">
        <v>3.8744000000000001</v>
      </c>
      <c r="K15" s="8"/>
      <c r="L15" s="8"/>
      <c r="M15" s="8"/>
    </row>
    <row r="16" spans="1:13" x14ac:dyDescent="0.3">
      <c r="A16" t="s">
        <v>28</v>
      </c>
      <c r="B16" t="s">
        <v>29</v>
      </c>
      <c r="C16" s="15">
        <v>96.253699999999995</v>
      </c>
      <c r="D16" s="15">
        <v>2.0175900000000002</v>
      </c>
      <c r="E16" s="15">
        <v>74.844999999999999</v>
      </c>
      <c r="F16" s="15">
        <v>22.5</v>
      </c>
      <c r="G16" s="15">
        <v>21.6173</v>
      </c>
      <c r="H16" s="15">
        <v>11.3348</v>
      </c>
      <c r="K16" s="8"/>
      <c r="L16" s="8"/>
      <c r="M16" s="8"/>
    </row>
    <row r="17" spans="1:13" x14ac:dyDescent="0.3">
      <c r="A17" t="s">
        <v>30</v>
      </c>
      <c r="B17" t="s">
        <v>31</v>
      </c>
      <c r="C17" s="15">
        <v>98.766000000000005</v>
      </c>
      <c r="D17" s="15">
        <v>1.17496</v>
      </c>
      <c r="E17" s="15">
        <v>56.011699999999998</v>
      </c>
      <c r="F17" s="15">
        <v>13.2</v>
      </c>
      <c r="G17" s="15">
        <v>27.1936</v>
      </c>
      <c r="H17" s="15">
        <v>4.0353000000000003</v>
      </c>
      <c r="K17" s="8"/>
      <c r="L17" s="8"/>
      <c r="M17" s="8"/>
    </row>
    <row r="18" spans="1:13" x14ac:dyDescent="0.3">
      <c r="A18" t="s">
        <v>32</v>
      </c>
      <c r="B18" t="s">
        <v>33</v>
      </c>
      <c r="C18" s="15">
        <v>91.646900000000002</v>
      </c>
      <c r="D18" s="15">
        <v>1.08541</v>
      </c>
      <c r="E18" s="15">
        <v>71.243600000000001</v>
      </c>
      <c r="F18" s="15">
        <v>13.5</v>
      </c>
      <c r="G18" s="15">
        <v>8.4522999999999993</v>
      </c>
      <c r="H18" s="15">
        <v>4.1108000000000002</v>
      </c>
      <c r="K18" s="8"/>
      <c r="L18" s="8"/>
      <c r="M18" s="8"/>
    </row>
    <row r="19" spans="1:13" x14ac:dyDescent="0.3">
      <c r="A19" t="s">
        <v>34</v>
      </c>
      <c r="B19" t="s">
        <v>35</v>
      </c>
      <c r="C19" s="15">
        <v>97.057299999999998</v>
      </c>
      <c r="D19" s="15">
        <v>2.9712499999999999</v>
      </c>
      <c r="E19" s="15">
        <v>65.276300000000006</v>
      </c>
      <c r="F19" s="15">
        <v>23</v>
      </c>
      <c r="G19" s="15">
        <v>39.620199999999997</v>
      </c>
      <c r="H19" s="15">
        <v>11.335900000000001</v>
      </c>
      <c r="K19" s="8"/>
      <c r="L19" s="8"/>
      <c r="M19" s="8"/>
    </row>
    <row r="20" spans="1:13" x14ac:dyDescent="0.3">
      <c r="A20" t="s">
        <v>36</v>
      </c>
      <c r="B20" t="s">
        <v>37</v>
      </c>
      <c r="C20" s="15">
        <v>99.991500000000002</v>
      </c>
      <c r="E20" s="15">
        <v>92.844300000000004</v>
      </c>
      <c r="G20" s="15">
        <v>36.290300000000002</v>
      </c>
      <c r="H20" s="15">
        <v>15.117599999999999</v>
      </c>
      <c r="K20" s="8"/>
      <c r="L20" s="8"/>
      <c r="M20" s="8"/>
    </row>
    <row r="21" spans="1:13" x14ac:dyDescent="0.3">
      <c r="A21" t="s">
        <v>38</v>
      </c>
      <c r="B21" t="s">
        <v>39</v>
      </c>
      <c r="C21" s="15">
        <v>99.976799999999997</v>
      </c>
      <c r="D21" s="10">
        <v>1.86</v>
      </c>
      <c r="E21" s="15">
        <v>66.218299999999999</v>
      </c>
      <c r="F21" s="15">
        <v>11.1</v>
      </c>
      <c r="G21" s="15">
        <v>25.3918</v>
      </c>
      <c r="H21" s="15">
        <v>12.4093</v>
      </c>
      <c r="K21" s="8"/>
      <c r="L21" s="8"/>
      <c r="M21" s="8"/>
    </row>
    <row r="22" spans="1:13" x14ac:dyDescent="0.3">
      <c r="A22" t="s">
        <v>40</v>
      </c>
      <c r="B22" t="s">
        <v>41</v>
      </c>
      <c r="C22" s="15">
        <v>99.992599999999996</v>
      </c>
      <c r="D22" s="15">
        <v>1.02257</v>
      </c>
      <c r="E22" s="15">
        <v>92.3767</v>
      </c>
      <c r="F22" s="15">
        <v>10.7</v>
      </c>
      <c r="G22" s="15">
        <v>33.799799999999998</v>
      </c>
      <c r="H22" s="15">
        <v>8.3667999999999996</v>
      </c>
      <c r="K22" s="8"/>
      <c r="L22" s="8"/>
      <c r="M22" s="8"/>
    </row>
    <row r="23" spans="1:13" x14ac:dyDescent="0.3">
      <c r="A23" t="s">
        <v>42</v>
      </c>
      <c r="B23" t="s">
        <v>43</v>
      </c>
      <c r="C23" s="15">
        <v>87.628500000000003</v>
      </c>
      <c r="D23" s="15">
        <v>2.1384799999999999</v>
      </c>
      <c r="E23" s="15">
        <v>59.8748</v>
      </c>
      <c r="F23" s="15">
        <v>17.899999999999999</v>
      </c>
      <c r="G23" s="15">
        <v>17.093499999999999</v>
      </c>
      <c r="H23" s="15">
        <v>3.2614000000000001</v>
      </c>
      <c r="K23" s="8"/>
      <c r="L23" s="8"/>
      <c r="M23" s="8"/>
    </row>
    <row r="24" spans="1:13" x14ac:dyDescent="0.3">
      <c r="A24" t="s">
        <v>44</v>
      </c>
      <c r="B24" t="s">
        <v>45</v>
      </c>
      <c r="C24" s="15">
        <v>99.685000000000002</v>
      </c>
      <c r="D24" s="15">
        <v>2.3849300000000002</v>
      </c>
      <c r="E24" s="15">
        <v>57.728299999999997</v>
      </c>
      <c r="F24" s="15">
        <v>19.399999999999999</v>
      </c>
      <c r="G24" s="15">
        <v>32.006500000000003</v>
      </c>
      <c r="H24" s="15">
        <v>5.4050000000000002</v>
      </c>
      <c r="K24" s="8"/>
      <c r="L24" s="8"/>
      <c r="M24" s="8"/>
    </row>
    <row r="25" spans="1:13" x14ac:dyDescent="0.3">
      <c r="A25" t="s">
        <v>46</v>
      </c>
      <c r="B25" t="s">
        <v>47</v>
      </c>
      <c r="C25" s="15">
        <v>89.995400000000004</v>
      </c>
      <c r="D25" s="15">
        <v>1.1936199999999999</v>
      </c>
      <c r="E25" s="15">
        <v>45.378900000000002</v>
      </c>
      <c r="F25" s="15">
        <v>18.7</v>
      </c>
      <c r="G25" s="15">
        <v>15.2501</v>
      </c>
      <c r="H25" s="15">
        <v>3.444</v>
      </c>
      <c r="K25" s="8"/>
      <c r="L25" s="8"/>
      <c r="M25" s="8"/>
    </row>
    <row r="26" spans="1:13" x14ac:dyDescent="0.3">
      <c r="A26" t="s">
        <v>48</v>
      </c>
      <c r="B26" t="s">
        <v>49</v>
      </c>
      <c r="C26" s="15">
        <v>86.5167</v>
      </c>
      <c r="D26" s="15">
        <v>1.39839</v>
      </c>
      <c r="E26" s="15">
        <v>74.419600000000003</v>
      </c>
      <c r="F26" s="15">
        <v>17.899999999999999</v>
      </c>
      <c r="G26" s="15">
        <v>30.834700000000002</v>
      </c>
      <c r="H26" s="15">
        <v>8.0614000000000008</v>
      </c>
      <c r="K26" s="8"/>
      <c r="L26" s="8"/>
      <c r="M26" s="8"/>
    </row>
    <row r="27" spans="1:13" x14ac:dyDescent="0.3">
      <c r="A27" t="s">
        <v>50</v>
      </c>
      <c r="B27" t="s">
        <v>51</v>
      </c>
      <c r="C27" s="15">
        <v>95.185599999999994</v>
      </c>
      <c r="D27" s="15">
        <v>1.5543</v>
      </c>
      <c r="E27" s="15">
        <v>68.588200000000001</v>
      </c>
      <c r="F27" s="15">
        <v>19.3</v>
      </c>
      <c r="G27" s="15">
        <v>28.0548</v>
      </c>
      <c r="H27" s="15">
        <v>5.4805000000000001</v>
      </c>
      <c r="K27" s="8"/>
      <c r="L27" s="8"/>
      <c r="M27" s="8"/>
    </row>
    <row r="28" spans="1:13" x14ac:dyDescent="0.3">
      <c r="A28" t="s">
        <v>52</v>
      </c>
      <c r="B28" t="s">
        <v>53</v>
      </c>
      <c r="C28" s="15">
        <v>96.531899999999993</v>
      </c>
      <c r="D28" s="15">
        <v>2.73671</v>
      </c>
      <c r="E28" s="15">
        <v>65.911000000000001</v>
      </c>
      <c r="F28" s="15">
        <v>15.6</v>
      </c>
      <c r="G28" s="15">
        <v>31.293500000000002</v>
      </c>
      <c r="H28" s="15">
        <v>4.5366999999999997</v>
      </c>
      <c r="K28" s="8"/>
      <c r="L28" s="8"/>
      <c r="M28" s="8"/>
    </row>
    <row r="29" spans="1:13" x14ac:dyDescent="0.3">
      <c r="A29" t="s">
        <v>54</v>
      </c>
      <c r="B29" t="s">
        <v>55</v>
      </c>
      <c r="C29" s="15">
        <v>99.021299999999997</v>
      </c>
      <c r="D29" s="15">
        <v>0.60994499999999996</v>
      </c>
      <c r="E29" s="15">
        <v>92.119200000000006</v>
      </c>
      <c r="F29" s="15">
        <v>15.9</v>
      </c>
      <c r="G29" s="15">
        <v>45.094499999999996</v>
      </c>
      <c r="H29" s="15">
        <v>7.7374000000000001</v>
      </c>
      <c r="K29" s="8"/>
      <c r="L29" s="8"/>
      <c r="M29" s="8"/>
    </row>
    <row r="30" spans="1:13" x14ac:dyDescent="0.3">
      <c r="A30" t="s">
        <v>56</v>
      </c>
      <c r="B30" t="s">
        <v>57</v>
      </c>
      <c r="C30" s="15">
        <v>99.977599999999995</v>
      </c>
      <c r="D30" s="15">
        <v>0.94713899999999995</v>
      </c>
      <c r="E30" s="15">
        <v>86.521500000000003</v>
      </c>
      <c r="F30" s="15">
        <v>19.8</v>
      </c>
      <c r="G30" s="15">
        <v>11.022500000000001</v>
      </c>
      <c r="H30" s="15">
        <v>8.3307000000000002</v>
      </c>
      <c r="K30" s="8"/>
      <c r="L30" s="8"/>
      <c r="M30" s="8"/>
    </row>
    <row r="31" spans="1:13" x14ac:dyDescent="0.3">
      <c r="K31" s="8"/>
      <c r="L31" s="8"/>
    </row>
    <row r="33" spans="1:11" x14ac:dyDescent="0.3">
      <c r="A33" t="s">
        <v>119</v>
      </c>
      <c r="C33" s="15">
        <v>80</v>
      </c>
      <c r="D33" s="15">
        <v>0</v>
      </c>
      <c r="E33" s="15">
        <v>40</v>
      </c>
      <c r="F33" s="15">
        <v>0</v>
      </c>
      <c r="G33" s="15">
        <v>0</v>
      </c>
      <c r="H33" s="15">
        <v>0</v>
      </c>
    </row>
    <row r="34" spans="1:11" x14ac:dyDescent="0.3">
      <c r="A34" t="s">
        <v>120</v>
      </c>
      <c r="C34" s="15">
        <v>100</v>
      </c>
      <c r="D34" s="15">
        <v>4</v>
      </c>
      <c r="E34" s="15">
        <v>100</v>
      </c>
      <c r="F34" s="15">
        <v>40</v>
      </c>
      <c r="G34" s="15">
        <v>60</v>
      </c>
      <c r="H34" s="15">
        <v>25</v>
      </c>
    </row>
    <row r="36" spans="1:11" x14ac:dyDescent="0.3">
      <c r="K36" t="s">
        <v>156</v>
      </c>
    </row>
    <row r="37" spans="1:11" x14ac:dyDescent="0.3">
      <c r="A37" t="s">
        <v>2</v>
      </c>
      <c r="B37" t="s">
        <v>3</v>
      </c>
      <c r="C37">
        <f>(C3-80)/20</f>
        <v>0.95639499999999988</v>
      </c>
      <c r="D37">
        <f>(4-D3)/4</f>
        <v>0.76675950000000004</v>
      </c>
      <c r="E37">
        <f>(E3-40)/60</f>
        <v>0.61191000000000006</v>
      </c>
      <c r="F37">
        <f>(F3-0)/40</f>
        <v>0.41</v>
      </c>
      <c r="G37">
        <f>(G3-0)/60</f>
        <v>0.53280666666666665</v>
      </c>
      <c r="H37">
        <f>(H3-0)/25</f>
        <v>0.38718400000000003</v>
      </c>
      <c r="K37">
        <v>131</v>
      </c>
    </row>
    <row r="38" spans="1:11" x14ac:dyDescent="0.3">
      <c r="A38" t="s">
        <v>4</v>
      </c>
      <c r="B38" t="s">
        <v>5</v>
      </c>
      <c r="C38">
        <f t="shared" ref="C38:C64" si="0">(C4-80)/20</f>
        <v>0.9965949999999999</v>
      </c>
      <c r="D38">
        <f t="shared" ref="D38:D64" si="1">(4-D4)/4</f>
        <v>0.67742250000000004</v>
      </c>
      <c r="E38">
        <f t="shared" ref="E38:E64" si="2">(E4-40)/60</f>
        <v>0.66799666666666679</v>
      </c>
      <c r="F38">
        <f t="shared" ref="F38:F64" si="3">(F4-0)/40</f>
        <v>0.32500000000000001</v>
      </c>
      <c r="G38">
        <f t="shared" ref="G38:G64" si="4">(G4-0)/60</f>
        <v>0.68079666666666661</v>
      </c>
      <c r="H38">
        <f t="shared" ref="H38:H64" si="5">(H4-0)/25</f>
        <v>0.355572</v>
      </c>
      <c r="K38">
        <v>120</v>
      </c>
    </row>
    <row r="39" spans="1:11" x14ac:dyDescent="0.3">
      <c r="A39" t="s">
        <v>6</v>
      </c>
      <c r="B39" t="s">
        <v>7</v>
      </c>
      <c r="C39">
        <f t="shared" si="0"/>
        <v>0.62599999999999978</v>
      </c>
      <c r="D39">
        <f t="shared" si="1"/>
        <v>0.51572249999999997</v>
      </c>
      <c r="E39">
        <f t="shared" si="2"/>
        <v>0.18743499999999996</v>
      </c>
      <c r="F39">
        <f t="shared" si="3"/>
        <v>0.33250000000000002</v>
      </c>
      <c r="G39">
        <f t="shared" si="4"/>
        <v>0.32790166666666665</v>
      </c>
      <c r="H39">
        <f t="shared" si="5"/>
        <v>8.424799999999999E-2</v>
      </c>
      <c r="K39">
        <v>46</v>
      </c>
    </row>
    <row r="40" spans="1:11" x14ac:dyDescent="0.3">
      <c r="A40" t="s">
        <v>8</v>
      </c>
      <c r="B40" t="s">
        <v>9</v>
      </c>
      <c r="C40">
        <f t="shared" si="0"/>
        <v>0.80277499999999979</v>
      </c>
      <c r="D40">
        <f t="shared" si="1"/>
        <v>0.21269000000000005</v>
      </c>
      <c r="E40">
        <f t="shared" si="2"/>
        <v>0.38959999999999995</v>
      </c>
      <c r="F40">
        <f t="shared" si="3"/>
        <v>0.43499999999999994</v>
      </c>
      <c r="G40">
        <f t="shared" si="4"/>
        <v>0.46051166666666671</v>
      </c>
      <c r="H40">
        <f t="shared" si="5"/>
        <v>0.33438000000000001</v>
      </c>
      <c r="K40">
        <v>59</v>
      </c>
    </row>
    <row r="41" spans="1:11" x14ac:dyDescent="0.3">
      <c r="A41" t="s">
        <v>10</v>
      </c>
      <c r="B41" t="s">
        <v>11</v>
      </c>
      <c r="C41">
        <f t="shared" si="0"/>
        <v>0.99975000000000025</v>
      </c>
      <c r="D41">
        <f t="shared" si="1"/>
        <v>0.18788000000000005</v>
      </c>
      <c r="E41">
        <f t="shared" si="2"/>
        <v>0.36229166666666662</v>
      </c>
      <c r="F41">
        <f t="shared" si="3"/>
        <v>0.22500000000000001</v>
      </c>
      <c r="G41">
        <f t="shared" si="4"/>
        <v>0.47027999999999998</v>
      </c>
      <c r="H41">
        <f t="shared" si="5"/>
        <v>0.24272400000000002</v>
      </c>
      <c r="K41">
        <v>84</v>
      </c>
    </row>
    <row r="42" spans="1:11" x14ac:dyDescent="0.3">
      <c r="A42" t="s">
        <v>12</v>
      </c>
      <c r="B42" t="s">
        <v>13</v>
      </c>
      <c r="C42">
        <f t="shared" si="0"/>
        <v>0.92500000000000004</v>
      </c>
      <c r="D42">
        <f t="shared" si="1"/>
        <v>0.38223750000000001</v>
      </c>
      <c r="E42">
        <f t="shared" si="2"/>
        <v>0.50461</v>
      </c>
      <c r="F42">
        <f t="shared" si="3"/>
        <v>0.41749999999999998</v>
      </c>
      <c r="G42">
        <f t="shared" si="4"/>
        <v>0.38984333333333332</v>
      </c>
      <c r="H42">
        <f t="shared" si="5"/>
        <v>0.48176400000000003</v>
      </c>
      <c r="K42">
        <v>84</v>
      </c>
    </row>
    <row r="43" spans="1:11" x14ac:dyDescent="0.3">
      <c r="A43" t="s">
        <v>14</v>
      </c>
      <c r="B43" t="s">
        <v>15</v>
      </c>
      <c r="C43">
        <f t="shared" si="0"/>
        <v>0.95570999999999984</v>
      </c>
      <c r="D43">
        <f t="shared" si="1"/>
        <v>0.73409750000000007</v>
      </c>
      <c r="E43">
        <f t="shared" si="2"/>
        <v>0.84687166666666658</v>
      </c>
      <c r="F43">
        <f t="shared" si="3"/>
        <v>0.47000000000000003</v>
      </c>
      <c r="G43">
        <f t="shared" si="4"/>
        <v>0.5533366666666667</v>
      </c>
      <c r="H43">
        <f t="shared" si="5"/>
        <v>0.39440399999999998</v>
      </c>
      <c r="K43">
        <v>128</v>
      </c>
    </row>
    <row r="44" spans="1:11" x14ac:dyDescent="0.3">
      <c r="A44" t="s">
        <v>16</v>
      </c>
      <c r="B44" t="s">
        <v>17</v>
      </c>
      <c r="C44">
        <f t="shared" si="0"/>
        <v>0.25386999999999987</v>
      </c>
      <c r="D44">
        <f t="shared" si="1"/>
        <v>0.44126500000000002</v>
      </c>
      <c r="E44">
        <f t="shared" si="2"/>
        <v>0.61426166666666659</v>
      </c>
      <c r="F44">
        <f t="shared" si="3"/>
        <v>0.32999999999999996</v>
      </c>
      <c r="G44">
        <f t="shared" si="4"/>
        <v>0.25768666666666667</v>
      </c>
      <c r="H44">
        <f t="shared" si="5"/>
        <v>0.221584</v>
      </c>
      <c r="K44">
        <v>75</v>
      </c>
    </row>
    <row r="45" spans="1:11" x14ac:dyDescent="0.3">
      <c r="A45" t="s">
        <v>18</v>
      </c>
      <c r="B45" t="s">
        <v>19</v>
      </c>
      <c r="C45">
        <f t="shared" si="0"/>
        <v>0.83500000000000019</v>
      </c>
      <c r="D45">
        <f t="shared" si="1"/>
        <v>0.68003999999999998</v>
      </c>
      <c r="E45">
        <f t="shared" si="2"/>
        <v>0.81253833333333347</v>
      </c>
      <c r="F45">
        <f t="shared" si="3"/>
        <v>0.54249999999999998</v>
      </c>
      <c r="G45">
        <f t="shared" si="4"/>
        <v>0.62429333333333337</v>
      </c>
      <c r="H45">
        <f t="shared" si="5"/>
        <v>0.190248</v>
      </c>
      <c r="K45">
        <v>113</v>
      </c>
    </row>
    <row r="46" spans="1:11" x14ac:dyDescent="0.3">
      <c r="A46" t="s">
        <v>20</v>
      </c>
      <c r="B46" t="s">
        <v>21</v>
      </c>
      <c r="C46">
        <f t="shared" si="0"/>
        <v>0.98507999999999996</v>
      </c>
      <c r="D46">
        <f t="shared" si="1"/>
        <v>0.64793999999999996</v>
      </c>
      <c r="E46">
        <f t="shared" si="2"/>
        <v>0.6336383333333333</v>
      </c>
      <c r="F46">
        <f t="shared" si="3"/>
        <v>0.57250000000000001</v>
      </c>
      <c r="G46">
        <f t="shared" si="4"/>
        <v>0.54638500000000001</v>
      </c>
      <c r="H46">
        <f t="shared" si="5"/>
        <v>0.20844399999999999</v>
      </c>
      <c r="K46">
        <v>109</v>
      </c>
    </row>
    <row r="47" spans="1:11" x14ac:dyDescent="0.3">
      <c r="A47" t="s">
        <v>22</v>
      </c>
      <c r="B47" t="s">
        <v>23</v>
      </c>
      <c r="C47">
        <f t="shared" si="0"/>
        <v>0.87250000000000016</v>
      </c>
      <c r="D47">
        <f t="shared" si="1"/>
        <v>0.76865125000000001</v>
      </c>
      <c r="E47">
        <f t="shared" si="2"/>
        <v>0.66369166666666668</v>
      </c>
      <c r="F47">
        <f t="shared" si="3"/>
        <v>0.40499999999999997</v>
      </c>
      <c r="G47">
        <f t="shared" si="4"/>
        <v>0.49385000000000001</v>
      </c>
      <c r="H47">
        <f t="shared" si="5"/>
        <v>0.36959999999999998</v>
      </c>
      <c r="K47">
        <v>124</v>
      </c>
    </row>
    <row r="48" spans="1:11" x14ac:dyDescent="0.3">
      <c r="A48" t="s">
        <v>24</v>
      </c>
      <c r="B48" t="s">
        <v>25</v>
      </c>
      <c r="C48">
        <f t="shared" si="0"/>
        <v>0.96284500000000006</v>
      </c>
      <c r="D48">
        <f t="shared" si="1"/>
        <v>0.53749999999999998</v>
      </c>
      <c r="E48">
        <f t="shared" si="2"/>
        <v>0.26443999999999995</v>
      </c>
      <c r="F48">
        <f t="shared" si="3"/>
        <v>0.34750000000000003</v>
      </c>
      <c r="G48">
        <f t="shared" si="4"/>
        <v>0.61867499999999997</v>
      </c>
      <c r="H48">
        <f t="shared" si="5"/>
        <v>0.171404</v>
      </c>
      <c r="K48">
        <v>72</v>
      </c>
    </row>
    <row r="49" spans="1:11" x14ac:dyDescent="0.3">
      <c r="A49" t="s">
        <v>26</v>
      </c>
      <c r="B49" t="s">
        <v>27</v>
      </c>
      <c r="C49">
        <f t="shared" si="0"/>
        <v>0.71771499999999977</v>
      </c>
      <c r="D49">
        <f t="shared" si="1"/>
        <v>0.58826250000000002</v>
      </c>
      <c r="E49">
        <f t="shared" si="2"/>
        <v>0.51176166666666656</v>
      </c>
      <c r="F49">
        <f t="shared" si="3"/>
        <v>0.23749999999999999</v>
      </c>
      <c r="G49">
        <f t="shared" si="4"/>
        <v>0.21974333333333332</v>
      </c>
      <c r="H49">
        <f t="shared" si="5"/>
        <v>0.154976</v>
      </c>
      <c r="K49">
        <v>67</v>
      </c>
    </row>
    <row r="50" spans="1:11" x14ac:dyDescent="0.3">
      <c r="A50" t="s">
        <v>28</v>
      </c>
      <c r="B50" t="s">
        <v>29</v>
      </c>
      <c r="C50">
        <f t="shared" si="0"/>
        <v>0.81268499999999977</v>
      </c>
      <c r="D50">
        <f t="shared" si="1"/>
        <v>0.49560249999999995</v>
      </c>
      <c r="E50">
        <f t="shared" si="2"/>
        <v>0.58074999999999999</v>
      </c>
      <c r="F50">
        <f t="shared" si="3"/>
        <v>0.5625</v>
      </c>
      <c r="G50">
        <f t="shared" si="4"/>
        <v>0.36028833333333332</v>
      </c>
      <c r="H50">
        <f t="shared" si="5"/>
        <v>0.45339199999999996</v>
      </c>
    </row>
    <row r="51" spans="1:11" x14ac:dyDescent="0.3">
      <c r="A51" t="s">
        <v>30</v>
      </c>
      <c r="B51" t="s">
        <v>31</v>
      </c>
      <c r="C51">
        <f t="shared" si="0"/>
        <v>0.93830000000000024</v>
      </c>
      <c r="D51">
        <f t="shared" si="1"/>
        <v>0.70626</v>
      </c>
      <c r="E51">
        <f t="shared" si="2"/>
        <v>0.26686166666666661</v>
      </c>
      <c r="F51">
        <f t="shared" si="3"/>
        <v>0.32999999999999996</v>
      </c>
      <c r="G51">
        <f t="shared" si="4"/>
        <v>0.45322666666666667</v>
      </c>
      <c r="H51">
        <f t="shared" si="5"/>
        <v>0.161412</v>
      </c>
      <c r="K51">
        <v>99</v>
      </c>
    </row>
    <row r="52" spans="1:11" x14ac:dyDescent="0.3">
      <c r="A52" t="s">
        <v>32</v>
      </c>
      <c r="B52" t="s">
        <v>33</v>
      </c>
      <c r="C52">
        <f t="shared" si="0"/>
        <v>0.58234500000000011</v>
      </c>
      <c r="D52">
        <f t="shared" si="1"/>
        <v>0.7286475</v>
      </c>
      <c r="E52">
        <f t="shared" si="2"/>
        <v>0.52072666666666667</v>
      </c>
      <c r="F52">
        <f t="shared" si="3"/>
        <v>0.33750000000000002</v>
      </c>
      <c r="G52">
        <f t="shared" si="4"/>
        <v>0.14087166666666665</v>
      </c>
      <c r="H52">
        <f t="shared" si="5"/>
        <v>0.16443200000000002</v>
      </c>
      <c r="K52">
        <v>62</v>
      </c>
    </row>
    <row r="53" spans="1:11" x14ac:dyDescent="0.3">
      <c r="A53" t="s">
        <v>34</v>
      </c>
      <c r="B53" t="s">
        <v>35</v>
      </c>
      <c r="C53">
        <f t="shared" si="0"/>
        <v>0.85286499999999987</v>
      </c>
      <c r="D53">
        <f t="shared" si="1"/>
        <v>0.25718750000000001</v>
      </c>
      <c r="E53">
        <f t="shared" si="2"/>
        <v>0.42127166666666677</v>
      </c>
      <c r="F53">
        <f t="shared" si="3"/>
        <v>0.57499999999999996</v>
      </c>
      <c r="G53">
        <f t="shared" si="4"/>
        <v>0.66033666666666657</v>
      </c>
      <c r="H53">
        <f t="shared" si="5"/>
        <v>0.45343600000000001</v>
      </c>
      <c r="K53">
        <v>73</v>
      </c>
    </row>
    <row r="54" spans="1:11" x14ac:dyDescent="0.3">
      <c r="A54" t="s">
        <v>36</v>
      </c>
      <c r="B54" t="s">
        <v>37</v>
      </c>
      <c r="C54">
        <f t="shared" si="0"/>
        <v>0.9995750000000001</v>
      </c>
      <c r="D54">
        <f t="shared" si="1"/>
        <v>1</v>
      </c>
      <c r="E54">
        <f t="shared" si="2"/>
        <v>0.8807383333333334</v>
      </c>
      <c r="F54">
        <f t="shared" si="3"/>
        <v>0</v>
      </c>
      <c r="G54">
        <f t="shared" si="4"/>
        <v>0.60483833333333337</v>
      </c>
      <c r="H54">
        <f t="shared" si="5"/>
        <v>0.60470400000000002</v>
      </c>
    </row>
    <row r="55" spans="1:11" x14ac:dyDescent="0.3">
      <c r="A55" t="s">
        <v>38</v>
      </c>
      <c r="B55" t="s">
        <v>39</v>
      </c>
      <c r="C55">
        <f t="shared" si="0"/>
        <v>0.99883999999999984</v>
      </c>
      <c r="D55">
        <f t="shared" si="1"/>
        <v>0.53499999999999992</v>
      </c>
      <c r="E55">
        <f t="shared" si="2"/>
        <v>0.43697166666666665</v>
      </c>
      <c r="F55">
        <f t="shared" si="3"/>
        <v>0.27749999999999997</v>
      </c>
      <c r="G55">
        <f t="shared" si="4"/>
        <v>0.42319666666666667</v>
      </c>
      <c r="H55">
        <f t="shared" si="5"/>
        <v>0.49637199999999998</v>
      </c>
      <c r="K55">
        <v>86</v>
      </c>
    </row>
    <row r="56" spans="1:11" x14ac:dyDescent="0.3">
      <c r="A56" t="s">
        <v>40</v>
      </c>
      <c r="B56" t="s">
        <v>41</v>
      </c>
      <c r="C56">
        <f t="shared" si="0"/>
        <v>0.9996299999999998</v>
      </c>
      <c r="D56">
        <f t="shared" si="1"/>
        <v>0.74435750000000001</v>
      </c>
      <c r="E56">
        <f t="shared" si="2"/>
        <v>0.87294499999999997</v>
      </c>
      <c r="F56">
        <f t="shared" si="3"/>
        <v>0.26749999999999996</v>
      </c>
      <c r="G56">
        <f t="shared" si="4"/>
        <v>0.56333</v>
      </c>
      <c r="H56">
        <f t="shared" si="5"/>
        <v>0.33467199999999997</v>
      </c>
      <c r="K56">
        <v>134</v>
      </c>
    </row>
    <row r="57" spans="1:11" x14ac:dyDescent="0.3">
      <c r="A57" t="s">
        <v>42</v>
      </c>
      <c r="B57" t="s">
        <v>43</v>
      </c>
      <c r="C57">
        <f t="shared" si="0"/>
        <v>0.38142500000000013</v>
      </c>
      <c r="D57">
        <f t="shared" si="1"/>
        <v>0.46538000000000002</v>
      </c>
      <c r="E57">
        <f t="shared" si="2"/>
        <v>0.33124666666666669</v>
      </c>
      <c r="F57">
        <f t="shared" si="3"/>
        <v>0.44749999999999995</v>
      </c>
      <c r="G57">
        <f t="shared" si="4"/>
        <v>0.28489166666666665</v>
      </c>
      <c r="H57">
        <f t="shared" si="5"/>
        <v>0.13045600000000002</v>
      </c>
      <c r="K57">
        <v>67</v>
      </c>
    </row>
    <row r="58" spans="1:11" x14ac:dyDescent="0.3">
      <c r="A58" t="s">
        <v>44</v>
      </c>
      <c r="B58" t="s">
        <v>45</v>
      </c>
      <c r="C58">
        <f t="shared" si="0"/>
        <v>0.98425000000000007</v>
      </c>
      <c r="D58">
        <f t="shared" si="1"/>
        <v>0.40376749999999995</v>
      </c>
      <c r="E58">
        <f t="shared" si="2"/>
        <v>0.29547166666666663</v>
      </c>
      <c r="F58">
        <f t="shared" si="3"/>
        <v>0.48499999999999999</v>
      </c>
      <c r="G58">
        <f t="shared" si="4"/>
        <v>0.5334416666666667</v>
      </c>
      <c r="H58">
        <f t="shared" si="5"/>
        <v>0.2162</v>
      </c>
      <c r="K58">
        <v>77</v>
      </c>
    </row>
    <row r="59" spans="1:11" x14ac:dyDescent="0.3">
      <c r="A59" t="s">
        <v>46</v>
      </c>
      <c r="B59" t="s">
        <v>47</v>
      </c>
      <c r="C59">
        <f t="shared" si="0"/>
        <v>0.49977000000000016</v>
      </c>
      <c r="D59">
        <f t="shared" si="1"/>
        <v>0.70159499999999997</v>
      </c>
      <c r="E59">
        <f t="shared" si="2"/>
        <v>8.9648333333333358E-2</v>
      </c>
      <c r="F59">
        <f t="shared" si="3"/>
        <v>0.46749999999999997</v>
      </c>
      <c r="G59">
        <f t="shared" si="4"/>
        <v>0.25416833333333333</v>
      </c>
      <c r="H59">
        <f t="shared" si="5"/>
        <v>0.13775999999999999</v>
      </c>
      <c r="K59">
        <v>55</v>
      </c>
    </row>
    <row r="60" spans="1:11" x14ac:dyDescent="0.3">
      <c r="A60" t="s">
        <v>48</v>
      </c>
      <c r="B60" t="s">
        <v>49</v>
      </c>
      <c r="C60">
        <f t="shared" si="0"/>
        <v>0.32583499999999999</v>
      </c>
      <c r="D60">
        <f t="shared" si="1"/>
        <v>0.65040249999999999</v>
      </c>
      <c r="E60">
        <f t="shared" si="2"/>
        <v>0.57366000000000006</v>
      </c>
      <c r="F60">
        <f t="shared" si="3"/>
        <v>0.44749999999999995</v>
      </c>
      <c r="G60">
        <f t="shared" si="4"/>
        <v>0.51391166666666666</v>
      </c>
      <c r="H60">
        <f t="shared" si="5"/>
        <v>0.32245600000000002</v>
      </c>
      <c r="K60">
        <v>77</v>
      </c>
    </row>
    <row r="61" spans="1:11" x14ac:dyDescent="0.3">
      <c r="A61" t="s">
        <v>50</v>
      </c>
      <c r="B61" t="s">
        <v>51</v>
      </c>
      <c r="C61">
        <f t="shared" si="0"/>
        <v>0.75927999999999973</v>
      </c>
      <c r="D61">
        <f t="shared" si="1"/>
        <v>0.611425</v>
      </c>
      <c r="E61">
        <f t="shared" si="2"/>
        <v>0.47647</v>
      </c>
      <c r="F61">
        <f t="shared" si="3"/>
        <v>0.48250000000000004</v>
      </c>
      <c r="G61">
        <f t="shared" si="4"/>
        <v>0.46758</v>
      </c>
      <c r="H61">
        <f t="shared" si="5"/>
        <v>0.21922</v>
      </c>
      <c r="K61">
        <v>81</v>
      </c>
    </row>
    <row r="62" spans="1:11" x14ac:dyDescent="0.3">
      <c r="A62" t="s">
        <v>52</v>
      </c>
      <c r="B62" t="s">
        <v>53</v>
      </c>
      <c r="C62">
        <f t="shared" si="0"/>
        <v>0.82659499999999964</v>
      </c>
      <c r="D62">
        <f t="shared" si="1"/>
        <v>0.31582250000000001</v>
      </c>
      <c r="E62">
        <f t="shared" si="2"/>
        <v>0.43185000000000001</v>
      </c>
      <c r="F62">
        <f t="shared" si="3"/>
        <v>0.39</v>
      </c>
      <c r="G62">
        <f t="shared" si="4"/>
        <v>0.52155833333333335</v>
      </c>
      <c r="H62">
        <f t="shared" si="5"/>
        <v>0.18146799999999999</v>
      </c>
      <c r="K62">
        <v>90</v>
      </c>
    </row>
    <row r="63" spans="1:11" x14ac:dyDescent="0.3">
      <c r="A63" t="s">
        <v>54</v>
      </c>
      <c r="B63" t="s">
        <v>55</v>
      </c>
      <c r="C63">
        <f t="shared" si="0"/>
        <v>0.95106499999999983</v>
      </c>
      <c r="D63">
        <f t="shared" si="1"/>
        <v>0.84751375000000007</v>
      </c>
      <c r="E63">
        <f t="shared" si="2"/>
        <v>0.86865333333333339</v>
      </c>
      <c r="F63">
        <f t="shared" si="3"/>
        <v>0.39750000000000002</v>
      </c>
      <c r="G63">
        <f t="shared" si="4"/>
        <v>0.75157499999999999</v>
      </c>
      <c r="H63">
        <f t="shared" si="5"/>
        <v>0.30949599999999999</v>
      </c>
      <c r="K63">
        <v>125</v>
      </c>
    </row>
    <row r="64" spans="1:11" x14ac:dyDescent="0.3">
      <c r="A64" t="s">
        <v>56</v>
      </c>
      <c r="B64" t="s">
        <v>57</v>
      </c>
      <c r="C64">
        <f t="shared" si="0"/>
        <v>0.99887999999999977</v>
      </c>
      <c r="D64">
        <f t="shared" si="1"/>
        <v>0.76321525000000001</v>
      </c>
      <c r="E64">
        <f t="shared" si="2"/>
        <v>0.77535833333333337</v>
      </c>
      <c r="F64">
        <f t="shared" si="3"/>
        <v>0.495</v>
      </c>
      <c r="G64">
        <f t="shared" si="4"/>
        <v>0.18370833333333333</v>
      </c>
      <c r="H64">
        <f t="shared" si="5"/>
        <v>0.33322800000000002</v>
      </c>
      <c r="K64">
        <v>107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65"/>
  <sheetViews>
    <sheetView tabSelected="1" zoomScale="120" zoomScaleNormal="120" workbookViewId="0">
      <pane xSplit="2" ySplit="2" topLeftCell="AF41" activePane="bottomRight" state="frozen"/>
      <selection pane="topRight" activeCell="C1" sqref="C1"/>
      <selection pane="bottomLeft" activeCell="A3" sqref="A3"/>
      <selection pane="bottomRight" activeCell="AJ2" sqref="AJ2"/>
    </sheetView>
  </sheetViews>
  <sheetFormatPr defaultRowHeight="14.4" x14ac:dyDescent="0.3"/>
  <cols>
    <col min="1" max="1" width="16.5546875" customWidth="1"/>
    <col min="35" max="35" width="17" customWidth="1"/>
    <col min="36" max="36" width="20.33203125" customWidth="1"/>
    <col min="37" max="37" width="15.44140625" customWidth="1"/>
  </cols>
  <sheetData>
    <row r="1" spans="1:61" x14ac:dyDescent="0.3">
      <c r="C1" t="s">
        <v>58</v>
      </c>
      <c r="D1" t="s">
        <v>59</v>
      </c>
      <c r="E1" t="s">
        <v>60</v>
      </c>
      <c r="F1" t="s">
        <v>63</v>
      </c>
      <c r="G1" t="s">
        <v>65</v>
      </c>
      <c r="H1" t="s">
        <v>67</v>
      </c>
      <c r="I1" t="s">
        <v>69</v>
      </c>
      <c r="J1" t="s">
        <v>70</v>
      </c>
      <c r="K1" t="s">
        <v>74</v>
      </c>
      <c r="L1" t="s">
        <v>75</v>
      </c>
      <c r="M1" t="s">
        <v>77</v>
      </c>
      <c r="N1" t="s">
        <v>79</v>
      </c>
      <c r="O1" t="s">
        <v>82</v>
      </c>
      <c r="P1" t="s">
        <v>83</v>
      </c>
      <c r="Q1" t="s">
        <v>86</v>
      </c>
      <c r="R1" t="s">
        <v>87</v>
      </c>
      <c r="S1" t="s">
        <v>90</v>
      </c>
      <c r="T1" t="s">
        <v>91</v>
      </c>
      <c r="U1" t="s">
        <v>94</v>
      </c>
      <c r="V1" t="s">
        <v>97</v>
      </c>
      <c r="W1" t="s">
        <v>95</v>
      </c>
      <c r="X1" t="s">
        <v>100</v>
      </c>
      <c r="Y1" t="s">
        <v>101</v>
      </c>
      <c r="Z1" t="s">
        <v>104</v>
      </c>
      <c r="AA1" t="s">
        <v>105</v>
      </c>
      <c r="AB1" t="s">
        <v>107</v>
      </c>
      <c r="AC1" t="s">
        <v>110</v>
      </c>
      <c r="AD1" t="s">
        <v>111</v>
      </c>
      <c r="AE1" t="s">
        <v>114</v>
      </c>
      <c r="AF1" t="s">
        <v>115</v>
      </c>
      <c r="AG1" t="s">
        <v>117</v>
      </c>
    </row>
    <row r="2" spans="1:61" x14ac:dyDescent="0.3">
      <c r="A2" s="14"/>
      <c r="C2" t="s">
        <v>0</v>
      </c>
      <c r="D2" t="s">
        <v>1</v>
      </c>
      <c r="E2" t="s">
        <v>61</v>
      </c>
      <c r="F2" t="s">
        <v>62</v>
      </c>
      <c r="G2" t="s">
        <v>64</v>
      </c>
      <c r="H2" t="s">
        <v>66</v>
      </c>
      <c r="I2" t="s">
        <v>68</v>
      </c>
      <c r="J2" t="s">
        <v>71</v>
      </c>
      <c r="K2" t="s">
        <v>73</v>
      </c>
      <c r="L2" t="s">
        <v>72</v>
      </c>
      <c r="M2" t="s">
        <v>76</v>
      </c>
      <c r="N2" t="s">
        <v>78</v>
      </c>
      <c r="O2" t="s">
        <v>80</v>
      </c>
      <c r="P2" t="s">
        <v>81</v>
      </c>
      <c r="Q2" t="s">
        <v>85</v>
      </c>
      <c r="R2" t="s">
        <v>84</v>
      </c>
      <c r="S2" t="s">
        <v>89</v>
      </c>
      <c r="T2" t="s">
        <v>88</v>
      </c>
      <c r="U2" t="s">
        <v>93</v>
      </c>
      <c r="V2" t="s">
        <v>96</v>
      </c>
      <c r="W2" t="s">
        <v>92</v>
      </c>
      <c r="X2" t="s">
        <v>99</v>
      </c>
      <c r="Y2" t="s">
        <v>98</v>
      </c>
      <c r="Z2" t="s">
        <v>103</v>
      </c>
      <c r="AA2" t="s">
        <v>102</v>
      </c>
      <c r="AB2" t="s">
        <v>106</v>
      </c>
      <c r="AC2" t="s">
        <v>109</v>
      </c>
      <c r="AD2" t="s">
        <v>108</v>
      </c>
      <c r="AE2" t="s">
        <v>113</v>
      </c>
      <c r="AF2" t="s">
        <v>112</v>
      </c>
      <c r="AG2" t="s">
        <v>116</v>
      </c>
      <c r="AI2" t="s">
        <v>171</v>
      </c>
      <c r="AJ2" t="s">
        <v>173</v>
      </c>
      <c r="AK2" t="s">
        <v>172</v>
      </c>
      <c r="AL2" t="s">
        <v>170</v>
      </c>
      <c r="BI2" t="s">
        <v>125</v>
      </c>
    </row>
    <row r="3" spans="1:61" x14ac:dyDescent="0.3">
      <c r="A3" s="14">
        <v>2017</v>
      </c>
    </row>
    <row r="4" spans="1:61" x14ac:dyDescent="0.3">
      <c r="A4" t="s">
        <v>2</v>
      </c>
      <c r="B4" t="s">
        <v>3</v>
      </c>
      <c r="C4">
        <v>99.072100000000006</v>
      </c>
      <c r="D4">
        <v>68.023099999999999</v>
      </c>
      <c r="E4">
        <v>77.232600000000005</v>
      </c>
      <c r="F4">
        <v>89.333299999999994</v>
      </c>
      <c r="G4">
        <v>69.431200000000004</v>
      </c>
      <c r="H4">
        <v>89.226399999999998</v>
      </c>
      <c r="I4">
        <v>23.958100000000002</v>
      </c>
      <c r="J4">
        <v>0.90409399999999995</v>
      </c>
      <c r="K4">
        <v>81.806899999999999</v>
      </c>
      <c r="L4">
        <v>65.456299999999999</v>
      </c>
      <c r="M4">
        <v>4</v>
      </c>
      <c r="N4">
        <v>22.5</v>
      </c>
      <c r="O4">
        <v>66.119799999999998</v>
      </c>
      <c r="P4">
        <v>78.735799999999998</v>
      </c>
      <c r="Q4">
        <v>14.4054</v>
      </c>
      <c r="R4">
        <v>31.9331</v>
      </c>
      <c r="S4">
        <v>58.1374</v>
      </c>
      <c r="T4">
        <v>63.256599999999999</v>
      </c>
      <c r="U4">
        <v>67.665300000000002</v>
      </c>
      <c r="V4">
        <v>41.123699999999999</v>
      </c>
      <c r="W4">
        <v>5.6367000000000003</v>
      </c>
      <c r="X4">
        <v>18.777799999999999</v>
      </c>
      <c r="Y4">
        <v>24.924099999999999</v>
      </c>
      <c r="Z4">
        <v>9.9114000000000004</v>
      </c>
      <c r="AA4">
        <v>14.513999999999999</v>
      </c>
      <c r="AB4">
        <v>5.7165999999999997</v>
      </c>
      <c r="AC4">
        <v>10.4587</v>
      </c>
      <c r="AD4">
        <v>38.250500000000002</v>
      </c>
      <c r="AE4">
        <v>72.25</v>
      </c>
      <c r="AF4">
        <v>96.625</v>
      </c>
      <c r="AG4">
        <v>0.77985099999999996</v>
      </c>
    </row>
    <row r="5" spans="1:61" x14ac:dyDescent="0.3">
      <c r="A5" t="s">
        <v>4</v>
      </c>
      <c r="B5" t="s">
        <v>5</v>
      </c>
      <c r="C5">
        <v>99.924999999999997</v>
      </c>
      <c r="D5">
        <v>80.123099999999994</v>
      </c>
      <c r="E5">
        <v>67.814700000000002</v>
      </c>
      <c r="F5">
        <v>94.529799999999994</v>
      </c>
      <c r="G5">
        <v>67.889899999999997</v>
      </c>
      <c r="H5">
        <v>98.858500000000006</v>
      </c>
      <c r="I5">
        <v>81.075000000000003</v>
      </c>
      <c r="J5">
        <v>1.28932</v>
      </c>
      <c r="K5">
        <v>83.993300000000005</v>
      </c>
      <c r="L5">
        <v>60.898699999999998</v>
      </c>
      <c r="M5">
        <v>4.2</v>
      </c>
      <c r="N5">
        <v>13.9</v>
      </c>
      <c r="O5">
        <v>65.145700000000005</v>
      </c>
      <c r="P5">
        <v>72.022599999999997</v>
      </c>
      <c r="Q5">
        <v>12.315799999999999</v>
      </c>
      <c r="R5">
        <v>43.7074</v>
      </c>
      <c r="S5">
        <v>80.109399999999994</v>
      </c>
      <c r="T5">
        <v>74.531199999999998</v>
      </c>
      <c r="U5">
        <v>65.073400000000007</v>
      </c>
      <c r="V5">
        <v>50.001800000000003</v>
      </c>
      <c r="W5">
        <v>5.4577999999999998</v>
      </c>
      <c r="X5">
        <v>21.7453</v>
      </c>
      <c r="Y5">
        <v>15.507400000000001</v>
      </c>
      <c r="Z5">
        <v>18.465499999999999</v>
      </c>
      <c r="AA5">
        <v>22.9983</v>
      </c>
      <c r="AB5">
        <v>19.6448</v>
      </c>
      <c r="AC5">
        <v>13.080500000000001</v>
      </c>
      <c r="AD5">
        <v>39.953400000000002</v>
      </c>
      <c r="AE5">
        <v>58.5</v>
      </c>
      <c r="AF5">
        <v>83.875</v>
      </c>
      <c r="AG5">
        <v>0.47761199999999998</v>
      </c>
    </row>
    <row r="6" spans="1:61" x14ac:dyDescent="0.3">
      <c r="A6" t="s">
        <v>6</v>
      </c>
      <c r="B6" t="s">
        <v>7</v>
      </c>
      <c r="C6">
        <v>95.203999999999994</v>
      </c>
      <c r="D6">
        <v>56.717199999999998</v>
      </c>
      <c r="E6">
        <v>81.939499999999995</v>
      </c>
      <c r="F6">
        <v>65.67</v>
      </c>
      <c r="G6">
        <v>37.339399999999998</v>
      </c>
      <c r="H6">
        <v>74.116200000000006</v>
      </c>
      <c r="I6">
        <v>54.567100000000003</v>
      </c>
      <c r="J6">
        <v>1.6614500000000001</v>
      </c>
      <c r="K6">
        <v>57.855499999999999</v>
      </c>
      <c r="L6">
        <v>26.2453</v>
      </c>
      <c r="M6">
        <v>2.2999999999999998</v>
      </c>
      <c r="N6">
        <v>13.7</v>
      </c>
      <c r="O6">
        <v>68.277799999999999</v>
      </c>
      <c r="P6">
        <v>63.863</v>
      </c>
      <c r="Q6">
        <v>8.0998000000000001</v>
      </c>
      <c r="R6">
        <v>80.092799999999997</v>
      </c>
      <c r="S6">
        <v>75.727900000000005</v>
      </c>
      <c r="T6">
        <v>7.4066999999999998</v>
      </c>
      <c r="U6">
        <v>26.957000000000001</v>
      </c>
      <c r="V6">
        <v>24.9316</v>
      </c>
      <c r="W6">
        <v>9.2491000000000003</v>
      </c>
      <c r="X6">
        <v>9.4243000000000006</v>
      </c>
      <c r="Y6">
        <v>10.1945</v>
      </c>
      <c r="Z6">
        <v>4.7188999999999997</v>
      </c>
      <c r="AA6">
        <v>5.1890999999999998</v>
      </c>
      <c r="AB6">
        <v>1.6970000000000001</v>
      </c>
      <c r="AC6">
        <v>2.7736999999999998</v>
      </c>
      <c r="AD6">
        <v>10.477600000000001</v>
      </c>
      <c r="AE6">
        <v>19.428599999999999</v>
      </c>
      <c r="AF6">
        <v>70.5</v>
      </c>
      <c r="AG6">
        <v>0.757463</v>
      </c>
    </row>
    <row r="7" spans="1:61" x14ac:dyDescent="0.3">
      <c r="A7" t="s">
        <v>8</v>
      </c>
      <c r="B7" t="s">
        <v>9</v>
      </c>
      <c r="C7">
        <v>96.979900000000001</v>
      </c>
      <c r="D7">
        <v>69.665099999999995</v>
      </c>
      <c r="E7">
        <v>77.616299999999995</v>
      </c>
      <c r="F7">
        <v>66.731099999999998</v>
      </c>
      <c r="G7">
        <v>40.366999999999997</v>
      </c>
      <c r="H7">
        <v>59.938400000000001</v>
      </c>
      <c r="I7">
        <v>10.202199999999999</v>
      </c>
      <c r="J7">
        <v>2.9060199999999998</v>
      </c>
      <c r="K7">
        <v>70.721100000000007</v>
      </c>
      <c r="L7">
        <v>54.613999999999997</v>
      </c>
      <c r="M7">
        <v>2.7</v>
      </c>
      <c r="N7">
        <v>15.7</v>
      </c>
      <c r="O7">
        <v>90.589200000000005</v>
      </c>
      <c r="P7">
        <v>85.171400000000006</v>
      </c>
      <c r="Q7">
        <v>16.8368</v>
      </c>
      <c r="R7">
        <v>45.2254</v>
      </c>
      <c r="S7">
        <v>69.308099999999996</v>
      </c>
      <c r="T7">
        <v>52.729700000000001</v>
      </c>
      <c r="U7">
        <v>45.223799999999997</v>
      </c>
      <c r="V7">
        <v>28.6662</v>
      </c>
      <c r="W7">
        <v>4.6955</v>
      </c>
      <c r="X7">
        <v>14.730600000000001</v>
      </c>
      <c r="Y7">
        <v>9.9481000000000002</v>
      </c>
      <c r="Z7">
        <v>15.6968</v>
      </c>
      <c r="AA7">
        <v>18.020800000000001</v>
      </c>
      <c r="AB7">
        <v>8.2947000000000006</v>
      </c>
      <c r="AC7">
        <v>8.9412000000000003</v>
      </c>
      <c r="AD7">
        <v>23.133800000000001</v>
      </c>
      <c r="AE7">
        <v>19.625</v>
      </c>
      <c r="AF7">
        <v>60.5</v>
      </c>
      <c r="AG7">
        <v>0.600746</v>
      </c>
    </row>
    <row r="8" spans="1:61" x14ac:dyDescent="0.3">
      <c r="A8" t="s">
        <v>10</v>
      </c>
      <c r="B8" t="s">
        <v>11</v>
      </c>
      <c r="C8">
        <v>99.995000000000005</v>
      </c>
      <c r="D8">
        <v>72.153499999999994</v>
      </c>
      <c r="E8">
        <v>89.378200000000007</v>
      </c>
      <c r="F8">
        <v>64.222999999999999</v>
      </c>
      <c r="G8">
        <v>47.25</v>
      </c>
      <c r="H8">
        <v>87.5</v>
      </c>
      <c r="I8">
        <v>4.2265600000000001</v>
      </c>
      <c r="J8">
        <v>2.38015</v>
      </c>
      <c r="K8">
        <v>74.066800000000001</v>
      </c>
      <c r="L8">
        <v>42.915900000000001</v>
      </c>
      <c r="M8">
        <v>2.2000000000000002</v>
      </c>
      <c r="N8">
        <v>9.1999999999999993</v>
      </c>
      <c r="O8">
        <v>73.215800000000002</v>
      </c>
      <c r="P8">
        <v>85.8947</v>
      </c>
      <c r="Q8">
        <v>11.5229</v>
      </c>
      <c r="R8">
        <v>71.782600000000002</v>
      </c>
      <c r="S8">
        <v>79.006</v>
      </c>
      <c r="T8">
        <v>36.519300000000001</v>
      </c>
      <c r="U8">
        <v>38.264600000000002</v>
      </c>
      <c r="V8">
        <v>42.769300000000001</v>
      </c>
      <c r="W8">
        <v>3.1305999999999998</v>
      </c>
      <c r="X8">
        <v>34.697200000000002</v>
      </c>
      <c r="Y8">
        <v>6.0186999999999999</v>
      </c>
      <c r="Z8">
        <v>8.6609999999999996</v>
      </c>
      <c r="AA8">
        <v>12.366400000000001</v>
      </c>
      <c r="AB8">
        <v>4.7027000000000001</v>
      </c>
      <c r="AC8">
        <v>8.2927999999999997</v>
      </c>
      <c r="AD8">
        <v>29.058399999999999</v>
      </c>
      <c r="AE8">
        <v>52.125</v>
      </c>
      <c r="AF8">
        <v>72.625</v>
      </c>
      <c r="AG8">
        <v>0.574627</v>
      </c>
    </row>
    <row r="9" spans="1:61" x14ac:dyDescent="0.3">
      <c r="A9" t="s">
        <v>12</v>
      </c>
      <c r="B9" t="s">
        <v>13</v>
      </c>
      <c r="C9">
        <v>99.462000000000003</v>
      </c>
      <c r="D9">
        <v>70.608800000000002</v>
      </c>
      <c r="E9">
        <v>77.067599999999999</v>
      </c>
      <c r="F9">
        <v>94.3</v>
      </c>
      <c r="G9">
        <v>61.082599999999999</v>
      </c>
      <c r="H9">
        <v>75.082499999999996</v>
      </c>
      <c r="I9">
        <v>36.213099999999997</v>
      </c>
      <c r="J9">
        <v>1.45394</v>
      </c>
      <c r="K9">
        <v>78.602099999999993</v>
      </c>
      <c r="L9">
        <v>53.797499999999999</v>
      </c>
      <c r="M9">
        <v>3.7</v>
      </c>
      <c r="N9">
        <v>16.600000000000001</v>
      </c>
      <c r="O9">
        <v>81.513999999999996</v>
      </c>
      <c r="P9">
        <v>71.562899999999999</v>
      </c>
      <c r="Q9">
        <v>3.8694999999999999</v>
      </c>
      <c r="R9">
        <v>40.366700000000002</v>
      </c>
      <c r="S9">
        <v>54.825600000000001</v>
      </c>
      <c r="T9">
        <v>62.503100000000003</v>
      </c>
      <c r="U9">
        <v>56.8369</v>
      </c>
      <c r="V9">
        <v>30.248899999999999</v>
      </c>
      <c r="W9">
        <v>1.2707999999999999</v>
      </c>
      <c r="X9">
        <v>11.9589</v>
      </c>
      <c r="Y9">
        <v>12.8734</v>
      </c>
      <c r="Z9">
        <v>9.8989999999999991</v>
      </c>
      <c r="AA9">
        <v>25.6906</v>
      </c>
      <c r="AB9">
        <v>21.662199999999999</v>
      </c>
      <c r="AC9">
        <v>11.771100000000001</v>
      </c>
      <c r="AD9">
        <v>14.7311</v>
      </c>
      <c r="AE9">
        <v>43.125</v>
      </c>
      <c r="AF9">
        <v>76.75</v>
      </c>
      <c r="AG9">
        <v>0.54850699999999997</v>
      </c>
    </row>
    <row r="10" spans="1:61" x14ac:dyDescent="0.3">
      <c r="A10" t="s">
        <v>14</v>
      </c>
      <c r="B10" t="s">
        <v>15</v>
      </c>
      <c r="C10">
        <v>99.3</v>
      </c>
      <c r="D10">
        <v>83.456500000000005</v>
      </c>
      <c r="E10">
        <v>123.366</v>
      </c>
      <c r="F10">
        <v>99.967500000000001</v>
      </c>
      <c r="G10">
        <v>64.220200000000006</v>
      </c>
      <c r="H10">
        <v>93.26</v>
      </c>
      <c r="I10">
        <v>48.841999999999999</v>
      </c>
      <c r="J10">
        <v>0.97341599999999995</v>
      </c>
      <c r="K10">
        <v>94.340199999999996</v>
      </c>
      <c r="L10">
        <v>77.567400000000006</v>
      </c>
      <c r="M10">
        <v>3.9</v>
      </c>
      <c r="N10">
        <v>20.7</v>
      </c>
      <c r="O10">
        <v>71.814300000000003</v>
      </c>
      <c r="P10">
        <v>89.921899999999994</v>
      </c>
      <c r="Q10">
        <v>49.035600000000002</v>
      </c>
      <c r="R10">
        <v>59.909199999999998</v>
      </c>
      <c r="S10">
        <v>76.6922</v>
      </c>
      <c r="T10">
        <v>90.612200000000001</v>
      </c>
      <c r="U10">
        <v>83.925399999999996</v>
      </c>
      <c r="V10">
        <v>46.516800000000003</v>
      </c>
      <c r="W10">
        <v>3.2143000000000002</v>
      </c>
      <c r="X10">
        <v>26.585899999999999</v>
      </c>
      <c r="Y10">
        <v>63.976100000000002</v>
      </c>
      <c r="Z10">
        <v>29.625499999999999</v>
      </c>
      <c r="AA10">
        <v>26.984500000000001</v>
      </c>
      <c r="AB10">
        <v>17.955500000000001</v>
      </c>
      <c r="AC10">
        <v>9.8129000000000008</v>
      </c>
      <c r="AD10">
        <v>72.985799999999998</v>
      </c>
      <c r="AE10">
        <v>71.428600000000003</v>
      </c>
      <c r="AF10">
        <v>95</v>
      </c>
      <c r="AG10">
        <v>0.41044799999999998</v>
      </c>
    </row>
    <row r="11" spans="1:61" x14ac:dyDescent="0.3">
      <c r="A11" t="s">
        <v>16</v>
      </c>
      <c r="B11" t="s">
        <v>17</v>
      </c>
      <c r="C11">
        <v>90.885599999999997</v>
      </c>
      <c r="D11">
        <v>77.142799999999994</v>
      </c>
      <c r="E11">
        <v>116.29</v>
      </c>
      <c r="F11">
        <v>94.5</v>
      </c>
      <c r="G11">
        <v>79.816500000000005</v>
      </c>
      <c r="H11">
        <v>79.107699999999994</v>
      </c>
      <c r="I11">
        <v>31.078399999999998</v>
      </c>
      <c r="J11">
        <v>1.15232</v>
      </c>
      <c r="K11">
        <v>84.958299999999994</v>
      </c>
      <c r="L11">
        <v>60.316499999999998</v>
      </c>
      <c r="M11">
        <v>4.4000000000000004</v>
      </c>
      <c r="N11">
        <v>13.5</v>
      </c>
      <c r="O11">
        <v>88.965100000000007</v>
      </c>
      <c r="P11">
        <v>84.342200000000005</v>
      </c>
      <c r="Q11">
        <v>24.265899999999998</v>
      </c>
      <c r="R11">
        <v>47.350200000000001</v>
      </c>
      <c r="S11">
        <v>65.851900000000001</v>
      </c>
      <c r="T11">
        <v>90.078000000000003</v>
      </c>
      <c r="U11">
        <v>64.121799999999993</v>
      </c>
      <c r="V11">
        <v>22.2514</v>
      </c>
      <c r="W11">
        <v>2.6602999999999999</v>
      </c>
      <c r="X11">
        <v>12.038600000000001</v>
      </c>
      <c r="Y11">
        <v>18.511600000000001</v>
      </c>
      <c r="Z11">
        <v>16.509399999999999</v>
      </c>
      <c r="AA11">
        <v>15.2826</v>
      </c>
      <c r="AB11">
        <v>10.721500000000001</v>
      </c>
      <c r="AC11">
        <v>6.1273999999999997</v>
      </c>
      <c r="AD11">
        <v>77.636099999999999</v>
      </c>
      <c r="AE11">
        <v>88.75</v>
      </c>
      <c r="AF11">
        <v>96.625</v>
      </c>
      <c r="AG11">
        <v>0.54850699999999997</v>
      </c>
    </row>
    <row r="12" spans="1:61" x14ac:dyDescent="0.3">
      <c r="A12" t="s">
        <v>18</v>
      </c>
      <c r="B12" t="s">
        <v>19</v>
      </c>
      <c r="C12">
        <v>97</v>
      </c>
      <c r="D12">
        <v>61.115400000000001</v>
      </c>
      <c r="E12">
        <v>147.184</v>
      </c>
      <c r="F12">
        <v>97</v>
      </c>
      <c r="G12">
        <v>76.146799999999999</v>
      </c>
      <c r="H12">
        <v>74.563900000000004</v>
      </c>
      <c r="I12">
        <v>35.362900000000003</v>
      </c>
      <c r="J12">
        <v>0.824125</v>
      </c>
      <c r="K12">
        <v>91.027699999999996</v>
      </c>
      <c r="L12">
        <v>73.050700000000006</v>
      </c>
      <c r="M12">
        <v>6.5</v>
      </c>
      <c r="N12">
        <v>21.9</v>
      </c>
      <c r="O12">
        <v>85.389899999999997</v>
      </c>
      <c r="P12">
        <v>90.860200000000006</v>
      </c>
      <c r="Q12">
        <v>36.658200000000001</v>
      </c>
      <c r="R12">
        <v>33.660299999999999</v>
      </c>
      <c r="S12">
        <v>65.650300000000001</v>
      </c>
      <c r="T12">
        <v>92.012</v>
      </c>
      <c r="U12">
        <v>71.534300000000002</v>
      </c>
      <c r="V12">
        <v>36.512999999999998</v>
      </c>
      <c r="W12">
        <v>5.8182</v>
      </c>
      <c r="X12">
        <v>25.7651</v>
      </c>
      <c r="Y12">
        <v>71.818299999999994</v>
      </c>
      <c r="Z12">
        <v>40.394799999999996</v>
      </c>
      <c r="AA12">
        <v>17.270199999999999</v>
      </c>
      <c r="AB12">
        <v>13.3</v>
      </c>
      <c r="AC12">
        <v>5.7854000000000001</v>
      </c>
      <c r="AD12">
        <v>63.931800000000003</v>
      </c>
      <c r="AE12">
        <v>82.375</v>
      </c>
      <c r="AF12">
        <v>92.875</v>
      </c>
      <c r="AG12">
        <v>0.757463</v>
      </c>
    </row>
    <row r="13" spans="1:61" x14ac:dyDescent="0.3">
      <c r="A13" t="s">
        <v>20</v>
      </c>
      <c r="B13" t="s">
        <v>21</v>
      </c>
      <c r="C13">
        <v>99.951499999999996</v>
      </c>
      <c r="D13">
        <v>72.465400000000002</v>
      </c>
      <c r="E13">
        <v>80.706100000000006</v>
      </c>
      <c r="F13">
        <v>68.833299999999994</v>
      </c>
      <c r="G13">
        <v>63.302799999999998</v>
      </c>
      <c r="H13">
        <v>47.012900000000002</v>
      </c>
      <c r="I13">
        <v>17.962399999999999</v>
      </c>
      <c r="J13">
        <v>1.1058600000000001</v>
      </c>
      <c r="K13">
        <v>81.837900000000005</v>
      </c>
      <c r="L13">
        <v>55.648899999999998</v>
      </c>
      <c r="M13">
        <v>3.6</v>
      </c>
      <c r="N13">
        <v>23.4</v>
      </c>
      <c r="O13">
        <v>56.159799999999997</v>
      </c>
      <c r="P13">
        <v>74.91</v>
      </c>
      <c r="Q13">
        <v>12.062799999999999</v>
      </c>
      <c r="R13">
        <v>33.503999999999998</v>
      </c>
      <c r="S13">
        <v>46.545499999999997</v>
      </c>
      <c r="T13">
        <v>69.322699999999998</v>
      </c>
      <c r="U13">
        <v>75.1126</v>
      </c>
      <c r="V13">
        <v>39.318899999999999</v>
      </c>
      <c r="W13">
        <v>2.7094999999999998</v>
      </c>
      <c r="X13">
        <v>14.392899999999999</v>
      </c>
      <c r="Y13">
        <v>14.856299999999999</v>
      </c>
      <c r="Z13">
        <v>11.823600000000001</v>
      </c>
      <c r="AA13">
        <v>15.920999999999999</v>
      </c>
      <c r="AB13">
        <v>10.322100000000001</v>
      </c>
      <c r="AC13">
        <v>7.9363999999999999</v>
      </c>
      <c r="AD13">
        <v>56.128599999999999</v>
      </c>
      <c r="AE13">
        <v>26.875</v>
      </c>
      <c r="AF13">
        <v>86.125</v>
      </c>
      <c r="AG13">
        <v>0.858209</v>
      </c>
    </row>
    <row r="14" spans="1:61" x14ac:dyDescent="0.3">
      <c r="A14" t="s">
        <v>22</v>
      </c>
      <c r="B14" t="s">
        <v>23</v>
      </c>
      <c r="C14">
        <v>98.55</v>
      </c>
      <c r="D14">
        <v>85.602800000000002</v>
      </c>
      <c r="E14">
        <v>73.307599999999994</v>
      </c>
      <c r="F14">
        <v>86</v>
      </c>
      <c r="G14">
        <v>100</v>
      </c>
      <c r="H14">
        <v>81.75</v>
      </c>
      <c r="I14">
        <v>30.666799999999999</v>
      </c>
      <c r="J14">
        <v>0.81994999999999996</v>
      </c>
      <c r="K14">
        <v>86.599400000000003</v>
      </c>
      <c r="L14">
        <v>67.538899999999998</v>
      </c>
      <c r="M14">
        <v>3.7</v>
      </c>
      <c r="N14">
        <v>18.7</v>
      </c>
      <c r="O14">
        <v>71.893299999999996</v>
      </c>
      <c r="P14">
        <v>77.896199999999993</v>
      </c>
      <c r="Q14">
        <v>23.453199999999999</v>
      </c>
      <c r="R14">
        <v>31.255600000000001</v>
      </c>
      <c r="S14">
        <v>56.142800000000001</v>
      </c>
      <c r="T14">
        <v>59.082599999999999</v>
      </c>
      <c r="U14">
        <v>81.535300000000007</v>
      </c>
      <c r="V14">
        <v>56.476199999999999</v>
      </c>
      <c r="W14">
        <v>3.9567999999999999</v>
      </c>
      <c r="X14">
        <v>17.601600000000001</v>
      </c>
      <c r="Y14">
        <v>15.642899999999999</v>
      </c>
      <c r="Z14">
        <v>9.3383000000000003</v>
      </c>
      <c r="AA14">
        <v>25.622</v>
      </c>
      <c r="AB14">
        <v>6.9802</v>
      </c>
      <c r="AC14">
        <v>9.2414000000000005</v>
      </c>
      <c r="AD14">
        <v>18.7545</v>
      </c>
      <c r="AE14">
        <v>37.75</v>
      </c>
      <c r="AF14">
        <v>83.375</v>
      </c>
      <c r="AG14">
        <v>0.51492499999999997</v>
      </c>
    </row>
    <row r="15" spans="1:61" x14ac:dyDescent="0.3">
      <c r="A15" t="s">
        <v>24</v>
      </c>
      <c r="B15" t="s">
        <v>25</v>
      </c>
      <c r="C15">
        <v>99.301599999999993</v>
      </c>
      <c r="D15">
        <v>66.486000000000004</v>
      </c>
      <c r="E15">
        <v>49.812600000000003</v>
      </c>
      <c r="F15">
        <v>79.795100000000005</v>
      </c>
      <c r="G15">
        <v>67.522900000000007</v>
      </c>
      <c r="H15">
        <v>44.200099999999999</v>
      </c>
      <c r="I15">
        <v>7.0503999999999998</v>
      </c>
      <c r="J15">
        <v>1.7309300000000001</v>
      </c>
      <c r="K15">
        <v>66.021799999999999</v>
      </c>
      <c r="L15">
        <v>45.846600000000002</v>
      </c>
      <c r="M15">
        <v>1.2</v>
      </c>
      <c r="N15">
        <v>16.2</v>
      </c>
      <c r="O15">
        <v>85.271600000000007</v>
      </c>
      <c r="P15">
        <v>76.583100000000002</v>
      </c>
      <c r="Q15">
        <v>11.8584</v>
      </c>
      <c r="R15">
        <v>46.453400000000002</v>
      </c>
      <c r="S15">
        <v>67.527799999999999</v>
      </c>
      <c r="T15">
        <v>27.732099999999999</v>
      </c>
      <c r="U15">
        <v>44.588000000000001</v>
      </c>
      <c r="V15">
        <v>36.515999999999998</v>
      </c>
      <c r="W15">
        <v>2.5602999999999998</v>
      </c>
      <c r="X15">
        <v>19.904499999999999</v>
      </c>
      <c r="Y15">
        <v>2.7435999999999998</v>
      </c>
      <c r="Z15">
        <v>5.5430000000000001</v>
      </c>
      <c r="AA15">
        <v>10.0289</v>
      </c>
      <c r="AB15">
        <v>5.8556999999999997</v>
      </c>
      <c r="AC15">
        <v>3.4356</v>
      </c>
      <c r="AD15">
        <v>37.533700000000003</v>
      </c>
      <c r="AE15">
        <v>4.625</v>
      </c>
      <c r="AF15">
        <v>63.125</v>
      </c>
      <c r="AG15">
        <v>0.72761200000000004</v>
      </c>
    </row>
    <row r="16" spans="1:61" x14ac:dyDescent="0.3">
      <c r="A16" t="s">
        <v>26</v>
      </c>
      <c r="B16" t="s">
        <v>27</v>
      </c>
      <c r="C16">
        <v>95.243899999999996</v>
      </c>
      <c r="D16">
        <v>75.108699999999999</v>
      </c>
      <c r="E16">
        <v>42.658900000000003</v>
      </c>
      <c r="F16">
        <v>92.4405</v>
      </c>
      <c r="G16">
        <v>64.678899999999999</v>
      </c>
      <c r="H16">
        <v>80.552599999999998</v>
      </c>
      <c r="I16">
        <v>55.183199999999999</v>
      </c>
      <c r="J16">
        <v>1.09276</v>
      </c>
      <c r="K16">
        <v>78.073800000000006</v>
      </c>
      <c r="L16">
        <v>51.364899999999999</v>
      </c>
      <c r="M16">
        <v>3.6</v>
      </c>
      <c r="N16">
        <v>11.3</v>
      </c>
      <c r="O16">
        <v>88.0779</v>
      </c>
      <c r="P16">
        <v>80.787499999999994</v>
      </c>
      <c r="Q16">
        <v>7.7023999999999999</v>
      </c>
      <c r="R16">
        <v>53.5944</v>
      </c>
      <c r="S16">
        <v>82.785700000000006</v>
      </c>
      <c r="T16">
        <v>44.481999999999999</v>
      </c>
      <c r="U16">
        <v>48.167900000000003</v>
      </c>
      <c r="V16">
        <v>16.0168</v>
      </c>
      <c r="W16">
        <v>3.8580999999999999</v>
      </c>
      <c r="X16">
        <v>13.365600000000001</v>
      </c>
      <c r="Y16">
        <v>8.0607000000000006</v>
      </c>
      <c r="Z16">
        <v>7.9672999999999998</v>
      </c>
      <c r="AA16">
        <v>11.710800000000001</v>
      </c>
      <c r="AB16">
        <v>7.6219000000000001</v>
      </c>
      <c r="AC16">
        <v>4.4561999999999999</v>
      </c>
      <c r="AD16">
        <v>30.2439</v>
      </c>
      <c r="AE16">
        <v>23</v>
      </c>
      <c r="AF16">
        <v>63.125</v>
      </c>
      <c r="AG16">
        <v>0.425373</v>
      </c>
      <c r="AU16" t="s">
        <v>162</v>
      </c>
    </row>
    <row r="17" spans="1:33" x14ac:dyDescent="0.3">
      <c r="A17" t="s">
        <v>28</v>
      </c>
      <c r="B17" t="s">
        <v>29</v>
      </c>
      <c r="C17">
        <v>96.2684</v>
      </c>
      <c r="D17">
        <v>68.841700000000003</v>
      </c>
      <c r="E17">
        <v>95.597499999999997</v>
      </c>
      <c r="F17">
        <v>93.666700000000006</v>
      </c>
      <c r="G17">
        <v>69.724800000000002</v>
      </c>
      <c r="H17">
        <v>81.599000000000004</v>
      </c>
      <c r="I17">
        <v>59.898899999999998</v>
      </c>
      <c r="J17">
        <v>1.9307300000000001</v>
      </c>
      <c r="K17">
        <v>79.238600000000005</v>
      </c>
      <c r="L17">
        <v>44.188400000000001</v>
      </c>
      <c r="M17">
        <v>3.7</v>
      </c>
      <c r="N17">
        <v>24.7</v>
      </c>
      <c r="O17">
        <v>49.411799999999999</v>
      </c>
      <c r="P17">
        <v>72.703100000000006</v>
      </c>
      <c r="Q17">
        <v>24.100200000000001</v>
      </c>
      <c r="R17">
        <v>42.152700000000003</v>
      </c>
      <c r="S17">
        <v>70.4512</v>
      </c>
      <c r="T17">
        <v>63.698500000000003</v>
      </c>
      <c r="U17">
        <v>71.159400000000005</v>
      </c>
      <c r="V17">
        <v>25.071100000000001</v>
      </c>
      <c r="W17">
        <v>4.0351999999999997</v>
      </c>
      <c r="X17">
        <v>35.930999999999997</v>
      </c>
      <c r="Y17">
        <v>15.436500000000001</v>
      </c>
      <c r="Z17">
        <v>24.183199999999999</v>
      </c>
      <c r="AA17">
        <v>29.580200000000001</v>
      </c>
      <c r="AB17">
        <v>21.756900000000002</v>
      </c>
      <c r="AC17">
        <v>16.165900000000001</v>
      </c>
      <c r="AD17">
        <v>58.040900000000001</v>
      </c>
      <c r="AE17">
        <v>35.285699999999999</v>
      </c>
      <c r="AF17">
        <v>89.285700000000006</v>
      </c>
      <c r="AG17">
        <v>0.79850699999999997</v>
      </c>
    </row>
    <row r="18" spans="1:33" x14ac:dyDescent="0.3">
      <c r="A18" t="s">
        <v>30</v>
      </c>
      <c r="B18" t="s">
        <v>31</v>
      </c>
      <c r="C18">
        <v>99.269900000000007</v>
      </c>
      <c r="D18">
        <v>55.230899999999998</v>
      </c>
      <c r="E18">
        <v>85.446799999999996</v>
      </c>
      <c r="F18">
        <v>86.157399999999996</v>
      </c>
      <c r="G18">
        <v>64.770600000000002</v>
      </c>
      <c r="H18">
        <v>72.2804</v>
      </c>
      <c r="I18">
        <v>12.063800000000001</v>
      </c>
      <c r="J18">
        <v>1.09541</v>
      </c>
      <c r="K18">
        <v>66.907300000000006</v>
      </c>
      <c r="L18">
        <v>43.650399999999998</v>
      </c>
      <c r="M18">
        <v>2.5</v>
      </c>
      <c r="N18">
        <v>13.6</v>
      </c>
      <c r="O18">
        <v>59.504199999999997</v>
      </c>
      <c r="P18">
        <v>79.437299999999993</v>
      </c>
      <c r="Q18">
        <v>14.719799999999999</v>
      </c>
      <c r="R18">
        <v>34.329900000000002</v>
      </c>
      <c r="S18">
        <v>60.311199999999999</v>
      </c>
      <c r="T18">
        <v>42.041899999999998</v>
      </c>
      <c r="U18">
        <v>40.842399999999998</v>
      </c>
      <c r="V18">
        <v>35.916200000000003</v>
      </c>
      <c r="W18">
        <v>4.6246999999999998</v>
      </c>
      <c r="X18">
        <v>15.610099999999999</v>
      </c>
      <c r="Y18">
        <v>30.262899999999998</v>
      </c>
      <c r="Z18">
        <v>11.5116</v>
      </c>
      <c r="AA18">
        <v>7.4013999999999998</v>
      </c>
      <c r="AB18">
        <v>6.4058000000000002</v>
      </c>
      <c r="AC18">
        <v>5.1553000000000004</v>
      </c>
      <c r="AD18">
        <v>16.438800000000001</v>
      </c>
      <c r="AE18">
        <v>32.5</v>
      </c>
      <c r="AF18">
        <v>83.75</v>
      </c>
      <c r="AG18">
        <v>0.51865700000000003</v>
      </c>
    </row>
    <row r="19" spans="1:33" x14ac:dyDescent="0.3">
      <c r="A19" t="s">
        <v>32</v>
      </c>
      <c r="B19" t="s">
        <v>33</v>
      </c>
      <c r="C19">
        <v>92.599800000000002</v>
      </c>
      <c r="D19">
        <v>61.3095</v>
      </c>
      <c r="E19">
        <v>77.594999999999999</v>
      </c>
      <c r="F19">
        <v>90.666700000000006</v>
      </c>
      <c r="G19">
        <v>89.908299999999997</v>
      </c>
      <c r="H19">
        <v>91.116900000000001</v>
      </c>
      <c r="I19">
        <v>61.654600000000002</v>
      </c>
      <c r="J19">
        <v>1.2060200000000001</v>
      </c>
      <c r="K19">
        <v>77.012900000000002</v>
      </c>
      <c r="L19">
        <v>50.358899999999998</v>
      </c>
      <c r="M19">
        <v>2.2000000000000002</v>
      </c>
      <c r="N19">
        <v>12.5</v>
      </c>
      <c r="O19">
        <v>84.228399999999993</v>
      </c>
      <c r="P19">
        <v>76.973200000000006</v>
      </c>
      <c r="Q19">
        <v>14.648999999999999</v>
      </c>
      <c r="R19">
        <v>50.845999999999997</v>
      </c>
      <c r="S19">
        <v>71.4803</v>
      </c>
      <c r="T19">
        <v>77.757400000000004</v>
      </c>
      <c r="U19">
        <v>54.974699999999999</v>
      </c>
      <c r="V19">
        <v>15.8626</v>
      </c>
      <c r="W19">
        <v>2.8003999999999998</v>
      </c>
      <c r="X19">
        <v>11.3246</v>
      </c>
      <c r="Y19">
        <v>18.882100000000001</v>
      </c>
      <c r="Z19">
        <v>5.7732000000000001</v>
      </c>
      <c r="AA19">
        <v>8.1244999999999994</v>
      </c>
      <c r="AB19">
        <v>8.1987000000000005</v>
      </c>
      <c r="AC19">
        <v>3.9198</v>
      </c>
      <c r="AD19">
        <v>38.151699999999998</v>
      </c>
      <c r="AE19">
        <v>58.125</v>
      </c>
      <c r="AF19">
        <v>90.75</v>
      </c>
      <c r="AG19">
        <v>0.149254</v>
      </c>
    </row>
    <row r="20" spans="1:33" x14ac:dyDescent="0.3">
      <c r="A20" t="s">
        <v>34</v>
      </c>
      <c r="B20" t="s">
        <v>35</v>
      </c>
      <c r="C20">
        <v>98.526700000000005</v>
      </c>
      <c r="D20">
        <v>62.986699999999999</v>
      </c>
      <c r="E20">
        <v>74.768699999999995</v>
      </c>
      <c r="F20">
        <v>95.666700000000006</v>
      </c>
      <c r="G20">
        <v>83.761499999999998</v>
      </c>
      <c r="H20">
        <v>96.7</v>
      </c>
      <c r="I20">
        <v>61.277299999999997</v>
      </c>
      <c r="J20">
        <v>1.00264</v>
      </c>
      <c r="K20">
        <v>71.828500000000005</v>
      </c>
      <c r="L20">
        <v>51.593899999999998</v>
      </c>
      <c r="M20">
        <v>2.1</v>
      </c>
      <c r="N20">
        <v>18.2</v>
      </c>
      <c r="O20">
        <v>93.177000000000007</v>
      </c>
      <c r="P20">
        <v>77.273300000000006</v>
      </c>
      <c r="Q20">
        <v>11.035299999999999</v>
      </c>
      <c r="R20">
        <v>69.434200000000004</v>
      </c>
      <c r="S20">
        <v>67.687799999999996</v>
      </c>
      <c r="T20">
        <v>72.871099999999998</v>
      </c>
      <c r="U20">
        <v>44.325699999999998</v>
      </c>
      <c r="V20">
        <v>40.099899999999998</v>
      </c>
      <c r="W20">
        <v>6.3795999999999999</v>
      </c>
      <c r="X20">
        <v>18.986699999999999</v>
      </c>
      <c r="Y20">
        <v>24.420300000000001</v>
      </c>
      <c r="Z20">
        <v>12.561500000000001</v>
      </c>
      <c r="AA20">
        <v>18.418099999999999</v>
      </c>
      <c r="AB20">
        <v>12.154999999999999</v>
      </c>
      <c r="AC20">
        <v>9.7118000000000002</v>
      </c>
      <c r="AD20">
        <v>43.375799999999998</v>
      </c>
      <c r="AE20">
        <v>69.125</v>
      </c>
      <c r="AF20">
        <v>91.625</v>
      </c>
      <c r="AG20">
        <v>0.39552199999999998</v>
      </c>
    </row>
    <row r="21" spans="1:33" x14ac:dyDescent="0.3">
      <c r="A21" t="s">
        <v>36</v>
      </c>
      <c r="B21" t="s">
        <v>37</v>
      </c>
      <c r="C21">
        <v>99.983999999999995</v>
      </c>
      <c r="D21">
        <v>95.693899999999999</v>
      </c>
      <c r="E21">
        <v>115.749</v>
      </c>
      <c r="F21">
        <v>95.436700000000002</v>
      </c>
      <c r="G21">
        <v>50.4587</v>
      </c>
      <c r="H21">
        <v>94.420599999999993</v>
      </c>
      <c r="I21">
        <v>49.291600000000003</v>
      </c>
      <c r="J21">
        <v>1.701012</v>
      </c>
      <c r="K21">
        <v>96.584900000000005</v>
      </c>
      <c r="L21">
        <v>86.147900000000007</v>
      </c>
      <c r="M21">
        <v>4.5999999999999996</v>
      </c>
      <c r="N21">
        <v>2.5</v>
      </c>
      <c r="O21">
        <v>88.800600000000003</v>
      </c>
      <c r="P21">
        <v>88.959900000000005</v>
      </c>
      <c r="Q21">
        <v>29.0167</v>
      </c>
      <c r="R21">
        <v>53.925899999999999</v>
      </c>
      <c r="S21">
        <v>68.772199999999998</v>
      </c>
      <c r="T21">
        <v>72.731700000000004</v>
      </c>
      <c r="U21">
        <v>80.305000000000007</v>
      </c>
      <c r="V21">
        <v>38.731699999999996</v>
      </c>
      <c r="W21">
        <v>4.8712</v>
      </c>
      <c r="X21">
        <v>19.123799999999999</v>
      </c>
      <c r="Y21">
        <v>10.876099999999999</v>
      </c>
      <c r="Z21">
        <v>12.212199999999999</v>
      </c>
      <c r="AA21">
        <v>9.0533999999999999</v>
      </c>
      <c r="AB21">
        <v>2.6</v>
      </c>
      <c r="AC21">
        <v>6.3281000000000001</v>
      </c>
      <c r="AD21">
        <v>36.165500000000002</v>
      </c>
      <c r="AE21">
        <v>30.25</v>
      </c>
      <c r="AF21">
        <v>76.875</v>
      </c>
      <c r="AG21">
        <v>0.574627</v>
      </c>
    </row>
    <row r="22" spans="1:33" x14ac:dyDescent="0.3">
      <c r="A22" t="s">
        <v>38</v>
      </c>
      <c r="B22" t="s">
        <v>39</v>
      </c>
      <c r="C22">
        <v>100</v>
      </c>
      <c r="D22">
        <v>79.9435</v>
      </c>
      <c r="E22">
        <v>65.939700000000002</v>
      </c>
      <c r="F22">
        <v>79.5</v>
      </c>
      <c r="G22">
        <v>36.834899999999998</v>
      </c>
      <c r="H22">
        <v>99.95</v>
      </c>
      <c r="I22">
        <v>59.431100000000001</v>
      </c>
      <c r="J22" s="20">
        <v>1.8229580000000003</v>
      </c>
      <c r="K22">
        <v>75.889899999999997</v>
      </c>
      <c r="L22">
        <v>48.795900000000003</v>
      </c>
      <c r="M22">
        <v>3.6</v>
      </c>
      <c r="N22">
        <v>15.3</v>
      </c>
      <c r="O22">
        <v>78.716999999999999</v>
      </c>
      <c r="P22">
        <v>89.516599999999997</v>
      </c>
      <c r="Q22">
        <v>25.950199999999999</v>
      </c>
      <c r="R22">
        <v>48.3489</v>
      </c>
      <c r="S22">
        <v>81.805099999999996</v>
      </c>
      <c r="T22">
        <v>59.694099999999999</v>
      </c>
      <c r="U22">
        <v>60.179099999999998</v>
      </c>
      <c r="V22">
        <v>29.5474</v>
      </c>
      <c r="W22">
        <v>6.1901999999999999</v>
      </c>
      <c r="X22">
        <v>26.673100000000002</v>
      </c>
      <c r="Y22">
        <v>8.9710000000000001</v>
      </c>
      <c r="Z22">
        <v>14.452400000000001</v>
      </c>
      <c r="AA22">
        <v>19.6142</v>
      </c>
      <c r="AB22">
        <v>7.556</v>
      </c>
      <c r="AC22">
        <v>11.7416</v>
      </c>
      <c r="AD22">
        <v>24.470500000000001</v>
      </c>
      <c r="AE22">
        <v>98.25</v>
      </c>
      <c r="AF22">
        <v>99.875</v>
      </c>
      <c r="AG22">
        <v>0.16791</v>
      </c>
    </row>
    <row r="23" spans="1:33" x14ac:dyDescent="0.3">
      <c r="A23" t="s">
        <v>40</v>
      </c>
      <c r="B23" t="s">
        <v>41</v>
      </c>
      <c r="C23">
        <v>99.997799999999998</v>
      </c>
      <c r="D23">
        <v>95.357799999999997</v>
      </c>
      <c r="E23">
        <v>84.582599999999999</v>
      </c>
      <c r="F23">
        <v>90.575000000000003</v>
      </c>
      <c r="G23">
        <v>61.4679</v>
      </c>
      <c r="H23">
        <v>98.260099999999994</v>
      </c>
      <c r="I23">
        <v>68.4803</v>
      </c>
      <c r="J23">
        <v>1.01159</v>
      </c>
      <c r="K23">
        <v>92.014700000000005</v>
      </c>
      <c r="L23">
        <v>76.508600000000001</v>
      </c>
      <c r="M23">
        <v>5</v>
      </c>
      <c r="N23">
        <v>9.9</v>
      </c>
      <c r="O23">
        <v>75.104100000000003</v>
      </c>
      <c r="P23">
        <v>88.346999999999994</v>
      </c>
      <c r="Q23">
        <v>38.7179</v>
      </c>
      <c r="R23">
        <v>39.283700000000003</v>
      </c>
      <c r="S23">
        <v>66.284099999999995</v>
      </c>
      <c r="T23">
        <v>90.794600000000003</v>
      </c>
      <c r="U23">
        <v>78.596900000000005</v>
      </c>
      <c r="V23">
        <v>44.7515</v>
      </c>
      <c r="W23">
        <v>3.1278000000000001</v>
      </c>
      <c r="X23">
        <v>38.4161</v>
      </c>
      <c r="Y23">
        <v>18.8459</v>
      </c>
      <c r="Z23">
        <v>29.395600000000002</v>
      </c>
      <c r="AA23">
        <v>16.124300000000002</v>
      </c>
      <c r="AB23">
        <v>9.2157999999999998</v>
      </c>
      <c r="AC23">
        <v>10.2517</v>
      </c>
      <c r="AD23">
        <v>58.177</v>
      </c>
      <c r="AE23">
        <v>73.5</v>
      </c>
      <c r="AF23">
        <v>89.125</v>
      </c>
      <c r="AG23">
        <v>0.78731300000000004</v>
      </c>
    </row>
    <row r="24" spans="1:33" x14ac:dyDescent="0.3">
      <c r="A24" t="s">
        <v>42</v>
      </c>
      <c r="B24" t="s">
        <v>43</v>
      </c>
      <c r="C24">
        <v>86.4131</v>
      </c>
      <c r="D24">
        <v>58.716700000000003</v>
      </c>
      <c r="E24">
        <v>114.557</v>
      </c>
      <c r="F24">
        <v>90.722499999999997</v>
      </c>
      <c r="G24">
        <v>90.642200000000003</v>
      </c>
      <c r="H24">
        <v>64.149600000000007</v>
      </c>
      <c r="I24">
        <v>43.489699999999999</v>
      </c>
      <c r="J24">
        <v>1.21618</v>
      </c>
      <c r="K24">
        <v>69.893799999999999</v>
      </c>
      <c r="L24">
        <v>44.4193</v>
      </c>
      <c r="M24">
        <v>2.6</v>
      </c>
      <c r="N24">
        <v>19.100000000000001</v>
      </c>
      <c r="O24">
        <v>79.141800000000003</v>
      </c>
      <c r="P24">
        <v>68.179699999999997</v>
      </c>
      <c r="Q24">
        <v>5.6097000000000001</v>
      </c>
      <c r="R24">
        <v>38.4833</v>
      </c>
      <c r="S24">
        <v>60.298900000000003</v>
      </c>
      <c r="T24">
        <v>53.358699999999999</v>
      </c>
      <c r="U24">
        <v>55.730699999999999</v>
      </c>
      <c r="V24">
        <v>20.855</v>
      </c>
      <c r="W24">
        <v>2.7959000000000001</v>
      </c>
      <c r="X24">
        <v>9.0373000000000001</v>
      </c>
      <c r="Y24">
        <v>12.8416</v>
      </c>
      <c r="Z24">
        <v>5.2236000000000002</v>
      </c>
      <c r="AA24">
        <v>9.9481000000000002</v>
      </c>
      <c r="AB24">
        <v>6.5845000000000002</v>
      </c>
      <c r="AC24">
        <v>3.7826</v>
      </c>
      <c r="AD24">
        <v>25.021000000000001</v>
      </c>
      <c r="AE24">
        <v>58.125</v>
      </c>
      <c r="AF24">
        <v>79.25</v>
      </c>
      <c r="AG24">
        <v>0.559701</v>
      </c>
    </row>
    <row r="25" spans="1:33" x14ac:dyDescent="0.3">
      <c r="A25" t="s">
        <v>44</v>
      </c>
      <c r="B25" t="s">
        <v>45</v>
      </c>
      <c r="C25">
        <v>99.755300000000005</v>
      </c>
      <c r="D25">
        <v>68.406999999999996</v>
      </c>
      <c r="E25">
        <v>54.906599999999997</v>
      </c>
      <c r="F25">
        <v>95.248599999999996</v>
      </c>
      <c r="G25">
        <v>68.715599999999995</v>
      </c>
      <c r="H25">
        <v>94.967399999999998</v>
      </c>
      <c r="I25">
        <v>63.138199999999998</v>
      </c>
      <c r="J25">
        <v>2.0803199999999999</v>
      </c>
      <c r="K25">
        <v>67.970200000000006</v>
      </c>
      <c r="L25">
        <v>47.646700000000003</v>
      </c>
      <c r="M25">
        <v>2.2999999999999998</v>
      </c>
      <c r="N25">
        <v>20.399999999999999</v>
      </c>
      <c r="O25">
        <v>77.922600000000003</v>
      </c>
      <c r="P25">
        <v>83.180400000000006</v>
      </c>
      <c r="Q25">
        <v>8.5458999999999996</v>
      </c>
      <c r="R25">
        <v>39.195799999999998</v>
      </c>
      <c r="S25">
        <v>74.082899999999995</v>
      </c>
      <c r="T25">
        <v>41.000900000000001</v>
      </c>
      <c r="U25">
        <v>43.390900000000002</v>
      </c>
      <c r="V25">
        <v>43.838500000000003</v>
      </c>
      <c r="W25">
        <v>8.0155999999999992</v>
      </c>
      <c r="X25">
        <v>16.84</v>
      </c>
      <c r="Y25">
        <v>19.000800000000002</v>
      </c>
      <c r="Z25">
        <v>11.1928</v>
      </c>
      <c r="AA25">
        <v>18.060400000000001</v>
      </c>
      <c r="AB25">
        <v>12.0459</v>
      </c>
      <c r="AC25">
        <v>7.9246999999999996</v>
      </c>
      <c r="AD25">
        <v>41.168100000000003</v>
      </c>
      <c r="AE25">
        <v>74</v>
      </c>
      <c r="AF25">
        <v>96.125</v>
      </c>
      <c r="AG25">
        <v>0.40671600000000002</v>
      </c>
    </row>
    <row r="26" spans="1:33" x14ac:dyDescent="0.3">
      <c r="A26" t="s">
        <v>46</v>
      </c>
      <c r="B26" t="s">
        <v>47</v>
      </c>
      <c r="C26">
        <v>88.599199999999996</v>
      </c>
      <c r="D26">
        <v>62.848300000000002</v>
      </c>
      <c r="E26">
        <v>71.425899999999999</v>
      </c>
      <c r="F26">
        <v>44.734999999999999</v>
      </c>
      <c r="G26">
        <v>74.770600000000002</v>
      </c>
      <c r="H26">
        <v>71.705299999999994</v>
      </c>
      <c r="I26">
        <v>70.262299999999996</v>
      </c>
      <c r="J26">
        <v>1.0988100000000001</v>
      </c>
      <c r="K26">
        <v>56.331499999999998</v>
      </c>
      <c r="L26">
        <v>27.654900000000001</v>
      </c>
      <c r="M26">
        <v>1.9</v>
      </c>
      <c r="N26">
        <v>16</v>
      </c>
      <c r="O26">
        <v>63.1158</v>
      </c>
      <c r="P26">
        <v>67.212900000000005</v>
      </c>
      <c r="Q26">
        <v>5.6096000000000004</v>
      </c>
      <c r="R26">
        <v>44.99</v>
      </c>
      <c r="S26">
        <v>74.4251</v>
      </c>
      <c r="T26">
        <v>8.4987999999999992</v>
      </c>
      <c r="U26">
        <v>17.9739</v>
      </c>
      <c r="V26">
        <v>21.992699999999999</v>
      </c>
      <c r="W26">
        <v>4.0155000000000003</v>
      </c>
      <c r="X26">
        <v>8.3704999999999998</v>
      </c>
      <c r="Y26">
        <v>8.6584000000000003</v>
      </c>
      <c r="Z26">
        <v>5.2484000000000002</v>
      </c>
      <c r="AA26">
        <v>7.1586999999999996</v>
      </c>
      <c r="AB26">
        <v>4.3052000000000001</v>
      </c>
      <c r="AC26">
        <v>1.9258</v>
      </c>
      <c r="AD26">
        <v>5.8342000000000001</v>
      </c>
      <c r="AE26">
        <v>11.857100000000001</v>
      </c>
      <c r="AF26">
        <v>54.5</v>
      </c>
      <c r="AG26">
        <v>0.62686600000000003</v>
      </c>
    </row>
    <row r="27" spans="1:33" x14ac:dyDescent="0.3">
      <c r="A27" t="s">
        <v>48</v>
      </c>
      <c r="B27" t="s">
        <v>49</v>
      </c>
      <c r="C27">
        <v>88.019499999999994</v>
      </c>
      <c r="D27">
        <v>71.942599999999999</v>
      </c>
      <c r="E27">
        <v>73.386099999999999</v>
      </c>
      <c r="F27">
        <v>79.529499999999999</v>
      </c>
      <c r="G27">
        <v>80.421999999999997</v>
      </c>
      <c r="H27">
        <v>75.4893</v>
      </c>
      <c r="I27">
        <v>31.973199999999999</v>
      </c>
      <c r="J27">
        <v>1.1281000000000001</v>
      </c>
      <c r="K27">
        <v>78.200999999999993</v>
      </c>
      <c r="L27">
        <v>55.262500000000003</v>
      </c>
      <c r="M27">
        <v>2.8</v>
      </c>
      <c r="N27">
        <v>16.8</v>
      </c>
      <c r="O27">
        <v>73.803600000000003</v>
      </c>
      <c r="P27">
        <v>69.286100000000005</v>
      </c>
      <c r="Q27">
        <v>7.2873999999999999</v>
      </c>
      <c r="R27">
        <v>56.7605</v>
      </c>
      <c r="S27">
        <v>70.816100000000006</v>
      </c>
      <c r="T27">
        <v>56.378300000000003</v>
      </c>
      <c r="U27">
        <v>68.073800000000006</v>
      </c>
      <c r="V27">
        <v>30.395</v>
      </c>
      <c r="W27">
        <v>3.0434999999999999</v>
      </c>
      <c r="X27">
        <v>13.268000000000001</v>
      </c>
      <c r="Y27">
        <v>14.5404</v>
      </c>
      <c r="Z27">
        <v>11.934799999999999</v>
      </c>
      <c r="AA27">
        <v>11.2928</v>
      </c>
      <c r="AB27">
        <v>10.5192</v>
      </c>
      <c r="AC27">
        <v>6.3445</v>
      </c>
      <c r="AD27">
        <v>18.581600000000002</v>
      </c>
      <c r="AE27">
        <v>27.875</v>
      </c>
      <c r="AF27">
        <v>67.125</v>
      </c>
      <c r="AG27">
        <v>0.73507500000000003</v>
      </c>
    </row>
    <row r="28" spans="1:33" x14ac:dyDescent="0.3">
      <c r="A28" t="s">
        <v>50</v>
      </c>
      <c r="B28" t="s">
        <v>51</v>
      </c>
      <c r="C28">
        <v>97.705600000000004</v>
      </c>
      <c r="D28">
        <v>76.945999999999998</v>
      </c>
      <c r="E28">
        <v>56.8964</v>
      </c>
      <c r="F28">
        <v>93.652299999999997</v>
      </c>
      <c r="G28">
        <v>57.0642</v>
      </c>
      <c r="H28">
        <v>81.589299999999994</v>
      </c>
      <c r="I28">
        <v>24.188400000000001</v>
      </c>
      <c r="J28">
        <v>2.4620299999999999</v>
      </c>
      <c r="K28">
        <v>73.486999999999995</v>
      </c>
      <c r="L28">
        <v>52.914499999999997</v>
      </c>
      <c r="M28">
        <v>3.6</v>
      </c>
      <c r="N28">
        <v>19.3</v>
      </c>
      <c r="O28">
        <v>79.691999999999993</v>
      </c>
      <c r="P28">
        <v>78.392600000000002</v>
      </c>
      <c r="Q28">
        <v>17.540800000000001</v>
      </c>
      <c r="R28">
        <v>41.997500000000002</v>
      </c>
      <c r="S28">
        <v>50.742899999999999</v>
      </c>
      <c r="T28">
        <v>46.650700000000001</v>
      </c>
      <c r="U28">
        <v>52.7012</v>
      </c>
      <c r="V28">
        <v>32.900199999999998</v>
      </c>
      <c r="W28">
        <v>4.8758999999999997</v>
      </c>
      <c r="X28">
        <v>17.178100000000001</v>
      </c>
      <c r="Y28">
        <v>56.673000000000002</v>
      </c>
      <c r="Z28">
        <v>14.652799999999999</v>
      </c>
      <c r="AA28">
        <v>13.0639</v>
      </c>
      <c r="AB28">
        <v>8.4483999999999995</v>
      </c>
      <c r="AC28">
        <v>10.4633</v>
      </c>
      <c r="AD28">
        <v>22.3766</v>
      </c>
      <c r="AE28">
        <v>42.833300000000001</v>
      </c>
      <c r="AF28">
        <v>83.875</v>
      </c>
      <c r="AG28">
        <v>0.60447799999999996</v>
      </c>
    </row>
    <row r="29" spans="1:33" x14ac:dyDescent="0.3">
      <c r="A29" t="s">
        <v>52</v>
      </c>
      <c r="B29" t="s">
        <v>53</v>
      </c>
      <c r="C29">
        <v>95.495900000000006</v>
      </c>
      <c r="D29">
        <v>71.221100000000007</v>
      </c>
      <c r="E29">
        <v>86.255899999999997</v>
      </c>
      <c r="F29">
        <v>85.9</v>
      </c>
      <c r="G29">
        <v>68.807299999999998</v>
      </c>
      <c r="H29">
        <v>80.840999999999994</v>
      </c>
      <c r="I29">
        <v>48.738999999999997</v>
      </c>
      <c r="J29">
        <v>2.7119499999999999</v>
      </c>
      <c r="K29">
        <v>76.450500000000005</v>
      </c>
      <c r="L29">
        <v>53.349800000000002</v>
      </c>
      <c r="M29">
        <v>2.4</v>
      </c>
      <c r="N29">
        <v>20.7</v>
      </c>
      <c r="O29">
        <v>77.748400000000004</v>
      </c>
      <c r="P29">
        <v>83.121300000000005</v>
      </c>
      <c r="Q29">
        <v>26.961099999999998</v>
      </c>
      <c r="R29">
        <v>31.248799999999999</v>
      </c>
      <c r="S29">
        <v>66.771000000000001</v>
      </c>
      <c r="T29">
        <v>53.558999999999997</v>
      </c>
      <c r="U29">
        <v>53.840899999999998</v>
      </c>
      <c r="V29">
        <v>35.173000000000002</v>
      </c>
      <c r="W29">
        <v>6.5237999999999996</v>
      </c>
      <c r="X29">
        <v>24.3629</v>
      </c>
      <c r="Y29">
        <v>24.986000000000001</v>
      </c>
      <c r="Z29">
        <v>12.9543</v>
      </c>
      <c r="AA29">
        <v>18.6709</v>
      </c>
      <c r="AB29">
        <v>9.3617000000000008</v>
      </c>
      <c r="AC29">
        <v>5.8872999999999998</v>
      </c>
      <c r="AD29">
        <v>39.688600000000001</v>
      </c>
      <c r="AE29">
        <v>67</v>
      </c>
      <c r="AF29">
        <v>89.125</v>
      </c>
      <c r="AG29">
        <v>0.91417899999999996</v>
      </c>
    </row>
    <row r="30" spans="1:33" x14ac:dyDescent="0.3">
      <c r="A30" t="s">
        <v>54</v>
      </c>
      <c r="B30" t="s">
        <v>55</v>
      </c>
      <c r="C30">
        <v>99.017899999999997</v>
      </c>
      <c r="D30">
        <v>71.579599999999999</v>
      </c>
      <c r="E30">
        <v>119.849</v>
      </c>
      <c r="F30">
        <v>99.967500000000001</v>
      </c>
      <c r="G30">
        <v>87.889899999999997</v>
      </c>
      <c r="H30">
        <v>79.351200000000006</v>
      </c>
      <c r="I30">
        <v>62.801099999999998</v>
      </c>
      <c r="J30">
        <v>0.56693700000000002</v>
      </c>
      <c r="K30">
        <v>90.957999999999998</v>
      </c>
      <c r="L30">
        <v>68.638400000000004</v>
      </c>
      <c r="M30">
        <v>6.1</v>
      </c>
      <c r="N30">
        <v>14.6</v>
      </c>
      <c r="O30">
        <v>86.728999999999999</v>
      </c>
      <c r="P30">
        <v>90.881200000000007</v>
      </c>
      <c r="Q30">
        <v>48.6678</v>
      </c>
      <c r="R30">
        <v>51.337499999999999</v>
      </c>
      <c r="S30">
        <v>75.1858</v>
      </c>
      <c r="T30">
        <v>89.158199999999994</v>
      </c>
      <c r="U30">
        <v>79.515500000000003</v>
      </c>
      <c r="V30">
        <v>40.799999999999997</v>
      </c>
      <c r="W30">
        <v>2.7433000000000001</v>
      </c>
      <c r="X30">
        <v>23.524799999999999</v>
      </c>
      <c r="Y30">
        <v>33.1205</v>
      </c>
      <c r="Z30">
        <v>32.689</v>
      </c>
      <c r="AA30">
        <v>26.088000000000001</v>
      </c>
      <c r="AB30">
        <v>14.6966</v>
      </c>
      <c r="AC30">
        <v>9.6555</v>
      </c>
      <c r="AD30">
        <v>50.2074</v>
      </c>
      <c r="AE30">
        <v>71</v>
      </c>
      <c r="AF30">
        <v>90.25</v>
      </c>
      <c r="AG30">
        <v>0.440299</v>
      </c>
    </row>
    <row r="31" spans="1:33" x14ac:dyDescent="0.3">
      <c r="A31" t="s">
        <v>56</v>
      </c>
      <c r="B31" t="s">
        <v>57</v>
      </c>
      <c r="C31">
        <v>99.973200000000006</v>
      </c>
      <c r="D31">
        <v>86.809399999999997</v>
      </c>
      <c r="E31">
        <v>91.37</v>
      </c>
      <c r="F31">
        <v>92.5</v>
      </c>
      <c r="G31">
        <v>69.174300000000002</v>
      </c>
      <c r="H31">
        <v>92.280799999999999</v>
      </c>
      <c r="I31">
        <v>42.598300000000002</v>
      </c>
      <c r="J31">
        <v>1.2597700000000001</v>
      </c>
      <c r="K31">
        <v>92.921199999999999</v>
      </c>
      <c r="L31">
        <v>68.748900000000006</v>
      </c>
      <c r="M31">
        <v>5</v>
      </c>
      <c r="N31">
        <v>22.8</v>
      </c>
      <c r="O31">
        <v>67.886700000000005</v>
      </c>
      <c r="P31">
        <v>79.728899999999996</v>
      </c>
      <c r="Q31">
        <v>33.794800000000002</v>
      </c>
      <c r="R31">
        <v>48.974400000000003</v>
      </c>
      <c r="S31">
        <v>72.544499999999999</v>
      </c>
      <c r="T31">
        <v>67.698400000000007</v>
      </c>
      <c r="U31">
        <v>86.513800000000003</v>
      </c>
      <c r="V31">
        <v>16.700399999999998</v>
      </c>
      <c r="W31">
        <v>1.5760000000000001</v>
      </c>
      <c r="X31">
        <v>39.924100000000003</v>
      </c>
      <c r="Y31">
        <v>5.1623000000000001</v>
      </c>
      <c r="Z31">
        <v>22.3781</v>
      </c>
      <c r="AA31">
        <v>18.680800000000001</v>
      </c>
      <c r="AB31">
        <v>9.4483999999999995</v>
      </c>
      <c r="AC31">
        <v>8.9869000000000003</v>
      </c>
      <c r="AD31">
        <v>36.069099999999999</v>
      </c>
      <c r="AE31">
        <v>16.375</v>
      </c>
      <c r="AF31">
        <v>76.25</v>
      </c>
      <c r="AG31">
        <v>0.776119</v>
      </c>
    </row>
    <row r="35" spans="1:37" x14ac:dyDescent="0.3">
      <c r="A35" t="s">
        <v>119</v>
      </c>
      <c r="C35">
        <v>80</v>
      </c>
      <c r="D35">
        <v>50</v>
      </c>
      <c r="E35">
        <v>25</v>
      </c>
      <c r="F35">
        <v>0</v>
      </c>
      <c r="G35">
        <v>25</v>
      </c>
      <c r="H35">
        <v>0</v>
      </c>
      <c r="I35">
        <v>0</v>
      </c>
      <c r="J35">
        <v>0</v>
      </c>
      <c r="K35">
        <v>40</v>
      </c>
      <c r="L35">
        <v>0</v>
      </c>
      <c r="M35">
        <v>0</v>
      </c>
      <c r="N35">
        <v>0</v>
      </c>
      <c r="O35">
        <v>33</v>
      </c>
      <c r="P35">
        <v>50</v>
      </c>
      <c r="Q35">
        <v>0</v>
      </c>
      <c r="R35">
        <v>20</v>
      </c>
      <c r="S35">
        <v>40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40</v>
      </c>
      <c r="AG35">
        <v>0</v>
      </c>
    </row>
    <row r="36" spans="1:37" x14ac:dyDescent="0.3">
      <c r="A36" t="s">
        <v>120</v>
      </c>
      <c r="C36">
        <v>100</v>
      </c>
      <c r="D36">
        <v>100</v>
      </c>
      <c r="E36">
        <v>150</v>
      </c>
      <c r="F36">
        <v>100</v>
      </c>
      <c r="G36">
        <v>100</v>
      </c>
      <c r="H36">
        <v>100</v>
      </c>
      <c r="I36">
        <v>100</v>
      </c>
      <c r="J36">
        <v>4</v>
      </c>
      <c r="K36">
        <v>100</v>
      </c>
      <c r="L36">
        <v>100</v>
      </c>
      <c r="M36">
        <v>7</v>
      </c>
      <c r="N36">
        <v>40</v>
      </c>
      <c r="O36">
        <v>100</v>
      </c>
      <c r="P36">
        <v>100</v>
      </c>
      <c r="Q36">
        <v>60</v>
      </c>
      <c r="R36">
        <v>100</v>
      </c>
      <c r="S36">
        <v>100</v>
      </c>
      <c r="T36">
        <v>100</v>
      </c>
      <c r="U36">
        <v>100</v>
      </c>
      <c r="V36">
        <v>60</v>
      </c>
      <c r="W36">
        <v>15</v>
      </c>
      <c r="X36">
        <v>50</v>
      </c>
      <c r="Y36">
        <v>50</v>
      </c>
      <c r="Z36">
        <v>50</v>
      </c>
      <c r="AA36">
        <v>33</v>
      </c>
      <c r="AB36">
        <v>33</v>
      </c>
      <c r="AC36">
        <v>25</v>
      </c>
      <c r="AD36">
        <v>80</v>
      </c>
      <c r="AE36">
        <v>100</v>
      </c>
      <c r="AF36">
        <v>100</v>
      </c>
      <c r="AG36">
        <v>1</v>
      </c>
    </row>
    <row r="38" spans="1:37" x14ac:dyDescent="0.3">
      <c r="A38" s="14" t="s">
        <v>158</v>
      </c>
      <c r="AI38" s="14">
        <v>2016</v>
      </c>
      <c r="AJ38" s="14">
        <v>2016</v>
      </c>
      <c r="AK38" s="14">
        <v>2016</v>
      </c>
    </row>
    <row r="39" spans="1:37" x14ac:dyDescent="0.3">
      <c r="A39" t="s">
        <v>2</v>
      </c>
      <c r="B39" t="s">
        <v>3</v>
      </c>
      <c r="C39">
        <v>0.95360500000000026</v>
      </c>
      <c r="D39">
        <v>0.360462</v>
      </c>
      <c r="E39">
        <v>0.41786080000000003</v>
      </c>
      <c r="F39">
        <v>0.89333299999999993</v>
      </c>
      <c r="G39">
        <v>0.59241600000000005</v>
      </c>
      <c r="H39">
        <v>0.89226399999999995</v>
      </c>
      <c r="I39">
        <v>0.23958100000000002</v>
      </c>
      <c r="J39">
        <v>0.77397650000000007</v>
      </c>
      <c r="K39">
        <v>0.69678166666666663</v>
      </c>
      <c r="L39">
        <v>0.65456300000000001</v>
      </c>
      <c r="M39">
        <v>0.5714285714285714</v>
      </c>
      <c r="N39">
        <v>0.5625</v>
      </c>
      <c r="O39">
        <v>0.49432537313432834</v>
      </c>
      <c r="P39">
        <v>0.574716</v>
      </c>
      <c r="Q39">
        <v>0.24009</v>
      </c>
      <c r="R39">
        <v>0.14916374999999998</v>
      </c>
      <c r="S39">
        <v>0.30229</v>
      </c>
      <c r="T39">
        <v>0.63256599999999996</v>
      </c>
      <c r="U39">
        <v>0.67665300000000006</v>
      </c>
      <c r="V39">
        <v>0.68539499999999998</v>
      </c>
      <c r="W39">
        <v>0.37578</v>
      </c>
      <c r="X39">
        <v>0.375556</v>
      </c>
      <c r="Y39">
        <v>0.49848199999999998</v>
      </c>
      <c r="Z39">
        <v>0.19822800000000002</v>
      </c>
      <c r="AA39">
        <v>0.43981818181818177</v>
      </c>
      <c r="AB39">
        <v>0.17323030303030301</v>
      </c>
      <c r="AC39">
        <v>0.418348</v>
      </c>
      <c r="AD39">
        <v>0.47813125000000001</v>
      </c>
      <c r="AE39">
        <v>0.72250000000000003</v>
      </c>
      <c r="AF39">
        <v>0.94374999999999998</v>
      </c>
      <c r="AG39">
        <v>0.77985099999999996</v>
      </c>
      <c r="AI39">
        <v>40.4</v>
      </c>
      <c r="AJ39">
        <f>1.086*AK39</f>
        <v>136.83600000000001</v>
      </c>
      <c r="AK39">
        <v>126</v>
      </c>
    </row>
    <row r="40" spans="1:37" x14ac:dyDescent="0.3">
      <c r="A40" t="s">
        <v>4</v>
      </c>
      <c r="B40" t="s">
        <v>5</v>
      </c>
      <c r="C40">
        <v>0.99624999999999986</v>
      </c>
      <c r="D40">
        <v>0.60246199999999983</v>
      </c>
      <c r="E40">
        <v>0.34251760000000003</v>
      </c>
      <c r="F40">
        <v>0.94529799999999997</v>
      </c>
      <c r="G40">
        <v>0.57186533333333334</v>
      </c>
      <c r="H40">
        <v>0.98858500000000005</v>
      </c>
      <c r="I40">
        <v>0.81075000000000008</v>
      </c>
      <c r="J40">
        <v>0.67766999999999999</v>
      </c>
      <c r="K40">
        <v>0.73322166666666677</v>
      </c>
      <c r="L40">
        <v>0.60898699999999995</v>
      </c>
      <c r="M40">
        <v>0.6</v>
      </c>
      <c r="N40">
        <v>0.34750000000000003</v>
      </c>
      <c r="O40">
        <v>0.47978656716417917</v>
      </c>
      <c r="P40">
        <v>0.44045199999999995</v>
      </c>
      <c r="Q40">
        <v>0.20526333333333333</v>
      </c>
      <c r="R40">
        <v>0.29634250000000001</v>
      </c>
      <c r="S40">
        <v>0.66848999999999992</v>
      </c>
      <c r="T40">
        <v>0.74531199999999997</v>
      </c>
      <c r="U40">
        <v>0.65073400000000003</v>
      </c>
      <c r="V40">
        <v>0.83336333333333334</v>
      </c>
      <c r="W40">
        <v>0.36385333333333331</v>
      </c>
      <c r="X40">
        <v>0.43490600000000001</v>
      </c>
      <c r="Y40">
        <v>0.31014800000000003</v>
      </c>
      <c r="Z40">
        <v>0.36930999999999997</v>
      </c>
      <c r="AA40">
        <v>0.69691818181818188</v>
      </c>
      <c r="AB40">
        <v>0.59529696969696966</v>
      </c>
      <c r="AC40">
        <v>0.52322000000000002</v>
      </c>
      <c r="AD40">
        <v>0.49941750000000001</v>
      </c>
      <c r="AE40">
        <v>0.58499999999999996</v>
      </c>
      <c r="AF40">
        <v>0.73124999999999996</v>
      </c>
      <c r="AG40">
        <v>0.47761199999999998</v>
      </c>
      <c r="AI40">
        <v>37.4</v>
      </c>
      <c r="AJ40">
        <f t="shared" ref="AJ40:AJ66" si="0">1.086*AK40</f>
        <v>128.148</v>
      </c>
      <c r="AK40">
        <v>118</v>
      </c>
    </row>
    <row r="41" spans="1:37" x14ac:dyDescent="0.3">
      <c r="A41" t="s">
        <v>6</v>
      </c>
      <c r="B41" t="s">
        <v>7</v>
      </c>
      <c r="C41">
        <v>0.76019999999999965</v>
      </c>
      <c r="D41">
        <v>0.13434399999999996</v>
      </c>
      <c r="E41">
        <v>0.45551599999999998</v>
      </c>
      <c r="F41">
        <v>0.65670000000000006</v>
      </c>
      <c r="G41">
        <v>0.1645253333333333</v>
      </c>
      <c r="H41">
        <v>0.7411620000000001</v>
      </c>
      <c r="I41">
        <v>0.54567100000000002</v>
      </c>
      <c r="J41">
        <v>0.58463749999999992</v>
      </c>
      <c r="K41">
        <v>0.29759166666666664</v>
      </c>
      <c r="L41">
        <v>0.26245299999999999</v>
      </c>
      <c r="M41">
        <v>0.32857142857142857</v>
      </c>
      <c r="N41">
        <v>0.34249999999999997</v>
      </c>
      <c r="O41">
        <v>0.5265343283582089</v>
      </c>
      <c r="P41">
        <v>0.27726000000000001</v>
      </c>
      <c r="Q41">
        <v>0.13499666666666668</v>
      </c>
      <c r="R41">
        <v>0.75115999999999994</v>
      </c>
      <c r="S41">
        <v>0.59546500000000013</v>
      </c>
      <c r="T41">
        <v>7.4066999999999994E-2</v>
      </c>
      <c r="U41">
        <v>0.26957000000000003</v>
      </c>
      <c r="V41">
        <v>0.41552666666666666</v>
      </c>
      <c r="W41">
        <v>0.61660666666666664</v>
      </c>
      <c r="X41">
        <v>0.18848600000000001</v>
      </c>
      <c r="Y41">
        <v>0.20388999999999999</v>
      </c>
      <c r="Z41">
        <v>9.437799999999999E-2</v>
      </c>
      <c r="AA41">
        <v>0.15724545454545455</v>
      </c>
      <c r="AB41">
        <v>5.1424242424242428E-2</v>
      </c>
      <c r="AC41">
        <v>0.11094799999999999</v>
      </c>
      <c r="AD41">
        <v>0.13097</v>
      </c>
      <c r="AE41">
        <v>0.19428599999999999</v>
      </c>
      <c r="AF41">
        <v>0.5083333333333333</v>
      </c>
      <c r="AG41">
        <v>0.757463</v>
      </c>
      <c r="AI41">
        <v>6.6</v>
      </c>
      <c r="AJ41">
        <f t="shared" si="0"/>
        <v>52.128</v>
      </c>
      <c r="AK41">
        <v>48</v>
      </c>
    </row>
    <row r="42" spans="1:37" x14ac:dyDescent="0.3">
      <c r="A42" t="s">
        <v>8</v>
      </c>
      <c r="B42" t="s">
        <v>9</v>
      </c>
      <c r="C42">
        <v>0.84899500000000006</v>
      </c>
      <c r="D42">
        <v>0.39330199999999993</v>
      </c>
      <c r="E42">
        <v>0.42093039999999998</v>
      </c>
      <c r="F42">
        <v>0.66731099999999999</v>
      </c>
      <c r="G42">
        <v>0.20489333333333329</v>
      </c>
      <c r="H42">
        <v>0.59938400000000003</v>
      </c>
      <c r="I42">
        <v>0.102022</v>
      </c>
      <c r="J42">
        <v>0.27349500000000004</v>
      </c>
      <c r="K42">
        <v>0.51201833333333346</v>
      </c>
      <c r="L42">
        <v>0.54613999999999996</v>
      </c>
      <c r="M42">
        <v>0.38571428571428573</v>
      </c>
      <c r="N42">
        <v>0.39249999999999996</v>
      </c>
      <c r="O42">
        <v>0.85954029850746272</v>
      </c>
      <c r="P42">
        <v>0.70342800000000016</v>
      </c>
      <c r="Q42">
        <v>0.28061333333333333</v>
      </c>
      <c r="R42">
        <v>0.31531750000000003</v>
      </c>
      <c r="S42">
        <v>0.48846833333333328</v>
      </c>
      <c r="T42">
        <v>0.52729700000000002</v>
      </c>
      <c r="U42">
        <v>0.45223799999999997</v>
      </c>
      <c r="V42">
        <v>0.47776999999999997</v>
      </c>
      <c r="W42">
        <v>0.31303333333333333</v>
      </c>
      <c r="X42">
        <v>0.29461200000000004</v>
      </c>
      <c r="Y42">
        <v>0.198962</v>
      </c>
      <c r="Z42">
        <v>0.31393599999999999</v>
      </c>
      <c r="AA42">
        <v>0.54608484848484851</v>
      </c>
      <c r="AB42">
        <v>0.2513545454545455</v>
      </c>
      <c r="AC42">
        <v>0.35764800000000002</v>
      </c>
      <c r="AD42">
        <v>0.2891725</v>
      </c>
      <c r="AE42">
        <v>0.19625000000000001</v>
      </c>
      <c r="AF42">
        <v>0.34166666666666667</v>
      </c>
      <c r="AG42">
        <v>0.600746</v>
      </c>
      <c r="AI42">
        <v>11</v>
      </c>
      <c r="AJ42">
        <f t="shared" si="0"/>
        <v>64.073999999999998</v>
      </c>
      <c r="AK42">
        <v>59</v>
      </c>
    </row>
    <row r="43" spans="1:37" x14ac:dyDescent="0.3">
      <c r="A43" t="s">
        <v>10</v>
      </c>
      <c r="B43" t="s">
        <v>11</v>
      </c>
      <c r="C43">
        <v>0.99975000000000025</v>
      </c>
      <c r="D43">
        <v>0.44306999999999985</v>
      </c>
      <c r="E43">
        <v>0.51502560000000008</v>
      </c>
      <c r="F43">
        <v>0.64222999999999997</v>
      </c>
      <c r="G43">
        <v>0.29666666666666669</v>
      </c>
      <c r="H43">
        <v>0.875</v>
      </c>
      <c r="I43">
        <v>4.22656E-2</v>
      </c>
      <c r="J43">
        <v>0.4049625</v>
      </c>
      <c r="K43">
        <v>0.56778000000000006</v>
      </c>
      <c r="L43">
        <v>0.42915900000000001</v>
      </c>
      <c r="M43">
        <v>0.31428571428571433</v>
      </c>
      <c r="N43">
        <v>0.22999999999999998</v>
      </c>
      <c r="O43">
        <v>0.60023582089552241</v>
      </c>
      <c r="P43">
        <v>0.71789400000000003</v>
      </c>
      <c r="Q43">
        <v>0.19204833333333332</v>
      </c>
      <c r="R43">
        <v>0.64728249999999998</v>
      </c>
      <c r="S43">
        <v>0.65010000000000001</v>
      </c>
      <c r="T43">
        <v>0.36519299999999999</v>
      </c>
      <c r="U43">
        <v>0.38264600000000004</v>
      </c>
      <c r="V43">
        <v>0.71282166666666669</v>
      </c>
      <c r="W43">
        <v>0.20870666666666665</v>
      </c>
      <c r="X43">
        <v>0.69394400000000001</v>
      </c>
      <c r="Y43">
        <v>0.12037399999999999</v>
      </c>
      <c r="Z43">
        <v>0.17321999999999999</v>
      </c>
      <c r="AA43">
        <v>0.37473939393939393</v>
      </c>
      <c r="AB43">
        <v>0.14250606060606061</v>
      </c>
      <c r="AC43">
        <v>0.33171200000000001</v>
      </c>
      <c r="AD43">
        <v>0.36323</v>
      </c>
      <c r="AE43">
        <v>0.52124999999999999</v>
      </c>
      <c r="AF43">
        <v>0.54374999999999996</v>
      </c>
      <c r="AG43">
        <v>0.574627</v>
      </c>
      <c r="AI43">
        <v>21</v>
      </c>
      <c r="AJ43">
        <f t="shared" si="0"/>
        <v>87.966000000000008</v>
      </c>
      <c r="AK43">
        <v>81</v>
      </c>
    </row>
    <row r="44" spans="1:37" x14ac:dyDescent="0.3">
      <c r="A44" t="s">
        <v>12</v>
      </c>
      <c r="B44" t="s">
        <v>13</v>
      </c>
      <c r="C44">
        <v>0.97310000000000019</v>
      </c>
      <c r="D44">
        <v>0.41217600000000004</v>
      </c>
      <c r="E44">
        <v>0.41654079999999999</v>
      </c>
      <c r="F44">
        <v>0.94299999999999995</v>
      </c>
      <c r="G44">
        <v>0.48110133333333333</v>
      </c>
      <c r="H44">
        <v>0.75082499999999996</v>
      </c>
      <c r="I44">
        <v>0.36213099999999998</v>
      </c>
      <c r="J44">
        <v>0.63651499999999994</v>
      </c>
      <c r="K44">
        <v>0.64336833333333321</v>
      </c>
      <c r="L44">
        <v>0.53797499999999998</v>
      </c>
      <c r="M44">
        <v>0.52857142857142858</v>
      </c>
      <c r="N44">
        <v>0.41500000000000004</v>
      </c>
      <c r="O44">
        <v>0.72408955223880589</v>
      </c>
      <c r="P44">
        <v>0.43125799999999997</v>
      </c>
      <c r="Q44">
        <v>6.4491666666666669E-2</v>
      </c>
      <c r="R44">
        <v>0.25458375</v>
      </c>
      <c r="S44">
        <v>0.24709333333333336</v>
      </c>
      <c r="T44">
        <v>0.625031</v>
      </c>
      <c r="U44">
        <v>0.56836900000000001</v>
      </c>
      <c r="V44">
        <v>0.50414833333333331</v>
      </c>
      <c r="W44">
        <v>8.471999999999999E-2</v>
      </c>
      <c r="X44">
        <v>0.239178</v>
      </c>
      <c r="Y44">
        <v>0.25746800000000003</v>
      </c>
      <c r="Z44">
        <v>0.19797999999999999</v>
      </c>
      <c r="AA44">
        <v>0.77850303030303025</v>
      </c>
      <c r="AB44">
        <v>0.65643030303030303</v>
      </c>
      <c r="AC44">
        <v>0.47084400000000004</v>
      </c>
      <c r="AD44">
        <v>0.18413874999999999</v>
      </c>
      <c r="AE44">
        <v>0.43125000000000002</v>
      </c>
      <c r="AF44">
        <v>0.61250000000000004</v>
      </c>
      <c r="AG44">
        <v>0.54850699999999997</v>
      </c>
      <c r="AI44">
        <v>16.7</v>
      </c>
      <c r="AJ44">
        <f t="shared" si="0"/>
        <v>95.568000000000012</v>
      </c>
      <c r="AK44">
        <v>88</v>
      </c>
    </row>
    <row r="45" spans="1:37" x14ac:dyDescent="0.3">
      <c r="A45" t="s">
        <v>14</v>
      </c>
      <c r="B45" t="s">
        <v>15</v>
      </c>
      <c r="C45">
        <v>0.96499999999999986</v>
      </c>
      <c r="D45">
        <v>0.66913000000000011</v>
      </c>
      <c r="E45">
        <v>0.78692799999999996</v>
      </c>
      <c r="F45">
        <v>0.99967499999999998</v>
      </c>
      <c r="G45">
        <v>0.52293600000000007</v>
      </c>
      <c r="H45">
        <v>0.9326000000000001</v>
      </c>
      <c r="I45">
        <v>0.48841999999999997</v>
      </c>
      <c r="J45">
        <v>0.75664600000000004</v>
      </c>
      <c r="K45">
        <v>0.90566999999999998</v>
      </c>
      <c r="L45">
        <v>0.77567400000000009</v>
      </c>
      <c r="M45">
        <v>0.55714285714285716</v>
      </c>
      <c r="N45">
        <v>0.51749999999999996</v>
      </c>
      <c r="O45">
        <v>0.57931791044776126</v>
      </c>
      <c r="P45">
        <v>0.79843799999999987</v>
      </c>
      <c r="Q45">
        <v>0.81725999999999999</v>
      </c>
      <c r="R45">
        <v>0.498865</v>
      </c>
      <c r="S45">
        <v>0.61153666666666662</v>
      </c>
      <c r="T45">
        <v>0.90612199999999998</v>
      </c>
      <c r="U45">
        <v>0.83925399999999994</v>
      </c>
      <c r="V45">
        <v>0.77528000000000008</v>
      </c>
      <c r="W45">
        <v>0.21428666666666668</v>
      </c>
      <c r="X45">
        <v>0.53171800000000002</v>
      </c>
      <c r="Y45">
        <v>1.279522</v>
      </c>
      <c r="Z45">
        <v>0.59250999999999998</v>
      </c>
      <c r="AA45">
        <v>0.81771212121212122</v>
      </c>
      <c r="AB45">
        <v>0.54410606060606059</v>
      </c>
      <c r="AC45">
        <v>0.39251600000000003</v>
      </c>
      <c r="AD45">
        <v>0.91232249999999993</v>
      </c>
      <c r="AE45">
        <v>0.71428599999999998</v>
      </c>
      <c r="AF45">
        <v>0.91666666666666663</v>
      </c>
      <c r="AG45">
        <v>0.41044799999999998</v>
      </c>
      <c r="AI45">
        <v>48.4</v>
      </c>
      <c r="AJ45">
        <f t="shared" si="0"/>
        <v>135.75</v>
      </c>
      <c r="AK45">
        <v>125</v>
      </c>
    </row>
    <row r="46" spans="1:37" x14ac:dyDescent="0.3">
      <c r="A46" t="s">
        <v>16</v>
      </c>
      <c r="B46" t="s">
        <v>17</v>
      </c>
      <c r="C46">
        <v>0.54427999999999988</v>
      </c>
      <c r="D46">
        <v>0.54285599999999989</v>
      </c>
      <c r="E46">
        <v>0.73032000000000008</v>
      </c>
      <c r="F46">
        <v>0.94499999999999995</v>
      </c>
      <c r="G46">
        <v>0.73088666666666668</v>
      </c>
      <c r="H46">
        <v>0.79107699999999992</v>
      </c>
      <c r="I46">
        <v>0.310784</v>
      </c>
      <c r="J46">
        <v>0.71192</v>
      </c>
      <c r="K46">
        <v>0.74930499999999989</v>
      </c>
      <c r="L46">
        <v>0.60316499999999995</v>
      </c>
      <c r="M46">
        <v>0.62857142857142867</v>
      </c>
      <c r="N46">
        <v>0.33750000000000002</v>
      </c>
      <c r="O46">
        <v>0.83530000000000015</v>
      </c>
      <c r="P46">
        <v>0.68684400000000012</v>
      </c>
      <c r="Q46">
        <v>0.40443166666666663</v>
      </c>
      <c r="R46">
        <v>0.3418775</v>
      </c>
      <c r="S46">
        <v>0.430865</v>
      </c>
      <c r="T46">
        <v>0.90078000000000003</v>
      </c>
      <c r="U46">
        <v>0.64121799999999995</v>
      </c>
      <c r="V46">
        <v>0.37085666666666667</v>
      </c>
      <c r="W46">
        <v>0.17735333333333334</v>
      </c>
      <c r="X46">
        <v>0.24077200000000001</v>
      </c>
      <c r="Y46">
        <v>0.37023200000000001</v>
      </c>
      <c r="Z46">
        <v>0.33018799999999998</v>
      </c>
      <c r="AA46">
        <v>0.46310909090909091</v>
      </c>
      <c r="AB46">
        <v>0.3248939393939394</v>
      </c>
      <c r="AC46">
        <v>0.24509599999999998</v>
      </c>
      <c r="AD46">
        <v>0.97045124999999999</v>
      </c>
      <c r="AE46">
        <v>0.88749999999999996</v>
      </c>
      <c r="AF46">
        <v>0.94374999999999998</v>
      </c>
      <c r="AG46">
        <v>0.54850699999999997</v>
      </c>
      <c r="AI46">
        <v>16</v>
      </c>
      <c r="AJ46">
        <f t="shared" si="0"/>
        <v>80.364000000000004</v>
      </c>
      <c r="AK46">
        <v>74</v>
      </c>
    </row>
    <row r="47" spans="1:37" x14ac:dyDescent="0.3">
      <c r="A47" t="s">
        <v>18</v>
      </c>
      <c r="B47" t="s">
        <v>19</v>
      </c>
      <c r="C47">
        <v>0.85</v>
      </c>
      <c r="D47">
        <v>0.22230800000000003</v>
      </c>
      <c r="E47">
        <v>0.97747200000000001</v>
      </c>
      <c r="F47">
        <v>0.97</v>
      </c>
      <c r="G47">
        <v>0.6819573333333333</v>
      </c>
      <c r="H47">
        <v>0.74563900000000005</v>
      </c>
      <c r="I47">
        <v>0.35362900000000003</v>
      </c>
      <c r="J47">
        <v>0.79396875</v>
      </c>
      <c r="K47">
        <v>0.85046166666666656</v>
      </c>
      <c r="L47">
        <v>0.73050700000000002</v>
      </c>
      <c r="M47">
        <v>0.9285714285714286</v>
      </c>
      <c r="N47">
        <v>0.54749999999999999</v>
      </c>
      <c r="O47">
        <v>0.7819388059701492</v>
      </c>
      <c r="P47">
        <v>0.81720400000000015</v>
      </c>
      <c r="Q47">
        <v>0.61097000000000001</v>
      </c>
      <c r="R47">
        <v>0.17075374999999998</v>
      </c>
      <c r="S47">
        <v>0.42750500000000002</v>
      </c>
      <c r="T47">
        <v>0.92012000000000005</v>
      </c>
      <c r="U47">
        <v>0.71534300000000006</v>
      </c>
      <c r="V47">
        <v>0.60854999999999992</v>
      </c>
      <c r="W47">
        <v>0.38788</v>
      </c>
      <c r="X47">
        <v>0.51530200000000004</v>
      </c>
      <c r="Y47">
        <v>1.4363659999999998</v>
      </c>
      <c r="Z47">
        <v>0.80789599999999995</v>
      </c>
      <c r="AA47">
        <v>0.52333939393939388</v>
      </c>
      <c r="AB47">
        <v>0.41181818181818181</v>
      </c>
      <c r="AC47">
        <v>0.23141600000000001</v>
      </c>
      <c r="AD47">
        <v>0.79914750000000001</v>
      </c>
      <c r="AE47">
        <v>0.82374999999999998</v>
      </c>
      <c r="AF47">
        <v>0.88124999999999998</v>
      </c>
      <c r="AG47">
        <v>0.757463</v>
      </c>
      <c r="AI47">
        <v>39.200000000000003</v>
      </c>
      <c r="AJ47">
        <f t="shared" si="0"/>
        <v>118.37400000000001</v>
      </c>
      <c r="AK47">
        <v>109</v>
      </c>
    </row>
    <row r="48" spans="1:37" x14ac:dyDescent="0.3">
      <c r="A48" t="s">
        <v>20</v>
      </c>
      <c r="B48" t="s">
        <v>21</v>
      </c>
      <c r="C48">
        <v>0.99757499999999977</v>
      </c>
      <c r="D48">
        <v>0.44930800000000004</v>
      </c>
      <c r="E48">
        <v>0.44564880000000007</v>
      </c>
      <c r="F48">
        <v>0.68833299999999997</v>
      </c>
      <c r="G48">
        <v>0.51070399999999994</v>
      </c>
      <c r="H48">
        <v>0.47012900000000002</v>
      </c>
      <c r="I48">
        <v>0.17962399999999998</v>
      </c>
      <c r="J48">
        <v>0.72353500000000004</v>
      </c>
      <c r="K48">
        <v>0.69729833333333346</v>
      </c>
      <c r="L48">
        <v>0.55648900000000001</v>
      </c>
      <c r="M48">
        <v>0.51428571428571435</v>
      </c>
      <c r="N48">
        <v>0.58499999999999996</v>
      </c>
      <c r="O48">
        <v>0.34566865671641789</v>
      </c>
      <c r="P48">
        <v>0.49819999999999992</v>
      </c>
      <c r="Q48">
        <v>0.20104666666666665</v>
      </c>
      <c r="R48">
        <v>0.16879999999999998</v>
      </c>
      <c r="S48">
        <v>0.10909166666666661</v>
      </c>
      <c r="T48">
        <v>0.69322699999999993</v>
      </c>
      <c r="U48">
        <v>0.75112599999999996</v>
      </c>
      <c r="V48">
        <v>0.65531499999999998</v>
      </c>
      <c r="W48">
        <v>0.18063333333333331</v>
      </c>
      <c r="X48">
        <v>0.287858</v>
      </c>
      <c r="Y48">
        <v>0.297126</v>
      </c>
      <c r="Z48">
        <v>0.23647200000000002</v>
      </c>
      <c r="AA48">
        <v>0.48245454545454541</v>
      </c>
      <c r="AB48">
        <v>0.31279090909090912</v>
      </c>
      <c r="AC48">
        <v>0.31745600000000002</v>
      </c>
      <c r="AD48">
        <v>0.70160749999999994</v>
      </c>
      <c r="AE48">
        <v>0.26874999999999999</v>
      </c>
      <c r="AF48">
        <v>0.76875000000000004</v>
      </c>
      <c r="AG48">
        <v>0.858209</v>
      </c>
      <c r="AI48">
        <v>33.299999999999997</v>
      </c>
      <c r="AJ48">
        <f t="shared" si="0"/>
        <v>114.03</v>
      </c>
      <c r="AK48">
        <v>105</v>
      </c>
    </row>
    <row r="49" spans="1:37" x14ac:dyDescent="0.3">
      <c r="A49" t="s">
        <v>22</v>
      </c>
      <c r="B49" t="s">
        <v>23</v>
      </c>
      <c r="C49">
        <v>0.92749999999999988</v>
      </c>
      <c r="D49">
        <v>0.71205600000000002</v>
      </c>
      <c r="E49">
        <v>0.38646079999999994</v>
      </c>
      <c r="F49">
        <v>0.86</v>
      </c>
      <c r="G49">
        <v>1</v>
      </c>
      <c r="H49">
        <v>0.8175</v>
      </c>
      <c r="I49">
        <v>0.306668</v>
      </c>
      <c r="J49">
        <v>0.79501250000000001</v>
      </c>
      <c r="K49">
        <v>0.77665666666666666</v>
      </c>
      <c r="L49">
        <v>0.67538900000000002</v>
      </c>
      <c r="M49">
        <v>0.52857142857142858</v>
      </c>
      <c r="N49">
        <v>0.46749999999999997</v>
      </c>
      <c r="O49">
        <v>0.58049701492537309</v>
      </c>
      <c r="P49">
        <v>0.55792399999999986</v>
      </c>
      <c r="Q49">
        <v>0.39088666666666666</v>
      </c>
      <c r="R49">
        <v>0.14069500000000001</v>
      </c>
      <c r="S49">
        <v>0.26904666666666671</v>
      </c>
      <c r="T49">
        <v>0.59082599999999996</v>
      </c>
      <c r="U49">
        <v>0.81535300000000011</v>
      </c>
      <c r="V49">
        <v>0.94126999999999994</v>
      </c>
      <c r="W49">
        <v>0.26378666666666667</v>
      </c>
      <c r="X49">
        <v>0.35203200000000001</v>
      </c>
      <c r="Y49">
        <v>0.31285799999999997</v>
      </c>
      <c r="Z49">
        <v>0.18676600000000002</v>
      </c>
      <c r="AA49">
        <v>0.77642424242424246</v>
      </c>
      <c r="AB49">
        <v>0.21152121212121211</v>
      </c>
      <c r="AC49">
        <v>0.36965600000000004</v>
      </c>
      <c r="AD49">
        <v>0.23443125000000001</v>
      </c>
      <c r="AE49">
        <v>0.3775</v>
      </c>
      <c r="AF49">
        <v>0.72291666666666665</v>
      </c>
      <c r="AG49">
        <v>0.51492499999999997</v>
      </c>
      <c r="AI49">
        <v>38.1</v>
      </c>
      <c r="AJ49">
        <f t="shared" si="0"/>
        <v>133.578</v>
      </c>
      <c r="AK49">
        <v>123</v>
      </c>
    </row>
    <row r="50" spans="1:37" x14ac:dyDescent="0.3">
      <c r="A50" t="s">
        <v>24</v>
      </c>
      <c r="B50" t="s">
        <v>25</v>
      </c>
      <c r="C50">
        <v>0.96507999999999972</v>
      </c>
      <c r="D50">
        <v>0.32972000000000007</v>
      </c>
      <c r="E50">
        <v>0.19850080000000003</v>
      </c>
      <c r="F50">
        <v>0.79795100000000008</v>
      </c>
      <c r="G50">
        <v>0.56697200000000014</v>
      </c>
      <c r="H50">
        <v>0.44200099999999998</v>
      </c>
      <c r="I50">
        <v>7.0503999999999997E-2</v>
      </c>
      <c r="J50">
        <v>0.56726750000000004</v>
      </c>
      <c r="K50">
        <v>0.43369666666666667</v>
      </c>
      <c r="L50">
        <v>0.45846600000000004</v>
      </c>
      <c r="M50">
        <v>0.17142857142857143</v>
      </c>
      <c r="N50">
        <v>0.40499999999999997</v>
      </c>
      <c r="O50">
        <v>0.78017313432835833</v>
      </c>
      <c r="P50">
        <v>0.53166200000000008</v>
      </c>
      <c r="Q50">
        <v>0.19763999999999998</v>
      </c>
      <c r="R50">
        <v>0.3306675</v>
      </c>
      <c r="S50">
        <v>0.45879666666666663</v>
      </c>
      <c r="T50">
        <v>0.27732099999999998</v>
      </c>
      <c r="U50">
        <v>0.44588</v>
      </c>
      <c r="V50">
        <v>0.60859999999999992</v>
      </c>
      <c r="W50">
        <v>0.17068666666666665</v>
      </c>
      <c r="X50">
        <v>0.39809</v>
      </c>
      <c r="Y50">
        <v>5.4871999999999997E-2</v>
      </c>
      <c r="Z50">
        <v>0.11086</v>
      </c>
      <c r="AA50">
        <v>0.30390606060606062</v>
      </c>
      <c r="AB50">
        <v>0.17744545454545455</v>
      </c>
      <c r="AC50">
        <v>0.13742399999999999</v>
      </c>
      <c r="AD50">
        <v>0.46917125000000004</v>
      </c>
      <c r="AE50">
        <v>4.6249999999999999E-2</v>
      </c>
      <c r="AF50">
        <v>0.38541666666666669</v>
      </c>
      <c r="AG50">
        <v>0.72761200000000004</v>
      </c>
      <c r="AI50">
        <v>16.3</v>
      </c>
      <c r="AJ50">
        <f t="shared" si="0"/>
        <v>72.762</v>
      </c>
      <c r="AK50">
        <v>67</v>
      </c>
    </row>
    <row r="51" spans="1:37" x14ac:dyDescent="0.3">
      <c r="A51" t="s">
        <v>26</v>
      </c>
      <c r="B51" t="s">
        <v>27</v>
      </c>
      <c r="C51">
        <v>0.76219499999999984</v>
      </c>
      <c r="D51">
        <v>0.50217400000000001</v>
      </c>
      <c r="E51">
        <v>0.14127120000000001</v>
      </c>
      <c r="F51">
        <v>0.92440500000000003</v>
      </c>
      <c r="G51">
        <v>0.52905199999999997</v>
      </c>
      <c r="H51">
        <v>0.80552599999999996</v>
      </c>
      <c r="I51">
        <v>0.55183199999999999</v>
      </c>
      <c r="J51">
        <v>0.72680999999999996</v>
      </c>
      <c r="K51">
        <v>0.63456333333333348</v>
      </c>
      <c r="L51">
        <v>0.51364900000000002</v>
      </c>
      <c r="M51">
        <v>0.51428571428571435</v>
      </c>
      <c r="N51">
        <v>0.28250000000000003</v>
      </c>
      <c r="O51">
        <v>0.82205820895522386</v>
      </c>
      <c r="P51">
        <v>0.61574999999999991</v>
      </c>
      <c r="Q51">
        <v>0.12837333333333334</v>
      </c>
      <c r="R51">
        <v>0.41993000000000003</v>
      </c>
      <c r="S51">
        <v>0.71309500000000015</v>
      </c>
      <c r="T51">
        <v>0.44481999999999999</v>
      </c>
      <c r="U51">
        <v>0.48167900000000002</v>
      </c>
      <c r="V51">
        <v>0.26694666666666667</v>
      </c>
      <c r="W51">
        <v>0.25720666666666664</v>
      </c>
      <c r="X51">
        <v>0.26731199999999999</v>
      </c>
      <c r="Y51">
        <v>0.16121400000000002</v>
      </c>
      <c r="Z51">
        <v>0.15934599999999999</v>
      </c>
      <c r="AA51">
        <v>0.35487272727272728</v>
      </c>
      <c r="AB51">
        <v>0.23096666666666668</v>
      </c>
      <c r="AC51">
        <v>0.17824799999999999</v>
      </c>
      <c r="AD51">
        <v>0.37804874999999999</v>
      </c>
      <c r="AE51">
        <v>0.23</v>
      </c>
      <c r="AF51">
        <v>0.38541666666666669</v>
      </c>
      <c r="AG51">
        <v>0.425373</v>
      </c>
      <c r="AI51">
        <v>11.5</v>
      </c>
      <c r="AJ51">
        <f t="shared" si="0"/>
        <v>72.762</v>
      </c>
      <c r="AK51">
        <v>67</v>
      </c>
    </row>
    <row r="52" spans="1:37" x14ac:dyDescent="0.3">
      <c r="A52" t="s">
        <v>28</v>
      </c>
      <c r="B52" t="s">
        <v>29</v>
      </c>
      <c r="C52">
        <v>0.81342000000000003</v>
      </c>
      <c r="D52">
        <v>0.37683400000000006</v>
      </c>
      <c r="E52">
        <v>0.56477999999999995</v>
      </c>
      <c r="F52">
        <v>0.93666700000000003</v>
      </c>
      <c r="G52">
        <v>0.59633066666666668</v>
      </c>
      <c r="H52">
        <v>0.81598999999999999</v>
      </c>
      <c r="I52">
        <v>0.59898899999999999</v>
      </c>
      <c r="J52">
        <v>0.51731749999999999</v>
      </c>
      <c r="K52">
        <v>0.65397666666666676</v>
      </c>
      <c r="L52">
        <v>0.441884</v>
      </c>
      <c r="M52">
        <v>0.52857142857142858</v>
      </c>
      <c r="N52">
        <v>0.61749999999999994</v>
      </c>
      <c r="O52">
        <v>0.24495223880597014</v>
      </c>
      <c r="P52">
        <v>0.45406200000000013</v>
      </c>
      <c r="Q52">
        <v>0.40167000000000003</v>
      </c>
      <c r="R52">
        <v>0.27690875000000004</v>
      </c>
      <c r="S52">
        <v>0.50751999999999997</v>
      </c>
      <c r="T52">
        <v>0.63698500000000002</v>
      </c>
      <c r="U52">
        <v>0.71159400000000006</v>
      </c>
      <c r="V52">
        <v>0.41785166666666668</v>
      </c>
      <c r="W52">
        <v>0.26901333333333333</v>
      </c>
      <c r="X52">
        <v>0.71861999999999993</v>
      </c>
      <c r="Y52">
        <v>0.30873</v>
      </c>
      <c r="Z52">
        <v>0.48366399999999998</v>
      </c>
      <c r="AA52">
        <v>0.89636969696969704</v>
      </c>
      <c r="AB52">
        <v>0.6593</v>
      </c>
      <c r="AC52">
        <v>0.64663599999999999</v>
      </c>
      <c r="AD52">
        <v>0.72551125000000005</v>
      </c>
      <c r="AE52">
        <v>0.35285699999999998</v>
      </c>
      <c r="AF52">
        <v>0.82142833333333343</v>
      </c>
      <c r="AG52">
        <v>0.79850699999999997</v>
      </c>
      <c r="AI52">
        <v>58.8</v>
      </c>
      <c r="AJ52">
        <f t="shared" si="0"/>
        <v>192.22200000000001</v>
      </c>
      <c r="AK52">
        <v>177</v>
      </c>
    </row>
    <row r="53" spans="1:37" x14ac:dyDescent="0.3">
      <c r="A53" t="s">
        <v>30</v>
      </c>
      <c r="B53" t="s">
        <v>31</v>
      </c>
      <c r="C53">
        <v>0.96349500000000032</v>
      </c>
      <c r="D53">
        <v>0.10461799999999996</v>
      </c>
      <c r="E53">
        <v>0.48357439999999996</v>
      </c>
      <c r="F53">
        <v>0.86157399999999995</v>
      </c>
      <c r="G53">
        <v>0.53027466666666667</v>
      </c>
      <c r="H53">
        <v>0.722804</v>
      </c>
      <c r="I53">
        <v>0.12063800000000001</v>
      </c>
      <c r="J53">
        <v>0.72614749999999995</v>
      </c>
      <c r="K53">
        <v>0.4484550000000001</v>
      </c>
      <c r="L53">
        <v>0.436504</v>
      </c>
      <c r="M53">
        <v>0.35714285714285715</v>
      </c>
      <c r="N53">
        <v>0.33999999999999997</v>
      </c>
      <c r="O53">
        <v>0.39558507462686565</v>
      </c>
      <c r="P53">
        <v>0.58874599999999988</v>
      </c>
      <c r="Q53">
        <v>0.24532999999999999</v>
      </c>
      <c r="R53">
        <v>0.17912375000000003</v>
      </c>
      <c r="S53">
        <v>0.33851999999999999</v>
      </c>
      <c r="T53">
        <v>0.42041899999999999</v>
      </c>
      <c r="U53">
        <v>0.40842399999999995</v>
      </c>
      <c r="V53">
        <v>0.59860333333333338</v>
      </c>
      <c r="W53">
        <v>0.30831333333333333</v>
      </c>
      <c r="X53">
        <v>0.31220199999999998</v>
      </c>
      <c r="Y53">
        <v>0.60525799999999996</v>
      </c>
      <c r="Z53">
        <v>0.23023199999999999</v>
      </c>
      <c r="AA53">
        <v>0.22428484848484848</v>
      </c>
      <c r="AB53">
        <v>0.19411515151515152</v>
      </c>
      <c r="AC53">
        <v>0.20621200000000001</v>
      </c>
      <c r="AD53">
        <v>0.205485</v>
      </c>
      <c r="AE53">
        <v>0.32500000000000001</v>
      </c>
      <c r="AF53">
        <v>0.72916666666666663</v>
      </c>
      <c r="AG53">
        <v>0.51865700000000003</v>
      </c>
      <c r="AI53">
        <v>27.7</v>
      </c>
      <c r="AJ53">
        <f t="shared" si="0"/>
        <v>104.256</v>
      </c>
      <c r="AK53">
        <v>96</v>
      </c>
    </row>
    <row r="54" spans="1:37" x14ac:dyDescent="0.3">
      <c r="A54" t="s">
        <v>32</v>
      </c>
      <c r="B54" t="s">
        <v>33</v>
      </c>
      <c r="C54">
        <v>0.62999000000000005</v>
      </c>
      <c r="D54">
        <v>0.22619</v>
      </c>
      <c r="E54">
        <v>0.42075999999999997</v>
      </c>
      <c r="F54">
        <v>0.90666700000000011</v>
      </c>
      <c r="G54">
        <v>0.86544399999999999</v>
      </c>
      <c r="H54">
        <v>0.91116900000000001</v>
      </c>
      <c r="I54">
        <v>0.61654600000000004</v>
      </c>
      <c r="J54">
        <v>0.69849499999999998</v>
      </c>
      <c r="K54">
        <v>0.61688166666666666</v>
      </c>
      <c r="L54">
        <v>0.50358899999999995</v>
      </c>
      <c r="M54">
        <v>0.31428571428571433</v>
      </c>
      <c r="N54">
        <v>0.3125</v>
      </c>
      <c r="O54">
        <v>0.76460298507462676</v>
      </c>
      <c r="P54">
        <v>0.53946400000000017</v>
      </c>
      <c r="Q54">
        <v>0.24414999999999998</v>
      </c>
      <c r="R54">
        <v>0.38557499999999995</v>
      </c>
      <c r="S54">
        <v>0.52467166666666665</v>
      </c>
      <c r="T54">
        <v>0.77757399999999999</v>
      </c>
      <c r="U54">
        <v>0.54974699999999999</v>
      </c>
      <c r="V54">
        <v>0.26437666666666665</v>
      </c>
      <c r="W54">
        <v>0.18669333333333332</v>
      </c>
      <c r="X54">
        <v>0.226492</v>
      </c>
      <c r="Y54">
        <v>0.37764200000000003</v>
      </c>
      <c r="Z54">
        <v>0.115464</v>
      </c>
      <c r="AA54">
        <v>0.24619696969696969</v>
      </c>
      <c r="AB54">
        <v>0.24844545454545455</v>
      </c>
      <c r="AC54">
        <v>0.15679199999999999</v>
      </c>
      <c r="AD54">
        <v>0.47689624999999997</v>
      </c>
      <c r="AE54">
        <v>0.58125000000000004</v>
      </c>
      <c r="AF54">
        <v>0.84583333333333333</v>
      </c>
      <c r="AG54">
        <v>0.149254</v>
      </c>
      <c r="AI54">
        <v>12.8</v>
      </c>
      <c r="AJ54">
        <f t="shared" si="0"/>
        <v>70.59</v>
      </c>
      <c r="AK54">
        <v>65</v>
      </c>
    </row>
    <row r="55" spans="1:37" x14ac:dyDescent="0.3">
      <c r="A55" t="s">
        <v>34</v>
      </c>
      <c r="B55" t="s">
        <v>35</v>
      </c>
      <c r="C55">
        <v>0.92633500000000024</v>
      </c>
      <c r="D55">
        <v>0.25973399999999996</v>
      </c>
      <c r="E55">
        <v>0.39814959999999994</v>
      </c>
      <c r="F55">
        <v>0.95666700000000005</v>
      </c>
      <c r="G55">
        <v>0.78348666666666666</v>
      </c>
      <c r="H55">
        <v>0.96700000000000008</v>
      </c>
      <c r="I55">
        <v>0.61277300000000001</v>
      </c>
      <c r="J55">
        <v>0.74934000000000001</v>
      </c>
      <c r="K55">
        <v>0.53047500000000014</v>
      </c>
      <c r="L55">
        <v>0.51593899999999993</v>
      </c>
      <c r="M55">
        <v>0.3</v>
      </c>
      <c r="N55">
        <v>0.45499999999999996</v>
      </c>
      <c r="O55">
        <v>0.89816417910447777</v>
      </c>
      <c r="P55">
        <v>0.54546600000000012</v>
      </c>
      <c r="Q55">
        <v>0.18392166666666665</v>
      </c>
      <c r="R55">
        <v>0.61792750000000007</v>
      </c>
      <c r="S55">
        <v>0.46146333333333328</v>
      </c>
      <c r="T55">
        <v>0.728711</v>
      </c>
      <c r="U55">
        <v>0.44325699999999996</v>
      </c>
      <c r="V55">
        <v>0.66833166666666666</v>
      </c>
      <c r="W55">
        <v>0.42530666666666667</v>
      </c>
      <c r="X55">
        <v>0.37973399999999996</v>
      </c>
      <c r="Y55">
        <v>0.48840600000000001</v>
      </c>
      <c r="Z55">
        <v>0.25123000000000001</v>
      </c>
      <c r="AA55">
        <v>0.55812424242424241</v>
      </c>
      <c r="AB55">
        <v>0.36833333333333329</v>
      </c>
      <c r="AC55">
        <v>0.38847199999999998</v>
      </c>
      <c r="AD55">
        <v>0.5421975</v>
      </c>
      <c r="AE55">
        <v>0.69125000000000003</v>
      </c>
      <c r="AF55">
        <v>0.86041666666666672</v>
      </c>
      <c r="AG55">
        <v>0.39552199999999998</v>
      </c>
      <c r="AI55">
        <v>13.5</v>
      </c>
      <c r="AJ55">
        <f t="shared" si="0"/>
        <v>81.45</v>
      </c>
      <c r="AK55">
        <v>75</v>
      </c>
    </row>
    <row r="56" spans="1:37" x14ac:dyDescent="0.3">
      <c r="A56" t="s">
        <v>36</v>
      </c>
      <c r="B56" t="s">
        <v>37</v>
      </c>
      <c r="C56">
        <v>0.99919999999999976</v>
      </c>
      <c r="D56">
        <v>0.91387799999999997</v>
      </c>
      <c r="E56">
        <v>0.72599199999999997</v>
      </c>
      <c r="F56">
        <v>0.95436699999999997</v>
      </c>
      <c r="G56">
        <v>0.33944933333333333</v>
      </c>
      <c r="H56">
        <v>0.94420599999999988</v>
      </c>
      <c r="I56">
        <v>0.49291600000000002</v>
      </c>
      <c r="J56">
        <v>0.57474700000000001</v>
      </c>
      <c r="K56">
        <v>0.94308166666666671</v>
      </c>
      <c r="L56">
        <v>0.86147900000000011</v>
      </c>
      <c r="M56">
        <v>0.65714285714285714</v>
      </c>
      <c r="N56">
        <v>6.25E-2</v>
      </c>
      <c r="O56">
        <v>0.832844776119403</v>
      </c>
      <c r="P56">
        <v>0.77919800000000006</v>
      </c>
      <c r="Q56">
        <v>0.48361166666666666</v>
      </c>
      <c r="R56">
        <v>0.42407374999999997</v>
      </c>
      <c r="S56">
        <v>0.47953666666666661</v>
      </c>
      <c r="T56">
        <v>0.72731699999999999</v>
      </c>
      <c r="U56">
        <v>0.80305000000000004</v>
      </c>
      <c r="V56">
        <v>0.64552833333333326</v>
      </c>
      <c r="W56">
        <v>0.32474666666666668</v>
      </c>
      <c r="X56">
        <v>0.38247599999999998</v>
      </c>
      <c r="Y56">
        <v>0.21752199999999999</v>
      </c>
      <c r="Z56">
        <v>0.24424399999999999</v>
      </c>
      <c r="AA56">
        <v>0.27434545454545456</v>
      </c>
      <c r="AB56">
        <v>0.44878787878787879</v>
      </c>
      <c r="AC56">
        <v>0.25312400000000002</v>
      </c>
      <c r="AD56">
        <v>0.45206875000000002</v>
      </c>
      <c r="AE56">
        <v>0.30249999999999999</v>
      </c>
      <c r="AF56">
        <v>0.61458333333333337</v>
      </c>
      <c r="AG56">
        <v>0.574627</v>
      </c>
      <c r="AI56">
        <v>92.9</v>
      </c>
      <c r="AJ56">
        <f t="shared" si="0"/>
        <v>289.96200000000005</v>
      </c>
      <c r="AK56">
        <v>267</v>
      </c>
    </row>
    <row r="57" spans="1:37" x14ac:dyDescent="0.3">
      <c r="A57" t="s">
        <v>38</v>
      </c>
      <c r="B57" t="s">
        <v>39</v>
      </c>
      <c r="C57">
        <v>1</v>
      </c>
      <c r="D57">
        <v>0.59887000000000001</v>
      </c>
      <c r="E57">
        <v>0.32751760000000002</v>
      </c>
      <c r="F57">
        <v>0.79500000000000004</v>
      </c>
      <c r="G57">
        <v>0.15779866666666664</v>
      </c>
      <c r="H57">
        <v>0.99950000000000006</v>
      </c>
      <c r="I57">
        <v>0.59431100000000003</v>
      </c>
      <c r="J57">
        <v>0.54426049999999992</v>
      </c>
      <c r="K57">
        <v>0.59816499999999995</v>
      </c>
      <c r="L57">
        <v>0.48795900000000003</v>
      </c>
      <c r="M57">
        <v>0.51428571428571435</v>
      </c>
      <c r="N57">
        <v>0.38250000000000001</v>
      </c>
      <c r="O57">
        <v>0.68234328358208951</v>
      </c>
      <c r="P57">
        <v>0.79033199999999992</v>
      </c>
      <c r="Q57">
        <v>0.4325033333333333</v>
      </c>
      <c r="R57">
        <v>0.35436125000000002</v>
      </c>
      <c r="S57">
        <v>0.69675166666666655</v>
      </c>
      <c r="T57">
        <v>0.59694099999999994</v>
      </c>
      <c r="U57">
        <v>0.60179099999999996</v>
      </c>
      <c r="V57">
        <v>0.49245666666666665</v>
      </c>
      <c r="W57">
        <v>0.41267999999999999</v>
      </c>
      <c r="X57">
        <v>0.53346199999999999</v>
      </c>
      <c r="Y57">
        <v>0.17942</v>
      </c>
      <c r="Z57">
        <v>0.28904800000000003</v>
      </c>
      <c r="AA57">
        <v>0.59436969696969699</v>
      </c>
      <c r="AB57">
        <v>0.22896969696969696</v>
      </c>
      <c r="AC57">
        <v>0.46966400000000003</v>
      </c>
      <c r="AD57">
        <v>0.30588124999999999</v>
      </c>
      <c r="AE57">
        <v>0.98250000000000004</v>
      </c>
      <c r="AF57">
        <v>0.99791666666666667</v>
      </c>
      <c r="AG57">
        <v>0.16791</v>
      </c>
      <c r="AI57">
        <v>22.7</v>
      </c>
      <c r="AJ57">
        <f t="shared" si="0"/>
        <v>103.17</v>
      </c>
      <c r="AK57">
        <v>95</v>
      </c>
    </row>
    <row r="58" spans="1:37" x14ac:dyDescent="0.3">
      <c r="A58" t="s">
        <v>40</v>
      </c>
      <c r="B58" t="s">
        <v>41</v>
      </c>
      <c r="C58">
        <v>0.99988999999999995</v>
      </c>
      <c r="D58">
        <v>0.90715599999999996</v>
      </c>
      <c r="E58">
        <v>0.4766608</v>
      </c>
      <c r="F58">
        <v>0.90575000000000006</v>
      </c>
      <c r="G58">
        <v>0.48623866666666665</v>
      </c>
      <c r="H58">
        <v>0.98260099999999995</v>
      </c>
      <c r="I58">
        <v>0.68480300000000005</v>
      </c>
      <c r="J58">
        <v>0.7471025</v>
      </c>
      <c r="K58">
        <v>0.86691166666666675</v>
      </c>
      <c r="L58">
        <v>0.76508600000000004</v>
      </c>
      <c r="M58">
        <v>0.7142857142857143</v>
      </c>
      <c r="N58">
        <v>0.2475</v>
      </c>
      <c r="O58">
        <v>0.6284194029850747</v>
      </c>
      <c r="P58">
        <v>0.76693999999999984</v>
      </c>
      <c r="Q58">
        <v>0.64529833333333331</v>
      </c>
      <c r="R58">
        <v>0.24104625000000005</v>
      </c>
      <c r="S58">
        <v>0.43806833333333323</v>
      </c>
      <c r="T58">
        <v>0.90794600000000003</v>
      </c>
      <c r="U58">
        <v>0.78596900000000003</v>
      </c>
      <c r="V58">
        <v>0.74585833333333329</v>
      </c>
      <c r="W58">
        <v>0.20852000000000001</v>
      </c>
      <c r="X58">
        <v>0.76832199999999995</v>
      </c>
      <c r="Y58">
        <v>0.37691800000000003</v>
      </c>
      <c r="Z58">
        <v>0.58791199999999999</v>
      </c>
      <c r="AA58">
        <v>0.48861515151515156</v>
      </c>
      <c r="AB58">
        <v>0.27926666666666666</v>
      </c>
      <c r="AC58">
        <v>0.41006799999999999</v>
      </c>
      <c r="AD58">
        <v>0.72721250000000004</v>
      </c>
      <c r="AE58">
        <v>0.73499999999999999</v>
      </c>
      <c r="AF58">
        <v>0.81874999999999998</v>
      </c>
      <c r="AG58">
        <v>0.78731300000000004</v>
      </c>
      <c r="AI58">
        <v>41.3</v>
      </c>
      <c r="AJ58">
        <f t="shared" si="0"/>
        <v>139.00800000000001</v>
      </c>
      <c r="AK58">
        <v>128</v>
      </c>
    </row>
    <row r="59" spans="1:37" x14ac:dyDescent="0.3">
      <c r="A59" t="s">
        <v>42</v>
      </c>
      <c r="B59" t="s">
        <v>43</v>
      </c>
      <c r="C59">
        <v>0.32065500000000002</v>
      </c>
      <c r="D59">
        <v>0.17433400000000007</v>
      </c>
      <c r="E59">
        <v>0.71645599999999998</v>
      </c>
      <c r="F59">
        <v>0.90722499999999995</v>
      </c>
      <c r="G59">
        <v>0.87522933333333341</v>
      </c>
      <c r="H59">
        <v>0.64149600000000007</v>
      </c>
      <c r="I59">
        <v>0.43489699999999998</v>
      </c>
      <c r="J59">
        <v>0.69595499999999999</v>
      </c>
      <c r="K59">
        <v>0.49823000000000001</v>
      </c>
      <c r="L59">
        <v>0.444193</v>
      </c>
      <c r="M59">
        <v>0.37142857142857144</v>
      </c>
      <c r="N59">
        <v>0.47750000000000004</v>
      </c>
      <c r="O59">
        <v>0.68868358208955227</v>
      </c>
      <c r="P59">
        <v>0.36359399999999992</v>
      </c>
      <c r="Q59">
        <v>9.3495000000000009E-2</v>
      </c>
      <c r="R59">
        <v>0.23104125</v>
      </c>
      <c r="S59">
        <v>0.33831500000000003</v>
      </c>
      <c r="T59">
        <v>0.53358700000000003</v>
      </c>
      <c r="U59">
        <v>0.557307</v>
      </c>
      <c r="V59">
        <v>0.34758333333333336</v>
      </c>
      <c r="W59">
        <v>0.18639333333333333</v>
      </c>
      <c r="X59">
        <v>0.18074599999999999</v>
      </c>
      <c r="Y59">
        <v>0.256832</v>
      </c>
      <c r="Z59">
        <v>0.10447200000000001</v>
      </c>
      <c r="AA59">
        <v>0.30145757575757576</v>
      </c>
      <c r="AB59">
        <v>0.19953030303030303</v>
      </c>
      <c r="AC59">
        <v>0.15130399999999999</v>
      </c>
      <c r="AD59">
        <v>0.3127625</v>
      </c>
      <c r="AE59">
        <v>0.58125000000000004</v>
      </c>
      <c r="AF59">
        <v>0.65416666666666667</v>
      </c>
      <c r="AG59">
        <v>0.559701</v>
      </c>
      <c r="AI59">
        <v>11</v>
      </c>
      <c r="AJ59">
        <f t="shared" si="0"/>
        <v>74.934000000000012</v>
      </c>
      <c r="AK59">
        <v>69</v>
      </c>
    </row>
    <row r="60" spans="1:37" x14ac:dyDescent="0.3">
      <c r="A60" t="s">
        <v>44</v>
      </c>
      <c r="B60" t="s">
        <v>45</v>
      </c>
      <c r="C60">
        <v>0.98776500000000023</v>
      </c>
      <c r="D60">
        <v>0.36813999999999991</v>
      </c>
      <c r="E60">
        <v>0.23925279999999999</v>
      </c>
      <c r="F60">
        <v>0.95248599999999994</v>
      </c>
      <c r="G60">
        <v>0.58287466666666665</v>
      </c>
      <c r="H60">
        <v>0.94967400000000002</v>
      </c>
      <c r="I60">
        <v>0.631382</v>
      </c>
      <c r="J60">
        <v>0.47992000000000001</v>
      </c>
      <c r="K60">
        <v>0.46617000000000008</v>
      </c>
      <c r="L60">
        <v>0.47646700000000003</v>
      </c>
      <c r="M60">
        <v>0.32857142857142857</v>
      </c>
      <c r="N60">
        <v>0.51</v>
      </c>
      <c r="O60">
        <v>0.67048656716417909</v>
      </c>
      <c r="P60">
        <v>0.66360800000000009</v>
      </c>
      <c r="Q60">
        <v>0.14243166666666665</v>
      </c>
      <c r="R60">
        <v>0.23994749999999998</v>
      </c>
      <c r="S60">
        <v>0.56804833333333327</v>
      </c>
      <c r="T60">
        <v>0.41000900000000001</v>
      </c>
      <c r="U60">
        <v>0.43390900000000004</v>
      </c>
      <c r="V60">
        <v>0.73064166666666674</v>
      </c>
      <c r="W60">
        <v>0.53437333333333326</v>
      </c>
      <c r="X60">
        <v>0.33679999999999999</v>
      </c>
      <c r="Y60">
        <v>0.38001600000000002</v>
      </c>
      <c r="Z60">
        <v>0.223856</v>
      </c>
      <c r="AA60">
        <v>0.54728484848484849</v>
      </c>
      <c r="AB60">
        <v>0.3650272727272727</v>
      </c>
      <c r="AC60">
        <v>0.31698799999999999</v>
      </c>
      <c r="AD60">
        <v>0.51460125000000001</v>
      </c>
      <c r="AE60">
        <v>0.74</v>
      </c>
      <c r="AF60">
        <v>0.93541666666666667</v>
      </c>
      <c r="AG60">
        <v>0.40671600000000002</v>
      </c>
      <c r="AI60">
        <v>17.899999999999999</v>
      </c>
      <c r="AJ60">
        <f t="shared" si="0"/>
        <v>83.622</v>
      </c>
      <c r="AK60">
        <v>77</v>
      </c>
    </row>
    <row r="61" spans="1:37" x14ac:dyDescent="0.3">
      <c r="A61" t="s">
        <v>46</v>
      </c>
      <c r="B61" t="s">
        <v>47</v>
      </c>
      <c r="C61">
        <v>0.42995999999999979</v>
      </c>
      <c r="D61">
        <v>0.25696600000000003</v>
      </c>
      <c r="E61">
        <v>0.37140719999999999</v>
      </c>
      <c r="F61">
        <v>0.44734999999999997</v>
      </c>
      <c r="G61">
        <v>0.66360799999999998</v>
      </c>
      <c r="H61">
        <v>0.71705299999999994</v>
      </c>
      <c r="I61">
        <v>0.702623</v>
      </c>
      <c r="J61">
        <v>0.72529749999999993</v>
      </c>
      <c r="K61">
        <v>0.27219166666666667</v>
      </c>
      <c r="L61">
        <v>0.27654899999999999</v>
      </c>
      <c r="M61">
        <v>0.27142857142857141</v>
      </c>
      <c r="N61">
        <v>0.4</v>
      </c>
      <c r="O61">
        <v>0.44948955223880599</v>
      </c>
      <c r="P61">
        <v>0.34425800000000012</v>
      </c>
      <c r="Q61">
        <v>9.3493333333333345E-2</v>
      </c>
      <c r="R61">
        <v>0.31237500000000001</v>
      </c>
      <c r="S61">
        <v>0.57375166666666666</v>
      </c>
      <c r="T61">
        <v>8.4987999999999994E-2</v>
      </c>
      <c r="U61">
        <v>0.17973900000000001</v>
      </c>
      <c r="V61">
        <v>0.36654500000000001</v>
      </c>
      <c r="W61">
        <v>0.26769999999999999</v>
      </c>
      <c r="X61">
        <v>0.16741</v>
      </c>
      <c r="Y61">
        <v>0.17316800000000002</v>
      </c>
      <c r="Z61">
        <v>0.10496800000000001</v>
      </c>
      <c r="AA61">
        <v>0.21693030303030303</v>
      </c>
      <c r="AB61">
        <v>0.13046060606060605</v>
      </c>
      <c r="AC61">
        <v>7.7032000000000003E-2</v>
      </c>
      <c r="AD61">
        <v>7.2927500000000006E-2</v>
      </c>
      <c r="AE61">
        <v>0.11857100000000001</v>
      </c>
      <c r="AF61">
        <v>0.24166666666666667</v>
      </c>
      <c r="AG61">
        <v>0.62686600000000003</v>
      </c>
      <c r="AI61">
        <v>8.6</v>
      </c>
      <c r="AJ61">
        <f t="shared" si="0"/>
        <v>64.073999999999998</v>
      </c>
      <c r="AK61">
        <v>59</v>
      </c>
    </row>
    <row r="62" spans="1:37" x14ac:dyDescent="0.3">
      <c r="A62" t="s">
        <v>48</v>
      </c>
      <c r="B62" t="s">
        <v>49</v>
      </c>
      <c r="C62">
        <v>0.40097499999999969</v>
      </c>
      <c r="D62">
        <v>0.43885199999999996</v>
      </c>
      <c r="E62">
        <v>0.38708880000000001</v>
      </c>
      <c r="F62">
        <v>0.79529499999999997</v>
      </c>
      <c r="G62">
        <v>0.73895999999999995</v>
      </c>
      <c r="H62">
        <v>0.75489300000000004</v>
      </c>
      <c r="I62">
        <v>0.31973199999999996</v>
      </c>
      <c r="J62">
        <v>0.71797500000000003</v>
      </c>
      <c r="K62">
        <v>0.63668333333333327</v>
      </c>
      <c r="L62">
        <v>0.55262500000000003</v>
      </c>
      <c r="M62">
        <v>0.39999999999999997</v>
      </c>
      <c r="N62">
        <v>0.42000000000000004</v>
      </c>
      <c r="O62">
        <v>0.60900895522388065</v>
      </c>
      <c r="P62">
        <v>0.38572200000000012</v>
      </c>
      <c r="Q62">
        <v>0.12145666666666667</v>
      </c>
      <c r="R62">
        <v>0.45950625</v>
      </c>
      <c r="S62">
        <v>0.51360166666666673</v>
      </c>
      <c r="T62">
        <v>0.56378300000000003</v>
      </c>
      <c r="U62">
        <v>0.68073800000000007</v>
      </c>
      <c r="V62">
        <v>0.50658333333333327</v>
      </c>
      <c r="W62">
        <v>0.2029</v>
      </c>
      <c r="X62">
        <v>0.26536000000000004</v>
      </c>
      <c r="Y62">
        <v>0.29080800000000001</v>
      </c>
      <c r="Z62">
        <v>0.23869599999999999</v>
      </c>
      <c r="AA62">
        <v>0.34220606060606062</v>
      </c>
      <c r="AB62">
        <v>0.31876363636363636</v>
      </c>
      <c r="AC62">
        <v>0.25378000000000001</v>
      </c>
      <c r="AD62">
        <v>0.23227000000000003</v>
      </c>
      <c r="AE62">
        <v>0.27875</v>
      </c>
      <c r="AF62">
        <v>0.45208333333333334</v>
      </c>
      <c r="AG62">
        <v>0.73507500000000003</v>
      </c>
      <c r="AI62">
        <v>14.9</v>
      </c>
      <c r="AJ62">
        <f t="shared" si="0"/>
        <v>83.622</v>
      </c>
      <c r="AK62">
        <v>77</v>
      </c>
    </row>
    <row r="63" spans="1:37" x14ac:dyDescent="0.3">
      <c r="A63" t="s">
        <v>50</v>
      </c>
      <c r="B63" t="s">
        <v>51</v>
      </c>
      <c r="C63">
        <v>0.88528000000000018</v>
      </c>
      <c r="D63">
        <v>0.53891999999999995</v>
      </c>
      <c r="E63">
        <v>0.25517119999999999</v>
      </c>
      <c r="F63">
        <v>0.93652299999999999</v>
      </c>
      <c r="G63">
        <v>0.42752266666666666</v>
      </c>
      <c r="H63">
        <v>0.81589299999999998</v>
      </c>
      <c r="I63">
        <v>0.24188400000000002</v>
      </c>
      <c r="J63">
        <v>0.38449250000000001</v>
      </c>
      <c r="K63">
        <v>0.55811666666666659</v>
      </c>
      <c r="L63">
        <v>0.52914499999999998</v>
      </c>
      <c r="M63">
        <v>0.51428571428571435</v>
      </c>
      <c r="N63">
        <v>0.48250000000000004</v>
      </c>
      <c r="O63">
        <v>0.69689552238805963</v>
      </c>
      <c r="P63">
        <v>0.56785200000000002</v>
      </c>
      <c r="Q63">
        <v>0.2923466666666667</v>
      </c>
      <c r="R63">
        <v>0.27496875000000004</v>
      </c>
      <c r="S63">
        <v>0.17904833333333331</v>
      </c>
      <c r="T63">
        <v>0.46650700000000001</v>
      </c>
      <c r="U63">
        <v>0.52701200000000004</v>
      </c>
      <c r="V63">
        <v>0.54833666666666658</v>
      </c>
      <c r="W63">
        <v>0.32505999999999996</v>
      </c>
      <c r="X63">
        <v>0.34356200000000003</v>
      </c>
      <c r="Y63">
        <v>1.1334600000000001</v>
      </c>
      <c r="Z63">
        <v>0.29305599999999998</v>
      </c>
      <c r="AA63">
        <v>0.3958757575757576</v>
      </c>
      <c r="AB63">
        <v>0.30121212121212121</v>
      </c>
      <c r="AC63">
        <v>0.41853200000000002</v>
      </c>
      <c r="AD63">
        <v>0.2797075</v>
      </c>
      <c r="AE63">
        <v>0.42833300000000002</v>
      </c>
      <c r="AF63">
        <v>0.73124999999999996</v>
      </c>
      <c r="AG63">
        <v>0.60447799999999996</v>
      </c>
      <c r="AI63">
        <v>19.600000000000001</v>
      </c>
      <c r="AJ63">
        <f t="shared" si="0"/>
        <v>90.138000000000005</v>
      </c>
      <c r="AK63">
        <v>83</v>
      </c>
    </row>
    <row r="64" spans="1:37" x14ac:dyDescent="0.3">
      <c r="A64" t="s">
        <v>52</v>
      </c>
      <c r="B64" t="s">
        <v>53</v>
      </c>
      <c r="C64">
        <v>0.77479500000000034</v>
      </c>
      <c r="D64">
        <v>0.42442200000000013</v>
      </c>
      <c r="E64">
        <v>0.49004719999999996</v>
      </c>
      <c r="F64">
        <v>0.8590000000000001</v>
      </c>
      <c r="G64">
        <v>0.58409733333333336</v>
      </c>
      <c r="H64">
        <v>0.80840999999999996</v>
      </c>
      <c r="I64">
        <v>0.48738999999999999</v>
      </c>
      <c r="J64">
        <v>0.32201250000000003</v>
      </c>
      <c r="K64">
        <v>0.60750833333333343</v>
      </c>
      <c r="L64">
        <v>0.53349800000000003</v>
      </c>
      <c r="M64">
        <v>0.34285714285714286</v>
      </c>
      <c r="N64">
        <v>0.51749999999999996</v>
      </c>
      <c r="O64">
        <v>0.66788656716417916</v>
      </c>
      <c r="P64">
        <v>0.66242600000000007</v>
      </c>
      <c r="Q64">
        <v>0.44935166666666665</v>
      </c>
      <c r="R64">
        <v>0.14060999999999998</v>
      </c>
      <c r="S64">
        <v>0.44618333333333332</v>
      </c>
      <c r="T64">
        <v>0.53559000000000001</v>
      </c>
      <c r="U64">
        <v>0.53840900000000003</v>
      </c>
      <c r="V64">
        <v>0.58621666666666672</v>
      </c>
      <c r="W64">
        <v>0.43491999999999997</v>
      </c>
      <c r="X64">
        <v>0.48725799999999997</v>
      </c>
      <c r="Y64">
        <v>0.49972</v>
      </c>
      <c r="Z64">
        <v>0.25908599999999998</v>
      </c>
      <c r="AA64">
        <v>0.56578484848484845</v>
      </c>
      <c r="AB64">
        <v>0.28368787878787882</v>
      </c>
      <c r="AC64">
        <v>0.23549199999999998</v>
      </c>
      <c r="AD64">
        <v>0.49610750000000003</v>
      </c>
      <c r="AE64">
        <v>0.67</v>
      </c>
      <c r="AF64">
        <v>0.81874999999999998</v>
      </c>
      <c r="AG64">
        <v>0.91417899999999996</v>
      </c>
      <c r="AI64">
        <v>24.1</v>
      </c>
      <c r="AJ64">
        <f t="shared" si="0"/>
        <v>99.912000000000006</v>
      </c>
      <c r="AK64">
        <v>92</v>
      </c>
    </row>
    <row r="65" spans="1:40" x14ac:dyDescent="0.3">
      <c r="A65" t="s">
        <v>54</v>
      </c>
      <c r="B65" t="s">
        <v>55</v>
      </c>
      <c r="C65">
        <v>0.95089499999999982</v>
      </c>
      <c r="D65">
        <v>0.43159199999999998</v>
      </c>
      <c r="E65">
        <v>0.75879200000000002</v>
      </c>
      <c r="F65">
        <v>0.99967499999999998</v>
      </c>
      <c r="G65">
        <v>0.83853199999999994</v>
      </c>
      <c r="H65">
        <v>0.79351200000000011</v>
      </c>
      <c r="I65">
        <v>0.62801099999999999</v>
      </c>
      <c r="J65">
        <v>0.85826574999999994</v>
      </c>
      <c r="K65">
        <v>0.84929999999999994</v>
      </c>
      <c r="L65">
        <v>0.68638399999999999</v>
      </c>
      <c r="M65">
        <v>0.87142857142857133</v>
      </c>
      <c r="N65">
        <v>0.36499999999999999</v>
      </c>
      <c r="O65">
        <v>0.80192537313432832</v>
      </c>
      <c r="P65">
        <v>0.81762400000000013</v>
      </c>
      <c r="Q65">
        <v>0.81113000000000002</v>
      </c>
      <c r="R65">
        <v>0.39171875</v>
      </c>
      <c r="S65">
        <v>0.58643000000000001</v>
      </c>
      <c r="T65">
        <v>0.89158199999999999</v>
      </c>
      <c r="U65">
        <v>0.79515500000000006</v>
      </c>
      <c r="V65">
        <v>0.71333333333333326</v>
      </c>
      <c r="W65">
        <v>0.18288666666666667</v>
      </c>
      <c r="X65">
        <v>0.47049599999999997</v>
      </c>
      <c r="Y65">
        <v>0.66240999999999994</v>
      </c>
      <c r="Z65">
        <v>0.65378000000000003</v>
      </c>
      <c r="AA65">
        <v>0.79054545454545455</v>
      </c>
      <c r="AB65">
        <v>0.44535151515151516</v>
      </c>
      <c r="AC65">
        <v>0.38622000000000001</v>
      </c>
      <c r="AD65">
        <v>0.6275925</v>
      </c>
      <c r="AE65">
        <v>0.71</v>
      </c>
      <c r="AF65">
        <v>0.83750000000000002</v>
      </c>
      <c r="AG65">
        <v>0.440299</v>
      </c>
      <c r="AI65">
        <v>46.9</v>
      </c>
      <c r="AJ65">
        <f t="shared" si="0"/>
        <v>134.66400000000002</v>
      </c>
      <c r="AK65">
        <v>124</v>
      </c>
    </row>
    <row r="66" spans="1:40" x14ac:dyDescent="0.3">
      <c r="A66" t="s">
        <v>56</v>
      </c>
      <c r="B66" t="s">
        <v>57</v>
      </c>
      <c r="C66">
        <v>0.99866000000000033</v>
      </c>
      <c r="D66">
        <v>0.73618799999999995</v>
      </c>
      <c r="E66">
        <v>0.53095999999999999</v>
      </c>
      <c r="F66">
        <v>0.92500000000000004</v>
      </c>
      <c r="G66">
        <v>0.58899066666666666</v>
      </c>
      <c r="H66">
        <v>0.92280799999999996</v>
      </c>
      <c r="I66">
        <v>0.425983</v>
      </c>
      <c r="J66">
        <v>0.68505749999999999</v>
      </c>
      <c r="K66">
        <v>0.88202000000000003</v>
      </c>
      <c r="L66">
        <v>0.68748900000000002</v>
      </c>
      <c r="M66">
        <v>0.7142857142857143</v>
      </c>
      <c r="N66">
        <v>0.57000000000000006</v>
      </c>
      <c r="O66">
        <v>0.52069701492537324</v>
      </c>
      <c r="P66">
        <v>0.59457799999999994</v>
      </c>
      <c r="Q66">
        <v>0.56324666666666667</v>
      </c>
      <c r="R66">
        <v>0.36218000000000006</v>
      </c>
      <c r="S66">
        <v>0.54240833333333327</v>
      </c>
      <c r="T66">
        <v>0.67698400000000003</v>
      </c>
      <c r="U66">
        <v>0.86513800000000007</v>
      </c>
      <c r="V66">
        <v>0.27833999999999998</v>
      </c>
      <c r="W66">
        <v>0.10506666666666667</v>
      </c>
      <c r="X66">
        <v>0.79848200000000003</v>
      </c>
      <c r="Y66">
        <v>0.103246</v>
      </c>
      <c r="Z66">
        <v>0.44756200000000002</v>
      </c>
      <c r="AA66">
        <v>0.56608484848484852</v>
      </c>
      <c r="AB66">
        <v>0.28631515151515152</v>
      </c>
      <c r="AC66">
        <v>0.35947600000000002</v>
      </c>
      <c r="AD66">
        <v>0.45086375000000001</v>
      </c>
      <c r="AE66">
        <v>0.16375000000000001</v>
      </c>
      <c r="AF66">
        <v>0.60416666666666663</v>
      </c>
      <c r="AG66">
        <v>0.776119</v>
      </c>
      <c r="AI66">
        <v>36.1</v>
      </c>
      <c r="AJ66">
        <f t="shared" si="0"/>
        <v>117.28800000000001</v>
      </c>
      <c r="AK66">
        <v>108</v>
      </c>
    </row>
    <row r="69" spans="1:40" x14ac:dyDescent="0.3">
      <c r="A69" s="14">
        <v>2016</v>
      </c>
    </row>
    <row r="70" spans="1:40" x14ac:dyDescent="0.3">
      <c r="A70" t="s">
        <v>2</v>
      </c>
      <c r="B70" t="s">
        <v>3</v>
      </c>
      <c r="C70" s="15">
        <v>99.249700000000004</v>
      </c>
      <c r="D70" s="15">
        <v>65.400800000000004</v>
      </c>
      <c r="E70" s="15">
        <v>66.966200000000001</v>
      </c>
      <c r="F70" s="19">
        <v>89.333299999999994</v>
      </c>
      <c r="G70" s="8">
        <v>73.475700000000003</v>
      </c>
      <c r="H70" s="15">
        <v>88.782300000000006</v>
      </c>
      <c r="I70" s="8">
        <v>20.623799999999999</v>
      </c>
      <c r="J70" s="15">
        <v>0.86349600000000004</v>
      </c>
      <c r="K70" s="8">
        <v>80.617500000000007</v>
      </c>
      <c r="L70" s="8">
        <v>64.003399999999999</v>
      </c>
      <c r="M70" s="8">
        <v>3.6</v>
      </c>
      <c r="N70">
        <v>21.8</v>
      </c>
      <c r="O70" s="15">
        <v>67.384399999999999</v>
      </c>
      <c r="P70" s="19">
        <v>78.735799999999998</v>
      </c>
      <c r="Q70" s="19">
        <v>14.4054</v>
      </c>
      <c r="R70" s="15">
        <v>31.266300000000001</v>
      </c>
      <c r="S70" s="15">
        <v>54.006799999999998</v>
      </c>
      <c r="T70" s="15">
        <v>60.800899999999999</v>
      </c>
      <c r="U70" s="15">
        <v>68.179900000000004</v>
      </c>
      <c r="V70" s="15">
        <v>41.123699999999999</v>
      </c>
      <c r="W70" s="15">
        <v>5.6367000000000003</v>
      </c>
      <c r="X70" s="8">
        <v>16.062200000000001</v>
      </c>
      <c r="Y70" s="16">
        <v>25.008199999999999</v>
      </c>
      <c r="Z70" s="15">
        <v>8</v>
      </c>
      <c r="AA70" s="15">
        <v>13.842499999999999</v>
      </c>
      <c r="AB70" s="15">
        <v>8.0495999999999999</v>
      </c>
      <c r="AC70" s="10">
        <v>10.4587</v>
      </c>
      <c r="AD70" s="15">
        <v>36.6569</v>
      </c>
      <c r="AE70" s="15">
        <v>61.857100000000003</v>
      </c>
      <c r="AF70" s="8">
        <v>98.142899999999997</v>
      </c>
      <c r="AG70" s="8">
        <v>0.68720000000000003</v>
      </c>
      <c r="AN70" s="8"/>
    </row>
    <row r="71" spans="1:40" x14ac:dyDescent="0.3">
      <c r="A71" t="s">
        <v>4</v>
      </c>
      <c r="B71" t="s">
        <v>5</v>
      </c>
      <c r="C71" s="15">
        <v>99.924999999999997</v>
      </c>
      <c r="D71" s="15">
        <v>77.836100000000002</v>
      </c>
      <c r="E71" s="15">
        <v>61.370899999999999</v>
      </c>
      <c r="F71" s="19">
        <v>94.529799999999994</v>
      </c>
      <c r="G71" s="8">
        <v>71.844700000000003</v>
      </c>
      <c r="H71" s="15">
        <v>98.908100000000005</v>
      </c>
      <c r="I71" s="8">
        <v>77.589600000000004</v>
      </c>
      <c r="J71" s="15">
        <v>1.2253400000000001</v>
      </c>
      <c r="K71" s="8">
        <v>83.455200000000005</v>
      </c>
      <c r="L71" s="8">
        <v>60.286000000000001</v>
      </c>
      <c r="M71" s="8">
        <v>4.2</v>
      </c>
      <c r="N71">
        <v>13</v>
      </c>
      <c r="O71" s="15">
        <v>61.581899999999997</v>
      </c>
      <c r="P71" s="19">
        <v>72.022599999999997</v>
      </c>
      <c r="Q71" s="19">
        <v>12.315799999999999</v>
      </c>
      <c r="R71" s="15">
        <v>42.070099999999996</v>
      </c>
      <c r="S71" s="15">
        <v>78.443200000000004</v>
      </c>
      <c r="T71" s="15">
        <v>73.22</v>
      </c>
      <c r="U71" s="15">
        <v>64.186400000000006</v>
      </c>
      <c r="V71" s="15">
        <v>50.001800000000003</v>
      </c>
      <c r="W71" s="15">
        <v>5.4577999999999998</v>
      </c>
      <c r="X71" s="8">
        <v>18.836500000000001</v>
      </c>
      <c r="Y71" s="16">
        <v>12.2683</v>
      </c>
      <c r="Z71" s="15">
        <v>17.299499999999998</v>
      </c>
      <c r="AA71" s="15">
        <v>23.749700000000001</v>
      </c>
      <c r="AB71" s="19">
        <v>16</v>
      </c>
      <c r="AC71" s="10">
        <v>13.080500000000001</v>
      </c>
      <c r="AD71" s="15">
        <v>39.242899999999999</v>
      </c>
      <c r="AE71" s="15">
        <v>65.285700000000006</v>
      </c>
      <c r="AF71" s="8">
        <v>84.857100000000003</v>
      </c>
      <c r="AG71" s="8">
        <v>0.33760000000000001</v>
      </c>
      <c r="AN71" s="8"/>
    </row>
    <row r="72" spans="1:40" x14ac:dyDescent="0.3">
      <c r="A72" t="s">
        <v>6</v>
      </c>
      <c r="B72" t="s">
        <v>7</v>
      </c>
      <c r="C72" s="15">
        <v>95.167599999999993</v>
      </c>
      <c r="D72" s="15">
        <v>55.481200000000001</v>
      </c>
      <c r="E72" s="15">
        <v>69.817700000000002</v>
      </c>
      <c r="F72" s="19">
        <v>65.67</v>
      </c>
      <c r="G72" s="8">
        <v>37.310699999999997</v>
      </c>
      <c r="H72" s="15">
        <v>71.791600000000003</v>
      </c>
      <c r="I72" s="8">
        <v>48.6614</v>
      </c>
      <c r="J72" s="15">
        <v>1.57653</v>
      </c>
      <c r="K72" s="8">
        <v>54.585000000000001</v>
      </c>
      <c r="L72" s="8">
        <v>31.215699999999998</v>
      </c>
      <c r="M72" s="8">
        <v>1.9</v>
      </c>
      <c r="N72">
        <v>14.1</v>
      </c>
      <c r="O72" s="15">
        <v>70.117900000000006</v>
      </c>
      <c r="P72" s="19">
        <v>63.863</v>
      </c>
      <c r="Q72" s="19">
        <v>8.0998000000000001</v>
      </c>
      <c r="R72" s="15">
        <v>82.177700000000002</v>
      </c>
      <c r="S72" s="15">
        <v>74.400599999999997</v>
      </c>
      <c r="T72" s="15">
        <v>9.44</v>
      </c>
      <c r="U72" s="15">
        <v>30.628900000000002</v>
      </c>
      <c r="V72" s="15">
        <v>24.9316</v>
      </c>
      <c r="W72" s="15">
        <v>9.2491000000000003</v>
      </c>
      <c r="X72" s="8">
        <v>8.3878000000000004</v>
      </c>
      <c r="Y72" s="16">
        <v>8.8017000000000003</v>
      </c>
      <c r="Z72" s="15">
        <v>3.8633999999999999</v>
      </c>
      <c r="AA72" s="15">
        <v>5.7140000000000004</v>
      </c>
      <c r="AB72" s="15">
        <v>3.0596999999999999</v>
      </c>
      <c r="AC72" s="10">
        <v>2.7736999999999998</v>
      </c>
      <c r="AD72" s="15">
        <v>15.0999</v>
      </c>
      <c r="AE72" s="15">
        <v>22.666699999999999</v>
      </c>
      <c r="AF72" s="8">
        <v>64.428600000000003</v>
      </c>
      <c r="AG72" s="8">
        <v>0.56000000000000005</v>
      </c>
      <c r="AN72" s="8"/>
    </row>
    <row r="73" spans="1:40" x14ac:dyDescent="0.3">
      <c r="A73" t="s">
        <v>8</v>
      </c>
      <c r="B73" t="s">
        <v>9</v>
      </c>
      <c r="C73" s="15">
        <v>96.864400000000003</v>
      </c>
      <c r="D73" s="15">
        <v>70.346500000000006</v>
      </c>
      <c r="E73" s="15">
        <v>68.138800000000003</v>
      </c>
      <c r="F73" s="19">
        <v>66.731099999999998</v>
      </c>
      <c r="G73" s="8">
        <v>41.203899999999997</v>
      </c>
      <c r="H73" s="15">
        <v>51.965000000000003</v>
      </c>
      <c r="I73" s="8">
        <v>2.7925200000000001</v>
      </c>
      <c r="J73" s="15">
        <v>2.53491</v>
      </c>
      <c r="K73" s="8">
        <v>65.753900000000002</v>
      </c>
      <c r="L73" s="8">
        <v>50.912500000000001</v>
      </c>
      <c r="M73" s="8">
        <v>2.7</v>
      </c>
      <c r="N73">
        <v>15.5</v>
      </c>
      <c r="O73" s="15">
        <v>89.256600000000006</v>
      </c>
      <c r="P73" s="19">
        <v>85.171400000000006</v>
      </c>
      <c r="Q73" s="19">
        <v>16.8368</v>
      </c>
      <c r="R73" s="15">
        <v>42.305900000000001</v>
      </c>
      <c r="S73" s="15">
        <v>63.889400000000002</v>
      </c>
      <c r="T73" s="15">
        <v>47.126899999999999</v>
      </c>
      <c r="U73" s="15">
        <v>44.107100000000003</v>
      </c>
      <c r="V73" s="15">
        <v>28.6662</v>
      </c>
      <c r="W73" s="15">
        <v>4.6955</v>
      </c>
      <c r="X73" s="8">
        <v>14.5038</v>
      </c>
      <c r="Y73" s="16">
        <v>10.0618</v>
      </c>
      <c r="Z73" s="15">
        <v>15.196300000000001</v>
      </c>
      <c r="AA73" s="15">
        <v>18.8504</v>
      </c>
      <c r="AB73" s="15">
        <v>7.0720999999999998</v>
      </c>
      <c r="AC73" s="10">
        <v>8.9412000000000003</v>
      </c>
      <c r="AD73" s="15">
        <v>21.3386</v>
      </c>
      <c r="AE73" s="15">
        <v>20.571400000000001</v>
      </c>
      <c r="AF73" s="8">
        <v>60.571399999999997</v>
      </c>
      <c r="AG73" s="8">
        <v>0.46800000000000003</v>
      </c>
      <c r="AN73" s="8"/>
    </row>
    <row r="74" spans="1:40" x14ac:dyDescent="0.3">
      <c r="A74" t="s">
        <v>10</v>
      </c>
      <c r="B74" t="s">
        <v>11</v>
      </c>
      <c r="C74" s="15">
        <v>99.995000000000005</v>
      </c>
      <c r="D74" s="15">
        <v>69.398899999999998</v>
      </c>
      <c r="E74" s="15">
        <v>66.234899999999996</v>
      </c>
      <c r="F74" s="19">
        <v>64.222999999999999</v>
      </c>
      <c r="G74" s="8">
        <v>30.097100000000001</v>
      </c>
      <c r="H74" s="15">
        <v>84</v>
      </c>
      <c r="I74" s="8">
        <v>4.3180399999999999</v>
      </c>
      <c r="J74" s="15">
        <v>2.72932</v>
      </c>
      <c r="K74" s="8">
        <v>69.636200000000002</v>
      </c>
      <c r="L74" s="8">
        <v>42.549700000000001</v>
      </c>
      <c r="M74" s="8">
        <v>2.4</v>
      </c>
      <c r="N74">
        <v>8.1999999999999993</v>
      </c>
      <c r="O74" s="15">
        <v>78.790099999999995</v>
      </c>
      <c r="P74" s="19">
        <v>85.8947</v>
      </c>
      <c r="Q74" s="19">
        <v>11.5229</v>
      </c>
      <c r="R74" s="15">
        <v>62.297899999999998</v>
      </c>
      <c r="S74" s="15">
        <v>75.350899999999996</v>
      </c>
      <c r="T74" s="15">
        <v>28.548100000000002</v>
      </c>
      <c r="U74" s="15">
        <v>32.179200000000002</v>
      </c>
      <c r="V74" s="15">
        <v>42.769300000000001</v>
      </c>
      <c r="W74" s="15">
        <v>3.1305999999999998</v>
      </c>
      <c r="X74" s="8">
        <v>30.3919</v>
      </c>
      <c r="Y74" s="16">
        <v>5.1303999999999998</v>
      </c>
      <c r="Z74" s="15">
        <v>6.9970999999999997</v>
      </c>
      <c r="AA74" s="15">
        <v>10.289300000000001</v>
      </c>
      <c r="AB74" s="15">
        <v>7.3491</v>
      </c>
      <c r="AC74" s="10">
        <v>8.2927999999999997</v>
      </c>
      <c r="AD74" s="15">
        <v>23.664000000000001</v>
      </c>
      <c r="AE74" s="15">
        <v>59.571399999999997</v>
      </c>
      <c r="AF74" s="8">
        <v>73.428600000000003</v>
      </c>
      <c r="AG74" s="8">
        <v>0.41520000000000001</v>
      </c>
      <c r="AN74" s="8"/>
    </row>
    <row r="75" spans="1:40" x14ac:dyDescent="0.3">
      <c r="A75" t="s">
        <v>12</v>
      </c>
      <c r="B75" t="s">
        <v>13</v>
      </c>
      <c r="C75" s="15">
        <v>98.498999999999995</v>
      </c>
      <c r="D75" s="15">
        <v>76.037999999999997</v>
      </c>
      <c r="E75" s="15">
        <v>69.5167</v>
      </c>
      <c r="F75" s="19">
        <v>94.3</v>
      </c>
      <c r="G75" s="8">
        <v>55.339799999999997</v>
      </c>
      <c r="H75" s="15">
        <v>72.856999999999999</v>
      </c>
      <c r="I75" s="8">
        <v>29.890999999999998</v>
      </c>
      <c r="J75" s="15">
        <v>1.1189899999999999</v>
      </c>
      <c r="K75" s="8">
        <v>77.186400000000006</v>
      </c>
      <c r="L75" s="8">
        <v>56.893500000000003</v>
      </c>
      <c r="M75" s="8">
        <v>3.4</v>
      </c>
      <c r="N75">
        <v>16.899999999999999</v>
      </c>
      <c r="O75" s="15">
        <v>86.091399999999993</v>
      </c>
      <c r="P75" s="19">
        <v>71.562899999999999</v>
      </c>
      <c r="Q75" s="19">
        <v>3.8694999999999999</v>
      </c>
      <c r="R75" s="15">
        <v>40.298099999999998</v>
      </c>
      <c r="S75" s="15">
        <v>49.990299999999998</v>
      </c>
      <c r="T75" s="15">
        <v>59.585500000000003</v>
      </c>
      <c r="U75" s="15">
        <v>54.881700000000002</v>
      </c>
      <c r="V75" s="15">
        <v>30.248899999999999</v>
      </c>
      <c r="W75" s="15">
        <v>1.2707999999999999</v>
      </c>
      <c r="X75" s="8">
        <v>10.2819</v>
      </c>
      <c r="Y75" s="16">
        <v>12.4964</v>
      </c>
      <c r="Z75" s="15">
        <v>9.4</v>
      </c>
      <c r="AA75" s="15">
        <v>22.790600000000001</v>
      </c>
      <c r="AB75" s="15">
        <v>16.7822</v>
      </c>
      <c r="AC75" s="10">
        <v>11.771100000000001</v>
      </c>
      <c r="AD75" s="15">
        <v>12.041600000000001</v>
      </c>
      <c r="AE75" s="15">
        <v>29.142900000000001</v>
      </c>
      <c r="AF75" s="8">
        <v>70.285700000000006</v>
      </c>
      <c r="AG75" s="8">
        <v>0.22800000000000001</v>
      </c>
      <c r="AN75" s="8"/>
    </row>
    <row r="76" spans="1:40" x14ac:dyDescent="0.3">
      <c r="A76" t="s">
        <v>14</v>
      </c>
      <c r="B76" t="s">
        <v>15</v>
      </c>
      <c r="C76" s="15">
        <v>98.997799999999998</v>
      </c>
      <c r="D76" s="15">
        <v>76.964799999999997</v>
      </c>
      <c r="E76" s="15">
        <v>112.233</v>
      </c>
      <c r="F76" s="19">
        <v>99.967500000000001</v>
      </c>
      <c r="G76" s="8">
        <v>67.961200000000005</v>
      </c>
      <c r="H76" s="15">
        <v>91.703999999999994</v>
      </c>
      <c r="I76" s="8">
        <v>41.694299999999998</v>
      </c>
      <c r="J76" s="15">
        <v>0.89507099999999995</v>
      </c>
      <c r="K76" s="8">
        <v>93.208699999999993</v>
      </c>
      <c r="L76" s="8">
        <v>74.911799999999999</v>
      </c>
      <c r="M76" s="8">
        <v>3.9</v>
      </c>
      <c r="N76">
        <v>19.899999999999999</v>
      </c>
      <c r="O76" s="15">
        <v>68.917299999999997</v>
      </c>
      <c r="P76" s="19">
        <v>89.921899999999994</v>
      </c>
      <c r="Q76" s="19">
        <v>49.035600000000002</v>
      </c>
      <c r="R76" s="15">
        <v>45.918500000000002</v>
      </c>
      <c r="S76" s="15">
        <v>67.331199999999995</v>
      </c>
      <c r="T76" s="15">
        <v>88.120699999999999</v>
      </c>
      <c r="U76" s="15">
        <v>81.676900000000003</v>
      </c>
      <c r="V76" s="15">
        <v>46.516800000000003</v>
      </c>
      <c r="W76" s="15">
        <v>3.2143000000000002</v>
      </c>
      <c r="X76" s="8">
        <v>19.9742</v>
      </c>
      <c r="Y76" s="16">
        <v>58.9206</v>
      </c>
      <c r="Z76" s="15">
        <v>26.5623</v>
      </c>
      <c r="AA76" s="15">
        <v>25.283899999999999</v>
      </c>
      <c r="AB76" s="15">
        <v>15.0657</v>
      </c>
      <c r="AC76" s="10">
        <v>9.8129000000000008</v>
      </c>
      <c r="AD76" s="15">
        <v>71.147000000000006</v>
      </c>
      <c r="AE76" s="15">
        <v>76.666700000000006</v>
      </c>
      <c r="AF76" s="8">
        <v>93.857100000000003</v>
      </c>
      <c r="AG76" s="8">
        <v>0.4904</v>
      </c>
      <c r="AN76" s="8"/>
    </row>
    <row r="77" spans="1:40" x14ac:dyDescent="0.3">
      <c r="A77" t="s">
        <v>16</v>
      </c>
      <c r="B77" t="s">
        <v>17</v>
      </c>
      <c r="C77" s="15">
        <v>86.805000000000007</v>
      </c>
      <c r="D77" s="15">
        <v>77.099599999999995</v>
      </c>
      <c r="E77" s="15">
        <v>104.515</v>
      </c>
      <c r="F77" s="19">
        <v>94.5</v>
      </c>
      <c r="G77" s="8">
        <v>84.465999999999994</v>
      </c>
      <c r="H77" s="15">
        <v>78.125399999999999</v>
      </c>
      <c r="I77" s="8">
        <v>26.983000000000001</v>
      </c>
      <c r="J77" s="15">
        <v>1.15232</v>
      </c>
      <c r="K77" s="8">
        <v>85.815299999999993</v>
      </c>
      <c r="L77" s="8">
        <v>64.514700000000005</v>
      </c>
      <c r="M77" s="8">
        <v>3.9</v>
      </c>
      <c r="N77">
        <v>14.2</v>
      </c>
      <c r="O77" s="15">
        <v>90.519800000000004</v>
      </c>
      <c r="P77" s="19">
        <v>84.342200000000005</v>
      </c>
      <c r="Q77" s="19">
        <v>24.265899999999998</v>
      </c>
      <c r="R77" s="15">
        <v>46.163699999999999</v>
      </c>
      <c r="S77" s="15">
        <v>63.154499999999999</v>
      </c>
      <c r="T77" s="15">
        <v>91.251999999999995</v>
      </c>
      <c r="U77" s="15">
        <v>66.087599999999995</v>
      </c>
      <c r="V77" s="15">
        <v>22.2514</v>
      </c>
      <c r="W77" s="15">
        <v>2.6602999999999999</v>
      </c>
      <c r="X77" s="8">
        <v>9.3984000000000005</v>
      </c>
      <c r="Y77" s="16">
        <v>14.124499999999999</v>
      </c>
      <c r="Z77" s="15">
        <v>13</v>
      </c>
      <c r="AA77" s="15">
        <v>12.1511</v>
      </c>
      <c r="AB77" s="15">
        <v>8.0923999999999996</v>
      </c>
      <c r="AC77" s="10">
        <v>6.1273999999999997</v>
      </c>
      <c r="AD77" s="15">
        <v>80.002499999999998</v>
      </c>
      <c r="AE77" s="15">
        <v>95.142899999999997</v>
      </c>
      <c r="AF77" s="8">
        <v>96.428600000000003</v>
      </c>
      <c r="AG77" s="8">
        <v>0.29199999999999998</v>
      </c>
      <c r="AN77" s="8"/>
    </row>
    <row r="78" spans="1:40" x14ac:dyDescent="0.3">
      <c r="A78" t="s">
        <v>18</v>
      </c>
      <c r="B78" t="s">
        <v>19</v>
      </c>
      <c r="C78" s="15">
        <v>96.981999999999999</v>
      </c>
      <c r="D78" s="15">
        <v>58.5886</v>
      </c>
      <c r="E78" s="15">
        <v>138.583</v>
      </c>
      <c r="F78" s="19">
        <v>97</v>
      </c>
      <c r="G78" s="8">
        <v>74.757300000000001</v>
      </c>
      <c r="H78" s="15">
        <v>75.102900000000005</v>
      </c>
      <c r="I78" s="8">
        <v>30.6831</v>
      </c>
      <c r="J78" s="15">
        <v>0.824125</v>
      </c>
      <c r="K78" s="8">
        <v>90.034700000000001</v>
      </c>
      <c r="L78" s="8">
        <v>73.971400000000003</v>
      </c>
      <c r="M78" s="8">
        <v>6.4</v>
      </c>
      <c r="N78">
        <v>21.6</v>
      </c>
      <c r="O78" s="15">
        <v>89.382499999999993</v>
      </c>
      <c r="P78" s="19">
        <v>90.860200000000006</v>
      </c>
      <c r="Q78" s="19">
        <v>36.658200000000001</v>
      </c>
      <c r="R78" s="15">
        <v>28.9312</v>
      </c>
      <c r="S78" s="15">
        <v>63.041400000000003</v>
      </c>
      <c r="T78" s="15">
        <v>92.844700000000003</v>
      </c>
      <c r="U78" s="15">
        <v>74.622799999999998</v>
      </c>
      <c r="V78" s="15">
        <v>36.512999999999998</v>
      </c>
      <c r="W78" s="15">
        <v>5.8182</v>
      </c>
      <c r="X78" s="8">
        <v>21.306999999999999</v>
      </c>
      <c r="Y78" s="17">
        <v>65</v>
      </c>
      <c r="Z78" s="15">
        <v>37.140300000000003</v>
      </c>
      <c r="AA78" s="15">
        <v>14.5601</v>
      </c>
      <c r="AB78" s="15">
        <v>1</v>
      </c>
      <c r="AC78" s="10">
        <v>5.7854000000000001</v>
      </c>
      <c r="AD78" s="15">
        <v>62.734200000000001</v>
      </c>
      <c r="AE78" s="15">
        <v>87</v>
      </c>
      <c r="AF78" s="8">
        <v>92.857100000000003</v>
      </c>
      <c r="AG78" s="8">
        <v>0.69599999999999995</v>
      </c>
      <c r="AN78" s="8"/>
    </row>
    <row r="79" spans="1:40" x14ac:dyDescent="0.3">
      <c r="A79" t="s">
        <v>20</v>
      </c>
      <c r="B79" t="s">
        <v>21</v>
      </c>
      <c r="C79" s="15">
        <v>99.755600000000001</v>
      </c>
      <c r="D79" s="15">
        <v>70.838800000000006</v>
      </c>
      <c r="E79" s="15">
        <v>73.215199999999996</v>
      </c>
      <c r="F79" s="19">
        <v>68.833299999999994</v>
      </c>
      <c r="G79" s="8">
        <v>61.164999999999999</v>
      </c>
      <c r="H79" s="15">
        <v>44.800699999999999</v>
      </c>
      <c r="I79" s="8">
        <v>14.960100000000001</v>
      </c>
      <c r="J79" s="15">
        <v>0.91008900000000004</v>
      </c>
      <c r="K79" s="8">
        <v>80.993399999999994</v>
      </c>
      <c r="L79" s="8">
        <v>56.782699999999998</v>
      </c>
      <c r="M79" s="8">
        <v>3.2</v>
      </c>
      <c r="N79">
        <v>22.9</v>
      </c>
      <c r="O79" s="15">
        <v>49.797899999999998</v>
      </c>
      <c r="P79" s="19">
        <v>74.91</v>
      </c>
      <c r="Q79" s="19">
        <v>12.062799999999999</v>
      </c>
      <c r="R79" s="15">
        <v>30.3047</v>
      </c>
      <c r="S79" s="15">
        <v>44.5379</v>
      </c>
      <c r="T79" s="15">
        <v>68.811000000000007</v>
      </c>
      <c r="U79" s="15">
        <v>74.055400000000006</v>
      </c>
      <c r="V79" s="15">
        <v>39.318899999999999</v>
      </c>
      <c r="W79" s="15">
        <v>2.7094999999999998</v>
      </c>
      <c r="X79" s="8">
        <v>11.902900000000001</v>
      </c>
      <c r="Y79" s="17">
        <v>11</v>
      </c>
      <c r="Z79" s="15">
        <v>9.6</v>
      </c>
      <c r="AA79" s="15">
        <v>15.848599999999999</v>
      </c>
      <c r="AB79" s="15">
        <v>10.5998</v>
      </c>
      <c r="AC79" s="10">
        <v>7.9363999999999999</v>
      </c>
      <c r="AD79" s="15">
        <v>48.3887</v>
      </c>
      <c r="AE79" s="15">
        <v>27</v>
      </c>
      <c r="AF79" s="8">
        <v>86</v>
      </c>
      <c r="AG79" s="8">
        <v>0.76400000000000001</v>
      </c>
      <c r="AN79" s="8"/>
    </row>
    <row r="80" spans="1:40" x14ac:dyDescent="0.3">
      <c r="A80" t="s">
        <v>22</v>
      </c>
      <c r="B80" t="s">
        <v>23</v>
      </c>
      <c r="C80" s="15">
        <v>98.3</v>
      </c>
      <c r="D80" s="15">
        <v>83.858699999999999</v>
      </c>
      <c r="E80" s="15">
        <v>66.359800000000007</v>
      </c>
      <c r="F80" s="19">
        <v>86</v>
      </c>
      <c r="G80" s="8">
        <v>100</v>
      </c>
      <c r="H80" s="15">
        <v>81.349999999999994</v>
      </c>
      <c r="I80" s="8">
        <v>24.796199999999999</v>
      </c>
      <c r="J80" s="15">
        <v>0.831426</v>
      </c>
      <c r="K80" s="8">
        <v>84.461799999999997</v>
      </c>
      <c r="L80" s="8">
        <v>66.714600000000004</v>
      </c>
      <c r="M80" s="8">
        <v>3.6</v>
      </c>
      <c r="N80">
        <v>17.2</v>
      </c>
      <c r="O80" s="15">
        <v>72.320700000000002</v>
      </c>
      <c r="P80" s="19">
        <v>77.896199999999993</v>
      </c>
      <c r="Q80" s="19">
        <v>23.453199999999999</v>
      </c>
      <c r="R80" s="15">
        <v>30.594000000000001</v>
      </c>
      <c r="S80" s="15">
        <v>52.6</v>
      </c>
      <c r="T80" s="15">
        <v>58.205599999999997</v>
      </c>
      <c r="U80" s="15">
        <v>82.277799999999999</v>
      </c>
      <c r="V80" s="15">
        <v>56.476199999999999</v>
      </c>
      <c r="W80" s="15">
        <v>3.9567999999999999</v>
      </c>
      <c r="X80" s="8">
        <v>14.696099999999999</v>
      </c>
      <c r="Y80" s="16">
        <v>13.520300000000001</v>
      </c>
      <c r="Z80" s="15">
        <v>7.7</v>
      </c>
      <c r="AA80" s="15">
        <v>23.813400000000001</v>
      </c>
      <c r="AB80" s="15">
        <v>9.6244999999999994</v>
      </c>
      <c r="AC80" s="10">
        <v>9.2414000000000005</v>
      </c>
      <c r="AD80" s="15">
        <v>19.055199999999999</v>
      </c>
      <c r="AE80" s="15">
        <v>34.142899999999997</v>
      </c>
      <c r="AF80" s="8">
        <v>82.714299999999994</v>
      </c>
      <c r="AG80" s="8">
        <v>0.51119999999999999</v>
      </c>
      <c r="AN80" s="8"/>
    </row>
    <row r="81" spans="1:40" x14ac:dyDescent="0.3">
      <c r="A81" t="s">
        <v>24</v>
      </c>
      <c r="B81" t="s">
        <v>25</v>
      </c>
      <c r="C81" s="15">
        <v>99.284199999999998</v>
      </c>
      <c r="D81" s="15">
        <v>65.679500000000004</v>
      </c>
      <c r="E81" s="15">
        <v>44.103400000000001</v>
      </c>
      <c r="F81" s="19">
        <v>79.795100000000005</v>
      </c>
      <c r="G81" s="8">
        <v>71.456299999999999</v>
      </c>
      <c r="H81" s="15">
        <v>36.308999999999997</v>
      </c>
      <c r="I81" s="8">
        <v>4.19041</v>
      </c>
      <c r="J81" s="15">
        <v>1.82111</v>
      </c>
      <c r="K81" s="8">
        <v>63.033099999999997</v>
      </c>
      <c r="L81" s="8">
        <v>44.0124</v>
      </c>
      <c r="M81" s="8">
        <v>1.3</v>
      </c>
      <c r="N81">
        <v>15.7</v>
      </c>
      <c r="O81" s="15">
        <v>85.433599999999998</v>
      </c>
      <c r="P81" s="19">
        <v>76.583100000000002</v>
      </c>
      <c r="Q81" s="19">
        <v>11.8584</v>
      </c>
      <c r="R81" s="15">
        <v>43.976100000000002</v>
      </c>
      <c r="S81" s="15">
        <v>65.695300000000003</v>
      </c>
      <c r="T81" s="15">
        <v>20.752199999999998</v>
      </c>
      <c r="U81" s="15">
        <v>46.619700000000002</v>
      </c>
      <c r="V81" s="15">
        <v>36.515999999999998</v>
      </c>
      <c r="W81" s="15">
        <v>2.5602999999999998</v>
      </c>
      <c r="X81" s="8">
        <v>18.652000000000001</v>
      </c>
      <c r="Y81" s="16">
        <v>4.2157</v>
      </c>
      <c r="Z81" s="15">
        <v>6.7263999999999999</v>
      </c>
      <c r="AA81" s="15">
        <v>6.1111000000000004</v>
      </c>
      <c r="AB81" s="15">
        <v>1.2295</v>
      </c>
      <c r="AC81" s="10">
        <v>3.4356</v>
      </c>
      <c r="AD81" s="15">
        <v>37.113500000000002</v>
      </c>
      <c r="AE81" s="15">
        <v>8.1428600000000007</v>
      </c>
      <c r="AF81" s="8">
        <v>53.857100000000003</v>
      </c>
      <c r="AG81" s="8">
        <v>0.63439999999999996</v>
      </c>
      <c r="AN81" s="8"/>
    </row>
    <row r="82" spans="1:40" x14ac:dyDescent="0.3">
      <c r="A82" t="s">
        <v>26</v>
      </c>
      <c r="B82" t="s">
        <v>27</v>
      </c>
      <c r="C82" s="15">
        <v>95.241799999999998</v>
      </c>
      <c r="D82" s="15">
        <v>68.706699999999998</v>
      </c>
      <c r="E82" s="15">
        <v>34.438800000000001</v>
      </c>
      <c r="F82" s="19">
        <v>92.4405</v>
      </c>
      <c r="G82" s="8">
        <v>68.446600000000004</v>
      </c>
      <c r="H82" s="15">
        <v>78.151600000000002</v>
      </c>
      <c r="I82" s="8">
        <v>48.642899999999997</v>
      </c>
      <c r="J82" s="15">
        <v>1.09985</v>
      </c>
      <c r="K82" s="8">
        <v>71.590900000000005</v>
      </c>
      <c r="L82" s="8">
        <v>49.520499999999998</v>
      </c>
      <c r="M82" s="8">
        <v>3.5</v>
      </c>
      <c r="N82">
        <v>10.3</v>
      </c>
      <c r="O82" s="15">
        <v>85.724400000000003</v>
      </c>
      <c r="P82" s="19">
        <v>80.787499999999994</v>
      </c>
      <c r="Q82" s="19">
        <v>7.7023999999999999</v>
      </c>
      <c r="R82" s="15">
        <v>54.717799999999997</v>
      </c>
      <c r="S82" s="15">
        <v>83.402600000000007</v>
      </c>
      <c r="T82" s="15">
        <v>46.408099999999997</v>
      </c>
      <c r="U82" s="15">
        <v>47.163699999999999</v>
      </c>
      <c r="V82" s="15">
        <v>16.0168</v>
      </c>
      <c r="W82" s="15">
        <v>3.8580999999999999</v>
      </c>
      <c r="X82" s="8">
        <v>11.3543</v>
      </c>
      <c r="Y82" s="16">
        <v>6.1237000000000004</v>
      </c>
      <c r="Z82" s="15">
        <v>6.1215999999999999</v>
      </c>
      <c r="AA82" s="15">
        <v>10.0304</v>
      </c>
      <c r="AB82" s="15">
        <v>7.0101000000000004</v>
      </c>
      <c r="AC82" s="10">
        <v>4.4561999999999999</v>
      </c>
      <c r="AD82" s="15">
        <v>31.5975</v>
      </c>
      <c r="AE82" s="15">
        <v>19</v>
      </c>
      <c r="AF82" s="8">
        <v>54.714300000000001</v>
      </c>
      <c r="AG82" s="8">
        <v>0.496</v>
      </c>
      <c r="AN82" s="8"/>
    </row>
    <row r="83" spans="1:40" x14ac:dyDescent="0.3">
      <c r="A83" t="s">
        <v>28</v>
      </c>
      <c r="B83" t="s">
        <v>29</v>
      </c>
      <c r="C83" s="15">
        <v>96.2684</v>
      </c>
      <c r="D83" s="15">
        <v>65.378500000000003</v>
      </c>
      <c r="E83" s="15">
        <v>86.557199999999995</v>
      </c>
      <c r="F83" s="19">
        <v>93.666700000000006</v>
      </c>
      <c r="G83" s="8">
        <v>73.7864</v>
      </c>
      <c r="H83" s="15">
        <v>79.729900000000001</v>
      </c>
      <c r="I83" s="8">
        <v>50.903700000000001</v>
      </c>
      <c r="J83" s="15">
        <v>2.0960299999999998</v>
      </c>
      <c r="K83" s="8">
        <v>77.583600000000004</v>
      </c>
      <c r="L83" s="8">
        <v>44.382300000000001</v>
      </c>
      <c r="M83" s="8">
        <v>4</v>
      </c>
      <c r="N83">
        <v>21.6</v>
      </c>
      <c r="O83" s="15">
        <v>47.704500000000003</v>
      </c>
      <c r="P83" s="19">
        <v>72.703100000000006</v>
      </c>
      <c r="Q83" s="19">
        <v>24.100200000000001</v>
      </c>
      <c r="R83" s="15">
        <v>36.003799999999998</v>
      </c>
      <c r="S83" s="15">
        <v>65.587100000000007</v>
      </c>
      <c r="T83" s="15">
        <v>64.235200000000006</v>
      </c>
      <c r="U83" s="15">
        <v>63.0747</v>
      </c>
      <c r="V83" s="15">
        <v>25.071100000000001</v>
      </c>
      <c r="W83" s="15">
        <v>4.0351999999999997</v>
      </c>
      <c r="X83" s="8">
        <v>34.7545</v>
      </c>
      <c r="Y83" s="17">
        <v>14.8</v>
      </c>
      <c r="Z83" s="15">
        <v>20.922799999999999</v>
      </c>
      <c r="AA83" s="15">
        <v>31.517199999999999</v>
      </c>
      <c r="AB83" s="15">
        <v>19.216000000000001</v>
      </c>
      <c r="AC83" s="10">
        <v>16.165900000000001</v>
      </c>
      <c r="AD83" s="15">
        <v>56.485599999999998</v>
      </c>
      <c r="AE83" s="15">
        <v>35</v>
      </c>
      <c r="AF83" s="8">
        <v>90.333299999999994</v>
      </c>
      <c r="AG83" s="8">
        <v>0.436</v>
      </c>
      <c r="AN83" s="8"/>
    </row>
    <row r="84" spans="1:40" x14ac:dyDescent="0.3">
      <c r="A84" t="s">
        <v>30</v>
      </c>
      <c r="B84" t="s">
        <v>31</v>
      </c>
      <c r="C84" s="15">
        <v>99.269199999999998</v>
      </c>
      <c r="D84" s="15">
        <v>52.552900000000001</v>
      </c>
      <c r="E84" s="15">
        <v>76.933800000000005</v>
      </c>
      <c r="F84" s="19">
        <v>86.157399999999996</v>
      </c>
      <c r="G84" s="8">
        <v>64.660200000000003</v>
      </c>
      <c r="H84" s="15">
        <v>40.9726</v>
      </c>
      <c r="I84" s="8">
        <v>5.4674899999999997</v>
      </c>
      <c r="J84" s="15">
        <v>1.8191200000000001</v>
      </c>
      <c r="K84" s="8">
        <v>63.393300000000004</v>
      </c>
      <c r="L84" s="8">
        <v>43.301600000000001</v>
      </c>
      <c r="M84" s="8">
        <v>2.5</v>
      </c>
      <c r="N84">
        <v>13.5</v>
      </c>
      <c r="O84" s="15">
        <v>56.651800000000001</v>
      </c>
      <c r="P84" s="19">
        <v>79.437299999999993</v>
      </c>
      <c r="Q84" s="19">
        <v>14.719799999999999</v>
      </c>
      <c r="R84" s="15">
        <v>34.289000000000001</v>
      </c>
      <c r="S84" s="15">
        <v>58.029699999999998</v>
      </c>
      <c r="T84" s="15">
        <v>42.787599999999998</v>
      </c>
      <c r="U84" s="15">
        <v>38.887799999999999</v>
      </c>
      <c r="V84" s="15">
        <v>35.916200000000003</v>
      </c>
      <c r="W84" s="15">
        <v>4.6246999999999998</v>
      </c>
      <c r="X84" s="8">
        <v>14.4175</v>
      </c>
      <c r="Y84" s="17">
        <v>15</v>
      </c>
      <c r="Z84" s="15">
        <v>10</v>
      </c>
      <c r="AA84" s="15">
        <v>6.5125000000000002</v>
      </c>
      <c r="AB84" s="15">
        <v>8.1911000000000005</v>
      </c>
      <c r="AC84" s="10">
        <v>5.1553000000000004</v>
      </c>
      <c r="AD84" s="15">
        <v>17.858699999999999</v>
      </c>
      <c r="AE84" s="15">
        <v>37.285699999999999</v>
      </c>
      <c r="AF84" s="8">
        <v>85</v>
      </c>
      <c r="AG84" s="8">
        <v>0.48959999999999998</v>
      </c>
      <c r="AN84" s="8"/>
    </row>
    <row r="85" spans="1:40" x14ac:dyDescent="0.3">
      <c r="A85" t="s">
        <v>32</v>
      </c>
      <c r="B85" t="s">
        <v>33</v>
      </c>
      <c r="C85" s="15">
        <v>92.505200000000002</v>
      </c>
      <c r="D85" s="15">
        <v>64.766599999999997</v>
      </c>
      <c r="E85" s="15">
        <v>65.183800000000005</v>
      </c>
      <c r="F85" s="19">
        <v>90.666700000000006</v>
      </c>
      <c r="G85" s="8">
        <v>95.145600000000002</v>
      </c>
      <c r="H85" s="15">
        <v>90.688299999999998</v>
      </c>
      <c r="I85" s="8">
        <v>56.183199999999999</v>
      </c>
      <c r="J85" s="15">
        <v>1.2060200000000001</v>
      </c>
      <c r="K85" s="8">
        <v>74.921300000000002</v>
      </c>
      <c r="L85" s="8">
        <v>49.1965</v>
      </c>
      <c r="M85" s="8">
        <v>2</v>
      </c>
      <c r="N85">
        <v>13.2</v>
      </c>
      <c r="O85" s="15">
        <v>87.307400000000001</v>
      </c>
      <c r="P85" s="19">
        <v>76.973200000000006</v>
      </c>
      <c r="Q85" s="19">
        <v>14.648999999999999</v>
      </c>
      <c r="R85" s="15">
        <v>55.090800000000002</v>
      </c>
      <c r="S85" s="15">
        <v>72.606399999999994</v>
      </c>
      <c r="T85" s="15">
        <v>81.213700000000003</v>
      </c>
      <c r="U85" s="15">
        <v>47.616599999999998</v>
      </c>
      <c r="V85" s="15">
        <v>15.8626</v>
      </c>
      <c r="W85" s="15">
        <v>2.8003999999999998</v>
      </c>
      <c r="X85" s="8">
        <v>10.270899999999999</v>
      </c>
      <c r="Y85" s="17">
        <v>14</v>
      </c>
      <c r="Z85" s="15">
        <v>5.8746999999999998</v>
      </c>
      <c r="AA85" s="15">
        <v>8.2964000000000002</v>
      </c>
      <c r="AB85" s="15">
        <v>7.8</v>
      </c>
      <c r="AC85" s="10">
        <v>3.9198</v>
      </c>
      <c r="AD85" s="15">
        <v>36.403799999999997</v>
      </c>
      <c r="AE85" s="15">
        <v>50.857100000000003</v>
      </c>
      <c r="AF85" s="8">
        <v>85.428600000000003</v>
      </c>
      <c r="AG85" s="8">
        <v>0.104</v>
      </c>
      <c r="AN85" s="8"/>
    </row>
    <row r="86" spans="1:40" x14ac:dyDescent="0.3">
      <c r="A86" t="s">
        <v>34</v>
      </c>
      <c r="B86" t="s">
        <v>35</v>
      </c>
      <c r="C86" s="15">
        <v>98.334400000000002</v>
      </c>
      <c r="D86" s="15">
        <v>59.760300000000001</v>
      </c>
      <c r="E86" s="15">
        <v>64.334400000000002</v>
      </c>
      <c r="F86" s="19">
        <v>95.666700000000006</v>
      </c>
      <c r="G86" s="8">
        <v>88.640799999999999</v>
      </c>
      <c r="H86" s="15">
        <v>96.7</v>
      </c>
      <c r="I86" s="8">
        <v>58.358199999999997</v>
      </c>
      <c r="J86" s="15">
        <v>0.732352</v>
      </c>
      <c r="K86" s="8">
        <v>69.005899999999997</v>
      </c>
      <c r="L86" s="8">
        <v>51.235900000000001</v>
      </c>
      <c r="M86" s="8">
        <v>1.7</v>
      </c>
      <c r="N86">
        <v>21.3</v>
      </c>
      <c r="O86" s="15">
        <v>93.627200000000002</v>
      </c>
      <c r="P86" s="19">
        <v>77.273300000000006</v>
      </c>
      <c r="Q86" s="19">
        <v>11.035299999999999</v>
      </c>
      <c r="R86" s="15">
        <v>71.372299999999996</v>
      </c>
      <c r="S86" s="15">
        <v>64.824100000000001</v>
      </c>
      <c r="T86" s="15">
        <v>70.278499999999994</v>
      </c>
      <c r="U86" s="15">
        <v>43.854900000000001</v>
      </c>
      <c r="V86" s="15">
        <v>40.099899999999998</v>
      </c>
      <c r="W86" s="15">
        <v>6.3795999999999999</v>
      </c>
      <c r="X86" s="8">
        <v>16.671900000000001</v>
      </c>
      <c r="Y86" s="16">
        <v>19.987500000000001</v>
      </c>
      <c r="Z86" s="15">
        <v>11.7257</v>
      </c>
      <c r="AA86" s="15">
        <v>17.574100000000001</v>
      </c>
      <c r="AB86" s="15">
        <v>11.035600000000001</v>
      </c>
      <c r="AC86" s="10">
        <v>9.7118000000000002</v>
      </c>
      <c r="AD86" s="15">
        <v>42.305599999999998</v>
      </c>
      <c r="AE86" s="15">
        <v>74</v>
      </c>
      <c r="AF86" s="8">
        <v>87.857100000000003</v>
      </c>
      <c r="AG86" s="8">
        <v>0.24399999999999999</v>
      </c>
      <c r="AN86" s="8"/>
    </row>
    <row r="87" spans="1:40" x14ac:dyDescent="0.3">
      <c r="A87" t="s">
        <v>36</v>
      </c>
      <c r="B87" t="s">
        <v>37</v>
      </c>
      <c r="C87" s="15">
        <v>99.983999999999995</v>
      </c>
      <c r="D87" s="15">
        <v>94.474900000000005</v>
      </c>
      <c r="E87" s="15">
        <v>72.811599999999999</v>
      </c>
      <c r="F87" s="19">
        <v>95.436700000000002</v>
      </c>
      <c r="G87" s="8">
        <v>53.398099999999999</v>
      </c>
      <c r="H87" s="15">
        <v>94.401899999999998</v>
      </c>
      <c r="I87" s="8">
        <v>39.530099999999997</v>
      </c>
      <c r="K87" s="8">
        <v>96.752600000000001</v>
      </c>
      <c r="L87" s="8">
        <v>86.212800000000001</v>
      </c>
      <c r="M87" s="8">
        <v>5.0999999999999996</v>
      </c>
      <c r="O87" s="15">
        <v>84.518299999999996</v>
      </c>
      <c r="P87" s="19">
        <v>88.959900000000005</v>
      </c>
      <c r="Q87" s="19">
        <v>29.0167</v>
      </c>
      <c r="R87" s="15">
        <v>47.4574</v>
      </c>
      <c r="S87" s="15">
        <v>70.146100000000004</v>
      </c>
      <c r="T87" s="15">
        <v>66.880200000000002</v>
      </c>
      <c r="U87" s="15">
        <v>79.839799999999997</v>
      </c>
      <c r="V87" s="15">
        <v>38.731699999999996</v>
      </c>
      <c r="W87" s="15">
        <v>4.8712</v>
      </c>
      <c r="X87" s="8">
        <v>14.898300000000001</v>
      </c>
      <c r="Y87" s="18"/>
      <c r="Z87" s="15">
        <v>9.5</v>
      </c>
      <c r="AA87" s="15">
        <v>6.3803000000000001</v>
      </c>
      <c r="AB87" s="15">
        <v>2.5926</v>
      </c>
      <c r="AC87" s="10">
        <v>6.3281000000000001</v>
      </c>
      <c r="AD87" s="15">
        <v>35.682899999999997</v>
      </c>
      <c r="AE87" s="15">
        <v>20.428599999999999</v>
      </c>
      <c r="AF87" s="8">
        <v>77.857100000000003</v>
      </c>
      <c r="AG87" s="8">
        <v>0.14799999999999999</v>
      </c>
      <c r="AN87" s="8"/>
    </row>
    <row r="88" spans="1:40" x14ac:dyDescent="0.3">
      <c r="A88" t="s">
        <v>38</v>
      </c>
      <c r="B88" t="s">
        <v>39</v>
      </c>
      <c r="C88" s="15">
        <v>100</v>
      </c>
      <c r="D88" s="15">
        <v>80.461299999999994</v>
      </c>
      <c r="E88" s="15">
        <v>63.449800000000003</v>
      </c>
      <c r="F88" s="19">
        <v>79.5</v>
      </c>
      <c r="G88" s="8">
        <v>36.698999999999998</v>
      </c>
      <c r="H88" s="15">
        <v>99.999600000000001</v>
      </c>
      <c r="I88" s="8">
        <v>57.825499999999998</v>
      </c>
      <c r="J88" s="19">
        <v>2.5</v>
      </c>
      <c r="K88" s="8">
        <v>74.405699999999996</v>
      </c>
      <c r="L88" s="8">
        <v>51.921199999999999</v>
      </c>
      <c r="M88" s="8">
        <v>3.4</v>
      </c>
      <c r="N88">
        <v>15</v>
      </c>
      <c r="O88" s="15">
        <v>80.702200000000005</v>
      </c>
      <c r="P88" s="19">
        <v>89.516599999999997</v>
      </c>
      <c r="Q88" s="19">
        <v>25.950199999999999</v>
      </c>
      <c r="R88" s="15">
        <v>44.637900000000002</v>
      </c>
      <c r="S88" s="15">
        <v>77.899600000000007</v>
      </c>
      <c r="T88" s="15">
        <v>61.421199999999999</v>
      </c>
      <c r="U88" s="15">
        <v>65.747399999999999</v>
      </c>
      <c r="V88" s="15">
        <v>29.5474</v>
      </c>
      <c r="W88" s="15">
        <v>6.1901999999999999</v>
      </c>
      <c r="X88" s="8">
        <v>26.271699999999999</v>
      </c>
      <c r="Y88" s="16">
        <v>7.9409999999999998</v>
      </c>
      <c r="Z88" s="15">
        <v>12</v>
      </c>
      <c r="AA88" s="15">
        <v>15.6534</v>
      </c>
      <c r="AB88" s="15">
        <v>4.2439</v>
      </c>
      <c r="AC88" s="10">
        <v>11.7416</v>
      </c>
      <c r="AD88" s="15">
        <v>28.474399999999999</v>
      </c>
      <c r="AE88" s="15">
        <v>92.428600000000003</v>
      </c>
      <c r="AF88" s="8">
        <v>99.857100000000003</v>
      </c>
      <c r="AG88" s="8">
        <v>0</v>
      </c>
      <c r="AN88" s="8"/>
    </row>
    <row r="89" spans="1:40" x14ac:dyDescent="0.3">
      <c r="A89" t="s">
        <v>40</v>
      </c>
      <c r="B89" t="s">
        <v>41</v>
      </c>
      <c r="C89" s="15">
        <v>99.997799999999998</v>
      </c>
      <c r="D89" s="15">
        <v>93.951099999999997</v>
      </c>
      <c r="E89" s="15">
        <v>79.538799999999995</v>
      </c>
      <c r="F89" s="19">
        <v>90.575000000000003</v>
      </c>
      <c r="G89" s="8">
        <v>65.048500000000004</v>
      </c>
      <c r="H89" s="15">
        <v>97.919300000000007</v>
      </c>
      <c r="I89" s="8">
        <v>61.790799999999997</v>
      </c>
      <c r="J89" s="15">
        <v>1.0177499999999999</v>
      </c>
      <c r="K89" s="8">
        <v>91.4953</v>
      </c>
      <c r="L89" s="8">
        <v>72.428700000000006</v>
      </c>
      <c r="M89" s="8">
        <v>4.9000000000000004</v>
      </c>
      <c r="N89">
        <v>9.5</v>
      </c>
      <c r="O89" s="15">
        <v>58.732900000000001</v>
      </c>
      <c r="P89" s="19">
        <v>88.346999999999994</v>
      </c>
      <c r="Q89" s="19">
        <v>38.7179</v>
      </c>
      <c r="R89" s="15">
        <v>33.599600000000002</v>
      </c>
      <c r="S89" s="15">
        <v>63.731400000000001</v>
      </c>
      <c r="T89" s="15">
        <v>90.800899999999999</v>
      </c>
      <c r="U89" s="15">
        <v>75.505099999999999</v>
      </c>
      <c r="V89" s="15">
        <v>44.7515</v>
      </c>
      <c r="W89" s="15">
        <v>3.1278000000000001</v>
      </c>
      <c r="X89" s="8">
        <v>37.297400000000003</v>
      </c>
      <c r="Y89" s="16">
        <v>15.2873</v>
      </c>
      <c r="Z89" s="15">
        <v>26.3</v>
      </c>
      <c r="AA89" s="15">
        <v>16.669499999999999</v>
      </c>
      <c r="AB89" s="15">
        <v>8.3191000000000006</v>
      </c>
      <c r="AC89" s="10">
        <v>10.2517</v>
      </c>
      <c r="AD89" s="15">
        <v>56.097700000000003</v>
      </c>
      <c r="AE89" s="15">
        <v>76</v>
      </c>
      <c r="AF89" s="8">
        <v>91.142899999999997</v>
      </c>
      <c r="AG89" s="8">
        <v>0.6</v>
      </c>
      <c r="AN89" s="8"/>
    </row>
    <row r="90" spans="1:40" x14ac:dyDescent="0.3">
      <c r="A90" t="s">
        <v>42</v>
      </c>
      <c r="B90" t="s">
        <v>43</v>
      </c>
      <c r="C90" s="15">
        <v>86.174099999999996</v>
      </c>
      <c r="D90" s="15">
        <v>57.361199999999997</v>
      </c>
      <c r="E90" s="15">
        <v>94.111800000000002</v>
      </c>
      <c r="F90" s="19">
        <v>90.722499999999997</v>
      </c>
      <c r="G90" s="8">
        <v>82.330100000000002</v>
      </c>
      <c r="H90" s="15">
        <v>60.709499999999998</v>
      </c>
      <c r="I90" s="8">
        <v>29.685400000000001</v>
      </c>
      <c r="J90" s="15">
        <v>1.0270300000000001</v>
      </c>
      <c r="K90" s="8">
        <v>64.813500000000005</v>
      </c>
      <c r="L90" s="8">
        <v>40.041899999999998</v>
      </c>
      <c r="M90" s="8">
        <v>2.6</v>
      </c>
      <c r="N90">
        <v>18.5</v>
      </c>
      <c r="O90" s="15">
        <v>68.559200000000004</v>
      </c>
      <c r="P90" s="19">
        <v>68.179699999999997</v>
      </c>
      <c r="Q90" s="19">
        <v>5.6097000000000001</v>
      </c>
      <c r="R90" s="15">
        <v>40.606900000000003</v>
      </c>
      <c r="S90" s="15">
        <v>60.8782</v>
      </c>
      <c r="T90" s="15">
        <v>45.885899999999999</v>
      </c>
      <c r="U90" s="15">
        <v>52.857900000000001</v>
      </c>
      <c r="V90" s="15">
        <v>20.855</v>
      </c>
      <c r="W90" s="15">
        <v>2.7959000000000001</v>
      </c>
      <c r="X90" s="8">
        <v>8.3582999999999998</v>
      </c>
      <c r="Y90" s="16">
        <v>13.7257</v>
      </c>
      <c r="Z90" s="15">
        <v>4.4303999999999997</v>
      </c>
      <c r="AA90" s="15">
        <v>9.5939999999999994</v>
      </c>
      <c r="AB90" s="15">
        <v>6.5846</v>
      </c>
      <c r="AC90" s="10">
        <v>3.7826</v>
      </c>
      <c r="AD90" s="15">
        <v>22.458500000000001</v>
      </c>
      <c r="AE90" s="15">
        <v>63</v>
      </c>
      <c r="AF90" s="8">
        <v>80</v>
      </c>
      <c r="AG90" s="8">
        <v>0.56720000000000004</v>
      </c>
      <c r="AN90" s="8"/>
    </row>
    <row r="91" spans="1:40" x14ac:dyDescent="0.3">
      <c r="A91" t="s">
        <v>44</v>
      </c>
      <c r="B91" t="s">
        <v>45</v>
      </c>
      <c r="C91" s="15">
        <v>99.814300000000003</v>
      </c>
      <c r="D91" s="15">
        <v>61.393700000000003</v>
      </c>
      <c r="E91" s="15">
        <v>50.6755</v>
      </c>
      <c r="F91" s="19">
        <v>95.248599999999996</v>
      </c>
      <c r="G91" s="8">
        <v>75.242699999999999</v>
      </c>
      <c r="H91" s="15">
        <v>90.938999999999993</v>
      </c>
      <c r="I91" s="8">
        <v>56.657600000000002</v>
      </c>
      <c r="J91" s="15">
        <v>2.25048</v>
      </c>
      <c r="K91" s="8">
        <v>64.959900000000005</v>
      </c>
      <c r="L91" s="8">
        <v>47.628900000000002</v>
      </c>
      <c r="M91" s="8">
        <v>2.5</v>
      </c>
      <c r="N91">
        <v>21</v>
      </c>
      <c r="O91" s="15">
        <v>77.526899999999998</v>
      </c>
      <c r="P91" s="19">
        <v>83.180400000000006</v>
      </c>
      <c r="Q91" s="19">
        <v>8.5458999999999996</v>
      </c>
      <c r="R91" s="15">
        <v>37.363999999999997</v>
      </c>
      <c r="S91" s="15">
        <v>70.023899999999998</v>
      </c>
      <c r="T91" s="15">
        <v>41.111699999999999</v>
      </c>
      <c r="U91" s="15">
        <v>44.438000000000002</v>
      </c>
      <c r="V91" s="15">
        <v>43.838500000000003</v>
      </c>
      <c r="W91" s="15">
        <v>8.0155999999999992</v>
      </c>
      <c r="X91" s="8">
        <v>11.7844</v>
      </c>
      <c r="Y91" s="16">
        <v>13.0771</v>
      </c>
      <c r="Z91" s="15">
        <v>9.6</v>
      </c>
      <c r="AA91" s="15">
        <v>18.816800000000001</v>
      </c>
      <c r="AB91" s="15">
        <v>13.2775</v>
      </c>
      <c r="AC91" s="10">
        <v>7.9246999999999996</v>
      </c>
      <c r="AD91" s="15">
        <v>40.7774</v>
      </c>
      <c r="AE91" s="15">
        <v>81</v>
      </c>
      <c r="AF91" s="8">
        <v>97.714299999999994</v>
      </c>
      <c r="AG91" s="8">
        <v>0.44479999999999997</v>
      </c>
      <c r="AN91" s="8"/>
    </row>
    <row r="92" spans="1:40" x14ac:dyDescent="0.3">
      <c r="A92" t="s">
        <v>46</v>
      </c>
      <c r="B92" t="s">
        <v>47</v>
      </c>
      <c r="C92" s="15">
        <v>88.760099999999994</v>
      </c>
      <c r="D92" s="15">
        <v>60.315199999999997</v>
      </c>
      <c r="E92" s="15">
        <v>58.5702</v>
      </c>
      <c r="F92" s="19">
        <v>44.734999999999999</v>
      </c>
      <c r="G92" s="8">
        <v>66.776700000000005</v>
      </c>
      <c r="H92" s="15">
        <v>70.414199999999994</v>
      </c>
      <c r="I92" s="8">
        <v>62.808</v>
      </c>
      <c r="J92" s="15">
        <v>1.1697599999999999</v>
      </c>
      <c r="K92" s="8">
        <v>51.787799999999997</v>
      </c>
      <c r="L92" s="8">
        <v>26.277100000000001</v>
      </c>
      <c r="M92" s="8">
        <v>1.6</v>
      </c>
      <c r="N92">
        <v>16.8</v>
      </c>
      <c r="O92" s="15">
        <v>67.171499999999995</v>
      </c>
      <c r="P92" s="19">
        <v>67.212900000000005</v>
      </c>
      <c r="Q92" s="19">
        <v>5.6096000000000004</v>
      </c>
      <c r="R92" s="15">
        <v>42.237900000000003</v>
      </c>
      <c r="S92" s="15">
        <v>78.265900000000002</v>
      </c>
      <c r="T92" s="15">
        <v>9.5678000000000001</v>
      </c>
      <c r="U92" s="15">
        <v>17.5594</v>
      </c>
      <c r="V92" s="15">
        <v>21.992699999999999</v>
      </c>
      <c r="W92" s="15">
        <v>4.0155000000000003</v>
      </c>
      <c r="X92" s="8">
        <v>6.4775999999999998</v>
      </c>
      <c r="Y92" s="17">
        <v>7.9</v>
      </c>
      <c r="Z92" s="15">
        <v>5.7022000000000004</v>
      </c>
      <c r="AA92" s="15">
        <v>7.3937999999999997</v>
      </c>
      <c r="AB92" s="15">
        <v>4.8521000000000001</v>
      </c>
      <c r="AC92" s="10">
        <v>1.9258</v>
      </c>
      <c r="AD92" s="15">
        <v>7.9554</v>
      </c>
      <c r="AE92" s="15">
        <v>5.5</v>
      </c>
      <c r="AF92" s="8">
        <v>53.571399999999997</v>
      </c>
      <c r="AG92" s="8">
        <v>0.44400000000000001</v>
      </c>
      <c r="AN92" s="8"/>
    </row>
    <row r="93" spans="1:40" x14ac:dyDescent="0.3">
      <c r="A93" t="s">
        <v>48</v>
      </c>
      <c r="B93" t="s">
        <v>49</v>
      </c>
      <c r="C93" s="15">
        <v>86.328900000000004</v>
      </c>
      <c r="D93" s="15">
        <v>71.530600000000007</v>
      </c>
      <c r="E93" s="15">
        <v>63.364800000000002</v>
      </c>
      <c r="F93" s="19">
        <v>79.529499999999999</v>
      </c>
      <c r="G93" s="8">
        <v>85.7864</v>
      </c>
      <c r="H93" s="15">
        <v>67.082599999999999</v>
      </c>
      <c r="I93" s="8">
        <v>30.2667</v>
      </c>
      <c r="J93" s="15">
        <v>1.1281000000000001</v>
      </c>
      <c r="K93" s="8">
        <v>74.1815</v>
      </c>
      <c r="L93" s="8">
        <v>53.1464</v>
      </c>
      <c r="M93" s="8">
        <v>2.8</v>
      </c>
      <c r="N93">
        <v>17.600000000000001</v>
      </c>
      <c r="O93" s="15">
        <v>65.245900000000006</v>
      </c>
      <c r="P93" s="19">
        <v>69.286100000000005</v>
      </c>
      <c r="Q93" s="19">
        <v>7.2873999999999999</v>
      </c>
      <c r="R93" s="15">
        <v>54.5105</v>
      </c>
      <c r="S93" s="15">
        <v>69.089500000000001</v>
      </c>
      <c r="T93" s="15">
        <v>48.007800000000003</v>
      </c>
      <c r="U93" s="15">
        <v>61.4955</v>
      </c>
      <c r="V93" s="15">
        <v>30.395</v>
      </c>
      <c r="W93" s="15">
        <v>3.0434999999999999</v>
      </c>
      <c r="X93" s="8">
        <v>12.056699999999999</v>
      </c>
      <c r="Y93" s="16">
        <v>11.273400000000001</v>
      </c>
      <c r="Z93" s="15">
        <v>13.237299999999999</v>
      </c>
      <c r="AA93" s="15">
        <v>12.4648</v>
      </c>
      <c r="AB93" s="15">
        <v>10.9213</v>
      </c>
      <c r="AC93" s="10">
        <v>6.3445</v>
      </c>
      <c r="AD93" s="15">
        <v>16.276199999999999</v>
      </c>
      <c r="AE93" s="15">
        <v>19.142900000000001</v>
      </c>
      <c r="AF93" s="8">
        <v>58.857100000000003</v>
      </c>
      <c r="AG93" s="8">
        <v>0.46400000000000002</v>
      </c>
      <c r="AN93" s="8"/>
    </row>
    <row r="94" spans="1:40" x14ac:dyDescent="0.3">
      <c r="A94" t="s">
        <v>50</v>
      </c>
      <c r="B94" t="s">
        <v>51</v>
      </c>
      <c r="C94" s="15">
        <v>95.455100000000002</v>
      </c>
      <c r="D94" s="15">
        <v>74.627899999999997</v>
      </c>
      <c r="E94" s="15">
        <v>48.032800000000002</v>
      </c>
      <c r="F94" s="19">
        <v>93.652299999999997</v>
      </c>
      <c r="G94" s="8">
        <v>60.388300000000001</v>
      </c>
      <c r="H94" s="15">
        <v>80.817499999999995</v>
      </c>
      <c r="I94" s="8">
        <v>13.324999999999999</v>
      </c>
      <c r="J94" s="15">
        <v>1.65056</v>
      </c>
      <c r="K94" s="8">
        <v>70.514700000000005</v>
      </c>
      <c r="L94" s="8">
        <v>50.904400000000003</v>
      </c>
      <c r="M94" s="8">
        <v>3.5</v>
      </c>
      <c r="N94">
        <v>19.100000000000001</v>
      </c>
      <c r="O94" s="15">
        <v>76.655600000000007</v>
      </c>
      <c r="P94" s="19">
        <v>78.392600000000002</v>
      </c>
      <c r="Q94" s="19">
        <v>17.540800000000001</v>
      </c>
      <c r="R94" s="15">
        <v>36.046900000000001</v>
      </c>
      <c r="S94" s="15">
        <v>51.125999999999998</v>
      </c>
      <c r="T94" s="15">
        <v>46.049199999999999</v>
      </c>
      <c r="U94" s="15">
        <v>51.611199999999997</v>
      </c>
      <c r="V94" s="15">
        <v>32.900199999999998</v>
      </c>
      <c r="W94" s="15">
        <v>4.8758999999999997</v>
      </c>
      <c r="X94" s="8">
        <v>16.488800000000001</v>
      </c>
      <c r="Y94" s="16">
        <v>16.256799999999998</v>
      </c>
      <c r="Z94" s="15">
        <v>10.9358</v>
      </c>
      <c r="AA94" s="15">
        <v>15.479200000000001</v>
      </c>
      <c r="AB94" s="15">
        <v>8.4484999999999992</v>
      </c>
      <c r="AC94" s="10">
        <v>10.4633</v>
      </c>
      <c r="AD94" s="15">
        <v>24.217500000000001</v>
      </c>
      <c r="AE94" s="15">
        <v>43.285699999999999</v>
      </c>
      <c r="AF94" s="8">
        <v>84</v>
      </c>
      <c r="AG94" s="8">
        <v>0.33600000000000002</v>
      </c>
      <c r="AN94" s="8"/>
    </row>
    <row r="95" spans="1:40" x14ac:dyDescent="0.3">
      <c r="A95" t="s">
        <v>52</v>
      </c>
      <c r="B95" t="s">
        <v>53</v>
      </c>
      <c r="C95" s="15">
        <v>95.055700000000002</v>
      </c>
      <c r="D95" s="15">
        <v>68.732399999999998</v>
      </c>
      <c r="E95" s="15">
        <v>80.315600000000003</v>
      </c>
      <c r="F95" s="19">
        <v>85.9</v>
      </c>
      <c r="G95" s="8">
        <v>72.8155</v>
      </c>
      <c r="H95" s="15">
        <v>76.594300000000004</v>
      </c>
      <c r="I95" s="8">
        <v>29.197199999999999</v>
      </c>
      <c r="J95" s="15">
        <v>2.4272100000000001</v>
      </c>
      <c r="K95" s="8">
        <v>74.740700000000004</v>
      </c>
      <c r="L95" s="8">
        <v>53.896999999999998</v>
      </c>
      <c r="M95" s="8">
        <v>3.1</v>
      </c>
      <c r="N95">
        <v>19</v>
      </c>
      <c r="O95" s="15">
        <v>78.608099999999993</v>
      </c>
      <c r="P95" s="19">
        <v>83.121300000000005</v>
      </c>
      <c r="Q95" s="19">
        <v>26.961099999999998</v>
      </c>
      <c r="R95" s="15">
        <v>28.6557</v>
      </c>
      <c r="S95" s="15">
        <v>64.727599999999995</v>
      </c>
      <c r="T95" s="15">
        <v>50.035600000000002</v>
      </c>
      <c r="U95" s="15">
        <v>53.173200000000001</v>
      </c>
      <c r="V95" s="15">
        <v>35.173000000000002</v>
      </c>
      <c r="W95" s="15">
        <v>6.5237999999999996</v>
      </c>
      <c r="X95" s="8">
        <v>21.401900000000001</v>
      </c>
      <c r="Y95" s="16">
        <v>9.9865999999999993</v>
      </c>
      <c r="Z95" s="15">
        <v>10.0769</v>
      </c>
      <c r="AA95" s="15">
        <v>16.055499999999999</v>
      </c>
      <c r="AB95" s="15">
        <v>7.3428000000000004</v>
      </c>
      <c r="AC95" s="10">
        <v>5.8872999999999998</v>
      </c>
      <c r="AD95" s="15">
        <v>37.660600000000002</v>
      </c>
      <c r="AE95" s="15">
        <v>67.833299999999994</v>
      </c>
      <c r="AF95" s="8">
        <v>91.428600000000003</v>
      </c>
      <c r="AG95" s="8">
        <v>0.81599999999999995</v>
      </c>
      <c r="AN95" s="8"/>
    </row>
    <row r="96" spans="1:40" x14ac:dyDescent="0.3">
      <c r="A96" t="s">
        <v>54</v>
      </c>
      <c r="B96" t="s">
        <v>55</v>
      </c>
      <c r="C96" s="15">
        <v>98.972499999999997</v>
      </c>
      <c r="D96" s="15">
        <v>68.005600000000001</v>
      </c>
      <c r="E96" s="15">
        <v>114.60599999999999</v>
      </c>
      <c r="F96" s="19">
        <v>99.967500000000001</v>
      </c>
      <c r="G96" s="8">
        <v>92.368899999999996</v>
      </c>
      <c r="H96" s="15">
        <v>76.396600000000007</v>
      </c>
      <c r="I96" s="8">
        <v>57.241399999999999</v>
      </c>
      <c r="J96" s="15">
        <v>0.83005099999999998</v>
      </c>
      <c r="K96" s="8">
        <v>88.609499999999997</v>
      </c>
      <c r="L96" s="8">
        <v>71.581699999999998</v>
      </c>
      <c r="M96" s="8">
        <v>5.8</v>
      </c>
      <c r="N96">
        <v>14.7</v>
      </c>
      <c r="O96" s="15">
        <v>83.444699999999997</v>
      </c>
      <c r="P96" s="19">
        <v>90.881200000000007</v>
      </c>
      <c r="Q96" s="19">
        <v>48.6678</v>
      </c>
      <c r="R96" s="15">
        <v>43.261000000000003</v>
      </c>
      <c r="S96" s="15">
        <v>68.950100000000006</v>
      </c>
      <c r="T96" s="15">
        <v>87.890799999999999</v>
      </c>
      <c r="U96" s="15">
        <v>77.604900000000001</v>
      </c>
      <c r="V96" s="15">
        <v>41.8</v>
      </c>
      <c r="W96" s="15">
        <v>2.7433000000000001</v>
      </c>
      <c r="X96" s="8">
        <v>21.4373</v>
      </c>
      <c r="Y96" s="17">
        <v>30</v>
      </c>
      <c r="Z96" s="15">
        <v>29.7</v>
      </c>
      <c r="AA96" s="15">
        <v>25.570699999999999</v>
      </c>
      <c r="AB96" s="15">
        <v>13.5113</v>
      </c>
      <c r="AC96" s="10">
        <v>9.6555</v>
      </c>
      <c r="AD96" s="15">
        <v>48.915700000000001</v>
      </c>
      <c r="AE96" s="15">
        <v>74.714299999999994</v>
      </c>
      <c r="AF96" s="8">
        <v>88.857100000000003</v>
      </c>
      <c r="AG96" s="8">
        <v>0.4</v>
      </c>
      <c r="AN96" s="8"/>
    </row>
    <row r="97" spans="1:62" x14ac:dyDescent="0.3">
      <c r="A97" t="s">
        <v>56</v>
      </c>
      <c r="B97" t="s">
        <v>57</v>
      </c>
      <c r="C97" s="15">
        <v>99.977699999999999</v>
      </c>
      <c r="D97" s="15">
        <v>85.416600000000003</v>
      </c>
      <c r="E97" s="15">
        <v>88.358000000000004</v>
      </c>
      <c r="F97" s="19">
        <v>92.5</v>
      </c>
      <c r="G97" s="8">
        <v>73.203900000000004</v>
      </c>
      <c r="H97" s="15">
        <v>90.542500000000004</v>
      </c>
      <c r="I97" s="8">
        <v>36.218400000000003</v>
      </c>
      <c r="J97" s="15">
        <v>1.1874</v>
      </c>
      <c r="K97" s="8">
        <v>89.621499999999997</v>
      </c>
      <c r="L97" s="8">
        <v>67.265199999999993</v>
      </c>
      <c r="M97" s="8">
        <v>4.8</v>
      </c>
      <c r="N97">
        <v>23</v>
      </c>
      <c r="O97" s="15">
        <v>71.122299999999996</v>
      </c>
      <c r="P97" s="19">
        <v>79.728899999999996</v>
      </c>
      <c r="Q97" s="19">
        <v>33.794800000000002</v>
      </c>
      <c r="R97" s="15">
        <v>42.878500000000003</v>
      </c>
      <c r="S97" s="15">
        <v>71.365600000000001</v>
      </c>
      <c r="T97" s="15">
        <v>63.458500000000001</v>
      </c>
      <c r="U97" s="15">
        <v>87.449399999999997</v>
      </c>
      <c r="V97" s="15">
        <v>16.700399999999998</v>
      </c>
      <c r="W97" s="15">
        <v>1.5760000000000001</v>
      </c>
      <c r="X97" s="8">
        <v>34.204999999999998</v>
      </c>
      <c r="Y97" s="17">
        <v>8.1</v>
      </c>
      <c r="Z97" s="15">
        <v>18.5</v>
      </c>
      <c r="AA97" s="15">
        <v>19.789000000000001</v>
      </c>
      <c r="AB97" s="15">
        <v>7.9771000000000001</v>
      </c>
      <c r="AC97" s="10">
        <v>8.9869000000000003</v>
      </c>
      <c r="AD97" s="15">
        <v>34.402500000000003</v>
      </c>
      <c r="AE97" s="15">
        <v>16.714300000000001</v>
      </c>
      <c r="AF97" s="8">
        <v>76.857100000000003</v>
      </c>
      <c r="AG97" s="8">
        <v>0.69199999999999995</v>
      </c>
      <c r="AN97" s="8"/>
    </row>
    <row r="101" spans="1:62" x14ac:dyDescent="0.3">
      <c r="A101" t="s">
        <v>119</v>
      </c>
      <c r="C101">
        <v>80</v>
      </c>
      <c r="D101">
        <v>50</v>
      </c>
      <c r="E101">
        <v>25</v>
      </c>
      <c r="F101">
        <v>0</v>
      </c>
      <c r="G101">
        <v>25</v>
      </c>
      <c r="H101">
        <v>0</v>
      </c>
      <c r="I101">
        <v>0</v>
      </c>
      <c r="J101">
        <v>0</v>
      </c>
      <c r="K101">
        <v>40</v>
      </c>
      <c r="L101">
        <v>0</v>
      </c>
      <c r="M101">
        <v>0</v>
      </c>
      <c r="N101">
        <v>0</v>
      </c>
      <c r="O101">
        <v>33</v>
      </c>
      <c r="P101">
        <v>50</v>
      </c>
      <c r="Q101">
        <v>0</v>
      </c>
      <c r="R101">
        <v>20</v>
      </c>
      <c r="S101">
        <v>40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40</v>
      </c>
      <c r="AG101">
        <v>0</v>
      </c>
    </row>
    <row r="102" spans="1:62" x14ac:dyDescent="0.3">
      <c r="A102" t="s">
        <v>120</v>
      </c>
      <c r="C102">
        <v>100</v>
      </c>
      <c r="D102">
        <v>100</v>
      </c>
      <c r="E102">
        <v>150</v>
      </c>
      <c r="F102">
        <v>100</v>
      </c>
      <c r="G102">
        <v>100</v>
      </c>
      <c r="H102">
        <v>100</v>
      </c>
      <c r="I102">
        <v>100</v>
      </c>
      <c r="J102">
        <v>4</v>
      </c>
      <c r="K102">
        <v>100</v>
      </c>
      <c r="L102">
        <v>100</v>
      </c>
      <c r="M102">
        <v>7</v>
      </c>
      <c r="N102">
        <v>40</v>
      </c>
      <c r="O102">
        <v>100</v>
      </c>
      <c r="P102">
        <v>100</v>
      </c>
      <c r="Q102">
        <v>60</v>
      </c>
      <c r="R102">
        <v>100</v>
      </c>
      <c r="S102">
        <v>100</v>
      </c>
      <c r="T102">
        <v>100</v>
      </c>
      <c r="U102">
        <v>100</v>
      </c>
      <c r="V102">
        <v>60</v>
      </c>
      <c r="W102">
        <v>15</v>
      </c>
      <c r="X102">
        <v>50</v>
      </c>
      <c r="Y102">
        <v>50</v>
      </c>
      <c r="Z102">
        <v>50</v>
      </c>
      <c r="AA102">
        <v>33</v>
      </c>
      <c r="AB102">
        <v>33</v>
      </c>
      <c r="AC102">
        <v>25</v>
      </c>
      <c r="AD102">
        <v>80</v>
      </c>
      <c r="AE102">
        <v>100</v>
      </c>
      <c r="AF102">
        <v>100</v>
      </c>
      <c r="AG102">
        <v>1</v>
      </c>
    </row>
    <row r="103" spans="1:62" x14ac:dyDescent="0.3">
      <c r="BH103" t="s">
        <v>118</v>
      </c>
    </row>
    <row r="104" spans="1:62" x14ac:dyDescent="0.3">
      <c r="A104" s="14" t="s">
        <v>159</v>
      </c>
      <c r="AI104" s="14">
        <v>2015</v>
      </c>
      <c r="AJ104" s="14">
        <v>2015</v>
      </c>
      <c r="AK104" s="14">
        <v>2015</v>
      </c>
      <c r="AP104" t="s">
        <v>164</v>
      </c>
      <c r="AT104" t="s">
        <v>165</v>
      </c>
      <c r="AX104" t="s">
        <v>166</v>
      </c>
      <c r="BB104" t="s">
        <v>167</v>
      </c>
      <c r="BF104" t="s">
        <v>168</v>
      </c>
      <c r="BJ104" t="s">
        <v>169</v>
      </c>
    </row>
    <row r="105" spans="1:62" x14ac:dyDescent="0.3">
      <c r="A105" t="s">
        <v>2</v>
      </c>
      <c r="B105" t="s">
        <v>3</v>
      </c>
      <c r="C105">
        <f>(C70-80)/20</f>
        <v>0.96248500000000026</v>
      </c>
      <c r="D105">
        <f>(D70-50)/50</f>
        <v>0.30801600000000007</v>
      </c>
      <c r="E105">
        <f>(E70-25)/125</f>
        <v>0.33572960000000002</v>
      </c>
      <c r="F105">
        <f>(F70-0)/100</f>
        <v>0.89333299999999993</v>
      </c>
      <c r="G105">
        <f>(G70-25)/75</f>
        <v>0.64634266666666673</v>
      </c>
      <c r="H105">
        <f>(H70)/100</f>
        <v>0.88782300000000003</v>
      </c>
      <c r="I105">
        <f>I70/100</f>
        <v>0.206238</v>
      </c>
      <c r="J105">
        <f>(4-J70)/4</f>
        <v>0.78412599999999999</v>
      </c>
      <c r="K105">
        <f>(K70-40)/60</f>
        <v>0.67695833333333344</v>
      </c>
      <c r="L105">
        <f>L70/100</f>
        <v>0.64003399999999999</v>
      </c>
      <c r="M105">
        <f>M70/7</f>
        <v>0.51428571428571435</v>
      </c>
      <c r="N105">
        <v>0.54500000000000004</v>
      </c>
      <c r="O105">
        <f>(O70-33)/67</f>
        <v>0.51319999999999999</v>
      </c>
      <c r="P105">
        <v>0.574716</v>
      </c>
      <c r="Q105">
        <v>0.24009</v>
      </c>
      <c r="R105">
        <f>(R70-20)/80</f>
        <v>0.14082875</v>
      </c>
      <c r="S105">
        <f>(S70-40)/60</f>
        <v>0.23344666666666664</v>
      </c>
      <c r="T105">
        <f>T70/100</f>
        <v>0.60800900000000002</v>
      </c>
      <c r="U105">
        <f>U70/100</f>
        <v>0.68179900000000004</v>
      </c>
      <c r="V105">
        <v>0.68539499999999998</v>
      </c>
      <c r="W105">
        <f>W70/15</f>
        <v>0.37578</v>
      </c>
      <c r="X105">
        <f>X70/50</f>
        <v>0.32124400000000003</v>
      </c>
      <c r="Y105">
        <f>Y70/50</f>
        <v>0.50016399999999994</v>
      </c>
      <c r="Z105">
        <f>Z70/50</f>
        <v>0.16</v>
      </c>
      <c r="AA105">
        <f>AA70/33</f>
        <v>0.41946969696969694</v>
      </c>
      <c r="AB105">
        <f>AB70/33</f>
        <v>0.24392727272727271</v>
      </c>
      <c r="AC105">
        <v>0.418348</v>
      </c>
      <c r="AD105">
        <f>AD70/80</f>
        <v>0.45821125000000001</v>
      </c>
      <c r="AE105">
        <f>AE70/100</f>
        <v>0.61857099999999998</v>
      </c>
      <c r="AF105">
        <f>(AF70-40)/60</f>
        <v>0.96904833333333329</v>
      </c>
      <c r="AG105">
        <f>AG70/1</f>
        <v>0.68720000000000003</v>
      </c>
      <c r="AI105">
        <v>39.9</v>
      </c>
      <c r="AJ105">
        <f>1.082*AK105</f>
        <v>138.49600000000001</v>
      </c>
      <c r="AK105">
        <v>128</v>
      </c>
      <c r="AO105">
        <f t="shared" ref="AO105:AO117" si="1">0.04163*C105+0.04163*D105+0.01848*E105+0.01848*F105+0.01848*G105+0.04163*H105+0.04163*I105+0.02775*J105</f>
        <v>0.15485370188800002</v>
      </c>
      <c r="AP105">
        <v>61.380210000000005</v>
      </c>
      <c r="AQ105">
        <f>0.25*AP105</f>
        <v>15.345052500000001</v>
      </c>
      <c r="AS105">
        <f t="shared" ref="AS105:AS117" si="2">0.0625*K105+0.0625*L105+0.0625*M105+0.0625*N105</f>
        <v>0.14851737797619047</v>
      </c>
      <c r="AT105">
        <v>59.406899999999993</v>
      </c>
      <c r="AU105">
        <f>0.25*AT105</f>
        <v>14.851724999999998</v>
      </c>
      <c r="AW105">
        <f t="shared" ref="AW105:AW117" si="3">0.01663*O105+0.01663*P105+0.01663*Q105+0.02498*R105+0.02498*S105+0.02498*T105+0.02498*U105</f>
        <v>6.3653543528333328E-2</v>
      </c>
      <c r="AX105">
        <v>41.65972</v>
      </c>
      <c r="AY105">
        <f>0.15*AX105</f>
        <v>6.248958</v>
      </c>
      <c r="BA105">
        <f t="shared" ref="BA105:BA117" si="4">0.024*V105+0.024*W105+0.024*X105+0.024*Y105+0.024*Z105+0.02664*AA105+0.02664*AB105+0.02664*AC105</f>
        <v>7.7839677992727271E-2</v>
      </c>
      <c r="BB105">
        <v>38.930799999999998</v>
      </c>
      <c r="BC105">
        <f>0.2*BB105</f>
        <v>7.7861599999999997</v>
      </c>
      <c r="BE105">
        <f t="shared" ref="BE105:BE117" si="5">0.0375*(AD105+AE105+AF105+AG105)</f>
        <v>0.10248864687499999</v>
      </c>
      <c r="BF105" s="8">
        <v>68.325800000000001</v>
      </c>
      <c r="BG105">
        <f>0.15*BF105</f>
        <v>10.24887</v>
      </c>
      <c r="BH105" s="8"/>
      <c r="BI105">
        <f>AO105+AS105+AW105+BA105+BE105</f>
        <v>0.54735294826025116</v>
      </c>
      <c r="BJ105">
        <f>AQ105+AU105+AY105+BC105+BG105</f>
        <v>54.480765500000004</v>
      </c>
    </row>
    <row r="106" spans="1:62" x14ac:dyDescent="0.3">
      <c r="A106" t="s">
        <v>4</v>
      </c>
      <c r="B106" t="s">
        <v>5</v>
      </c>
      <c r="C106">
        <f t="shared" ref="C106:C132" si="6">(C71-80)/20</f>
        <v>0.99624999999999986</v>
      </c>
      <c r="D106">
        <f t="shared" ref="D106:D132" si="7">(D71-50)/50</f>
        <v>0.55672200000000005</v>
      </c>
      <c r="E106">
        <f t="shared" ref="E106:E132" si="8">(E71-25)/125</f>
        <v>0.29096719999999998</v>
      </c>
      <c r="F106">
        <f t="shared" ref="F106:F132" si="9">(F71-0)/100</f>
        <v>0.94529799999999997</v>
      </c>
      <c r="G106">
        <f t="shared" ref="G106:G132" si="10">(G71-25)/75</f>
        <v>0.62459600000000004</v>
      </c>
      <c r="H106">
        <f t="shared" ref="H106:H132" si="11">(H71)/100</f>
        <v>0.9890810000000001</v>
      </c>
      <c r="I106">
        <f t="shared" ref="I106:I132" si="12">I71/100</f>
        <v>0.77589600000000003</v>
      </c>
      <c r="J106">
        <f t="shared" ref="J106:J132" si="13">(4-J71)/4</f>
        <v>0.69366499999999998</v>
      </c>
      <c r="K106">
        <f t="shared" ref="K106:K132" si="14">(K71-40)/60</f>
        <v>0.72425333333333342</v>
      </c>
      <c r="L106">
        <f t="shared" ref="L106:L132" si="15">L71/100</f>
        <v>0.60286000000000006</v>
      </c>
      <c r="M106">
        <f t="shared" ref="M106:M132" si="16">M71/7</f>
        <v>0.6</v>
      </c>
      <c r="N106">
        <v>0.32500000000000001</v>
      </c>
      <c r="O106">
        <f t="shared" ref="O106:O132" si="17">(O71-33)/67</f>
        <v>0.42659552238805964</v>
      </c>
      <c r="P106">
        <v>0.44045199999999995</v>
      </c>
      <c r="Q106">
        <v>0.20526333333333333</v>
      </c>
      <c r="R106">
        <f t="shared" ref="R106:R132" si="18">(R71-20)/80</f>
        <v>0.27587624999999993</v>
      </c>
      <c r="S106">
        <f t="shared" ref="S106:S132" si="19">(S71-40)/60</f>
        <v>0.64072000000000007</v>
      </c>
      <c r="T106">
        <f t="shared" ref="T106:U132" si="20">T71/100</f>
        <v>0.73219999999999996</v>
      </c>
      <c r="U106">
        <f t="shared" si="20"/>
        <v>0.6418640000000001</v>
      </c>
      <c r="V106">
        <v>0.83336333333333334</v>
      </c>
      <c r="W106">
        <f t="shared" ref="W106:W132" si="21">W71/15</f>
        <v>0.36385333333333331</v>
      </c>
      <c r="X106">
        <f t="shared" ref="X106:Z132" si="22">X71/50</f>
        <v>0.37673000000000001</v>
      </c>
      <c r="Y106">
        <f t="shared" si="22"/>
        <v>0.245366</v>
      </c>
      <c r="Z106">
        <f t="shared" si="22"/>
        <v>0.34598999999999996</v>
      </c>
      <c r="AA106">
        <f t="shared" ref="AA106:AB132" si="23">AA71/33</f>
        <v>0.71968787878787877</v>
      </c>
      <c r="AB106">
        <f t="shared" si="23"/>
        <v>0.48484848484848486</v>
      </c>
      <c r="AC106">
        <v>0.52322000000000002</v>
      </c>
      <c r="AD106">
        <f t="shared" ref="AD106:AD132" si="24">AD71/80</f>
        <v>0.49053625000000001</v>
      </c>
      <c r="AE106">
        <f t="shared" ref="AE106:AE132" si="25">AE71/100</f>
        <v>0.65285700000000002</v>
      </c>
      <c r="AF106">
        <f t="shared" ref="AF106:AF132" si="26">(AF71-40)/60</f>
        <v>0.74761833333333338</v>
      </c>
      <c r="AG106">
        <f t="shared" ref="AG106:AG132" si="27">AG71/1</f>
        <v>0.33760000000000001</v>
      </c>
      <c r="AI106">
        <v>36.6</v>
      </c>
      <c r="AJ106">
        <f t="shared" ref="AJ106:AJ132" si="28">1.082*AK106</f>
        <v>127.676</v>
      </c>
      <c r="AK106">
        <v>118</v>
      </c>
      <c r="AO106">
        <f t="shared" si="1"/>
        <v>0.191764135596</v>
      </c>
      <c r="AP106">
        <v>75.786580000000001</v>
      </c>
      <c r="AQ106">
        <f t="shared" ref="AQ106:AQ132" si="29">0.25*AP106</f>
        <v>18.946645</v>
      </c>
      <c r="AS106">
        <f t="shared" si="2"/>
        <v>0.14075708333333337</v>
      </c>
      <c r="AT106">
        <v>56.302799999999998</v>
      </c>
      <c r="AU106">
        <f t="shared" ref="AU106:AU132" si="30">0.25*AT106</f>
        <v>14.075699999999999</v>
      </c>
      <c r="AW106">
        <f t="shared" si="3"/>
        <v>7.5053222575646755E-2</v>
      </c>
      <c r="AX106">
        <v>49.3429</v>
      </c>
      <c r="AY106">
        <f t="shared" ref="AY106:AY132" si="31">0.15*AX106</f>
        <v>7.4014349999999993</v>
      </c>
      <c r="BA106">
        <f t="shared" si="4"/>
        <v>9.7994693527272733E-2</v>
      </c>
      <c r="BB106">
        <v>47.758099999999999</v>
      </c>
      <c r="BC106">
        <f t="shared" ref="BC106:BC132" si="32">0.2*BB106</f>
        <v>9.5516199999999998</v>
      </c>
      <c r="BE106">
        <f t="shared" si="5"/>
        <v>8.3572934375000005E-2</v>
      </c>
      <c r="BF106" s="8">
        <v>55.715299999999999</v>
      </c>
      <c r="BG106">
        <f t="shared" ref="BG106:BG132" si="33">0.15*BF106</f>
        <v>8.3572949999999988</v>
      </c>
      <c r="BH106" s="8"/>
      <c r="BI106">
        <f t="shared" ref="BI106:BI132" si="34">AO106+AS106+AW106+BA106+BE106</f>
        <v>0.58914206940725289</v>
      </c>
      <c r="BJ106">
        <f t="shared" ref="BJ106:BJ132" si="35">AQ106+AU106+AY106+BC106+BG106</f>
        <v>58.332695000000001</v>
      </c>
    </row>
    <row r="107" spans="1:62" x14ac:dyDescent="0.3">
      <c r="A107" t="s">
        <v>6</v>
      </c>
      <c r="B107" t="s">
        <v>7</v>
      </c>
      <c r="C107">
        <f t="shared" si="6"/>
        <v>0.75837999999999961</v>
      </c>
      <c r="D107">
        <f t="shared" si="7"/>
        <v>0.10962400000000003</v>
      </c>
      <c r="E107">
        <f t="shared" si="8"/>
        <v>0.35854160000000002</v>
      </c>
      <c r="F107">
        <f t="shared" si="9"/>
        <v>0.65670000000000006</v>
      </c>
      <c r="G107">
        <f t="shared" si="10"/>
        <v>0.16414266666666663</v>
      </c>
      <c r="H107">
        <f t="shared" si="11"/>
        <v>0.717916</v>
      </c>
      <c r="I107">
        <f t="shared" si="12"/>
        <v>0.48661399999999999</v>
      </c>
      <c r="J107">
        <f t="shared" si="13"/>
        <v>0.6058675</v>
      </c>
      <c r="K107">
        <f t="shared" si="14"/>
        <v>0.24308333333333335</v>
      </c>
      <c r="L107">
        <f t="shared" si="15"/>
        <v>0.31215699999999996</v>
      </c>
      <c r="M107">
        <f t="shared" si="16"/>
        <v>0.27142857142857141</v>
      </c>
      <c r="N107">
        <v>0.35249999999999998</v>
      </c>
      <c r="O107">
        <f t="shared" si="17"/>
        <v>0.55399850746268664</v>
      </c>
      <c r="P107">
        <v>0.27726000000000001</v>
      </c>
      <c r="Q107">
        <v>0.13499666666666668</v>
      </c>
      <c r="R107">
        <f t="shared" si="18"/>
        <v>0.77722124999999997</v>
      </c>
      <c r="S107">
        <f t="shared" si="19"/>
        <v>0.57334333333333332</v>
      </c>
      <c r="T107">
        <f t="shared" si="20"/>
        <v>9.4399999999999998E-2</v>
      </c>
      <c r="U107">
        <f t="shared" si="20"/>
        <v>0.30628900000000003</v>
      </c>
      <c r="V107">
        <v>0.41552666666666666</v>
      </c>
      <c r="W107">
        <f t="shared" si="21"/>
        <v>0.61660666666666664</v>
      </c>
      <c r="X107">
        <f t="shared" si="22"/>
        <v>0.16775600000000002</v>
      </c>
      <c r="Y107">
        <f t="shared" si="22"/>
        <v>0.176034</v>
      </c>
      <c r="Z107">
        <f t="shared" si="22"/>
        <v>7.7268000000000003E-2</v>
      </c>
      <c r="AA107">
        <f t="shared" si="23"/>
        <v>0.17315151515151517</v>
      </c>
      <c r="AB107">
        <f t="shared" si="23"/>
        <v>9.2718181818181811E-2</v>
      </c>
      <c r="AC107">
        <v>0.11094799999999999</v>
      </c>
      <c r="AD107">
        <f t="shared" si="24"/>
        <v>0.18874874999999999</v>
      </c>
      <c r="AE107">
        <f t="shared" si="25"/>
        <v>0.22666699999999998</v>
      </c>
      <c r="AF107">
        <f t="shared" si="26"/>
        <v>0.40714333333333336</v>
      </c>
      <c r="AG107">
        <f t="shared" si="27"/>
        <v>0.56000000000000005</v>
      </c>
      <c r="AI107">
        <v>6.3</v>
      </c>
      <c r="AJ107">
        <f t="shared" si="28"/>
        <v>50.854000000000006</v>
      </c>
      <c r="AK107">
        <v>47</v>
      </c>
      <c r="AO107">
        <f t="shared" si="1"/>
        <v>0.12488743479299998</v>
      </c>
      <c r="AP107">
        <v>48.20243</v>
      </c>
      <c r="AQ107">
        <f t="shared" si="29"/>
        <v>12.0506075</v>
      </c>
      <c r="AS107">
        <f t="shared" si="2"/>
        <v>7.3698056547619045E-2</v>
      </c>
      <c r="AT107">
        <v>29.479199999999999</v>
      </c>
      <c r="AU107">
        <f t="shared" si="30"/>
        <v>7.3697999999999997</v>
      </c>
      <c r="AW107">
        <f t="shared" si="3"/>
        <v>5.9815138057437808E-2</v>
      </c>
      <c r="AX107">
        <v>39.293550000000003</v>
      </c>
      <c r="AY107">
        <f t="shared" si="31"/>
        <v>5.8940325000000007</v>
      </c>
      <c r="BA107">
        <f t="shared" si="4"/>
        <v>4.4915015447272735E-2</v>
      </c>
      <c r="BB107">
        <v>22.462540000000001</v>
      </c>
      <c r="BC107">
        <f t="shared" si="32"/>
        <v>4.4925079999999999</v>
      </c>
      <c r="BE107">
        <f t="shared" si="5"/>
        <v>5.1845965625000004E-2</v>
      </c>
      <c r="BF107" s="8">
        <v>34.564</v>
      </c>
      <c r="BG107">
        <f t="shared" si="33"/>
        <v>5.1845999999999997</v>
      </c>
      <c r="BH107" s="8"/>
      <c r="BI107">
        <f t="shared" si="34"/>
        <v>0.35516161047032957</v>
      </c>
      <c r="BJ107">
        <f t="shared" si="35"/>
        <v>34.991548000000002</v>
      </c>
    </row>
    <row r="108" spans="1:62" x14ac:dyDescent="0.3">
      <c r="A108" t="s">
        <v>8</v>
      </c>
      <c r="B108" t="s">
        <v>9</v>
      </c>
      <c r="C108">
        <f t="shared" si="6"/>
        <v>0.84322000000000019</v>
      </c>
      <c r="D108">
        <f t="shared" si="7"/>
        <v>0.40693000000000012</v>
      </c>
      <c r="E108">
        <f t="shared" si="8"/>
        <v>0.34511040000000004</v>
      </c>
      <c r="F108">
        <f t="shared" si="9"/>
        <v>0.66731099999999999</v>
      </c>
      <c r="G108">
        <f t="shared" si="10"/>
        <v>0.21605199999999997</v>
      </c>
      <c r="H108">
        <f t="shared" si="11"/>
        <v>0.51965000000000006</v>
      </c>
      <c r="I108">
        <f t="shared" si="12"/>
        <v>2.7925200000000001E-2</v>
      </c>
      <c r="J108">
        <f t="shared" si="13"/>
        <v>0.3662725</v>
      </c>
      <c r="K108">
        <f t="shared" si="14"/>
        <v>0.42923166666666668</v>
      </c>
      <c r="L108">
        <f t="shared" si="15"/>
        <v>0.50912500000000005</v>
      </c>
      <c r="M108">
        <f t="shared" si="16"/>
        <v>0.38571428571428573</v>
      </c>
      <c r="N108">
        <v>0.38750000000000001</v>
      </c>
      <c r="O108">
        <f t="shared" si="17"/>
        <v>0.83965074626865677</v>
      </c>
      <c r="P108">
        <v>0.70342800000000016</v>
      </c>
      <c r="Q108">
        <v>0.28061333333333333</v>
      </c>
      <c r="R108">
        <f t="shared" si="18"/>
        <v>0.27882375000000004</v>
      </c>
      <c r="S108">
        <f t="shared" si="19"/>
        <v>0.39815666666666671</v>
      </c>
      <c r="T108">
        <f t="shared" si="20"/>
        <v>0.47126899999999999</v>
      </c>
      <c r="U108">
        <f t="shared" si="20"/>
        <v>0.44107100000000005</v>
      </c>
      <c r="V108">
        <v>0.47776999999999997</v>
      </c>
      <c r="W108">
        <f t="shared" si="21"/>
        <v>0.31303333333333333</v>
      </c>
      <c r="X108">
        <f t="shared" si="22"/>
        <v>0.290076</v>
      </c>
      <c r="Y108">
        <f t="shared" si="22"/>
        <v>0.201236</v>
      </c>
      <c r="Z108">
        <f t="shared" si="22"/>
        <v>0.30392600000000003</v>
      </c>
      <c r="AA108">
        <f t="shared" si="23"/>
        <v>0.57122424242424241</v>
      </c>
      <c r="AB108">
        <f t="shared" si="23"/>
        <v>0.21430606060606061</v>
      </c>
      <c r="AC108">
        <v>0.35764800000000002</v>
      </c>
      <c r="AD108">
        <f t="shared" si="24"/>
        <v>0.26673249999999998</v>
      </c>
      <c r="AE108">
        <f t="shared" si="25"/>
        <v>0.20571400000000001</v>
      </c>
      <c r="AF108">
        <f t="shared" si="26"/>
        <v>0.34285666666666664</v>
      </c>
      <c r="AG108">
        <f t="shared" si="27"/>
        <v>0.46800000000000003</v>
      </c>
      <c r="AI108">
        <v>10.5</v>
      </c>
      <c r="AJ108">
        <f t="shared" si="28"/>
        <v>62.756000000000007</v>
      </c>
      <c r="AK108">
        <v>58</v>
      </c>
      <c r="AO108">
        <f t="shared" si="1"/>
        <v>0.10770555038300002</v>
      </c>
      <c r="AP108">
        <v>41.967979999999997</v>
      </c>
      <c r="AQ108">
        <f t="shared" si="29"/>
        <v>10.491994999999999</v>
      </c>
      <c r="AS108">
        <f t="shared" si="2"/>
        <v>0.10697318452380952</v>
      </c>
      <c r="AT108">
        <v>42.789299999999997</v>
      </c>
      <c r="AU108">
        <f t="shared" si="30"/>
        <v>10.697324999999999</v>
      </c>
      <c r="AW108">
        <f t="shared" si="3"/>
        <v>7.0029223292114431E-2</v>
      </c>
      <c r="AX108">
        <v>45.838200000000001</v>
      </c>
      <c r="AY108">
        <f t="shared" si="31"/>
        <v>6.8757299999999999</v>
      </c>
      <c r="BA108">
        <f t="shared" si="4"/>
        <v>6.8519261992727273E-2</v>
      </c>
      <c r="BB108">
        <v>34.274900000000002</v>
      </c>
      <c r="BC108">
        <f t="shared" si="32"/>
        <v>6.8549800000000012</v>
      </c>
      <c r="BE108">
        <f t="shared" si="5"/>
        <v>4.8123868749999993E-2</v>
      </c>
      <c r="BF108" s="8">
        <v>32.082599999999999</v>
      </c>
      <c r="BG108">
        <f t="shared" si="33"/>
        <v>4.8123899999999997</v>
      </c>
      <c r="BH108" s="8"/>
      <c r="BI108">
        <f t="shared" si="34"/>
        <v>0.40135108894165128</v>
      </c>
      <c r="BJ108">
        <f t="shared" si="35"/>
        <v>39.732419999999998</v>
      </c>
    </row>
    <row r="109" spans="1:62" x14ac:dyDescent="0.3">
      <c r="A109" t="s">
        <v>10</v>
      </c>
      <c r="B109" t="s">
        <v>11</v>
      </c>
      <c r="C109">
        <f t="shared" si="6"/>
        <v>0.99975000000000025</v>
      </c>
      <c r="D109">
        <f t="shared" si="7"/>
        <v>0.38797799999999993</v>
      </c>
      <c r="E109">
        <f t="shared" si="8"/>
        <v>0.32987919999999998</v>
      </c>
      <c r="F109">
        <f t="shared" si="9"/>
        <v>0.64222999999999997</v>
      </c>
      <c r="G109">
        <f t="shared" si="10"/>
        <v>6.7961333333333346E-2</v>
      </c>
      <c r="H109">
        <f t="shared" si="11"/>
        <v>0.84</v>
      </c>
      <c r="I109">
        <f t="shared" si="12"/>
        <v>4.3180400000000001E-2</v>
      </c>
      <c r="J109">
        <f t="shared" si="13"/>
        <v>0.31767000000000001</v>
      </c>
      <c r="K109">
        <f t="shared" si="14"/>
        <v>0.49393666666666669</v>
      </c>
      <c r="L109">
        <f t="shared" si="15"/>
        <v>0.42549700000000001</v>
      </c>
      <c r="M109">
        <f t="shared" si="16"/>
        <v>0.34285714285714286</v>
      </c>
      <c r="N109">
        <v>0.20499999999999999</v>
      </c>
      <c r="O109">
        <f t="shared" si="17"/>
        <v>0.68343432835820883</v>
      </c>
      <c r="P109">
        <v>0.71789400000000003</v>
      </c>
      <c r="Q109">
        <v>0.19204833333333332</v>
      </c>
      <c r="R109">
        <f t="shared" si="18"/>
        <v>0.52872374999999994</v>
      </c>
      <c r="S109">
        <f t="shared" si="19"/>
        <v>0.5891816666666666</v>
      </c>
      <c r="T109">
        <f t="shared" si="20"/>
        <v>0.28548100000000004</v>
      </c>
      <c r="U109">
        <f t="shared" si="20"/>
        <v>0.32179200000000002</v>
      </c>
      <c r="V109">
        <v>0.71282166666666669</v>
      </c>
      <c r="W109">
        <f t="shared" si="21"/>
        <v>0.20870666666666665</v>
      </c>
      <c r="X109">
        <f t="shared" si="22"/>
        <v>0.60783799999999999</v>
      </c>
      <c r="Y109">
        <f t="shared" si="22"/>
        <v>0.10260799999999999</v>
      </c>
      <c r="Z109">
        <f t="shared" si="22"/>
        <v>0.13994199999999998</v>
      </c>
      <c r="AA109">
        <f t="shared" si="23"/>
        <v>0.31179696969696974</v>
      </c>
      <c r="AB109">
        <f t="shared" si="23"/>
        <v>0.22270000000000001</v>
      </c>
      <c r="AC109">
        <v>0.33171200000000001</v>
      </c>
      <c r="AD109">
        <f t="shared" si="24"/>
        <v>0.29580000000000001</v>
      </c>
      <c r="AE109">
        <f t="shared" si="25"/>
        <v>0.59571399999999997</v>
      </c>
      <c r="AF109">
        <f t="shared" si="26"/>
        <v>0.55714333333333343</v>
      </c>
      <c r="AG109">
        <f t="shared" si="27"/>
        <v>0.41520000000000001</v>
      </c>
      <c r="AI109">
        <v>20.8</v>
      </c>
      <c r="AJ109">
        <f t="shared" si="28"/>
        <v>87.64200000000001</v>
      </c>
      <c r="AK109">
        <v>81</v>
      </c>
      <c r="AO109">
        <f t="shared" si="1"/>
        <v>0.122573762648</v>
      </c>
      <c r="AP109">
        <v>48.18282</v>
      </c>
      <c r="AQ109">
        <f t="shared" si="29"/>
        <v>12.045705</v>
      </c>
      <c r="AS109">
        <f t="shared" si="2"/>
        <v>9.1705675595238095E-2</v>
      </c>
      <c r="AT109">
        <v>36.682200000000002</v>
      </c>
      <c r="AU109">
        <f t="shared" si="30"/>
        <v>9.1705500000000004</v>
      </c>
      <c r="AW109">
        <f t="shared" si="3"/>
        <v>6.9592810732263671E-2</v>
      </c>
      <c r="AX109">
        <v>45.602000000000004</v>
      </c>
      <c r="AY109">
        <f t="shared" si="31"/>
        <v>6.8403</v>
      </c>
      <c r="BA109">
        <f t="shared" si="4"/>
        <v>6.5601798952727275E-2</v>
      </c>
      <c r="BB109">
        <v>32.8125</v>
      </c>
      <c r="BC109">
        <f t="shared" si="32"/>
        <v>6.5625</v>
      </c>
      <c r="BE109">
        <f t="shared" si="5"/>
        <v>6.9894649999999989E-2</v>
      </c>
      <c r="BF109" s="8">
        <v>46.596400000000003</v>
      </c>
      <c r="BG109">
        <f t="shared" si="33"/>
        <v>6.9894600000000002</v>
      </c>
      <c r="BH109" s="8"/>
      <c r="BI109">
        <f t="shared" si="34"/>
        <v>0.41936869792822906</v>
      </c>
      <c r="BJ109">
        <f t="shared" si="35"/>
        <v>41.608515000000004</v>
      </c>
    </row>
    <row r="110" spans="1:62" x14ac:dyDescent="0.3">
      <c r="A110" t="s">
        <v>12</v>
      </c>
      <c r="B110" t="s">
        <v>13</v>
      </c>
      <c r="C110">
        <f t="shared" si="6"/>
        <v>0.92494999999999972</v>
      </c>
      <c r="D110">
        <f t="shared" si="7"/>
        <v>0.52075999999999989</v>
      </c>
      <c r="E110">
        <f t="shared" si="8"/>
        <v>0.35613359999999999</v>
      </c>
      <c r="F110">
        <f t="shared" si="9"/>
        <v>0.94299999999999995</v>
      </c>
      <c r="G110">
        <f t="shared" si="10"/>
        <v>0.40453066666666665</v>
      </c>
      <c r="H110">
        <f t="shared" si="11"/>
        <v>0.72856999999999994</v>
      </c>
      <c r="I110">
        <f t="shared" si="12"/>
        <v>0.29891000000000001</v>
      </c>
      <c r="J110">
        <f t="shared" si="13"/>
        <v>0.72025249999999996</v>
      </c>
      <c r="K110">
        <f t="shared" si="14"/>
        <v>0.6197733333333334</v>
      </c>
      <c r="L110">
        <f t="shared" si="15"/>
        <v>0.56893500000000008</v>
      </c>
      <c r="M110">
        <f t="shared" si="16"/>
        <v>0.48571428571428571</v>
      </c>
      <c r="N110">
        <v>0.42249999999999999</v>
      </c>
      <c r="O110">
        <f t="shared" si="17"/>
        <v>0.79240895522388044</v>
      </c>
      <c r="P110">
        <v>0.43125799999999997</v>
      </c>
      <c r="Q110">
        <v>6.4491666666666669E-2</v>
      </c>
      <c r="R110">
        <f t="shared" si="18"/>
        <v>0.25372624999999999</v>
      </c>
      <c r="S110">
        <f t="shared" si="19"/>
        <v>0.16650499999999996</v>
      </c>
      <c r="T110">
        <f t="shared" si="20"/>
        <v>0.59585500000000002</v>
      </c>
      <c r="U110">
        <f t="shared" si="20"/>
        <v>0.548817</v>
      </c>
      <c r="V110">
        <v>0.50414833333333331</v>
      </c>
      <c r="W110">
        <f t="shared" si="21"/>
        <v>8.471999999999999E-2</v>
      </c>
      <c r="X110">
        <f t="shared" si="22"/>
        <v>0.20563800000000002</v>
      </c>
      <c r="Y110">
        <f t="shared" si="22"/>
        <v>0.24992799999999998</v>
      </c>
      <c r="Z110">
        <f t="shared" si="22"/>
        <v>0.188</v>
      </c>
      <c r="AA110">
        <f t="shared" si="23"/>
        <v>0.69062424242424247</v>
      </c>
      <c r="AB110">
        <f t="shared" si="23"/>
        <v>0.50855151515151509</v>
      </c>
      <c r="AC110">
        <v>0.47084400000000004</v>
      </c>
      <c r="AD110">
        <f t="shared" si="24"/>
        <v>0.15052000000000001</v>
      </c>
      <c r="AE110">
        <f t="shared" si="25"/>
        <v>0.29142899999999999</v>
      </c>
      <c r="AF110">
        <f t="shared" si="26"/>
        <v>0.50476166666666678</v>
      </c>
      <c r="AG110">
        <f t="shared" si="27"/>
        <v>0.22800000000000001</v>
      </c>
      <c r="AI110">
        <v>16</v>
      </c>
      <c r="AJ110">
        <f t="shared" si="28"/>
        <v>94.134</v>
      </c>
      <c r="AK110">
        <v>87</v>
      </c>
      <c r="AO110">
        <f t="shared" si="1"/>
        <v>0.15442962222299997</v>
      </c>
      <c r="AP110">
        <v>61.446219999999997</v>
      </c>
      <c r="AQ110">
        <f t="shared" si="29"/>
        <v>15.361554999999999</v>
      </c>
      <c r="AS110">
        <f t="shared" si="2"/>
        <v>0.13105766369047619</v>
      </c>
      <c r="AT110">
        <v>52.423100000000005</v>
      </c>
      <c r="AU110">
        <f t="shared" si="30"/>
        <v>13.105775000000001</v>
      </c>
      <c r="AW110">
        <f t="shared" si="3"/>
        <v>6.0513361067039799E-2</v>
      </c>
      <c r="AX110">
        <v>39.751649999999998</v>
      </c>
      <c r="AY110">
        <f t="shared" si="31"/>
        <v>5.9627474999999999</v>
      </c>
      <c r="BA110">
        <f t="shared" si="4"/>
        <v>7.4067750341818187E-2</v>
      </c>
      <c r="BB110">
        <v>37.057699999999997</v>
      </c>
      <c r="BC110">
        <f t="shared" si="32"/>
        <v>7.4115399999999996</v>
      </c>
      <c r="BE110">
        <f t="shared" si="5"/>
        <v>4.4051650000000005E-2</v>
      </c>
      <c r="BF110" s="8">
        <v>29.367799999999999</v>
      </c>
      <c r="BG110">
        <f t="shared" si="33"/>
        <v>4.40517</v>
      </c>
      <c r="BH110" s="8"/>
      <c r="BI110">
        <f t="shared" si="34"/>
        <v>0.46412004732233414</v>
      </c>
      <c r="BJ110">
        <f t="shared" si="35"/>
        <v>46.246787500000003</v>
      </c>
    </row>
    <row r="111" spans="1:62" x14ac:dyDescent="0.3">
      <c r="A111" t="s">
        <v>14</v>
      </c>
      <c r="B111" t="s">
        <v>15</v>
      </c>
      <c r="C111">
        <f t="shared" si="6"/>
        <v>0.9498899999999999</v>
      </c>
      <c r="D111">
        <f t="shared" si="7"/>
        <v>0.53929599999999989</v>
      </c>
      <c r="E111">
        <f t="shared" si="8"/>
        <v>0.69786400000000004</v>
      </c>
      <c r="F111">
        <f t="shared" si="9"/>
        <v>0.99967499999999998</v>
      </c>
      <c r="G111">
        <f t="shared" si="10"/>
        <v>0.5728160000000001</v>
      </c>
      <c r="H111">
        <f t="shared" si="11"/>
        <v>0.91703999999999997</v>
      </c>
      <c r="I111">
        <f t="shared" si="12"/>
        <v>0.41694300000000001</v>
      </c>
      <c r="J111">
        <f t="shared" si="13"/>
        <v>0.77623225000000007</v>
      </c>
      <c r="K111">
        <f t="shared" si="14"/>
        <v>0.88681166666666655</v>
      </c>
      <c r="L111">
        <f t="shared" si="15"/>
        <v>0.74911799999999995</v>
      </c>
      <c r="M111">
        <f t="shared" si="16"/>
        <v>0.55714285714285716</v>
      </c>
      <c r="N111">
        <v>0.49749999999999994</v>
      </c>
      <c r="O111">
        <f t="shared" si="17"/>
        <v>0.53607910447761187</v>
      </c>
      <c r="P111">
        <v>0.79843799999999987</v>
      </c>
      <c r="Q111">
        <v>0.81725999999999999</v>
      </c>
      <c r="R111">
        <f t="shared" si="18"/>
        <v>0.32398125</v>
      </c>
      <c r="S111">
        <f t="shared" si="19"/>
        <v>0.45551999999999992</v>
      </c>
      <c r="T111">
        <f t="shared" si="20"/>
        <v>0.88120699999999996</v>
      </c>
      <c r="U111">
        <f t="shared" si="20"/>
        <v>0.81676900000000008</v>
      </c>
      <c r="V111">
        <v>0.77528000000000008</v>
      </c>
      <c r="W111">
        <f t="shared" si="21"/>
        <v>0.21428666666666668</v>
      </c>
      <c r="X111">
        <f t="shared" si="22"/>
        <v>0.39948400000000001</v>
      </c>
      <c r="Y111">
        <f t="shared" si="22"/>
        <v>1.178412</v>
      </c>
      <c r="Z111">
        <f t="shared" si="22"/>
        <v>0.531246</v>
      </c>
      <c r="AA111">
        <f t="shared" si="23"/>
        <v>0.7661787878787879</v>
      </c>
      <c r="AB111">
        <f t="shared" si="23"/>
        <v>0.45653636363636363</v>
      </c>
      <c r="AC111">
        <v>0.39251600000000003</v>
      </c>
      <c r="AD111">
        <f t="shared" si="24"/>
        <v>0.88933750000000011</v>
      </c>
      <c r="AE111">
        <f t="shared" si="25"/>
        <v>0.7666670000000001</v>
      </c>
      <c r="AF111">
        <f t="shared" si="26"/>
        <v>0.89761833333333341</v>
      </c>
      <c r="AG111">
        <f t="shared" si="27"/>
        <v>0.4904</v>
      </c>
      <c r="AI111">
        <v>47.8</v>
      </c>
      <c r="AJ111">
        <f t="shared" si="28"/>
        <v>137.41400000000002</v>
      </c>
      <c r="AK111">
        <v>127</v>
      </c>
      <c r="AO111">
        <f t="shared" si="1"/>
        <v>0.18102513080750002</v>
      </c>
      <c r="AP111">
        <v>72.420999999999992</v>
      </c>
      <c r="AQ111">
        <f t="shared" si="29"/>
        <v>18.105249999999998</v>
      </c>
      <c r="AS111">
        <f t="shared" si="2"/>
        <v>0.16816078273809523</v>
      </c>
      <c r="AT111">
        <v>67.264300000000006</v>
      </c>
      <c r="AU111">
        <f t="shared" si="30"/>
        <v>16.816075000000001</v>
      </c>
      <c r="AW111">
        <f t="shared" si="3"/>
        <v>9.767143495246268E-2</v>
      </c>
      <c r="AX111">
        <v>63.855800000000002</v>
      </c>
      <c r="AY111">
        <f t="shared" si="31"/>
        <v>9.5783699999999996</v>
      </c>
      <c r="BA111">
        <f t="shared" si="4"/>
        <v>0.11739876587636365</v>
      </c>
      <c r="BB111">
        <v>55.753999999999998</v>
      </c>
      <c r="BC111">
        <f t="shared" si="32"/>
        <v>11.1508</v>
      </c>
      <c r="BE111">
        <f t="shared" si="5"/>
        <v>0.11415085625000002</v>
      </c>
      <c r="BF111" s="8">
        <v>76.1006</v>
      </c>
      <c r="BG111">
        <f t="shared" si="33"/>
        <v>11.415089999999999</v>
      </c>
      <c r="BH111" s="8"/>
      <c r="BI111">
        <f t="shared" si="34"/>
        <v>0.67840697062442157</v>
      </c>
      <c r="BJ111">
        <f t="shared" si="35"/>
        <v>67.065584999999999</v>
      </c>
    </row>
    <row r="112" spans="1:62" x14ac:dyDescent="0.3">
      <c r="A112" t="s">
        <v>16</v>
      </c>
      <c r="B112" t="s">
        <v>17</v>
      </c>
      <c r="C112">
        <f t="shared" si="6"/>
        <v>0.34025000000000033</v>
      </c>
      <c r="D112">
        <f t="shared" si="7"/>
        <v>0.54199199999999992</v>
      </c>
      <c r="E112">
        <f t="shared" si="8"/>
        <v>0.63612000000000002</v>
      </c>
      <c r="F112">
        <f t="shared" si="9"/>
        <v>0.94499999999999995</v>
      </c>
      <c r="G112">
        <f t="shared" si="10"/>
        <v>0.79287999999999992</v>
      </c>
      <c r="H112">
        <f t="shared" si="11"/>
        <v>0.781254</v>
      </c>
      <c r="I112">
        <f t="shared" si="12"/>
        <v>0.26983000000000001</v>
      </c>
      <c r="J112">
        <f t="shared" si="13"/>
        <v>0.71192</v>
      </c>
      <c r="K112">
        <f t="shared" si="14"/>
        <v>0.7635883333333332</v>
      </c>
      <c r="L112">
        <f t="shared" si="15"/>
        <v>0.64514700000000003</v>
      </c>
      <c r="M112">
        <f t="shared" si="16"/>
        <v>0.55714285714285716</v>
      </c>
      <c r="N112">
        <v>0.35499999999999998</v>
      </c>
      <c r="O112">
        <f t="shared" si="17"/>
        <v>0.85850447761194038</v>
      </c>
      <c r="P112">
        <v>0.68684400000000012</v>
      </c>
      <c r="Q112">
        <v>0.40443166666666663</v>
      </c>
      <c r="R112">
        <f t="shared" si="18"/>
        <v>0.32704624999999998</v>
      </c>
      <c r="S112">
        <f t="shared" si="19"/>
        <v>0.3859083333333333</v>
      </c>
      <c r="T112">
        <f t="shared" si="20"/>
        <v>0.91252</v>
      </c>
      <c r="U112">
        <f t="shared" si="20"/>
        <v>0.66087599999999991</v>
      </c>
      <c r="V112">
        <v>0.37085666666666667</v>
      </c>
      <c r="W112">
        <f t="shared" si="21"/>
        <v>0.17735333333333334</v>
      </c>
      <c r="X112">
        <f t="shared" si="22"/>
        <v>0.18796800000000002</v>
      </c>
      <c r="Y112">
        <f t="shared" si="22"/>
        <v>0.28248999999999996</v>
      </c>
      <c r="Z112">
        <f t="shared" si="22"/>
        <v>0.26</v>
      </c>
      <c r="AA112">
        <f t="shared" si="23"/>
        <v>0.3682151515151515</v>
      </c>
      <c r="AB112">
        <f t="shared" si="23"/>
        <v>0.2452242424242424</v>
      </c>
      <c r="AC112">
        <v>0.24509599999999998</v>
      </c>
      <c r="AD112">
        <f t="shared" si="24"/>
        <v>1.0000312499999999</v>
      </c>
      <c r="AE112">
        <f t="shared" si="25"/>
        <v>0.95142899999999997</v>
      </c>
      <c r="AF112">
        <f t="shared" si="26"/>
        <v>0.94047666666666674</v>
      </c>
      <c r="AG112">
        <f t="shared" si="27"/>
        <v>0.29199999999999998</v>
      </c>
      <c r="AI112">
        <v>15.5</v>
      </c>
      <c r="AJ112">
        <f t="shared" si="28"/>
        <v>81.150000000000006</v>
      </c>
      <c r="AK112">
        <v>75</v>
      </c>
      <c r="AO112">
        <f t="shared" si="1"/>
        <v>0.14411166138000001</v>
      </c>
      <c r="AP112">
        <v>56.695340000000002</v>
      </c>
      <c r="AQ112">
        <f t="shared" si="29"/>
        <v>14.173835</v>
      </c>
      <c r="AS112">
        <f t="shared" si="2"/>
        <v>0.1450548869047619</v>
      </c>
      <c r="AT112">
        <v>58.022000000000006</v>
      </c>
      <c r="AU112">
        <f t="shared" si="30"/>
        <v>14.505500000000001</v>
      </c>
      <c r="AW112">
        <f t="shared" si="3"/>
        <v>8.9537881371019881E-2</v>
      </c>
      <c r="AX112">
        <v>58.773099999999999</v>
      </c>
      <c r="AY112">
        <f t="shared" si="31"/>
        <v>8.8159650000000003</v>
      </c>
      <c r="BA112">
        <f t="shared" si="4"/>
        <v>5.3559414894545458E-2</v>
      </c>
      <c r="BB112">
        <v>26.775300000000001</v>
      </c>
      <c r="BC112">
        <f t="shared" si="32"/>
        <v>5.3550600000000008</v>
      </c>
      <c r="BE112">
        <f t="shared" si="5"/>
        <v>0.11939763437499998</v>
      </c>
      <c r="BF112" s="8">
        <v>79.598399999999998</v>
      </c>
      <c r="BG112">
        <f t="shared" si="33"/>
        <v>11.93976</v>
      </c>
      <c r="BH112" s="8"/>
      <c r="BI112">
        <f t="shared" si="34"/>
        <v>0.55166147892532724</v>
      </c>
      <c r="BJ112">
        <f t="shared" si="35"/>
        <v>54.790120000000002</v>
      </c>
    </row>
    <row r="113" spans="1:62" x14ac:dyDescent="0.3">
      <c r="A113" t="s">
        <v>18</v>
      </c>
      <c r="B113" t="s">
        <v>19</v>
      </c>
      <c r="C113">
        <f t="shared" si="6"/>
        <v>0.84909999999999997</v>
      </c>
      <c r="D113">
        <f t="shared" si="7"/>
        <v>0.17177199999999998</v>
      </c>
      <c r="E113">
        <f t="shared" si="8"/>
        <v>0.90866400000000003</v>
      </c>
      <c r="F113">
        <f t="shared" si="9"/>
        <v>0.97</v>
      </c>
      <c r="G113">
        <f t="shared" si="10"/>
        <v>0.66343066666666672</v>
      </c>
      <c r="H113">
        <f t="shared" si="11"/>
        <v>0.75102900000000006</v>
      </c>
      <c r="I113">
        <f t="shared" si="12"/>
        <v>0.30683100000000002</v>
      </c>
      <c r="J113">
        <f t="shared" si="13"/>
        <v>0.79396875</v>
      </c>
      <c r="K113">
        <f t="shared" si="14"/>
        <v>0.83391166666666672</v>
      </c>
      <c r="L113">
        <f t="shared" si="15"/>
        <v>0.73971399999999998</v>
      </c>
      <c r="M113">
        <f t="shared" si="16"/>
        <v>0.91428571428571437</v>
      </c>
      <c r="N113">
        <v>0.54</v>
      </c>
      <c r="O113">
        <f t="shared" si="17"/>
        <v>0.84152985074626852</v>
      </c>
      <c r="P113">
        <v>0.81720400000000015</v>
      </c>
      <c r="Q113">
        <v>0.61097000000000001</v>
      </c>
      <c r="R113">
        <f t="shared" si="18"/>
        <v>0.11164</v>
      </c>
      <c r="S113">
        <f t="shared" si="19"/>
        <v>0.38402333333333338</v>
      </c>
      <c r="T113">
        <f t="shared" si="20"/>
        <v>0.92844700000000002</v>
      </c>
      <c r="U113">
        <f t="shared" si="20"/>
        <v>0.746228</v>
      </c>
      <c r="V113">
        <v>0.60854999999999992</v>
      </c>
      <c r="W113">
        <f t="shared" si="21"/>
        <v>0.38788</v>
      </c>
      <c r="X113">
        <f t="shared" si="22"/>
        <v>0.42613999999999996</v>
      </c>
      <c r="Y113">
        <f t="shared" si="22"/>
        <v>1.3</v>
      </c>
      <c r="Z113">
        <f t="shared" si="22"/>
        <v>0.74280600000000008</v>
      </c>
      <c r="AA113">
        <f t="shared" si="23"/>
        <v>0.4412151515151515</v>
      </c>
      <c r="AB113">
        <f t="shared" si="23"/>
        <v>3.0303030303030304E-2</v>
      </c>
      <c r="AC113">
        <v>0.23141600000000001</v>
      </c>
      <c r="AD113">
        <f t="shared" si="24"/>
        <v>0.78417749999999997</v>
      </c>
      <c r="AE113">
        <f t="shared" si="25"/>
        <v>0.87</v>
      </c>
      <c r="AF113">
        <f t="shared" si="26"/>
        <v>0.88095166666666669</v>
      </c>
      <c r="AG113">
        <f t="shared" si="27"/>
        <v>0.69599999999999995</v>
      </c>
      <c r="AI113">
        <v>38.200000000000003</v>
      </c>
      <c r="AJ113">
        <f t="shared" si="28"/>
        <v>117.938</v>
      </c>
      <c r="AK113">
        <v>109</v>
      </c>
      <c r="AO113">
        <f t="shared" si="1"/>
        <v>0.1555481554125</v>
      </c>
      <c r="AP113">
        <v>61.731380000000001</v>
      </c>
      <c r="AQ113">
        <f t="shared" si="29"/>
        <v>15.432845</v>
      </c>
      <c r="AS113">
        <f t="shared" si="2"/>
        <v>0.18924446130952383</v>
      </c>
      <c r="AT113">
        <v>75.697699999999998</v>
      </c>
      <c r="AU113">
        <f t="shared" si="30"/>
        <v>18.924424999999999</v>
      </c>
      <c r="AW113">
        <f t="shared" si="3"/>
        <v>9.1960226604577117E-2</v>
      </c>
      <c r="AX113">
        <v>60.189460000000004</v>
      </c>
      <c r="AY113">
        <f t="shared" si="31"/>
        <v>9.0284189999999995</v>
      </c>
      <c r="BA113">
        <f t="shared" si="4"/>
        <v>0.10189519060363636</v>
      </c>
      <c r="BB113">
        <v>50.468199999999996</v>
      </c>
      <c r="BC113">
        <f t="shared" si="32"/>
        <v>10.093640000000001</v>
      </c>
      <c r="BE113">
        <f t="shared" si="5"/>
        <v>0.12116734374999999</v>
      </c>
      <c r="BF113" s="8">
        <v>80.778199999999998</v>
      </c>
      <c r="BG113">
        <f t="shared" si="33"/>
        <v>12.116729999999999</v>
      </c>
      <c r="BH113" s="8"/>
      <c r="BI113">
        <f t="shared" si="34"/>
        <v>0.65981537768023735</v>
      </c>
      <c r="BJ113">
        <f t="shared" si="35"/>
        <v>65.596058999999997</v>
      </c>
    </row>
    <row r="114" spans="1:62" x14ac:dyDescent="0.3">
      <c r="A114" t="s">
        <v>20</v>
      </c>
      <c r="B114" t="s">
        <v>21</v>
      </c>
      <c r="C114">
        <f t="shared" si="6"/>
        <v>0.9877800000000001</v>
      </c>
      <c r="D114">
        <f t="shared" si="7"/>
        <v>0.41677600000000015</v>
      </c>
      <c r="E114">
        <f t="shared" si="8"/>
        <v>0.38572159999999994</v>
      </c>
      <c r="F114">
        <f t="shared" si="9"/>
        <v>0.68833299999999997</v>
      </c>
      <c r="G114">
        <f t="shared" si="10"/>
        <v>0.48219999999999996</v>
      </c>
      <c r="H114">
        <f t="shared" si="11"/>
        <v>0.44800699999999999</v>
      </c>
      <c r="I114">
        <f t="shared" si="12"/>
        <v>0.14960100000000001</v>
      </c>
      <c r="J114">
        <f t="shared" si="13"/>
        <v>0.77247774999999996</v>
      </c>
      <c r="K114">
        <f t="shared" si="14"/>
        <v>0.68322333333333318</v>
      </c>
      <c r="L114">
        <f t="shared" si="15"/>
        <v>0.56782699999999997</v>
      </c>
      <c r="M114">
        <f t="shared" si="16"/>
        <v>0.45714285714285718</v>
      </c>
      <c r="N114">
        <v>0.57250000000000001</v>
      </c>
      <c r="O114">
        <f t="shared" si="17"/>
        <v>0.25071492537313428</v>
      </c>
      <c r="P114">
        <v>0.49819999999999992</v>
      </c>
      <c r="Q114">
        <v>0.20104666666666665</v>
      </c>
      <c r="R114">
        <f t="shared" si="18"/>
        <v>0.12880875</v>
      </c>
      <c r="S114">
        <f t="shared" si="19"/>
        <v>7.563166666666668E-2</v>
      </c>
      <c r="T114">
        <f t="shared" si="20"/>
        <v>0.68811000000000011</v>
      </c>
      <c r="U114">
        <f t="shared" si="20"/>
        <v>0.74055400000000005</v>
      </c>
      <c r="V114">
        <v>0.65531499999999998</v>
      </c>
      <c r="W114">
        <f t="shared" si="21"/>
        <v>0.18063333333333331</v>
      </c>
      <c r="X114">
        <f t="shared" si="22"/>
        <v>0.23805800000000002</v>
      </c>
      <c r="Y114">
        <f t="shared" si="22"/>
        <v>0.22</v>
      </c>
      <c r="Z114">
        <f t="shared" si="22"/>
        <v>0.192</v>
      </c>
      <c r="AA114">
        <f t="shared" si="23"/>
        <v>0.48026060606060605</v>
      </c>
      <c r="AB114">
        <f t="shared" si="23"/>
        <v>0.32120606060606061</v>
      </c>
      <c r="AC114">
        <v>0.31745600000000002</v>
      </c>
      <c r="AD114">
        <f t="shared" si="24"/>
        <v>0.60485875</v>
      </c>
      <c r="AE114">
        <f t="shared" si="25"/>
        <v>0.27</v>
      </c>
      <c r="AF114">
        <f t="shared" si="26"/>
        <v>0.76666666666666672</v>
      </c>
      <c r="AG114">
        <f t="shared" si="27"/>
        <v>0.76400000000000001</v>
      </c>
      <c r="AI114">
        <v>33</v>
      </c>
      <c r="AJ114">
        <f t="shared" si="28"/>
        <v>115.774</v>
      </c>
      <c r="AK114">
        <v>107</v>
      </c>
      <c r="AO114">
        <f t="shared" si="1"/>
        <v>0.13354592989050001</v>
      </c>
      <c r="AP114">
        <v>52.595719999999993</v>
      </c>
      <c r="AQ114">
        <f t="shared" si="29"/>
        <v>13.148929999999998</v>
      </c>
      <c r="AS114">
        <f t="shared" si="2"/>
        <v>0.14254332440476192</v>
      </c>
      <c r="AT114">
        <v>57.017399999999995</v>
      </c>
      <c r="AU114">
        <f t="shared" si="30"/>
        <v>14.254349999999999</v>
      </c>
      <c r="AW114">
        <f t="shared" si="3"/>
        <v>5.6592809603955227E-2</v>
      </c>
      <c r="AX114">
        <v>37.003270000000001</v>
      </c>
      <c r="AY114">
        <f t="shared" si="31"/>
        <v>5.5504904999999995</v>
      </c>
      <c r="BA114">
        <f t="shared" si="4"/>
        <v>6.5472251840000009E-2</v>
      </c>
      <c r="BB114">
        <v>32.416499999999999</v>
      </c>
      <c r="BC114">
        <f t="shared" si="32"/>
        <v>6.4832999999999998</v>
      </c>
      <c r="BE114">
        <f t="shared" si="5"/>
        <v>9.0207203124999982E-2</v>
      </c>
      <c r="BF114" s="8">
        <v>60.138100000000001</v>
      </c>
      <c r="BG114">
        <f t="shared" si="33"/>
        <v>9.0207149999999992</v>
      </c>
      <c r="BH114" s="8"/>
      <c r="BI114">
        <f t="shared" si="34"/>
        <v>0.48836151886421714</v>
      </c>
      <c r="BJ114">
        <f t="shared" si="35"/>
        <v>48.4577855</v>
      </c>
    </row>
    <row r="115" spans="1:62" x14ac:dyDescent="0.3">
      <c r="A115" t="s">
        <v>22</v>
      </c>
      <c r="B115" t="s">
        <v>23</v>
      </c>
      <c r="C115">
        <f t="shared" si="6"/>
        <v>0.91499999999999981</v>
      </c>
      <c r="D115">
        <f t="shared" si="7"/>
        <v>0.67717399999999994</v>
      </c>
      <c r="E115">
        <f t="shared" si="8"/>
        <v>0.33087840000000007</v>
      </c>
      <c r="F115">
        <f t="shared" si="9"/>
        <v>0.86</v>
      </c>
      <c r="G115">
        <f t="shared" si="10"/>
        <v>1</v>
      </c>
      <c r="H115">
        <f t="shared" si="11"/>
        <v>0.81349999999999989</v>
      </c>
      <c r="I115">
        <f t="shared" si="12"/>
        <v>0.24796199999999999</v>
      </c>
      <c r="J115">
        <f t="shared" si="13"/>
        <v>0.7921435</v>
      </c>
      <c r="K115">
        <f t="shared" si="14"/>
        <v>0.74102999999999997</v>
      </c>
      <c r="L115">
        <f t="shared" si="15"/>
        <v>0.66714600000000002</v>
      </c>
      <c r="M115">
        <f t="shared" si="16"/>
        <v>0.51428571428571435</v>
      </c>
      <c r="N115">
        <v>0.43</v>
      </c>
      <c r="O115">
        <f t="shared" si="17"/>
        <v>0.58687611940298512</v>
      </c>
      <c r="P115">
        <v>0.55792399999999986</v>
      </c>
      <c r="Q115">
        <v>0.39088666666666666</v>
      </c>
      <c r="R115">
        <f t="shared" si="18"/>
        <v>0.13242500000000001</v>
      </c>
      <c r="S115">
        <f t="shared" si="19"/>
        <v>0.21000000000000002</v>
      </c>
      <c r="T115">
        <f t="shared" si="20"/>
        <v>0.58205600000000002</v>
      </c>
      <c r="U115">
        <f t="shared" si="20"/>
        <v>0.82277800000000001</v>
      </c>
      <c r="V115">
        <v>0.94126999999999994</v>
      </c>
      <c r="W115">
        <f t="shared" si="21"/>
        <v>0.26378666666666667</v>
      </c>
      <c r="X115">
        <f t="shared" si="22"/>
        <v>0.29392200000000002</v>
      </c>
      <c r="Y115">
        <f t="shared" si="22"/>
        <v>0.27040600000000004</v>
      </c>
      <c r="Z115">
        <f t="shared" si="22"/>
        <v>0.154</v>
      </c>
      <c r="AA115">
        <f t="shared" si="23"/>
        <v>0.72161818181818183</v>
      </c>
      <c r="AB115">
        <f t="shared" si="23"/>
        <v>0.29165151515151511</v>
      </c>
      <c r="AC115">
        <v>0.36965600000000004</v>
      </c>
      <c r="AD115">
        <f t="shared" si="24"/>
        <v>0.23818999999999999</v>
      </c>
      <c r="AE115">
        <f t="shared" si="25"/>
        <v>0.34142899999999998</v>
      </c>
      <c r="AF115">
        <f t="shared" si="26"/>
        <v>0.7119049999999999</v>
      </c>
      <c r="AG115">
        <f t="shared" si="27"/>
        <v>0.51119999999999999</v>
      </c>
      <c r="AI115">
        <v>37.299999999999997</v>
      </c>
      <c r="AJ115">
        <f t="shared" si="28"/>
        <v>134.16800000000001</v>
      </c>
      <c r="AK115">
        <v>124</v>
      </c>
      <c r="AO115">
        <f t="shared" si="1"/>
        <v>0.17294028163699998</v>
      </c>
      <c r="AP115">
        <v>69.086090000000013</v>
      </c>
      <c r="AQ115">
        <f t="shared" si="29"/>
        <v>17.271522500000003</v>
      </c>
      <c r="AS115">
        <f t="shared" si="2"/>
        <v>0.14702885714285716</v>
      </c>
      <c r="AT115">
        <v>58.811499999999995</v>
      </c>
      <c r="AU115">
        <f t="shared" si="30"/>
        <v>14.702874999999999</v>
      </c>
      <c r="AW115">
        <f t="shared" si="3"/>
        <v>6.9185001072338312E-2</v>
      </c>
      <c r="AX115">
        <v>45.258700000000005</v>
      </c>
      <c r="AY115">
        <f t="shared" si="31"/>
        <v>6.7888050000000009</v>
      </c>
      <c r="BA115">
        <f t="shared" si="4"/>
        <v>8.300237256727272E-2</v>
      </c>
      <c r="BB115">
        <v>41.531500000000001</v>
      </c>
      <c r="BC115">
        <f t="shared" si="32"/>
        <v>8.3063000000000002</v>
      </c>
      <c r="BE115">
        <f t="shared" si="5"/>
        <v>6.760215E-2</v>
      </c>
      <c r="BF115" s="8">
        <v>45.068100000000001</v>
      </c>
      <c r="BG115">
        <f t="shared" si="33"/>
        <v>6.7602149999999996</v>
      </c>
      <c r="BH115" s="8"/>
      <c r="BI115">
        <f t="shared" si="34"/>
        <v>0.53975866241946813</v>
      </c>
      <c r="BJ115">
        <f t="shared" si="35"/>
        <v>53.829717500000008</v>
      </c>
    </row>
    <row r="116" spans="1:62" x14ac:dyDescent="0.3">
      <c r="A116" t="s">
        <v>24</v>
      </c>
      <c r="B116" t="s">
        <v>25</v>
      </c>
      <c r="C116">
        <f t="shared" si="6"/>
        <v>0.9642099999999999</v>
      </c>
      <c r="D116">
        <f t="shared" si="7"/>
        <v>0.31359000000000009</v>
      </c>
      <c r="E116">
        <f t="shared" si="8"/>
        <v>0.1528272</v>
      </c>
      <c r="F116">
        <f t="shared" si="9"/>
        <v>0.79795100000000008</v>
      </c>
      <c r="G116">
        <f t="shared" si="10"/>
        <v>0.61941733333333326</v>
      </c>
      <c r="H116">
        <f t="shared" si="11"/>
        <v>0.36308999999999997</v>
      </c>
      <c r="I116">
        <f t="shared" si="12"/>
        <v>4.19041E-2</v>
      </c>
      <c r="J116">
        <f t="shared" si="13"/>
        <v>0.5447225</v>
      </c>
      <c r="K116">
        <f t="shared" si="14"/>
        <v>0.38388499999999998</v>
      </c>
      <c r="L116">
        <f t="shared" si="15"/>
        <v>0.44012400000000002</v>
      </c>
      <c r="M116">
        <f t="shared" si="16"/>
        <v>0.18571428571428572</v>
      </c>
      <c r="N116">
        <v>0.39249999999999996</v>
      </c>
      <c r="O116">
        <f t="shared" si="17"/>
        <v>0.7825910447761194</v>
      </c>
      <c r="P116">
        <v>0.53166200000000008</v>
      </c>
      <c r="Q116">
        <v>0.19763999999999998</v>
      </c>
      <c r="R116">
        <f t="shared" si="18"/>
        <v>0.29970125000000003</v>
      </c>
      <c r="S116">
        <f t="shared" si="19"/>
        <v>0.42825500000000005</v>
      </c>
      <c r="T116">
        <f t="shared" si="20"/>
        <v>0.20752199999999998</v>
      </c>
      <c r="U116">
        <f t="shared" si="20"/>
        <v>0.46619700000000003</v>
      </c>
      <c r="V116">
        <v>0.60859999999999992</v>
      </c>
      <c r="W116">
        <f t="shared" si="21"/>
        <v>0.17068666666666665</v>
      </c>
      <c r="X116">
        <f t="shared" si="22"/>
        <v>0.37304000000000004</v>
      </c>
      <c r="Y116">
        <f t="shared" si="22"/>
        <v>8.4314E-2</v>
      </c>
      <c r="Z116">
        <f t="shared" si="22"/>
        <v>0.13452800000000001</v>
      </c>
      <c r="AA116">
        <f t="shared" si="23"/>
        <v>0.18518484848484851</v>
      </c>
      <c r="AB116">
        <f t="shared" si="23"/>
        <v>3.725757575757576E-2</v>
      </c>
      <c r="AC116">
        <v>0.13742399999999999</v>
      </c>
      <c r="AD116">
        <f t="shared" si="24"/>
        <v>0.46391875000000005</v>
      </c>
      <c r="AE116">
        <f t="shared" si="25"/>
        <v>8.1428600000000004E-2</v>
      </c>
      <c r="AF116">
        <f t="shared" si="26"/>
        <v>0.23095166666666672</v>
      </c>
      <c r="AG116">
        <f t="shared" si="27"/>
        <v>0.63439999999999996</v>
      </c>
      <c r="AI116">
        <v>16.2</v>
      </c>
      <c r="AJ116">
        <f t="shared" si="28"/>
        <v>73.576000000000008</v>
      </c>
      <c r="AK116">
        <v>68</v>
      </c>
      <c r="AO116">
        <f t="shared" si="1"/>
        <v>0.11418798121400001</v>
      </c>
      <c r="AP116">
        <v>44.859180000000009</v>
      </c>
      <c r="AQ116">
        <f t="shared" si="29"/>
        <v>11.214795000000002</v>
      </c>
      <c r="AS116">
        <f t="shared" si="2"/>
        <v>8.7638955357142861E-2</v>
      </c>
      <c r="AT116">
        <v>35.055599999999998</v>
      </c>
      <c r="AU116">
        <f t="shared" si="30"/>
        <v>8.7638999999999996</v>
      </c>
      <c r="AW116">
        <f t="shared" si="3"/>
        <v>6.0156629079626864E-2</v>
      </c>
      <c r="AX116">
        <v>39.378299999999996</v>
      </c>
      <c r="AY116">
        <f t="shared" si="31"/>
        <v>5.906744999999999</v>
      </c>
      <c r="BA116">
        <f t="shared" si="4"/>
        <v>4.2494889541818189E-2</v>
      </c>
      <c r="BB116">
        <v>21.252220000000001</v>
      </c>
      <c r="BC116">
        <f t="shared" si="32"/>
        <v>4.2504440000000008</v>
      </c>
      <c r="BE116">
        <f t="shared" si="5"/>
        <v>5.2901213125000006E-2</v>
      </c>
      <c r="BF116" s="8">
        <v>35.267499999999998</v>
      </c>
      <c r="BG116">
        <f t="shared" si="33"/>
        <v>5.2901249999999997</v>
      </c>
      <c r="BH116" s="8"/>
      <c r="BI116">
        <f t="shared" si="34"/>
        <v>0.35737966831758794</v>
      </c>
      <c r="BJ116">
        <f t="shared" si="35"/>
        <v>35.426009000000008</v>
      </c>
    </row>
    <row r="117" spans="1:62" x14ac:dyDescent="0.3">
      <c r="A117" t="s">
        <v>26</v>
      </c>
      <c r="B117" t="s">
        <v>27</v>
      </c>
      <c r="C117">
        <f t="shared" si="6"/>
        <v>0.76208999999999993</v>
      </c>
      <c r="D117">
        <f t="shared" si="7"/>
        <v>0.37413399999999997</v>
      </c>
      <c r="E117">
        <f t="shared" si="8"/>
        <v>7.5510400000000005E-2</v>
      </c>
      <c r="F117">
        <f t="shared" si="9"/>
        <v>0.92440500000000003</v>
      </c>
      <c r="G117">
        <f t="shared" si="10"/>
        <v>0.57928800000000003</v>
      </c>
      <c r="H117">
        <f t="shared" si="11"/>
        <v>0.78151599999999999</v>
      </c>
      <c r="I117">
        <f t="shared" si="12"/>
        <v>0.486429</v>
      </c>
      <c r="J117">
        <f t="shared" si="13"/>
        <v>0.7250375</v>
      </c>
      <c r="K117">
        <f t="shared" si="14"/>
        <v>0.52651500000000007</v>
      </c>
      <c r="L117">
        <f t="shared" si="15"/>
        <v>0.49520500000000001</v>
      </c>
      <c r="M117">
        <f t="shared" si="16"/>
        <v>0.5</v>
      </c>
      <c r="N117">
        <v>0.25750000000000001</v>
      </c>
      <c r="O117">
        <f t="shared" si="17"/>
        <v>0.78693134328358216</v>
      </c>
      <c r="P117">
        <v>0.61574999999999991</v>
      </c>
      <c r="Q117">
        <v>0.12837333333333334</v>
      </c>
      <c r="R117">
        <f t="shared" si="18"/>
        <v>0.43397249999999998</v>
      </c>
      <c r="S117">
        <f t="shared" si="19"/>
        <v>0.72337666666666678</v>
      </c>
      <c r="T117">
        <f t="shared" si="20"/>
        <v>0.46408099999999997</v>
      </c>
      <c r="U117">
        <f t="shared" si="20"/>
        <v>0.47163699999999997</v>
      </c>
      <c r="V117">
        <v>0.26694666666666667</v>
      </c>
      <c r="W117">
        <f t="shared" si="21"/>
        <v>0.25720666666666664</v>
      </c>
      <c r="X117">
        <f t="shared" si="22"/>
        <v>0.22708600000000001</v>
      </c>
      <c r="Y117">
        <f t="shared" si="22"/>
        <v>0.12247400000000001</v>
      </c>
      <c r="Z117">
        <f t="shared" si="22"/>
        <v>0.122432</v>
      </c>
      <c r="AA117">
        <f t="shared" si="23"/>
        <v>0.30395151515151514</v>
      </c>
      <c r="AB117">
        <f t="shared" si="23"/>
        <v>0.21242727272727274</v>
      </c>
      <c r="AC117">
        <v>0.17824799999999999</v>
      </c>
      <c r="AD117">
        <f t="shared" si="24"/>
        <v>0.39496874999999998</v>
      </c>
      <c r="AE117">
        <f t="shared" si="25"/>
        <v>0.19</v>
      </c>
      <c r="AF117">
        <f t="shared" si="26"/>
        <v>0.24523833333333336</v>
      </c>
      <c r="AG117">
        <f t="shared" si="27"/>
        <v>0.496</v>
      </c>
      <c r="AI117">
        <v>11.1</v>
      </c>
      <c r="AJ117">
        <f t="shared" si="28"/>
        <v>73.576000000000008</v>
      </c>
      <c r="AK117">
        <v>68</v>
      </c>
      <c r="AO117">
        <f t="shared" si="1"/>
        <v>0.14938902492699999</v>
      </c>
      <c r="AP117">
        <v>59.574689999999997</v>
      </c>
      <c r="AQ117">
        <f t="shared" si="29"/>
        <v>14.893672499999999</v>
      </c>
      <c r="AS117">
        <f t="shared" si="2"/>
        <v>0.11120125000000002</v>
      </c>
      <c r="AT117">
        <v>44.480499999999999</v>
      </c>
      <c r="AU117">
        <f t="shared" si="30"/>
        <v>11.120125</v>
      </c>
      <c r="AW117">
        <f t="shared" si="3"/>
        <v>7.7746257095472643E-2</v>
      </c>
      <c r="AX117">
        <v>51.129899999999999</v>
      </c>
      <c r="AY117">
        <f t="shared" si="31"/>
        <v>7.6694849999999999</v>
      </c>
      <c r="BA117">
        <f t="shared" si="4"/>
        <v>4.2412345629090915E-2</v>
      </c>
      <c r="BB117">
        <v>21.215389999999999</v>
      </c>
      <c r="BC117">
        <f t="shared" si="32"/>
        <v>4.2430779999999997</v>
      </c>
      <c r="BE117">
        <f t="shared" si="5"/>
        <v>4.9732765624999994E-2</v>
      </c>
      <c r="BF117" s="8">
        <v>33.155200000000001</v>
      </c>
      <c r="BG117">
        <f t="shared" si="33"/>
        <v>4.9732799999999999</v>
      </c>
      <c r="BH117" s="8"/>
      <c r="BI117">
        <f t="shared" si="34"/>
        <v>0.43048164327656352</v>
      </c>
      <c r="BJ117">
        <f t="shared" si="35"/>
        <v>42.899640499999997</v>
      </c>
    </row>
    <row r="118" spans="1:62" x14ac:dyDescent="0.3">
      <c r="A118" t="s">
        <v>28</v>
      </c>
      <c r="B118" t="s">
        <v>29</v>
      </c>
      <c r="C118">
        <f t="shared" si="6"/>
        <v>0.81342000000000003</v>
      </c>
      <c r="D118">
        <f t="shared" si="7"/>
        <v>0.30757000000000007</v>
      </c>
      <c r="E118">
        <f t="shared" si="8"/>
        <v>0.49245759999999994</v>
      </c>
      <c r="F118">
        <f t="shared" si="9"/>
        <v>0.93666700000000003</v>
      </c>
      <c r="G118">
        <f t="shared" si="10"/>
        <v>0.65048533333333336</v>
      </c>
      <c r="H118">
        <f t="shared" si="11"/>
        <v>0.79729899999999998</v>
      </c>
      <c r="I118">
        <f t="shared" si="12"/>
        <v>0.50903699999999996</v>
      </c>
      <c r="J118">
        <f t="shared" si="13"/>
        <v>0.47599250000000004</v>
      </c>
      <c r="K118">
        <f t="shared" si="14"/>
        <v>0.62639333333333336</v>
      </c>
      <c r="L118">
        <f t="shared" si="15"/>
        <v>0.44382300000000002</v>
      </c>
      <c r="M118">
        <f t="shared" si="16"/>
        <v>0.5714285714285714</v>
      </c>
      <c r="N118">
        <v>0.54</v>
      </c>
      <c r="O118">
        <f t="shared" si="17"/>
        <v>0.2194701492537314</v>
      </c>
      <c r="P118">
        <v>0.45406200000000013</v>
      </c>
      <c r="Q118">
        <v>0.40167000000000003</v>
      </c>
      <c r="R118">
        <f t="shared" si="18"/>
        <v>0.20004749999999999</v>
      </c>
      <c r="S118">
        <f t="shared" si="19"/>
        <v>0.42645166666666678</v>
      </c>
      <c r="T118">
        <f t="shared" si="20"/>
        <v>0.64235200000000003</v>
      </c>
      <c r="U118">
        <f t="shared" si="20"/>
        <v>0.63074699999999995</v>
      </c>
      <c r="V118">
        <v>0.41785166666666668</v>
      </c>
      <c r="W118">
        <f t="shared" si="21"/>
        <v>0.26901333333333333</v>
      </c>
      <c r="X118">
        <f t="shared" si="22"/>
        <v>0.69508999999999999</v>
      </c>
      <c r="Y118">
        <f t="shared" si="22"/>
        <v>0.29600000000000004</v>
      </c>
      <c r="Z118">
        <f t="shared" si="22"/>
        <v>0.41845599999999999</v>
      </c>
      <c r="AA118">
        <f t="shared" si="23"/>
        <v>0.95506666666666662</v>
      </c>
      <c r="AB118">
        <f t="shared" si="23"/>
        <v>0.58230303030303032</v>
      </c>
      <c r="AC118">
        <v>0.64663599999999999</v>
      </c>
      <c r="AD118">
        <f t="shared" si="24"/>
        <v>0.70606999999999998</v>
      </c>
      <c r="AE118">
        <f t="shared" si="25"/>
        <v>0.35</v>
      </c>
      <c r="AF118">
        <f t="shared" si="26"/>
        <v>0.83888833333333324</v>
      </c>
      <c r="AG118">
        <f t="shared" si="27"/>
        <v>0.436</v>
      </c>
      <c r="AI118">
        <v>56.4</v>
      </c>
      <c r="AJ118">
        <f t="shared" si="28"/>
        <v>191.51400000000001</v>
      </c>
      <c r="AK118">
        <v>177</v>
      </c>
      <c r="AP118">
        <v>60.669400000000003</v>
      </c>
      <c r="AQ118">
        <f t="shared" si="29"/>
        <v>15.167350000000001</v>
      </c>
      <c r="AT118">
        <v>54.5411</v>
      </c>
      <c r="AU118">
        <f t="shared" si="30"/>
        <v>13.635275</v>
      </c>
      <c r="AX118">
        <v>42.708600000000004</v>
      </c>
      <c r="AY118">
        <f t="shared" si="31"/>
        <v>6.4062900000000003</v>
      </c>
      <c r="BB118">
        <v>54.284800000000004</v>
      </c>
      <c r="BC118">
        <f t="shared" si="32"/>
        <v>10.856960000000001</v>
      </c>
      <c r="BF118" s="8">
        <v>58.274000000000001</v>
      </c>
      <c r="BG118">
        <f t="shared" si="33"/>
        <v>8.7410999999999994</v>
      </c>
      <c r="BH118" s="8"/>
      <c r="BJ118">
        <f t="shared" si="35"/>
        <v>54.806974999999994</v>
      </c>
    </row>
    <row r="119" spans="1:62" x14ac:dyDescent="0.3">
      <c r="A119" t="s">
        <v>30</v>
      </c>
      <c r="B119" t="s">
        <v>31</v>
      </c>
      <c r="C119">
        <f t="shared" si="6"/>
        <v>0.96345999999999987</v>
      </c>
      <c r="D119">
        <f t="shared" si="7"/>
        <v>5.105800000000002E-2</v>
      </c>
      <c r="E119">
        <f t="shared" si="8"/>
        <v>0.41547040000000002</v>
      </c>
      <c r="F119">
        <f t="shared" si="9"/>
        <v>0.86157399999999995</v>
      </c>
      <c r="G119">
        <f t="shared" si="10"/>
        <v>0.52880266666666675</v>
      </c>
      <c r="H119">
        <f t="shared" si="11"/>
        <v>0.40972599999999998</v>
      </c>
      <c r="I119">
        <f t="shared" si="12"/>
        <v>5.4674899999999999E-2</v>
      </c>
      <c r="J119">
        <f t="shared" si="13"/>
        <v>0.54522000000000004</v>
      </c>
      <c r="K119">
        <f t="shared" si="14"/>
        <v>0.38988833333333339</v>
      </c>
      <c r="L119">
        <f t="shared" si="15"/>
        <v>0.43301600000000001</v>
      </c>
      <c r="M119">
        <f t="shared" si="16"/>
        <v>0.35714285714285715</v>
      </c>
      <c r="N119">
        <v>0.33750000000000002</v>
      </c>
      <c r="O119">
        <f t="shared" si="17"/>
        <v>0.35301194029850747</v>
      </c>
      <c r="P119">
        <v>0.58874599999999988</v>
      </c>
      <c r="Q119">
        <v>0.24532999999999999</v>
      </c>
      <c r="R119">
        <f t="shared" si="18"/>
        <v>0.17861250000000001</v>
      </c>
      <c r="S119">
        <f t="shared" si="19"/>
        <v>0.30049499999999996</v>
      </c>
      <c r="T119">
        <f t="shared" si="20"/>
        <v>0.42787599999999998</v>
      </c>
      <c r="U119">
        <f t="shared" si="20"/>
        <v>0.388878</v>
      </c>
      <c r="V119">
        <v>0.59860333333333338</v>
      </c>
      <c r="W119">
        <f t="shared" si="21"/>
        <v>0.30831333333333333</v>
      </c>
      <c r="X119">
        <f t="shared" si="22"/>
        <v>0.28835</v>
      </c>
      <c r="Y119">
        <f t="shared" si="22"/>
        <v>0.3</v>
      </c>
      <c r="Z119">
        <f t="shared" si="22"/>
        <v>0.2</v>
      </c>
      <c r="AA119">
        <f t="shared" si="23"/>
        <v>0.19734848484848486</v>
      </c>
      <c r="AB119">
        <f t="shared" si="23"/>
        <v>0.24821515151515153</v>
      </c>
      <c r="AC119">
        <v>0.20621200000000001</v>
      </c>
      <c r="AD119">
        <f t="shared" si="24"/>
        <v>0.22323374999999998</v>
      </c>
      <c r="AE119">
        <f t="shared" si="25"/>
        <v>0.37285699999999999</v>
      </c>
      <c r="AF119">
        <f t="shared" si="26"/>
        <v>0.75</v>
      </c>
      <c r="AG119">
        <f t="shared" si="27"/>
        <v>0.48959999999999998</v>
      </c>
      <c r="AI119">
        <v>27.2</v>
      </c>
      <c r="AJ119">
        <f t="shared" si="28"/>
        <v>103.87200000000001</v>
      </c>
      <c r="AK119">
        <v>96</v>
      </c>
      <c r="AO119">
        <f>0.04163*C119+0.04163*D119+0.01848*E119+0.01848*F119+0.01848*G119+0.04163*H119+0.04163*I119+0.02775*J119</f>
        <v>0.11006930259900001</v>
      </c>
      <c r="AP119">
        <v>43.526609999999998</v>
      </c>
      <c r="AQ119">
        <f t="shared" si="29"/>
        <v>10.8816525</v>
      </c>
      <c r="AS119">
        <f>0.0625*K119+0.0625*L119+0.0625*M119+0.0625*N119</f>
        <v>9.4846699404761925E-2</v>
      </c>
      <c r="AT119">
        <v>37.938699999999997</v>
      </c>
      <c r="AU119">
        <f t="shared" si="30"/>
        <v>9.4846749999999993</v>
      </c>
      <c r="AW119">
        <f>0.01663*O119+0.01663*P119+0.01663*Q119+0.02498*R119+0.02498*S119+0.02498*T119+0.02498*U119</f>
        <v>5.2111892717164182E-2</v>
      </c>
      <c r="AX119">
        <v>33.947320000000005</v>
      </c>
      <c r="AY119">
        <f t="shared" si="31"/>
        <v>5.0920980000000009</v>
      </c>
      <c r="BA119">
        <f>0.024*V119+0.024*W119+0.024*X119+0.024*Y119+0.024*Z119+0.02664*AA119+0.02664*AB119+0.02664*AC119</f>
        <v>5.8049702952727274E-2</v>
      </c>
      <c r="BB119">
        <v>29.844140000000003</v>
      </c>
      <c r="BC119">
        <f t="shared" si="32"/>
        <v>5.9688280000000011</v>
      </c>
      <c r="BE119">
        <f>0.0375*(AD119+AE119+AF119+AG119)</f>
        <v>6.8838403125000003E-2</v>
      </c>
      <c r="BF119" s="8">
        <v>45.892299999999999</v>
      </c>
      <c r="BG119">
        <f t="shared" si="33"/>
        <v>6.883845</v>
      </c>
      <c r="BH119" s="8"/>
      <c r="BI119">
        <f t="shared" si="34"/>
        <v>0.3839160007986534</v>
      </c>
      <c r="BJ119">
        <f t="shared" si="35"/>
        <v>38.3110985</v>
      </c>
    </row>
    <row r="120" spans="1:62" x14ac:dyDescent="0.3">
      <c r="A120" t="s">
        <v>32</v>
      </c>
      <c r="B120" t="s">
        <v>33</v>
      </c>
      <c r="C120">
        <f t="shared" si="6"/>
        <v>0.62526000000000015</v>
      </c>
      <c r="D120">
        <f t="shared" si="7"/>
        <v>0.29533199999999993</v>
      </c>
      <c r="E120">
        <f t="shared" si="8"/>
        <v>0.32147040000000005</v>
      </c>
      <c r="F120">
        <f t="shared" si="9"/>
        <v>0.90666700000000011</v>
      </c>
      <c r="G120">
        <f t="shared" si="10"/>
        <v>0.9352746666666667</v>
      </c>
      <c r="H120">
        <f t="shared" si="11"/>
        <v>0.90688299999999999</v>
      </c>
      <c r="I120">
        <f t="shared" si="12"/>
        <v>0.561832</v>
      </c>
      <c r="J120">
        <f t="shared" si="13"/>
        <v>0.69849499999999998</v>
      </c>
      <c r="K120">
        <f t="shared" si="14"/>
        <v>0.58202166666666666</v>
      </c>
      <c r="L120">
        <f t="shared" si="15"/>
        <v>0.49196499999999999</v>
      </c>
      <c r="M120">
        <f t="shared" si="16"/>
        <v>0.2857142857142857</v>
      </c>
      <c r="N120">
        <v>0.32999999999999996</v>
      </c>
      <c r="O120">
        <f t="shared" si="17"/>
        <v>0.8105582089552239</v>
      </c>
      <c r="P120">
        <v>0.53946400000000017</v>
      </c>
      <c r="Q120">
        <v>0.24414999999999998</v>
      </c>
      <c r="R120">
        <f t="shared" si="18"/>
        <v>0.438635</v>
      </c>
      <c r="S120">
        <f t="shared" si="19"/>
        <v>0.54343999999999992</v>
      </c>
      <c r="T120">
        <f t="shared" si="20"/>
        <v>0.812137</v>
      </c>
      <c r="U120">
        <f t="shared" si="20"/>
        <v>0.47616599999999998</v>
      </c>
      <c r="V120">
        <v>0.26437666666666665</v>
      </c>
      <c r="W120">
        <f t="shared" si="21"/>
        <v>0.18669333333333332</v>
      </c>
      <c r="X120">
        <f t="shared" si="22"/>
        <v>0.20541799999999999</v>
      </c>
      <c r="Y120">
        <f t="shared" si="22"/>
        <v>0.28000000000000003</v>
      </c>
      <c r="Z120">
        <f t="shared" si="22"/>
        <v>0.117494</v>
      </c>
      <c r="AA120">
        <f t="shared" si="23"/>
        <v>0.25140606060606063</v>
      </c>
      <c r="AB120">
        <f t="shared" si="23"/>
        <v>0.23636363636363636</v>
      </c>
      <c r="AC120">
        <v>0.15679199999999999</v>
      </c>
      <c r="AD120">
        <f t="shared" si="24"/>
        <v>0.45504749999999994</v>
      </c>
      <c r="AE120">
        <f t="shared" si="25"/>
        <v>0.508571</v>
      </c>
      <c r="AF120">
        <f t="shared" si="26"/>
        <v>0.75714333333333339</v>
      </c>
      <c r="AG120">
        <f t="shared" si="27"/>
        <v>0.104</v>
      </c>
      <c r="AI120">
        <v>12.3</v>
      </c>
      <c r="AJ120">
        <f t="shared" si="28"/>
        <v>69.248000000000005</v>
      </c>
      <c r="AK120">
        <v>64</v>
      </c>
      <c r="AO120">
        <f>0.04163*C120+0.04163*D120+0.01848*E120+0.01848*F120+0.01848*G120+0.04163*H120+0.04163*I120+0.02775*J120</f>
        <v>0.15882994165199998</v>
      </c>
      <c r="AP120">
        <v>63.322549999999993</v>
      </c>
      <c r="AQ120">
        <f t="shared" si="29"/>
        <v>15.830637499999998</v>
      </c>
      <c r="AS120">
        <f>0.0625*K120+0.0625*L120+0.0625*M120+0.0625*N120</f>
        <v>0.10560630952380953</v>
      </c>
      <c r="AT120">
        <v>42.242599999999996</v>
      </c>
      <c r="AU120">
        <f t="shared" si="30"/>
        <v>10.560649999999999</v>
      </c>
      <c r="AW120">
        <f>0.01663*O120+0.01663*P120+0.01663*Q120+0.02498*R120+0.02498*S120+0.02498*T120+0.02498*U120</f>
        <v>8.3225126274925371E-2</v>
      </c>
      <c r="AX120">
        <v>54.733699999999999</v>
      </c>
      <c r="AY120">
        <f t="shared" si="31"/>
        <v>8.2100549999999988</v>
      </c>
      <c r="BA120">
        <f>0.024*V120+0.024*W120+0.024*X120+0.024*Y120+0.024*Z120+0.02664*AA120+0.02664*AB120+0.02664*AC120</f>
        <v>4.2466691607272733E-2</v>
      </c>
      <c r="BB120">
        <v>21.2182</v>
      </c>
      <c r="BC120">
        <f t="shared" si="32"/>
        <v>4.2436400000000001</v>
      </c>
      <c r="BE120">
        <f>0.0375*(AD120+AE120+AF120+AG120)</f>
        <v>6.8428568750000002E-2</v>
      </c>
      <c r="BF120" s="8">
        <v>45.619</v>
      </c>
      <c r="BG120">
        <f t="shared" si="33"/>
        <v>6.8428499999999994</v>
      </c>
      <c r="BH120" s="8"/>
      <c r="BI120">
        <f t="shared" si="34"/>
        <v>0.45855663780800759</v>
      </c>
      <c r="BJ120">
        <f t="shared" si="35"/>
        <v>45.687832499999992</v>
      </c>
    </row>
    <row r="121" spans="1:62" x14ac:dyDescent="0.3">
      <c r="A121" t="s">
        <v>34</v>
      </c>
      <c r="B121" t="s">
        <v>35</v>
      </c>
      <c r="C121">
        <f t="shared" si="6"/>
        <v>0.91672000000000009</v>
      </c>
      <c r="D121">
        <f t="shared" si="7"/>
        <v>0.19520600000000002</v>
      </c>
      <c r="E121">
        <f t="shared" si="8"/>
        <v>0.31467520000000004</v>
      </c>
      <c r="F121">
        <f t="shared" si="9"/>
        <v>0.95666700000000005</v>
      </c>
      <c r="G121">
        <f t="shared" si="10"/>
        <v>0.84854399999999996</v>
      </c>
      <c r="H121">
        <f t="shared" si="11"/>
        <v>0.96700000000000008</v>
      </c>
      <c r="I121">
        <f t="shared" si="12"/>
        <v>0.58358199999999993</v>
      </c>
      <c r="J121">
        <f t="shared" si="13"/>
        <v>0.81691199999999997</v>
      </c>
      <c r="K121">
        <f t="shared" si="14"/>
        <v>0.48343166666666659</v>
      </c>
      <c r="L121">
        <f t="shared" si="15"/>
        <v>0.51235900000000001</v>
      </c>
      <c r="M121">
        <f t="shared" si="16"/>
        <v>0.24285714285714285</v>
      </c>
      <c r="N121">
        <v>0.53249999999999997</v>
      </c>
      <c r="O121">
        <f t="shared" si="17"/>
        <v>0.90488358208955222</v>
      </c>
      <c r="P121">
        <v>0.54546600000000012</v>
      </c>
      <c r="Q121">
        <v>0.18392166666666665</v>
      </c>
      <c r="R121">
        <f t="shared" si="18"/>
        <v>0.64215374999999997</v>
      </c>
      <c r="S121">
        <f t="shared" si="19"/>
        <v>0.41373500000000002</v>
      </c>
      <c r="T121">
        <f t="shared" si="20"/>
        <v>0.70278499999999999</v>
      </c>
      <c r="U121">
        <f t="shared" si="20"/>
        <v>0.43854900000000002</v>
      </c>
      <c r="V121">
        <v>0.66833166666666666</v>
      </c>
      <c r="W121">
        <f t="shared" si="21"/>
        <v>0.42530666666666667</v>
      </c>
      <c r="X121">
        <f t="shared" si="22"/>
        <v>0.33343800000000001</v>
      </c>
      <c r="Y121">
        <f t="shared" si="22"/>
        <v>0.39974999999999999</v>
      </c>
      <c r="Z121">
        <f t="shared" si="22"/>
        <v>0.234514</v>
      </c>
      <c r="AA121">
        <f t="shared" si="23"/>
        <v>0.53254848484848494</v>
      </c>
      <c r="AB121">
        <f t="shared" si="23"/>
        <v>0.33441212121212122</v>
      </c>
      <c r="AC121">
        <v>0.38847199999999998</v>
      </c>
      <c r="AD121">
        <f t="shared" si="24"/>
        <v>0.52881999999999996</v>
      </c>
      <c r="AE121">
        <f t="shared" si="25"/>
        <v>0.74</v>
      </c>
      <c r="AF121">
        <f t="shared" si="26"/>
        <v>0.79761833333333343</v>
      </c>
      <c r="AG121">
        <f t="shared" si="27"/>
        <v>0.24399999999999999</v>
      </c>
      <c r="AI121">
        <v>12.9</v>
      </c>
      <c r="AJ121">
        <f t="shared" si="28"/>
        <v>81.150000000000006</v>
      </c>
      <c r="AK121">
        <v>75</v>
      </c>
      <c r="AO121">
        <f>0.04163*C121+0.04163*D121+0.01848*E121+0.01848*F121+0.01848*G121+0.04163*H121+0.04163*I121+0.02775*J121</f>
        <v>0.17268501301600001</v>
      </c>
      <c r="AP121">
        <v>68.627099999999999</v>
      </c>
      <c r="AQ121">
        <f t="shared" si="29"/>
        <v>17.156775</v>
      </c>
      <c r="AS121">
        <f>0.0625*K121+0.0625*L121+0.0625*M121+0.0625*N121</f>
        <v>0.11069673809523808</v>
      </c>
      <c r="AT121">
        <v>44.278700000000001</v>
      </c>
      <c r="AU121">
        <f t="shared" si="30"/>
        <v>11.069675</v>
      </c>
      <c r="AW121">
        <f>0.01663*O121+0.01663*P121+0.01663*Q121+0.02498*R121+0.02498*S121+0.02498*T121+0.02498*U121</f>
        <v>8.2064555161815933E-2</v>
      </c>
      <c r="AX121">
        <v>54.001400000000004</v>
      </c>
      <c r="AY121">
        <f t="shared" si="31"/>
        <v>8.1002100000000006</v>
      </c>
      <c r="BA121">
        <f>0.024*V121+0.024*W121+0.024*X121+0.024*Y121+0.024*Z121+0.02664*AA121+0.02664*AB121+0.02664*AC121</f>
        <v>8.2916892625454541E-2</v>
      </c>
      <c r="BB121">
        <v>41.475200000000001</v>
      </c>
      <c r="BC121">
        <f t="shared" si="32"/>
        <v>8.2950400000000002</v>
      </c>
      <c r="BE121">
        <f>0.0375*(AD121+AE121+AF121+AG121)</f>
        <v>8.6641437499999988E-2</v>
      </c>
      <c r="BF121" s="8">
        <v>57.761000000000003</v>
      </c>
      <c r="BG121">
        <f t="shared" si="33"/>
        <v>8.6641499999999994</v>
      </c>
      <c r="BH121" s="8"/>
      <c r="BI121">
        <f t="shared" si="34"/>
        <v>0.53500463639850859</v>
      </c>
      <c r="BJ121">
        <f t="shared" si="35"/>
        <v>53.285850000000003</v>
      </c>
    </row>
    <row r="122" spans="1:62" x14ac:dyDescent="0.3">
      <c r="A122" t="s">
        <v>36</v>
      </c>
      <c r="B122" t="s">
        <v>37</v>
      </c>
      <c r="C122">
        <f t="shared" si="6"/>
        <v>0.99919999999999976</v>
      </c>
      <c r="D122">
        <f t="shared" si="7"/>
        <v>0.88949800000000012</v>
      </c>
      <c r="E122">
        <f t="shared" si="8"/>
        <v>0.38249279999999997</v>
      </c>
      <c r="F122">
        <f t="shared" si="9"/>
        <v>0.95436699999999997</v>
      </c>
      <c r="G122">
        <f t="shared" si="10"/>
        <v>0.37864133333333333</v>
      </c>
      <c r="H122">
        <f t="shared" si="11"/>
        <v>0.94401899999999994</v>
      </c>
      <c r="I122">
        <f t="shared" si="12"/>
        <v>0.39530099999999996</v>
      </c>
      <c r="K122">
        <f t="shared" si="14"/>
        <v>0.9458766666666667</v>
      </c>
      <c r="L122">
        <f t="shared" si="15"/>
        <v>0.86212800000000001</v>
      </c>
      <c r="M122">
        <f t="shared" si="16"/>
        <v>0.72857142857142854</v>
      </c>
      <c r="N122">
        <v>0</v>
      </c>
      <c r="O122">
        <f t="shared" si="17"/>
        <v>0.76892985074626863</v>
      </c>
      <c r="P122">
        <v>0.77919800000000006</v>
      </c>
      <c r="Q122">
        <v>0.48361166666666666</v>
      </c>
      <c r="R122">
        <f t="shared" si="18"/>
        <v>0.34321750000000001</v>
      </c>
      <c r="S122">
        <f t="shared" si="19"/>
        <v>0.50243500000000008</v>
      </c>
      <c r="T122">
        <f t="shared" si="20"/>
        <v>0.66880200000000001</v>
      </c>
      <c r="U122">
        <f t="shared" si="20"/>
        <v>0.79839799999999994</v>
      </c>
      <c r="V122">
        <v>0.64552833333333326</v>
      </c>
      <c r="W122">
        <f t="shared" si="21"/>
        <v>0.32474666666666668</v>
      </c>
      <c r="X122">
        <f t="shared" si="22"/>
        <v>0.29796600000000001</v>
      </c>
      <c r="Y122">
        <f t="shared" si="22"/>
        <v>0</v>
      </c>
      <c r="Z122">
        <f t="shared" si="22"/>
        <v>0.19</v>
      </c>
      <c r="AA122">
        <f t="shared" si="23"/>
        <v>0.19334242424242423</v>
      </c>
      <c r="AB122">
        <f t="shared" si="23"/>
        <v>7.8563636363636363E-2</v>
      </c>
      <c r="AC122">
        <v>0.25312400000000002</v>
      </c>
      <c r="AD122">
        <f t="shared" si="24"/>
        <v>0.44603624999999997</v>
      </c>
      <c r="AE122">
        <f t="shared" si="25"/>
        <v>0.204286</v>
      </c>
      <c r="AF122">
        <f t="shared" si="26"/>
        <v>0.63095166666666669</v>
      </c>
      <c r="AG122">
        <f t="shared" si="27"/>
        <v>0.14799999999999999</v>
      </c>
      <c r="AI122">
        <v>91.9</v>
      </c>
      <c r="AJ122">
        <f t="shared" si="28"/>
        <v>291.05799999999999</v>
      </c>
      <c r="AK122">
        <v>269</v>
      </c>
      <c r="AP122">
        <v>74.372200000000007</v>
      </c>
      <c r="AQ122">
        <f t="shared" si="29"/>
        <v>18.593050000000002</v>
      </c>
      <c r="AT122">
        <v>74.789400000000001</v>
      </c>
      <c r="AU122">
        <f t="shared" si="30"/>
        <v>18.69735</v>
      </c>
      <c r="AX122">
        <v>60.029299999999999</v>
      </c>
      <c r="AY122">
        <f t="shared" si="31"/>
        <v>9.0043949999999988</v>
      </c>
      <c r="BB122">
        <v>26.607799999999997</v>
      </c>
      <c r="BC122">
        <f t="shared" si="32"/>
        <v>5.3215599999999998</v>
      </c>
      <c r="BF122" s="8">
        <v>35.7318</v>
      </c>
      <c r="BG122">
        <f t="shared" si="33"/>
        <v>5.3597700000000001</v>
      </c>
      <c r="BH122" s="8"/>
      <c r="BJ122">
        <f t="shared" si="35"/>
        <v>56.976125000000003</v>
      </c>
    </row>
    <row r="123" spans="1:62" x14ac:dyDescent="0.3">
      <c r="A123" t="s">
        <v>38</v>
      </c>
      <c r="B123" t="s">
        <v>39</v>
      </c>
      <c r="C123">
        <f t="shared" si="6"/>
        <v>1</v>
      </c>
      <c r="D123">
        <f t="shared" si="7"/>
        <v>0.60922599999999993</v>
      </c>
      <c r="E123">
        <f t="shared" si="8"/>
        <v>0.30759840000000005</v>
      </c>
      <c r="F123">
        <f t="shared" si="9"/>
        <v>0.79500000000000004</v>
      </c>
      <c r="G123">
        <f t="shared" si="10"/>
        <v>0.15598666666666663</v>
      </c>
      <c r="H123">
        <f t="shared" si="11"/>
        <v>0.999996</v>
      </c>
      <c r="I123">
        <f t="shared" si="12"/>
        <v>0.57825499999999996</v>
      </c>
      <c r="J123">
        <f t="shared" si="13"/>
        <v>0.375</v>
      </c>
      <c r="K123">
        <f t="shared" si="14"/>
        <v>0.57342833333333332</v>
      </c>
      <c r="L123">
        <f t="shared" si="15"/>
        <v>0.51921200000000001</v>
      </c>
      <c r="M123">
        <f t="shared" si="16"/>
        <v>0.48571428571428571</v>
      </c>
      <c r="N123">
        <v>0.375</v>
      </c>
      <c r="O123">
        <f t="shared" si="17"/>
        <v>0.71197313432835829</v>
      </c>
      <c r="P123">
        <v>0.79033199999999992</v>
      </c>
      <c r="Q123">
        <v>0.4325033333333333</v>
      </c>
      <c r="R123">
        <f t="shared" si="18"/>
        <v>0.30797375000000005</v>
      </c>
      <c r="S123">
        <f t="shared" si="19"/>
        <v>0.63166000000000011</v>
      </c>
      <c r="T123">
        <f t="shared" si="20"/>
        <v>0.61421199999999998</v>
      </c>
      <c r="U123">
        <f t="shared" si="20"/>
        <v>0.657474</v>
      </c>
      <c r="V123">
        <v>0.49245666666666665</v>
      </c>
      <c r="W123">
        <f t="shared" si="21"/>
        <v>0.41267999999999999</v>
      </c>
      <c r="X123">
        <f t="shared" si="22"/>
        <v>0.52543399999999996</v>
      </c>
      <c r="Y123">
        <f t="shared" si="22"/>
        <v>0.15881999999999999</v>
      </c>
      <c r="Z123">
        <f t="shared" si="22"/>
        <v>0.24</v>
      </c>
      <c r="AA123">
        <f t="shared" si="23"/>
        <v>0.47434545454545451</v>
      </c>
      <c r="AB123">
        <f t="shared" si="23"/>
        <v>0.1286030303030303</v>
      </c>
      <c r="AC123">
        <v>0.46966400000000003</v>
      </c>
      <c r="AD123">
        <f t="shared" si="24"/>
        <v>0.35592999999999997</v>
      </c>
      <c r="AE123">
        <f t="shared" si="25"/>
        <v>0.92428600000000005</v>
      </c>
      <c r="AF123">
        <f t="shared" si="26"/>
        <v>0.99761833333333338</v>
      </c>
      <c r="AG123">
        <f t="shared" si="27"/>
        <v>0</v>
      </c>
      <c r="AI123">
        <v>21.5</v>
      </c>
      <c r="AJ123">
        <f t="shared" si="28"/>
        <v>100.626</v>
      </c>
      <c r="AK123">
        <v>93</v>
      </c>
      <c r="AO123">
        <f t="shared" ref="AO123:AO132" si="36">0.04163*C123+0.04163*D123+0.01848*E123+0.01848*F123+0.01848*G123+0.04163*H123+0.04163*I123+0.02775*J123</f>
        <v>0.16635956954200001</v>
      </c>
      <c r="AP123">
        <v>66.056669999999997</v>
      </c>
      <c r="AQ123">
        <f t="shared" si="29"/>
        <v>16.514167499999999</v>
      </c>
      <c r="AS123">
        <f t="shared" ref="AS123:AS132" si="37">0.0625*K123+0.0625*L123+0.0625*M123+0.0625*N123</f>
        <v>0.12208466369047619</v>
      </c>
      <c r="AT123">
        <v>48.8339</v>
      </c>
      <c r="AU123">
        <f t="shared" si="30"/>
        <v>12.208475</v>
      </c>
      <c r="AW123">
        <f t="shared" ref="AW123:AW132" si="38">0.01663*O123+0.01663*P123+0.01663*Q123+0.02498*R123+0.02498*S123+0.02498*T123+0.02498*U123</f>
        <v>8.741463217221393E-2</v>
      </c>
      <c r="AX123">
        <v>57.292700000000004</v>
      </c>
      <c r="AY123">
        <f t="shared" si="31"/>
        <v>8.5939049999999995</v>
      </c>
      <c r="BA123">
        <f t="shared" ref="BA123:BA132" si="39">0.024*V123+0.024*W123+0.024*X123+0.024*Y123+0.024*Z123+0.02664*AA123+0.02664*AB123+0.02664*AC123</f>
        <v>7.2479772596363637E-2</v>
      </c>
      <c r="BB123">
        <v>36.267099999999999</v>
      </c>
      <c r="BC123">
        <f t="shared" si="32"/>
        <v>7.2534200000000002</v>
      </c>
      <c r="BE123">
        <f t="shared" ref="BE123:BE132" si="40">0.0375*(AD123+AE123+AF123+AG123)</f>
        <v>8.5418787499999996E-2</v>
      </c>
      <c r="BF123" s="8">
        <v>56.945900000000002</v>
      </c>
      <c r="BG123">
        <f t="shared" si="33"/>
        <v>8.5418850000000006</v>
      </c>
      <c r="BH123" s="8"/>
      <c r="BI123">
        <f t="shared" si="34"/>
        <v>0.53375742550105376</v>
      </c>
      <c r="BJ123">
        <f t="shared" si="35"/>
        <v>53.111852499999998</v>
      </c>
    </row>
    <row r="124" spans="1:62" x14ac:dyDescent="0.3">
      <c r="A124" t="s">
        <v>40</v>
      </c>
      <c r="B124" t="s">
        <v>41</v>
      </c>
      <c r="C124">
        <f t="shared" si="6"/>
        <v>0.99988999999999995</v>
      </c>
      <c r="D124">
        <f t="shared" si="7"/>
        <v>0.87902199999999997</v>
      </c>
      <c r="E124">
        <f t="shared" si="8"/>
        <v>0.43631039999999993</v>
      </c>
      <c r="F124">
        <f t="shared" si="9"/>
        <v>0.90575000000000006</v>
      </c>
      <c r="G124">
        <f t="shared" si="10"/>
        <v>0.53398000000000001</v>
      </c>
      <c r="H124">
        <f t="shared" si="11"/>
        <v>0.97919300000000009</v>
      </c>
      <c r="I124">
        <f t="shared" si="12"/>
        <v>0.61790800000000001</v>
      </c>
      <c r="J124">
        <f t="shared" si="13"/>
        <v>0.74556250000000002</v>
      </c>
      <c r="K124">
        <f t="shared" si="14"/>
        <v>0.85825499999999999</v>
      </c>
      <c r="L124">
        <f t="shared" si="15"/>
        <v>0.72428700000000001</v>
      </c>
      <c r="M124">
        <f t="shared" si="16"/>
        <v>0.70000000000000007</v>
      </c>
      <c r="N124">
        <v>0.23749999999999999</v>
      </c>
      <c r="O124">
        <f t="shared" si="17"/>
        <v>0.38407313432835821</v>
      </c>
      <c r="P124">
        <v>0.76693999999999984</v>
      </c>
      <c r="Q124">
        <v>0.64529833333333331</v>
      </c>
      <c r="R124">
        <f t="shared" si="18"/>
        <v>0.16999500000000003</v>
      </c>
      <c r="S124">
        <f t="shared" si="19"/>
        <v>0.39552333333333334</v>
      </c>
      <c r="T124">
        <f t="shared" si="20"/>
        <v>0.90800899999999996</v>
      </c>
      <c r="U124">
        <f t="shared" si="20"/>
        <v>0.75505100000000003</v>
      </c>
      <c r="V124">
        <v>0.74585833333333329</v>
      </c>
      <c r="W124">
        <f t="shared" si="21"/>
        <v>0.20852000000000001</v>
      </c>
      <c r="X124">
        <f t="shared" si="22"/>
        <v>0.74594800000000006</v>
      </c>
      <c r="Y124">
        <f t="shared" si="22"/>
        <v>0.30574600000000002</v>
      </c>
      <c r="Z124">
        <f t="shared" si="22"/>
        <v>0.52600000000000002</v>
      </c>
      <c r="AA124">
        <f t="shared" si="23"/>
        <v>0.50513636363636361</v>
      </c>
      <c r="AB124">
        <f t="shared" si="23"/>
        <v>0.25209393939393943</v>
      </c>
      <c r="AC124">
        <v>0.41006799999999999</v>
      </c>
      <c r="AD124">
        <f t="shared" si="24"/>
        <v>0.70122125000000002</v>
      </c>
      <c r="AE124">
        <f t="shared" si="25"/>
        <v>0.76</v>
      </c>
      <c r="AF124">
        <f t="shared" si="26"/>
        <v>0.85238166666666659</v>
      </c>
      <c r="AG124">
        <f t="shared" si="27"/>
        <v>0.6</v>
      </c>
      <c r="AI124">
        <v>40.4</v>
      </c>
      <c r="AJ124">
        <f t="shared" si="28"/>
        <v>138.49600000000001</v>
      </c>
      <c r="AK124">
        <v>128</v>
      </c>
      <c r="AO124">
        <f t="shared" si="36"/>
        <v>0.20006500715700001</v>
      </c>
      <c r="AP124">
        <v>80.115129999999994</v>
      </c>
      <c r="AQ124">
        <f t="shared" si="29"/>
        <v>20.028782499999998</v>
      </c>
      <c r="AS124">
        <f t="shared" si="37"/>
        <v>0.15750262500000001</v>
      </c>
      <c r="AT124">
        <v>63.001100000000001</v>
      </c>
      <c r="AU124">
        <f t="shared" si="30"/>
        <v>15.750275</v>
      </c>
      <c r="AW124">
        <f t="shared" si="38"/>
        <v>8.5542546473880599E-2</v>
      </c>
      <c r="AX124">
        <v>55.896209999999996</v>
      </c>
      <c r="AY124">
        <f t="shared" si="31"/>
        <v>8.3844314999999998</v>
      </c>
      <c r="BA124">
        <f t="shared" si="39"/>
        <v>9.1866562792727285E-2</v>
      </c>
      <c r="BB124">
        <v>45.945499999999996</v>
      </c>
      <c r="BC124">
        <f t="shared" si="32"/>
        <v>9.1890999999999998</v>
      </c>
      <c r="BE124">
        <f t="shared" si="40"/>
        <v>0.109260109375</v>
      </c>
      <c r="BF124" s="8">
        <v>72.840100000000007</v>
      </c>
      <c r="BG124">
        <f t="shared" si="33"/>
        <v>10.926015000000001</v>
      </c>
      <c r="BH124" s="8"/>
      <c r="BI124">
        <f t="shared" si="34"/>
        <v>0.64423685079860793</v>
      </c>
      <c r="BJ124">
        <f t="shared" si="35"/>
        <v>64.278604000000001</v>
      </c>
    </row>
    <row r="125" spans="1:62" x14ac:dyDescent="0.3">
      <c r="A125" t="s">
        <v>42</v>
      </c>
      <c r="B125" t="s">
        <v>43</v>
      </c>
      <c r="C125">
        <f t="shared" si="6"/>
        <v>0.30870499999999979</v>
      </c>
      <c r="D125">
        <f t="shared" si="7"/>
        <v>0.14722399999999994</v>
      </c>
      <c r="E125">
        <f t="shared" si="8"/>
        <v>0.55289440000000001</v>
      </c>
      <c r="F125">
        <f t="shared" si="9"/>
        <v>0.90722499999999995</v>
      </c>
      <c r="G125">
        <f t="shared" si="10"/>
        <v>0.76440133333333338</v>
      </c>
      <c r="H125">
        <f t="shared" si="11"/>
        <v>0.60709499999999994</v>
      </c>
      <c r="I125">
        <f t="shared" si="12"/>
        <v>0.29685400000000001</v>
      </c>
      <c r="J125">
        <f t="shared" si="13"/>
        <v>0.74324250000000003</v>
      </c>
      <c r="K125">
        <f t="shared" si="14"/>
        <v>0.41355833333333342</v>
      </c>
      <c r="L125">
        <f t="shared" si="15"/>
        <v>0.40041899999999997</v>
      </c>
      <c r="M125">
        <f t="shared" si="16"/>
        <v>0.37142857142857144</v>
      </c>
      <c r="N125">
        <v>0.46250000000000002</v>
      </c>
      <c r="O125">
        <f t="shared" si="17"/>
        <v>0.530734328358209</v>
      </c>
      <c r="P125">
        <v>0.36359399999999992</v>
      </c>
      <c r="Q125">
        <v>9.3495000000000009E-2</v>
      </c>
      <c r="R125">
        <f t="shared" si="18"/>
        <v>0.25758625000000002</v>
      </c>
      <c r="S125">
        <f t="shared" si="19"/>
        <v>0.34797</v>
      </c>
      <c r="T125">
        <f t="shared" si="20"/>
        <v>0.45885900000000002</v>
      </c>
      <c r="U125">
        <f t="shared" si="20"/>
        <v>0.52857900000000002</v>
      </c>
      <c r="V125">
        <v>0.34758333333333336</v>
      </c>
      <c r="W125">
        <f t="shared" si="21"/>
        <v>0.18639333333333333</v>
      </c>
      <c r="X125">
        <f t="shared" si="22"/>
        <v>0.16716600000000001</v>
      </c>
      <c r="Y125">
        <f t="shared" si="22"/>
        <v>0.27451399999999998</v>
      </c>
      <c r="Z125">
        <f t="shared" si="22"/>
        <v>8.8607999999999992E-2</v>
      </c>
      <c r="AA125">
        <f t="shared" si="23"/>
        <v>0.29072727272727272</v>
      </c>
      <c r="AB125">
        <f t="shared" si="23"/>
        <v>0.19953333333333334</v>
      </c>
      <c r="AC125">
        <v>0.15130399999999999</v>
      </c>
      <c r="AD125">
        <f t="shared" si="24"/>
        <v>0.28073124999999999</v>
      </c>
      <c r="AE125">
        <f t="shared" si="25"/>
        <v>0.63</v>
      </c>
      <c r="AF125">
        <f t="shared" si="26"/>
        <v>0.66666666666666663</v>
      </c>
      <c r="AG125">
        <f t="shared" si="27"/>
        <v>0.56720000000000004</v>
      </c>
      <c r="AI125">
        <v>11.2</v>
      </c>
      <c r="AJ125">
        <f t="shared" si="28"/>
        <v>74.658000000000001</v>
      </c>
      <c r="AK125">
        <v>69</v>
      </c>
      <c r="AO125">
        <f t="shared" si="36"/>
        <v>0.118345843667</v>
      </c>
      <c r="AP125">
        <v>45.907440000000008</v>
      </c>
      <c r="AQ125">
        <f t="shared" si="29"/>
        <v>11.476860000000002</v>
      </c>
      <c r="AS125">
        <f t="shared" si="37"/>
        <v>0.10299411904761904</v>
      </c>
      <c r="AT125">
        <v>40.822599999999994</v>
      </c>
      <c r="AU125">
        <f t="shared" si="30"/>
        <v>10.205649999999999</v>
      </c>
      <c r="AW125">
        <f t="shared" si="38"/>
        <v>5.6220498315597014E-2</v>
      </c>
      <c r="AX125">
        <v>36.889799999999994</v>
      </c>
      <c r="AY125">
        <f t="shared" si="31"/>
        <v>5.5334699999999986</v>
      </c>
      <c r="BA125">
        <f t="shared" si="39"/>
        <v>4.2633633105454552E-2</v>
      </c>
      <c r="BB125">
        <v>21.393889999999999</v>
      </c>
      <c r="BC125">
        <f t="shared" si="32"/>
        <v>4.278778</v>
      </c>
      <c r="BE125">
        <f t="shared" si="40"/>
        <v>8.0422421874999997E-2</v>
      </c>
      <c r="BF125" s="8">
        <v>53.614899999999999</v>
      </c>
      <c r="BG125">
        <f t="shared" si="33"/>
        <v>8.0422349999999998</v>
      </c>
      <c r="BH125" s="8"/>
      <c r="BI125">
        <f t="shared" si="34"/>
        <v>0.40061651601067055</v>
      </c>
      <c r="BJ125">
        <f t="shared" si="35"/>
        <v>39.536992999999995</v>
      </c>
    </row>
    <row r="126" spans="1:62" x14ac:dyDescent="0.3">
      <c r="A126" t="s">
        <v>44</v>
      </c>
      <c r="B126" t="s">
        <v>45</v>
      </c>
      <c r="C126">
        <f t="shared" si="6"/>
        <v>0.99071500000000012</v>
      </c>
      <c r="D126">
        <f t="shared" si="7"/>
        <v>0.22787400000000005</v>
      </c>
      <c r="E126">
        <f t="shared" si="8"/>
        <v>0.205404</v>
      </c>
      <c r="F126">
        <f t="shared" si="9"/>
        <v>0.95248599999999994</v>
      </c>
      <c r="G126">
        <f t="shared" si="10"/>
        <v>0.66990266666666665</v>
      </c>
      <c r="H126">
        <f t="shared" si="11"/>
        <v>0.90938999999999992</v>
      </c>
      <c r="I126">
        <f t="shared" si="12"/>
        <v>0.56657599999999997</v>
      </c>
      <c r="J126">
        <f t="shared" si="13"/>
        <v>0.43737999999999999</v>
      </c>
      <c r="K126">
        <f t="shared" si="14"/>
        <v>0.41599833333333341</v>
      </c>
      <c r="L126">
        <f t="shared" si="15"/>
        <v>0.47628900000000002</v>
      </c>
      <c r="M126">
        <f t="shared" si="16"/>
        <v>0.35714285714285715</v>
      </c>
      <c r="N126">
        <v>0.52500000000000002</v>
      </c>
      <c r="O126">
        <f t="shared" si="17"/>
        <v>0.66458059701492533</v>
      </c>
      <c r="P126">
        <v>0.66360800000000009</v>
      </c>
      <c r="Q126">
        <v>0.14243166666666665</v>
      </c>
      <c r="R126">
        <f t="shared" si="18"/>
        <v>0.21704999999999997</v>
      </c>
      <c r="S126">
        <f t="shared" si="19"/>
        <v>0.50039833333333328</v>
      </c>
      <c r="T126">
        <f t="shared" si="20"/>
        <v>0.41111700000000001</v>
      </c>
      <c r="U126">
        <f t="shared" si="20"/>
        <v>0.44438</v>
      </c>
      <c r="V126">
        <v>0.73064166666666674</v>
      </c>
      <c r="W126">
        <f t="shared" si="21"/>
        <v>0.53437333333333326</v>
      </c>
      <c r="X126">
        <f t="shared" si="22"/>
        <v>0.23568800000000001</v>
      </c>
      <c r="Y126">
        <f t="shared" si="22"/>
        <v>0.261542</v>
      </c>
      <c r="Z126">
        <f t="shared" si="22"/>
        <v>0.192</v>
      </c>
      <c r="AA126">
        <f t="shared" si="23"/>
        <v>0.57020606060606061</v>
      </c>
      <c r="AB126">
        <f t="shared" si="23"/>
        <v>0.40234848484848484</v>
      </c>
      <c r="AC126">
        <v>0.31698799999999999</v>
      </c>
      <c r="AD126">
        <f t="shared" si="24"/>
        <v>0.50971750000000005</v>
      </c>
      <c r="AE126">
        <f t="shared" si="25"/>
        <v>0.81</v>
      </c>
      <c r="AF126">
        <f t="shared" si="26"/>
        <v>0.9619049999999999</v>
      </c>
      <c r="AG126">
        <f t="shared" si="27"/>
        <v>0.44479999999999997</v>
      </c>
      <c r="AI126">
        <v>17.399999999999999</v>
      </c>
      <c r="AJ126">
        <f t="shared" si="28"/>
        <v>83.314000000000007</v>
      </c>
      <c r="AK126">
        <v>77</v>
      </c>
      <c r="AO126">
        <f t="shared" si="36"/>
        <v>0.15808922813000001</v>
      </c>
      <c r="AP126">
        <v>62.984579999999994</v>
      </c>
      <c r="AQ126">
        <f t="shared" si="29"/>
        <v>15.746144999999999</v>
      </c>
      <c r="AS126">
        <f t="shared" si="37"/>
        <v>0.11090188690476191</v>
      </c>
      <c r="AT126">
        <v>44.360799999999998</v>
      </c>
      <c r="AU126">
        <f t="shared" si="30"/>
        <v>11.090199999999999</v>
      </c>
      <c r="AW126">
        <f t="shared" si="38"/>
        <v>6.3748589411691536E-2</v>
      </c>
      <c r="AX126">
        <v>41.759499999999996</v>
      </c>
      <c r="AY126">
        <f t="shared" si="31"/>
        <v>6.2639249999999995</v>
      </c>
      <c r="BA126">
        <f t="shared" si="39"/>
        <v>8.1255293410909105E-2</v>
      </c>
      <c r="BB126">
        <v>40.644300000000001</v>
      </c>
      <c r="BC126">
        <f t="shared" si="32"/>
        <v>8.1288600000000013</v>
      </c>
      <c r="BE126">
        <f t="shared" si="40"/>
        <v>0.10224084374999999</v>
      </c>
      <c r="BF126" s="8">
        <v>68.160600000000002</v>
      </c>
      <c r="BG126">
        <f t="shared" si="33"/>
        <v>10.22409</v>
      </c>
      <c r="BH126" s="8"/>
      <c r="BI126">
        <f t="shared" si="34"/>
        <v>0.51623584160736258</v>
      </c>
      <c r="BJ126">
        <f t="shared" si="35"/>
        <v>51.453220000000002</v>
      </c>
    </row>
    <row r="127" spans="1:62" x14ac:dyDescent="0.3">
      <c r="A127" t="s">
        <v>46</v>
      </c>
      <c r="B127" t="s">
        <v>47</v>
      </c>
      <c r="C127">
        <f t="shared" si="6"/>
        <v>0.4380049999999997</v>
      </c>
      <c r="D127">
        <f t="shared" si="7"/>
        <v>0.20630399999999993</v>
      </c>
      <c r="E127">
        <f t="shared" si="8"/>
        <v>0.26856160000000001</v>
      </c>
      <c r="F127">
        <f t="shared" si="9"/>
        <v>0.44734999999999997</v>
      </c>
      <c r="G127">
        <f t="shared" si="10"/>
        <v>0.55702266666666678</v>
      </c>
      <c r="H127">
        <f t="shared" si="11"/>
        <v>0.70414199999999993</v>
      </c>
      <c r="I127">
        <f t="shared" si="12"/>
        <v>0.62807999999999997</v>
      </c>
      <c r="J127">
        <f t="shared" si="13"/>
        <v>0.70755999999999997</v>
      </c>
      <c r="K127">
        <f t="shared" si="14"/>
        <v>0.1964633333333333</v>
      </c>
      <c r="L127">
        <f t="shared" si="15"/>
        <v>0.26277100000000003</v>
      </c>
      <c r="M127">
        <f t="shared" si="16"/>
        <v>0.22857142857142859</v>
      </c>
      <c r="N127">
        <v>0.42000000000000004</v>
      </c>
      <c r="O127">
        <f t="shared" si="17"/>
        <v>0.51002238805970146</v>
      </c>
      <c r="P127">
        <v>0.34425800000000012</v>
      </c>
      <c r="Q127">
        <v>9.3493333333333345E-2</v>
      </c>
      <c r="R127">
        <f t="shared" si="18"/>
        <v>0.27797375000000002</v>
      </c>
      <c r="S127">
        <f t="shared" si="19"/>
        <v>0.63776500000000003</v>
      </c>
      <c r="T127">
        <f t="shared" si="20"/>
        <v>9.5677999999999999E-2</v>
      </c>
      <c r="U127">
        <f t="shared" si="20"/>
        <v>0.175594</v>
      </c>
      <c r="V127">
        <v>0.36654500000000001</v>
      </c>
      <c r="W127">
        <f t="shared" si="21"/>
        <v>0.26769999999999999</v>
      </c>
      <c r="X127">
        <f t="shared" si="22"/>
        <v>0.129552</v>
      </c>
      <c r="Y127">
        <f t="shared" si="22"/>
        <v>0.158</v>
      </c>
      <c r="Z127">
        <f t="shared" si="22"/>
        <v>0.11404400000000001</v>
      </c>
      <c r="AA127">
        <f t="shared" si="23"/>
        <v>0.22405454545454545</v>
      </c>
      <c r="AB127">
        <f t="shared" si="23"/>
        <v>0.14703333333333335</v>
      </c>
      <c r="AC127">
        <v>7.7032000000000003E-2</v>
      </c>
      <c r="AD127">
        <f t="shared" si="24"/>
        <v>9.9442500000000003E-2</v>
      </c>
      <c r="AE127">
        <f t="shared" si="25"/>
        <v>5.5E-2</v>
      </c>
      <c r="AF127">
        <f t="shared" si="26"/>
        <v>0.22618999999999995</v>
      </c>
      <c r="AG127">
        <f t="shared" si="27"/>
        <v>0.44400000000000001</v>
      </c>
      <c r="AI127">
        <v>8.1</v>
      </c>
      <c r="AJ127">
        <f t="shared" si="28"/>
        <v>61.674000000000007</v>
      </c>
      <c r="AK127">
        <v>57</v>
      </c>
      <c r="AO127">
        <f t="shared" si="36"/>
        <v>0.12544160077799998</v>
      </c>
      <c r="AP127">
        <v>49.833200000000005</v>
      </c>
      <c r="AQ127">
        <f t="shared" si="29"/>
        <v>12.458300000000001</v>
      </c>
      <c r="AS127">
        <f t="shared" si="37"/>
        <v>6.9237860119047617E-2</v>
      </c>
      <c r="AT127">
        <v>27.6952</v>
      </c>
      <c r="AU127">
        <f t="shared" si="30"/>
        <v>6.9238</v>
      </c>
      <c r="AW127">
        <f t="shared" si="38"/>
        <v>4.5413005521766171E-2</v>
      </c>
      <c r="AX127">
        <v>29.68646</v>
      </c>
      <c r="AY127">
        <f t="shared" si="31"/>
        <v>4.4529689999999995</v>
      </c>
      <c r="BA127">
        <f t="shared" si="39"/>
        <v>3.67980975709091E-2</v>
      </c>
      <c r="BB127">
        <v>18.410129999999999</v>
      </c>
      <c r="BC127">
        <f t="shared" si="32"/>
        <v>3.682026</v>
      </c>
      <c r="BE127">
        <f t="shared" si="40"/>
        <v>3.0923718749999995E-2</v>
      </c>
      <c r="BF127" s="8">
        <v>20.6158</v>
      </c>
      <c r="BG127">
        <f t="shared" si="33"/>
        <v>3.0923699999999998</v>
      </c>
      <c r="BH127" s="8"/>
      <c r="BI127">
        <f t="shared" si="34"/>
        <v>0.30781428273972289</v>
      </c>
      <c r="BJ127">
        <f t="shared" si="35"/>
        <v>30.609465</v>
      </c>
    </row>
    <row r="128" spans="1:62" x14ac:dyDescent="0.3">
      <c r="A128" t="s">
        <v>48</v>
      </c>
      <c r="B128" t="s">
        <v>49</v>
      </c>
      <c r="C128">
        <f t="shared" si="6"/>
        <v>0.3164450000000002</v>
      </c>
      <c r="D128">
        <f t="shared" si="7"/>
        <v>0.43061200000000016</v>
      </c>
      <c r="E128">
        <f t="shared" si="8"/>
        <v>0.30691840000000004</v>
      </c>
      <c r="F128">
        <f t="shared" si="9"/>
        <v>0.79529499999999997</v>
      </c>
      <c r="G128">
        <f t="shared" si="10"/>
        <v>0.81048533333333339</v>
      </c>
      <c r="H128">
        <f t="shared" si="11"/>
        <v>0.67082600000000003</v>
      </c>
      <c r="I128">
        <f t="shared" si="12"/>
        <v>0.30266700000000002</v>
      </c>
      <c r="J128">
        <f t="shared" si="13"/>
        <v>0.71797500000000003</v>
      </c>
      <c r="K128">
        <f t="shared" si="14"/>
        <v>0.56969166666666671</v>
      </c>
      <c r="L128">
        <f t="shared" si="15"/>
        <v>0.53146400000000005</v>
      </c>
      <c r="M128">
        <f t="shared" si="16"/>
        <v>0.39999999999999997</v>
      </c>
      <c r="N128">
        <v>0.44000000000000006</v>
      </c>
      <c r="O128">
        <f t="shared" si="17"/>
        <v>0.48128208955223889</v>
      </c>
      <c r="P128">
        <v>0.38572200000000012</v>
      </c>
      <c r="Q128">
        <v>0.12145666666666667</v>
      </c>
      <c r="R128">
        <f t="shared" si="18"/>
        <v>0.43138124999999999</v>
      </c>
      <c r="S128">
        <f t="shared" si="19"/>
        <v>0.48482500000000001</v>
      </c>
      <c r="T128">
        <f t="shared" si="20"/>
        <v>0.480078</v>
      </c>
      <c r="U128">
        <f t="shared" si="20"/>
        <v>0.61495500000000003</v>
      </c>
      <c r="V128">
        <v>0.50658333333333327</v>
      </c>
      <c r="W128">
        <f t="shared" si="21"/>
        <v>0.2029</v>
      </c>
      <c r="X128">
        <f t="shared" si="22"/>
        <v>0.24113399999999999</v>
      </c>
      <c r="Y128">
        <f t="shared" si="22"/>
        <v>0.225468</v>
      </c>
      <c r="Z128">
        <f t="shared" si="22"/>
        <v>0.26474599999999998</v>
      </c>
      <c r="AA128">
        <f t="shared" si="23"/>
        <v>0.37772121212121212</v>
      </c>
      <c r="AB128">
        <f t="shared" si="23"/>
        <v>0.33094848484848488</v>
      </c>
      <c r="AC128">
        <v>0.25378000000000001</v>
      </c>
      <c r="AD128">
        <f t="shared" si="24"/>
        <v>0.20345249999999998</v>
      </c>
      <c r="AE128">
        <f t="shared" si="25"/>
        <v>0.19142900000000002</v>
      </c>
      <c r="AF128">
        <f t="shared" si="26"/>
        <v>0.31428500000000004</v>
      </c>
      <c r="AG128">
        <f t="shared" si="27"/>
        <v>0.46400000000000002</v>
      </c>
      <c r="AI128">
        <v>14.5</v>
      </c>
      <c r="AJ128">
        <f t="shared" si="28"/>
        <v>83.314000000000007</v>
      </c>
      <c r="AK128">
        <v>77</v>
      </c>
      <c r="AO128">
        <f t="shared" si="36"/>
        <v>0.12689697534200003</v>
      </c>
      <c r="AP128">
        <v>48.923000000000002</v>
      </c>
      <c r="AQ128">
        <f t="shared" si="29"/>
        <v>12.23075</v>
      </c>
      <c r="AS128">
        <f t="shared" si="37"/>
        <v>0.12132222916666666</v>
      </c>
      <c r="AT128">
        <v>48.5289</v>
      </c>
      <c r="AU128">
        <f t="shared" si="30"/>
        <v>12.132225</v>
      </c>
      <c r="AW128">
        <f t="shared" si="38"/>
        <v>6.6678858840920396E-2</v>
      </c>
      <c r="AX128">
        <v>43.837999999999994</v>
      </c>
      <c r="AY128">
        <f t="shared" si="31"/>
        <v>6.5756999999999985</v>
      </c>
      <c r="BA128">
        <f t="shared" si="39"/>
        <v>6.0219611927272723E-2</v>
      </c>
      <c r="BB128">
        <v>30.122700000000002</v>
      </c>
      <c r="BC128">
        <f t="shared" si="32"/>
        <v>6.0245400000000009</v>
      </c>
      <c r="BE128">
        <f t="shared" si="40"/>
        <v>4.3993743750000001E-2</v>
      </c>
      <c r="BF128" s="8">
        <v>29.3292</v>
      </c>
      <c r="BG128">
        <f t="shared" si="33"/>
        <v>4.3993799999999998</v>
      </c>
      <c r="BH128" s="8"/>
      <c r="BI128">
        <f t="shared" si="34"/>
        <v>0.41911141902685978</v>
      </c>
      <c r="BJ128">
        <f t="shared" si="35"/>
        <v>41.362594999999999</v>
      </c>
    </row>
    <row r="129" spans="1:62" x14ac:dyDescent="0.3">
      <c r="A129" t="s">
        <v>50</v>
      </c>
      <c r="B129" t="s">
        <v>51</v>
      </c>
      <c r="C129">
        <f t="shared" si="6"/>
        <v>0.77275500000000008</v>
      </c>
      <c r="D129">
        <f t="shared" si="7"/>
        <v>0.49255799999999994</v>
      </c>
      <c r="E129">
        <f t="shared" si="8"/>
        <v>0.18426240000000002</v>
      </c>
      <c r="F129">
        <f t="shared" si="9"/>
        <v>0.93652299999999999</v>
      </c>
      <c r="G129">
        <f t="shared" si="10"/>
        <v>0.47184399999999999</v>
      </c>
      <c r="H129">
        <f t="shared" si="11"/>
        <v>0.80817499999999998</v>
      </c>
      <c r="I129">
        <f t="shared" si="12"/>
        <v>0.13324999999999998</v>
      </c>
      <c r="J129">
        <f t="shared" si="13"/>
        <v>0.58735999999999999</v>
      </c>
      <c r="K129">
        <f t="shared" si="14"/>
        <v>0.50857833333333347</v>
      </c>
      <c r="L129">
        <f t="shared" si="15"/>
        <v>0.50904400000000005</v>
      </c>
      <c r="M129">
        <f t="shared" si="16"/>
        <v>0.5</v>
      </c>
      <c r="N129">
        <v>0.47750000000000004</v>
      </c>
      <c r="O129">
        <f t="shared" si="17"/>
        <v>0.65157611940298521</v>
      </c>
      <c r="P129">
        <v>0.56785200000000002</v>
      </c>
      <c r="Q129">
        <v>0.2923466666666667</v>
      </c>
      <c r="R129">
        <f t="shared" si="18"/>
        <v>0.20058625000000002</v>
      </c>
      <c r="S129">
        <f t="shared" si="19"/>
        <v>0.18543333333333328</v>
      </c>
      <c r="T129">
        <f t="shared" si="20"/>
        <v>0.46049200000000001</v>
      </c>
      <c r="U129">
        <f t="shared" si="20"/>
        <v>0.51611200000000002</v>
      </c>
      <c r="V129">
        <v>0.54833666666666658</v>
      </c>
      <c r="W129">
        <f t="shared" si="21"/>
        <v>0.32505999999999996</v>
      </c>
      <c r="X129">
        <f t="shared" si="22"/>
        <v>0.32977600000000001</v>
      </c>
      <c r="Y129">
        <f t="shared" si="22"/>
        <v>0.32513599999999998</v>
      </c>
      <c r="Z129">
        <f t="shared" si="22"/>
        <v>0.21871600000000002</v>
      </c>
      <c r="AA129">
        <f t="shared" si="23"/>
        <v>0.46906666666666669</v>
      </c>
      <c r="AB129">
        <f t="shared" si="23"/>
        <v>0.25601515151515147</v>
      </c>
      <c r="AC129">
        <v>0.41853200000000002</v>
      </c>
      <c r="AD129">
        <f t="shared" si="24"/>
        <v>0.30271875000000004</v>
      </c>
      <c r="AE129">
        <f t="shared" si="25"/>
        <v>0.43285699999999999</v>
      </c>
      <c r="AF129">
        <f t="shared" si="26"/>
        <v>0.73333333333333328</v>
      </c>
      <c r="AG129">
        <f t="shared" si="27"/>
        <v>0.33600000000000002</v>
      </c>
      <c r="AI129">
        <v>18.8</v>
      </c>
      <c r="AJ129">
        <f t="shared" si="28"/>
        <v>89.806000000000012</v>
      </c>
      <c r="AK129">
        <v>83</v>
      </c>
      <c r="AO129">
        <f t="shared" si="36"/>
        <v>0.13759753425200003</v>
      </c>
      <c r="AP129">
        <v>54.979129999999998</v>
      </c>
      <c r="AQ129">
        <f t="shared" si="29"/>
        <v>13.744782499999999</v>
      </c>
      <c r="AS129">
        <f t="shared" si="37"/>
        <v>0.12469514583333335</v>
      </c>
      <c r="AT129">
        <v>49.878100000000003</v>
      </c>
      <c r="AU129">
        <f t="shared" si="30"/>
        <v>12.469525000000001</v>
      </c>
      <c r="AW129">
        <f t="shared" si="38"/>
        <v>5.9179151804004973E-2</v>
      </c>
      <c r="AX129">
        <v>38.642060000000001</v>
      </c>
      <c r="AY129">
        <f t="shared" si="31"/>
        <v>5.7963089999999999</v>
      </c>
      <c r="BA129">
        <f t="shared" si="39"/>
        <v>7.2394464116363633E-2</v>
      </c>
      <c r="BB129">
        <v>36.212500000000006</v>
      </c>
      <c r="BC129">
        <f t="shared" si="32"/>
        <v>7.2425000000000015</v>
      </c>
      <c r="BE129">
        <f t="shared" si="40"/>
        <v>6.7684090624999999E-2</v>
      </c>
      <c r="BF129" s="8">
        <v>45.122700000000002</v>
      </c>
      <c r="BG129">
        <f t="shared" si="33"/>
        <v>6.7684050000000004</v>
      </c>
      <c r="BH129" s="8"/>
      <c r="BI129">
        <f t="shared" si="34"/>
        <v>0.46155038663070191</v>
      </c>
      <c r="BJ129">
        <f t="shared" si="35"/>
        <v>46.021521499999999</v>
      </c>
    </row>
    <row r="130" spans="1:62" x14ac:dyDescent="0.3">
      <c r="A130" t="s">
        <v>52</v>
      </c>
      <c r="B130" t="s">
        <v>53</v>
      </c>
      <c r="C130">
        <f t="shared" si="6"/>
        <v>0.75278500000000004</v>
      </c>
      <c r="D130">
        <f t="shared" si="7"/>
        <v>0.37464799999999998</v>
      </c>
      <c r="E130">
        <f t="shared" si="8"/>
        <v>0.44252480000000005</v>
      </c>
      <c r="F130">
        <f t="shared" si="9"/>
        <v>0.8590000000000001</v>
      </c>
      <c r="G130">
        <f t="shared" si="10"/>
        <v>0.63754</v>
      </c>
      <c r="H130">
        <f t="shared" si="11"/>
        <v>0.76594300000000004</v>
      </c>
      <c r="I130">
        <f t="shared" si="12"/>
        <v>0.29197200000000001</v>
      </c>
      <c r="J130">
        <f t="shared" si="13"/>
        <v>0.39319749999999998</v>
      </c>
      <c r="K130">
        <f t="shared" si="14"/>
        <v>0.5790116666666667</v>
      </c>
      <c r="L130">
        <f t="shared" si="15"/>
        <v>0.53896999999999995</v>
      </c>
      <c r="M130">
        <f t="shared" si="16"/>
        <v>0.44285714285714289</v>
      </c>
      <c r="N130">
        <v>0.47499999999999998</v>
      </c>
      <c r="O130">
        <f t="shared" si="17"/>
        <v>0.68071791044776109</v>
      </c>
      <c r="P130">
        <v>0.66242600000000007</v>
      </c>
      <c r="Q130">
        <v>0.44935166666666665</v>
      </c>
      <c r="R130">
        <f t="shared" si="18"/>
        <v>0.10819624999999999</v>
      </c>
      <c r="S130">
        <f t="shared" si="19"/>
        <v>0.41212666666666659</v>
      </c>
      <c r="T130">
        <f t="shared" si="20"/>
        <v>0.50035600000000002</v>
      </c>
      <c r="U130">
        <f t="shared" si="20"/>
        <v>0.53173199999999998</v>
      </c>
      <c r="V130">
        <v>0.58621666666666672</v>
      </c>
      <c r="W130">
        <f t="shared" si="21"/>
        <v>0.43491999999999997</v>
      </c>
      <c r="X130">
        <f t="shared" si="22"/>
        <v>0.42803800000000003</v>
      </c>
      <c r="Y130">
        <f t="shared" si="22"/>
        <v>0.19973199999999999</v>
      </c>
      <c r="Z130">
        <f t="shared" si="22"/>
        <v>0.20153799999999999</v>
      </c>
      <c r="AA130">
        <f t="shared" si="23"/>
        <v>0.48653030303030298</v>
      </c>
      <c r="AB130">
        <f t="shared" si="23"/>
        <v>0.22250909090909093</v>
      </c>
      <c r="AC130">
        <v>0.23549199999999998</v>
      </c>
      <c r="AD130">
        <f t="shared" si="24"/>
        <v>0.47075750000000005</v>
      </c>
      <c r="AE130">
        <f t="shared" si="25"/>
        <v>0.67833299999999996</v>
      </c>
      <c r="AF130">
        <f t="shared" si="26"/>
        <v>0.85714333333333337</v>
      </c>
      <c r="AG130">
        <f t="shared" si="27"/>
        <v>0.81599999999999995</v>
      </c>
      <c r="AI130">
        <v>23.3</v>
      </c>
      <c r="AJ130">
        <f t="shared" si="28"/>
        <v>97.38000000000001</v>
      </c>
      <c r="AK130">
        <v>90</v>
      </c>
      <c r="AO130">
        <f t="shared" si="36"/>
        <v>0.13772118536899999</v>
      </c>
      <c r="AP130">
        <v>54.121150000000007</v>
      </c>
      <c r="AQ130">
        <f t="shared" si="29"/>
        <v>13.530287500000002</v>
      </c>
      <c r="AS130">
        <f t="shared" si="37"/>
        <v>0.12723992559523808</v>
      </c>
      <c r="AT130">
        <v>50.895899999999997</v>
      </c>
      <c r="AU130">
        <f t="shared" si="30"/>
        <v>12.723974999999999</v>
      </c>
      <c r="AW130">
        <f t="shared" si="38"/>
        <v>6.858842614574627E-2</v>
      </c>
      <c r="AX130">
        <v>44.770650000000003</v>
      </c>
      <c r="AY130">
        <f t="shared" si="31"/>
        <v>6.7155975000000003</v>
      </c>
      <c r="BA130">
        <f t="shared" si="39"/>
        <v>6.9572988334545449E-2</v>
      </c>
      <c r="BB130">
        <v>34.799100000000003</v>
      </c>
      <c r="BC130">
        <f t="shared" si="32"/>
        <v>6.9598200000000006</v>
      </c>
      <c r="BE130">
        <f t="shared" si="40"/>
        <v>0.10583376874999999</v>
      </c>
      <c r="BF130" s="8">
        <v>70.555800000000005</v>
      </c>
      <c r="BG130">
        <f t="shared" si="33"/>
        <v>10.58337</v>
      </c>
      <c r="BH130" s="8"/>
      <c r="BI130">
        <f t="shared" si="34"/>
        <v>0.50895629419452981</v>
      </c>
      <c r="BJ130">
        <f t="shared" si="35"/>
        <v>50.513050000000007</v>
      </c>
    </row>
    <row r="131" spans="1:62" x14ac:dyDescent="0.3">
      <c r="A131" t="s">
        <v>54</v>
      </c>
      <c r="B131" t="s">
        <v>55</v>
      </c>
      <c r="C131">
        <f t="shared" si="6"/>
        <v>0.94862499999999983</v>
      </c>
      <c r="D131">
        <f t="shared" si="7"/>
        <v>0.36011200000000004</v>
      </c>
      <c r="E131">
        <f t="shared" si="8"/>
        <v>0.71684799999999993</v>
      </c>
      <c r="F131">
        <f t="shared" si="9"/>
        <v>0.99967499999999998</v>
      </c>
      <c r="G131">
        <f t="shared" si="10"/>
        <v>0.89825199999999994</v>
      </c>
      <c r="H131">
        <f t="shared" si="11"/>
        <v>0.76396600000000003</v>
      </c>
      <c r="I131">
        <f t="shared" si="12"/>
        <v>0.57241399999999998</v>
      </c>
      <c r="J131">
        <f t="shared" si="13"/>
        <v>0.79248724999999998</v>
      </c>
      <c r="K131">
        <f t="shared" si="14"/>
        <v>0.81015833333333331</v>
      </c>
      <c r="L131">
        <f t="shared" si="15"/>
        <v>0.71581699999999993</v>
      </c>
      <c r="M131">
        <f t="shared" si="16"/>
        <v>0.82857142857142851</v>
      </c>
      <c r="N131">
        <v>0.36749999999999999</v>
      </c>
      <c r="O131">
        <f t="shared" si="17"/>
        <v>0.75290597014925364</v>
      </c>
      <c r="P131">
        <v>0.81762400000000013</v>
      </c>
      <c r="Q131">
        <v>0.81113000000000002</v>
      </c>
      <c r="R131">
        <f t="shared" si="18"/>
        <v>0.29076250000000003</v>
      </c>
      <c r="S131">
        <f t="shared" si="19"/>
        <v>0.48250166666666677</v>
      </c>
      <c r="T131">
        <f t="shared" si="20"/>
        <v>0.87890800000000002</v>
      </c>
      <c r="U131">
        <f t="shared" si="20"/>
        <v>0.77604899999999999</v>
      </c>
      <c r="V131">
        <v>0.71333333333333326</v>
      </c>
      <c r="W131">
        <f t="shared" si="21"/>
        <v>0.18288666666666667</v>
      </c>
      <c r="X131">
        <f t="shared" si="22"/>
        <v>0.42874600000000002</v>
      </c>
      <c r="Y131">
        <f t="shared" si="22"/>
        <v>0.6</v>
      </c>
      <c r="Z131">
        <f t="shared" si="22"/>
        <v>0.59399999999999997</v>
      </c>
      <c r="AA131">
        <f t="shared" si="23"/>
        <v>0.77486969696969688</v>
      </c>
      <c r="AB131">
        <f t="shared" si="23"/>
        <v>0.40943333333333332</v>
      </c>
      <c r="AC131">
        <v>0.38622000000000001</v>
      </c>
      <c r="AD131">
        <f t="shared" si="24"/>
        <v>0.61144624999999997</v>
      </c>
      <c r="AE131">
        <f t="shared" si="25"/>
        <v>0.74714299999999989</v>
      </c>
      <c r="AF131">
        <f t="shared" si="26"/>
        <v>0.81428500000000004</v>
      </c>
      <c r="AG131">
        <f t="shared" si="27"/>
        <v>0.4</v>
      </c>
      <c r="AI131">
        <v>45.8</v>
      </c>
      <c r="AJ131">
        <f t="shared" si="28"/>
        <v>134.16800000000001</v>
      </c>
      <c r="AK131">
        <v>124</v>
      </c>
      <c r="AO131">
        <f t="shared" si="36"/>
        <v>0.1804287838975</v>
      </c>
      <c r="AP131">
        <v>72.198009999999996</v>
      </c>
      <c r="AQ131">
        <f t="shared" si="29"/>
        <v>18.049502499999999</v>
      </c>
      <c r="AS131">
        <f t="shared" si="37"/>
        <v>0.17012792261904761</v>
      </c>
      <c r="AT131">
        <v>68.051199999999994</v>
      </c>
      <c r="AU131">
        <f t="shared" si="30"/>
        <v>17.012799999999999</v>
      </c>
      <c r="AW131">
        <f t="shared" si="38"/>
        <v>0.10026397004691542</v>
      </c>
      <c r="AX131">
        <v>65.585499999999996</v>
      </c>
      <c r="AY131">
        <f t="shared" si="31"/>
        <v>9.8378249999999987</v>
      </c>
      <c r="BA131">
        <f t="shared" si="39"/>
        <v>0.10229391752727274</v>
      </c>
      <c r="BB131">
        <v>50.7547</v>
      </c>
      <c r="BC131">
        <f t="shared" si="32"/>
        <v>10.15094</v>
      </c>
      <c r="BE131">
        <f t="shared" si="40"/>
        <v>9.6482784374999991E-2</v>
      </c>
      <c r="BF131" s="8">
        <v>64.321899999999999</v>
      </c>
      <c r="BG131">
        <f t="shared" si="33"/>
        <v>9.6482849999999996</v>
      </c>
      <c r="BH131" s="8"/>
      <c r="BI131">
        <f t="shared" si="34"/>
        <v>0.64959737846573584</v>
      </c>
      <c r="BJ131">
        <f t="shared" si="35"/>
        <v>64.699352499999989</v>
      </c>
    </row>
    <row r="132" spans="1:62" x14ac:dyDescent="0.3">
      <c r="A132" t="s">
        <v>56</v>
      </c>
      <c r="B132" t="s">
        <v>57</v>
      </c>
      <c r="C132">
        <f t="shared" si="6"/>
        <v>0.99888499999999991</v>
      </c>
      <c r="D132">
        <f t="shared" si="7"/>
        <v>0.70833200000000007</v>
      </c>
      <c r="E132">
        <f t="shared" si="8"/>
        <v>0.50686399999999998</v>
      </c>
      <c r="F132">
        <f t="shared" si="9"/>
        <v>0.92500000000000004</v>
      </c>
      <c r="G132">
        <f t="shared" si="10"/>
        <v>0.64271866666666677</v>
      </c>
      <c r="H132">
        <f t="shared" si="11"/>
        <v>0.90542500000000004</v>
      </c>
      <c r="I132">
        <f t="shared" si="12"/>
        <v>0.36218400000000001</v>
      </c>
      <c r="J132">
        <f t="shared" si="13"/>
        <v>0.70314999999999994</v>
      </c>
      <c r="K132">
        <f t="shared" si="14"/>
        <v>0.82702500000000001</v>
      </c>
      <c r="L132">
        <f t="shared" si="15"/>
        <v>0.67265199999999992</v>
      </c>
      <c r="M132">
        <f t="shared" si="16"/>
        <v>0.68571428571428572</v>
      </c>
      <c r="N132">
        <v>0.57499999999999996</v>
      </c>
      <c r="O132">
        <f t="shared" si="17"/>
        <v>0.56898955223880587</v>
      </c>
      <c r="P132">
        <v>0.59457799999999994</v>
      </c>
      <c r="Q132">
        <v>0.56324666666666667</v>
      </c>
      <c r="R132">
        <f t="shared" si="18"/>
        <v>0.28598125000000002</v>
      </c>
      <c r="S132">
        <f t="shared" si="19"/>
        <v>0.52276</v>
      </c>
      <c r="T132">
        <f t="shared" si="20"/>
        <v>0.63458499999999995</v>
      </c>
      <c r="U132">
        <f t="shared" si="20"/>
        <v>0.87449399999999999</v>
      </c>
      <c r="V132">
        <v>0.27833999999999998</v>
      </c>
      <c r="W132">
        <f t="shared" si="21"/>
        <v>0.10506666666666667</v>
      </c>
      <c r="X132">
        <f t="shared" si="22"/>
        <v>0.68409999999999993</v>
      </c>
      <c r="Y132">
        <f t="shared" si="22"/>
        <v>0.16200000000000001</v>
      </c>
      <c r="Z132">
        <f t="shared" si="22"/>
        <v>0.37</v>
      </c>
      <c r="AA132">
        <f t="shared" si="23"/>
        <v>0.59966666666666668</v>
      </c>
      <c r="AB132">
        <f t="shared" si="23"/>
        <v>0.24173030303030305</v>
      </c>
      <c r="AC132">
        <v>0.35947600000000002</v>
      </c>
      <c r="AD132">
        <f t="shared" si="24"/>
        <v>0.43003125000000003</v>
      </c>
      <c r="AE132">
        <f t="shared" si="25"/>
        <v>0.16714300000000001</v>
      </c>
      <c r="AF132">
        <f t="shared" si="26"/>
        <v>0.61428500000000008</v>
      </c>
      <c r="AG132">
        <f t="shared" si="27"/>
        <v>0.69199999999999995</v>
      </c>
      <c r="AI132">
        <v>39.6</v>
      </c>
      <c r="AJ132">
        <f t="shared" si="28"/>
        <v>116.85600000000001</v>
      </c>
      <c r="AK132">
        <v>108</v>
      </c>
      <c r="AO132">
        <f t="shared" si="36"/>
        <v>0.18169270656</v>
      </c>
      <c r="AP132">
        <v>72.07029</v>
      </c>
      <c r="AQ132">
        <f t="shared" si="29"/>
        <v>18.0175725</v>
      </c>
      <c r="AS132">
        <f t="shared" si="37"/>
        <v>0.17252445535714284</v>
      </c>
      <c r="AT132">
        <v>69.009799999999998</v>
      </c>
      <c r="AU132">
        <f t="shared" si="30"/>
        <v>17.25245</v>
      </c>
      <c r="AW132">
        <f t="shared" si="38"/>
        <v>8.6616070305398002E-2</v>
      </c>
      <c r="AX132">
        <v>56.742899999999999</v>
      </c>
      <c r="AY132">
        <f t="shared" si="31"/>
        <v>8.5114349999999988</v>
      </c>
      <c r="BA132">
        <f t="shared" si="39"/>
        <v>7.0379415912727269E-2</v>
      </c>
      <c r="BB132">
        <v>35.212900000000005</v>
      </c>
      <c r="BC132">
        <f t="shared" si="32"/>
        <v>7.042580000000001</v>
      </c>
      <c r="BE132">
        <f t="shared" si="40"/>
        <v>7.1379721874999996E-2</v>
      </c>
      <c r="BF132" s="8">
        <v>47.586500000000001</v>
      </c>
      <c r="BG132">
        <f t="shared" si="33"/>
        <v>7.137975</v>
      </c>
      <c r="BH132" s="8"/>
      <c r="BI132">
        <f t="shared" si="34"/>
        <v>0.58259237001026798</v>
      </c>
      <c r="BJ132">
        <f t="shared" si="35"/>
        <v>57.962012499999993</v>
      </c>
    </row>
    <row r="134" spans="1:62" x14ac:dyDescent="0.3">
      <c r="A134" t="s">
        <v>163</v>
      </c>
      <c r="C134">
        <v>4.1625000000000002E-2</v>
      </c>
      <c r="D134">
        <v>4.1625000000000002E-2</v>
      </c>
      <c r="E134">
        <v>1.8481500000000001E-2</v>
      </c>
      <c r="F134">
        <v>1.8481500000000001E-2</v>
      </c>
      <c r="G134">
        <v>1.8481500000000001E-2</v>
      </c>
      <c r="H134">
        <v>4.1625000000000002E-2</v>
      </c>
      <c r="I134">
        <v>4.1625000000000002E-2</v>
      </c>
      <c r="J134">
        <v>2.775E-2</v>
      </c>
      <c r="K134">
        <v>6.25E-2</v>
      </c>
      <c r="L134">
        <v>6.25E-2</v>
      </c>
      <c r="M134">
        <v>6.25E-2</v>
      </c>
      <c r="N134">
        <v>6.25E-2</v>
      </c>
      <c r="O134">
        <v>1.6633350000000002E-2</v>
      </c>
      <c r="P134">
        <v>1.6633350000000002E-2</v>
      </c>
      <c r="Q134">
        <v>1.6633350000000002E-2</v>
      </c>
      <c r="R134">
        <v>2.4975000000000001E-2</v>
      </c>
      <c r="S134">
        <v>2.4975000000000001E-2</v>
      </c>
      <c r="T134">
        <v>2.4975000000000001E-2</v>
      </c>
      <c r="U134">
        <v>2.4975000000000001E-2</v>
      </c>
      <c r="V134">
        <v>2.4E-2</v>
      </c>
      <c r="W134">
        <v>2.4E-2</v>
      </c>
      <c r="X134">
        <v>2.4E-2</v>
      </c>
      <c r="Y134">
        <v>2.4E-2</v>
      </c>
      <c r="Z134">
        <v>2.4E-2</v>
      </c>
      <c r="AA134">
        <v>2.6640000000000007E-2</v>
      </c>
      <c r="AB134">
        <v>2.6640000000000007E-2</v>
      </c>
      <c r="AC134">
        <v>2.6640000000000007E-2</v>
      </c>
      <c r="AD134">
        <v>3.7499999999999999E-2</v>
      </c>
      <c r="AE134">
        <v>3.7499999999999999E-2</v>
      </c>
      <c r="AF134">
        <v>3.7499999999999999E-2</v>
      </c>
      <c r="AG134">
        <v>3.7499999999999999E-2</v>
      </c>
    </row>
    <row r="136" spans="1:62" x14ac:dyDescent="0.3">
      <c r="A136" s="14">
        <v>2015</v>
      </c>
    </row>
    <row r="137" spans="1:62" x14ac:dyDescent="0.3">
      <c r="A137" t="s">
        <v>2</v>
      </c>
      <c r="B137" t="s">
        <v>3</v>
      </c>
      <c r="C137">
        <v>99.249600000000001</v>
      </c>
      <c r="D137" s="15">
        <v>63.892699999999998</v>
      </c>
      <c r="E137" s="15">
        <v>65.240200000000002</v>
      </c>
      <c r="F137" s="23">
        <v>75</v>
      </c>
      <c r="G137" s="15">
        <v>75.737399999999994</v>
      </c>
      <c r="H137" s="15">
        <v>88.160600000000002</v>
      </c>
      <c r="I137" s="15">
        <v>17.890999999999998</v>
      </c>
      <c r="J137">
        <v>1.06175</v>
      </c>
      <c r="K137">
        <v>77.312799999999996</v>
      </c>
      <c r="L137" s="20">
        <v>64.003399999999999</v>
      </c>
      <c r="M137" s="15">
        <v>3.7</v>
      </c>
      <c r="N137" s="10">
        <v>16.399999999999999</v>
      </c>
      <c r="O137" s="15">
        <v>66.929299999999998</v>
      </c>
      <c r="P137" s="20">
        <v>78.735799999999998</v>
      </c>
      <c r="Q137" s="20">
        <v>14.4054</v>
      </c>
      <c r="R137" s="15">
        <v>28.973700000000001</v>
      </c>
      <c r="S137" s="15">
        <v>54.617400000000004</v>
      </c>
      <c r="T137" s="15">
        <v>59.196300000000001</v>
      </c>
      <c r="U137" s="15">
        <v>64.665199999999999</v>
      </c>
      <c r="V137">
        <v>45.451599999999999</v>
      </c>
      <c r="W137" s="15">
        <v>5.6367000000000003</v>
      </c>
      <c r="X137" s="15">
        <v>14.5183</v>
      </c>
      <c r="Y137" s="15">
        <v>11.0421</v>
      </c>
      <c r="Z137" s="15">
        <v>6.0590999999999999</v>
      </c>
      <c r="AA137" s="15">
        <v>12.476100000000001</v>
      </c>
      <c r="AB137">
        <v>7.1029999999999998</v>
      </c>
      <c r="AC137">
        <v>9.6796000000000006</v>
      </c>
      <c r="AD137">
        <v>36.183999999999997</v>
      </c>
      <c r="AE137">
        <v>52.142899999999997</v>
      </c>
      <c r="AF137">
        <v>90.428600000000003</v>
      </c>
      <c r="AG137" s="20">
        <v>0.68720000000000003</v>
      </c>
    </row>
    <row r="138" spans="1:62" x14ac:dyDescent="0.3">
      <c r="A138" t="s">
        <v>4</v>
      </c>
      <c r="B138" t="s">
        <v>5</v>
      </c>
      <c r="C138">
        <v>99.924999999999997</v>
      </c>
      <c r="D138" s="15">
        <v>80.804299999999998</v>
      </c>
      <c r="E138" s="15">
        <v>53.7149</v>
      </c>
      <c r="F138" s="23">
        <v>85</v>
      </c>
      <c r="G138" s="15">
        <v>74.747500000000002</v>
      </c>
      <c r="H138" s="15">
        <v>98.840999999999994</v>
      </c>
      <c r="I138" s="15">
        <v>73.091700000000003</v>
      </c>
      <c r="J138">
        <v>1.2435</v>
      </c>
      <c r="K138">
        <v>82.962699999999998</v>
      </c>
      <c r="L138" s="20">
        <v>60.286000000000001</v>
      </c>
      <c r="M138" s="15">
        <v>4.2</v>
      </c>
      <c r="N138" s="10">
        <v>13</v>
      </c>
      <c r="O138" s="15">
        <v>62.275100000000002</v>
      </c>
      <c r="P138" s="20">
        <v>72.022599999999997</v>
      </c>
      <c r="Q138" s="20">
        <v>12.315799999999999</v>
      </c>
      <c r="R138" s="15">
        <v>42.144599999999997</v>
      </c>
      <c r="S138" s="15">
        <v>61.685699999999997</v>
      </c>
      <c r="T138" s="15">
        <v>72.050600000000003</v>
      </c>
      <c r="U138" s="15">
        <v>62.965899999999998</v>
      </c>
      <c r="V138">
        <v>47.315600000000003</v>
      </c>
      <c r="W138" s="15">
        <v>5.4577999999999998</v>
      </c>
      <c r="X138" s="15">
        <v>18.12</v>
      </c>
      <c r="Y138" s="15">
        <v>10.921900000000001</v>
      </c>
      <c r="Z138" s="15">
        <v>14.323399999999999</v>
      </c>
      <c r="AA138" s="15">
        <v>22.208200000000001</v>
      </c>
      <c r="AB138" s="20">
        <v>14</v>
      </c>
      <c r="AC138">
        <v>8.8893000000000004</v>
      </c>
      <c r="AD138">
        <v>42.223599999999998</v>
      </c>
      <c r="AE138">
        <v>62</v>
      </c>
      <c r="AF138">
        <v>81.285700000000006</v>
      </c>
      <c r="AG138" s="20">
        <v>0.33760000000000001</v>
      </c>
    </row>
    <row r="139" spans="1:62" x14ac:dyDescent="0.3">
      <c r="A139" t="s">
        <v>6</v>
      </c>
      <c r="B139" t="s">
        <v>7</v>
      </c>
      <c r="C139">
        <v>95.109700000000004</v>
      </c>
      <c r="D139" s="15">
        <v>53.990600000000001</v>
      </c>
      <c r="E139" s="15">
        <v>58.104100000000003</v>
      </c>
      <c r="F139" s="23">
        <v>55</v>
      </c>
      <c r="G139" s="15">
        <v>38.414099999999998</v>
      </c>
      <c r="H139" s="15">
        <v>69.402199999999993</v>
      </c>
      <c r="I139" s="15">
        <v>44.045299999999997</v>
      </c>
      <c r="J139">
        <v>1.9970300000000001</v>
      </c>
      <c r="K139">
        <v>53.655000000000001</v>
      </c>
      <c r="L139" s="20">
        <v>31.215699999999998</v>
      </c>
      <c r="M139" s="15">
        <v>2.2999999999999998</v>
      </c>
      <c r="N139" s="10">
        <v>13.3</v>
      </c>
      <c r="O139" s="15">
        <v>73.667500000000004</v>
      </c>
      <c r="P139" s="20">
        <v>63.863</v>
      </c>
      <c r="Q139" s="20">
        <v>8.0998000000000001</v>
      </c>
      <c r="R139" s="15">
        <v>82.153700000000001</v>
      </c>
      <c r="S139" s="15">
        <v>71.301900000000003</v>
      </c>
      <c r="T139" s="15">
        <v>8.4739000000000004</v>
      </c>
      <c r="U139" s="15">
        <v>27.992100000000001</v>
      </c>
      <c r="V139">
        <v>27.231300000000001</v>
      </c>
      <c r="W139" s="15">
        <v>9.2491000000000003</v>
      </c>
      <c r="X139" s="15">
        <v>7.1978</v>
      </c>
      <c r="Y139" s="15">
        <v>8.6343999999999994</v>
      </c>
      <c r="Z139" s="15">
        <v>6.2462999999999997</v>
      </c>
      <c r="AA139" s="15">
        <v>5.5049999999999999</v>
      </c>
      <c r="AB139">
        <v>1.3875999999999999</v>
      </c>
      <c r="AC139">
        <v>2.1061999999999999</v>
      </c>
      <c r="AD139">
        <v>12.5555</v>
      </c>
      <c r="AE139">
        <v>19.333300000000001</v>
      </c>
      <c r="AF139">
        <v>60.714300000000001</v>
      </c>
      <c r="AG139" s="20">
        <v>0.56000000000000005</v>
      </c>
    </row>
    <row r="140" spans="1:62" x14ac:dyDescent="0.3">
      <c r="A140" t="s">
        <v>8</v>
      </c>
      <c r="B140" t="s">
        <v>9</v>
      </c>
      <c r="C140">
        <v>96.579099999999997</v>
      </c>
      <c r="D140" s="15">
        <v>61.181600000000003</v>
      </c>
      <c r="E140" s="15">
        <v>67.754499999999993</v>
      </c>
      <c r="F140" s="21">
        <v>66.731099999999998</v>
      </c>
      <c r="G140" s="15">
        <v>37.777799999999999</v>
      </c>
      <c r="H140" s="15">
        <v>47.486800000000002</v>
      </c>
      <c r="I140" s="15">
        <v>0.57911800000000002</v>
      </c>
      <c r="J140">
        <v>2.9804300000000001</v>
      </c>
      <c r="K140">
        <v>65.329099999999997</v>
      </c>
      <c r="L140" s="20">
        <v>50.912500000000001</v>
      </c>
      <c r="M140" s="15">
        <v>2.5</v>
      </c>
      <c r="N140" s="10">
        <v>17.399999999999999</v>
      </c>
      <c r="O140" s="15">
        <v>78.648600000000002</v>
      </c>
      <c r="P140" s="20">
        <v>85.171400000000006</v>
      </c>
      <c r="Q140" s="20">
        <v>16.8368</v>
      </c>
      <c r="R140" s="15">
        <v>37.966500000000003</v>
      </c>
      <c r="S140" s="15">
        <v>58.978400000000001</v>
      </c>
      <c r="T140" s="15">
        <v>27.907299999999999</v>
      </c>
      <c r="U140" s="15">
        <v>39.528100000000002</v>
      </c>
      <c r="V140" s="20">
        <v>31</v>
      </c>
      <c r="W140" s="15">
        <v>4.6955</v>
      </c>
      <c r="X140" s="15">
        <v>14.882</v>
      </c>
      <c r="Y140" s="15">
        <v>10.321199999999999</v>
      </c>
      <c r="Z140" s="15">
        <v>15.849299999999999</v>
      </c>
      <c r="AA140" s="20">
        <v>21</v>
      </c>
      <c r="AB140">
        <v>10.981299999999999</v>
      </c>
      <c r="AC140">
        <v>8.3595000000000006</v>
      </c>
      <c r="AD140">
        <v>18.266300000000001</v>
      </c>
      <c r="AE140">
        <v>2</v>
      </c>
      <c r="AF140">
        <v>54.142899999999997</v>
      </c>
      <c r="AG140" s="20">
        <v>0.46800000000000003</v>
      </c>
    </row>
    <row r="141" spans="1:62" x14ac:dyDescent="0.3">
      <c r="A141" t="s">
        <v>10</v>
      </c>
      <c r="B141" t="s">
        <v>11</v>
      </c>
      <c r="C141">
        <v>99.995000000000005</v>
      </c>
      <c r="D141" s="15">
        <v>67.975200000000001</v>
      </c>
      <c r="E141" s="15">
        <v>45.755600000000001</v>
      </c>
      <c r="F141" s="23">
        <v>30</v>
      </c>
      <c r="G141" s="15">
        <v>31.313099999999999</v>
      </c>
      <c r="H141" s="15">
        <v>80.113100000000003</v>
      </c>
      <c r="I141" s="15">
        <v>4.3813199999999997</v>
      </c>
      <c r="J141">
        <v>3.35669</v>
      </c>
      <c r="K141">
        <v>65.2971</v>
      </c>
      <c r="L141" s="20">
        <v>42.549700000000001</v>
      </c>
      <c r="M141" s="15">
        <v>2.2999999999999998</v>
      </c>
      <c r="N141" s="10">
        <v>9</v>
      </c>
      <c r="O141" s="15">
        <v>72.046999999999997</v>
      </c>
      <c r="P141" s="20">
        <v>85.8947</v>
      </c>
      <c r="Q141" s="20">
        <v>11.5229</v>
      </c>
      <c r="R141" s="15">
        <v>59.219499999999996</v>
      </c>
      <c r="S141" s="15">
        <v>72.270200000000003</v>
      </c>
      <c r="T141" s="15">
        <v>34.911999999999999</v>
      </c>
      <c r="U141" s="15">
        <v>38.355699999999999</v>
      </c>
      <c r="V141">
        <v>36.061399999999999</v>
      </c>
      <c r="W141" s="15">
        <v>3.1305999999999998</v>
      </c>
      <c r="X141" s="15">
        <v>23.939599999999999</v>
      </c>
      <c r="Y141" s="15">
        <v>3.4988000000000001</v>
      </c>
      <c r="Z141" s="15">
        <v>4.9223999999999997</v>
      </c>
      <c r="AA141" s="15">
        <v>10.003500000000001</v>
      </c>
      <c r="AB141">
        <v>9.6513000000000009</v>
      </c>
      <c r="AC141">
        <v>6.0681000000000003</v>
      </c>
      <c r="AD141">
        <v>27.7258</v>
      </c>
      <c r="AE141">
        <v>70</v>
      </c>
      <c r="AF141">
        <v>60.714300000000001</v>
      </c>
      <c r="AG141" s="20">
        <v>0.41520000000000001</v>
      </c>
    </row>
    <row r="142" spans="1:62" x14ac:dyDescent="0.3">
      <c r="A142" t="s">
        <v>12</v>
      </c>
      <c r="B142" t="s">
        <v>13</v>
      </c>
      <c r="C142">
        <v>98.499899999999997</v>
      </c>
      <c r="D142" s="15">
        <v>75.913700000000006</v>
      </c>
      <c r="E142" s="15">
        <v>62.316699999999997</v>
      </c>
      <c r="F142" s="21">
        <v>94.3</v>
      </c>
      <c r="G142" s="15">
        <v>57.575800000000001</v>
      </c>
      <c r="H142" s="15">
        <v>67.309700000000007</v>
      </c>
      <c r="I142" s="15">
        <v>24.0352</v>
      </c>
      <c r="J142">
        <v>2.15517</v>
      </c>
      <c r="K142">
        <v>75.515500000000003</v>
      </c>
      <c r="L142" s="20">
        <v>56.893500000000003</v>
      </c>
      <c r="M142" s="15">
        <v>3.7</v>
      </c>
      <c r="N142" s="10">
        <v>16.7</v>
      </c>
      <c r="O142" s="15">
        <v>86.186599999999999</v>
      </c>
      <c r="P142" s="20">
        <v>71.562899999999999</v>
      </c>
      <c r="Q142" s="20">
        <v>3.8694999999999999</v>
      </c>
      <c r="R142" s="15">
        <v>45.423699999999997</v>
      </c>
      <c r="S142" s="15">
        <v>50.159399999999998</v>
      </c>
      <c r="T142" s="15">
        <v>57.768900000000002</v>
      </c>
      <c r="U142" s="15">
        <v>52.408799999999999</v>
      </c>
      <c r="V142">
        <v>27.595300000000002</v>
      </c>
      <c r="W142" s="15">
        <v>1.2707999999999999</v>
      </c>
      <c r="X142">
        <v>8.3000000000000007</v>
      </c>
      <c r="Y142" s="15">
        <v>11.118499999999999</v>
      </c>
      <c r="Z142" s="15">
        <v>8.9141999999999992</v>
      </c>
      <c r="AA142" s="15">
        <v>25.8567</v>
      </c>
      <c r="AB142">
        <v>18.482500000000002</v>
      </c>
      <c r="AC142">
        <v>12.0441</v>
      </c>
      <c r="AD142">
        <v>13.682</v>
      </c>
      <c r="AE142">
        <v>27.6</v>
      </c>
      <c r="AF142">
        <v>57.857100000000003</v>
      </c>
      <c r="AG142" s="20">
        <v>0.22800000000000001</v>
      </c>
    </row>
    <row r="143" spans="1:62" x14ac:dyDescent="0.3">
      <c r="A143" t="s">
        <v>14</v>
      </c>
      <c r="B143" t="s">
        <v>15</v>
      </c>
      <c r="C143">
        <v>99.110399999999998</v>
      </c>
      <c r="D143" s="15">
        <v>79.196399999999997</v>
      </c>
      <c r="E143" s="15">
        <v>111.048</v>
      </c>
      <c r="F143" s="21">
        <v>99.967500000000001</v>
      </c>
      <c r="G143" s="15">
        <v>70.707099999999997</v>
      </c>
      <c r="H143" s="15">
        <v>91.703900000000004</v>
      </c>
      <c r="I143" s="15">
        <v>31.441299999999998</v>
      </c>
      <c r="J143">
        <v>1.13439</v>
      </c>
      <c r="K143">
        <v>91.763999999999996</v>
      </c>
      <c r="L143" s="20">
        <v>74.911799999999999</v>
      </c>
      <c r="M143" s="15">
        <v>4.0999999999999996</v>
      </c>
      <c r="N143" s="10">
        <v>18.8</v>
      </c>
      <c r="O143" s="15">
        <v>74.395499999999998</v>
      </c>
      <c r="P143" s="20">
        <v>89.921899999999994</v>
      </c>
      <c r="Q143" s="20">
        <v>49.035600000000002</v>
      </c>
      <c r="R143" s="15">
        <v>49.377200000000002</v>
      </c>
      <c r="S143" s="15">
        <v>69.267600000000002</v>
      </c>
      <c r="T143" s="15">
        <v>87.798900000000003</v>
      </c>
      <c r="U143" s="15">
        <v>80.615200000000002</v>
      </c>
      <c r="V143">
        <v>42.238300000000002</v>
      </c>
      <c r="W143" s="15">
        <v>3.2143000000000002</v>
      </c>
      <c r="X143" s="15">
        <v>18.952200000000001</v>
      </c>
      <c r="Y143" s="15">
        <v>58.847999999999999</v>
      </c>
      <c r="Z143" s="15">
        <v>28.121500000000001</v>
      </c>
      <c r="AA143" s="15">
        <v>25.657499999999999</v>
      </c>
      <c r="AB143">
        <v>13.773</v>
      </c>
      <c r="AC143">
        <v>9.8600999999999992</v>
      </c>
      <c r="AD143">
        <v>68.757400000000004</v>
      </c>
      <c r="AE143">
        <v>76.599999999999994</v>
      </c>
      <c r="AF143">
        <v>87.285700000000006</v>
      </c>
      <c r="AG143" s="20">
        <v>0.4904</v>
      </c>
    </row>
    <row r="144" spans="1:62" x14ac:dyDescent="0.3">
      <c r="A144" t="s">
        <v>16</v>
      </c>
      <c r="B144" t="s">
        <v>17</v>
      </c>
      <c r="C144">
        <v>86.047700000000006</v>
      </c>
      <c r="D144" s="15">
        <v>68.7333</v>
      </c>
      <c r="E144" s="15">
        <v>97.145399999999995</v>
      </c>
      <c r="F144" s="21">
        <v>94.5</v>
      </c>
      <c r="G144" s="15">
        <v>97.979799999999997</v>
      </c>
      <c r="H144" s="15">
        <v>75.073999999999998</v>
      </c>
      <c r="I144" s="15">
        <v>22.715699999999998</v>
      </c>
      <c r="J144">
        <v>1.4427300000000001</v>
      </c>
      <c r="K144">
        <v>81.773700000000005</v>
      </c>
      <c r="L144" s="20">
        <v>64.514700000000005</v>
      </c>
      <c r="M144" s="15">
        <v>4.0999999999999996</v>
      </c>
      <c r="N144" s="10">
        <v>13.2</v>
      </c>
      <c r="O144" s="15">
        <v>89.847099999999998</v>
      </c>
      <c r="P144" s="20">
        <v>84.342200000000005</v>
      </c>
      <c r="Q144" s="20">
        <v>24.265899999999998</v>
      </c>
      <c r="R144" s="15">
        <v>50.695099999999996</v>
      </c>
      <c r="S144" s="15">
        <v>60.110599999999998</v>
      </c>
      <c r="T144" s="15">
        <v>90.883399999999995</v>
      </c>
      <c r="U144" s="15">
        <v>56.764299999999999</v>
      </c>
      <c r="V144">
        <v>16.624500000000001</v>
      </c>
      <c r="W144" s="15">
        <v>2.6602999999999999</v>
      </c>
      <c r="X144" s="15">
        <v>7.9073000000000002</v>
      </c>
      <c r="Y144" s="15">
        <v>10.5284</v>
      </c>
      <c r="Z144" s="15">
        <v>9.3587000000000007</v>
      </c>
      <c r="AA144" s="15">
        <v>11.923299999999999</v>
      </c>
      <c r="AB144">
        <v>9.2378</v>
      </c>
      <c r="AC144">
        <v>5.5396000000000001</v>
      </c>
      <c r="AD144">
        <v>37.623600000000003</v>
      </c>
      <c r="AE144">
        <v>92.714299999999994</v>
      </c>
      <c r="AF144">
        <v>93.857100000000003</v>
      </c>
      <c r="AG144" s="20">
        <v>0.29199999999999998</v>
      </c>
    </row>
    <row r="145" spans="1:33" x14ac:dyDescent="0.3">
      <c r="A145" t="s">
        <v>18</v>
      </c>
      <c r="B145" t="s">
        <v>19</v>
      </c>
      <c r="C145">
        <v>96.982500000000002</v>
      </c>
      <c r="D145" s="15">
        <v>61.435200000000002</v>
      </c>
      <c r="E145" s="15">
        <v>131.19900000000001</v>
      </c>
      <c r="F145" s="21">
        <v>97</v>
      </c>
      <c r="G145" s="15">
        <v>77.777799999999999</v>
      </c>
      <c r="H145" s="15">
        <v>75.089299999999994</v>
      </c>
      <c r="I145" s="15">
        <v>24.278400000000001</v>
      </c>
      <c r="J145">
        <v>0.99408300000000005</v>
      </c>
      <c r="K145">
        <v>89.882199999999997</v>
      </c>
      <c r="L145" s="20">
        <v>73.971400000000003</v>
      </c>
      <c r="M145" s="15">
        <v>6.5</v>
      </c>
      <c r="N145" s="10">
        <v>21.7</v>
      </c>
      <c r="O145" s="15">
        <v>84.766900000000007</v>
      </c>
      <c r="P145" s="20">
        <v>90.860200000000006</v>
      </c>
      <c r="Q145" s="20">
        <v>36.658200000000001</v>
      </c>
      <c r="R145" s="15">
        <v>30.3154</v>
      </c>
      <c r="S145" s="15">
        <v>60.14</v>
      </c>
      <c r="T145" s="15">
        <v>92.664599999999993</v>
      </c>
      <c r="U145" s="15">
        <v>73.398300000000006</v>
      </c>
      <c r="V145">
        <v>39.274799999999999</v>
      </c>
      <c r="W145" s="15">
        <v>5.8182</v>
      </c>
      <c r="X145" s="15">
        <v>20.798400000000001</v>
      </c>
      <c r="Y145">
        <v>64</v>
      </c>
      <c r="Z145" s="15">
        <v>32.8095</v>
      </c>
      <c r="AA145" s="15">
        <v>14.130800000000001</v>
      </c>
      <c r="AB145" s="20">
        <v>1</v>
      </c>
      <c r="AC145">
        <v>4.7561999999999998</v>
      </c>
      <c r="AD145">
        <v>60.347999999999999</v>
      </c>
      <c r="AE145">
        <v>81</v>
      </c>
      <c r="AF145">
        <v>89.714299999999994</v>
      </c>
      <c r="AG145" s="20">
        <v>0.69599999999999995</v>
      </c>
    </row>
    <row r="146" spans="1:33" x14ac:dyDescent="0.3">
      <c r="A146" t="s">
        <v>20</v>
      </c>
      <c r="B146" t="s">
        <v>21</v>
      </c>
      <c r="C146">
        <v>99.730900000000005</v>
      </c>
      <c r="D146" s="15">
        <v>73.611999999999995</v>
      </c>
      <c r="E146" s="15">
        <v>58.806600000000003</v>
      </c>
      <c r="F146" s="21">
        <v>68.833299999999994</v>
      </c>
      <c r="G146" s="15">
        <v>63.636400000000002</v>
      </c>
      <c r="H146" s="15">
        <v>42.608199999999997</v>
      </c>
      <c r="I146" s="15">
        <v>9.4445300000000003</v>
      </c>
      <c r="J146">
        <v>1.0172099999999999</v>
      </c>
      <c r="K146">
        <v>79.996200000000002</v>
      </c>
      <c r="L146" s="20">
        <v>56.782699999999998</v>
      </c>
      <c r="M146" s="15">
        <v>3.3</v>
      </c>
      <c r="N146" s="10">
        <v>22.9</v>
      </c>
      <c r="O146" s="15">
        <v>46.4741</v>
      </c>
      <c r="P146" s="20">
        <v>74.91</v>
      </c>
      <c r="Q146" s="20">
        <v>12.062799999999999</v>
      </c>
      <c r="R146" s="20">
        <v>29.8</v>
      </c>
      <c r="S146" s="15">
        <v>46.006100000000004</v>
      </c>
      <c r="T146" s="15">
        <v>68.769499999999994</v>
      </c>
      <c r="U146" s="15">
        <v>72.563400000000001</v>
      </c>
      <c r="V146">
        <v>35.299300000000002</v>
      </c>
      <c r="W146" s="15">
        <v>2.7094999999999998</v>
      </c>
      <c r="X146">
        <v>9.5</v>
      </c>
      <c r="Y146">
        <v>11.2</v>
      </c>
      <c r="Z146" s="15">
        <v>7.5282</v>
      </c>
      <c r="AA146" s="15">
        <v>11.088200000000001</v>
      </c>
      <c r="AB146">
        <v>9.4083000000000006</v>
      </c>
      <c r="AC146">
        <v>5.2111000000000001</v>
      </c>
      <c r="AD146" s="20">
        <v>43</v>
      </c>
      <c r="AE146">
        <v>27</v>
      </c>
      <c r="AF146">
        <v>80</v>
      </c>
      <c r="AG146" s="20">
        <v>0.76400000000000001</v>
      </c>
    </row>
    <row r="147" spans="1:33" x14ac:dyDescent="0.3">
      <c r="A147" t="s">
        <v>22</v>
      </c>
      <c r="B147" t="s">
        <v>23</v>
      </c>
      <c r="C147">
        <v>97.9</v>
      </c>
      <c r="D147" s="15">
        <v>83.1755</v>
      </c>
      <c r="E147" s="15">
        <v>64.098399999999998</v>
      </c>
      <c r="F147" s="21">
        <v>86</v>
      </c>
      <c r="G147" s="15">
        <v>100</v>
      </c>
      <c r="H147" s="15">
        <v>80.8</v>
      </c>
      <c r="I147" s="15">
        <v>18.052</v>
      </c>
      <c r="J147">
        <v>0.89561500000000005</v>
      </c>
      <c r="K147">
        <v>82.310100000000006</v>
      </c>
      <c r="L147" s="20">
        <v>66.714600000000004</v>
      </c>
      <c r="M147" s="15">
        <v>3.5</v>
      </c>
      <c r="N147" s="10">
        <v>16.2</v>
      </c>
      <c r="O147" s="15">
        <v>70.237300000000005</v>
      </c>
      <c r="P147" s="20">
        <v>77.896199999999993</v>
      </c>
      <c r="Q147" s="20">
        <v>23.453199999999999</v>
      </c>
      <c r="R147" s="15">
        <v>27.5473</v>
      </c>
      <c r="S147" s="15">
        <v>49.114899999999999</v>
      </c>
      <c r="T147" s="15">
        <v>56.573500000000003</v>
      </c>
      <c r="U147" s="15">
        <v>80.250100000000003</v>
      </c>
      <c r="V147">
        <v>35.1111</v>
      </c>
      <c r="W147" s="15">
        <v>3.9567999999999999</v>
      </c>
      <c r="X147" s="15">
        <v>11.2569</v>
      </c>
      <c r="Y147" s="15">
        <v>11.9857</v>
      </c>
      <c r="Z147" s="15">
        <v>6.1608999999999998</v>
      </c>
      <c r="AA147" s="15">
        <v>21.920400000000001</v>
      </c>
      <c r="AB147">
        <v>9.5315999999999992</v>
      </c>
      <c r="AC147" s="20">
        <v>8.5</v>
      </c>
      <c r="AD147">
        <v>18.415299999999998</v>
      </c>
      <c r="AE147">
        <v>33.714300000000001</v>
      </c>
      <c r="AF147">
        <v>74.857100000000003</v>
      </c>
      <c r="AG147" s="20">
        <v>0.51119999999999999</v>
      </c>
    </row>
    <row r="148" spans="1:33" x14ac:dyDescent="0.3">
      <c r="A148" t="s">
        <v>24</v>
      </c>
      <c r="B148" t="s">
        <v>25</v>
      </c>
      <c r="C148">
        <v>99.262500000000003</v>
      </c>
      <c r="D148" s="15">
        <v>63.227200000000003</v>
      </c>
      <c r="E148" s="15">
        <v>38.5259</v>
      </c>
      <c r="F148" s="21">
        <v>79.795100000000005</v>
      </c>
      <c r="G148" s="15">
        <v>74.343400000000003</v>
      </c>
      <c r="H148" s="15">
        <v>34.0107</v>
      </c>
      <c r="I148" s="15">
        <v>2.5571700000000002</v>
      </c>
      <c r="J148" s="20">
        <v>1.82</v>
      </c>
      <c r="K148">
        <v>59.031300000000002</v>
      </c>
      <c r="L148" s="20">
        <v>44.0124</v>
      </c>
      <c r="M148" s="15">
        <v>1.6</v>
      </c>
      <c r="N148" s="10">
        <v>13.9</v>
      </c>
      <c r="O148" s="15">
        <v>84.8964</v>
      </c>
      <c r="P148" s="20">
        <v>76.583100000000002</v>
      </c>
      <c r="Q148" s="20">
        <v>11.8584</v>
      </c>
      <c r="R148" s="15">
        <v>45.0336</v>
      </c>
      <c r="S148" s="15">
        <v>64.318899999999999</v>
      </c>
      <c r="T148" s="15">
        <v>20.795500000000001</v>
      </c>
      <c r="U148" s="15">
        <v>39.881700000000002</v>
      </c>
      <c r="V148">
        <v>39.625</v>
      </c>
      <c r="W148" s="15">
        <v>2.5602999999999998</v>
      </c>
      <c r="X148" s="15">
        <v>17.366700000000002</v>
      </c>
      <c r="Y148">
        <v>8</v>
      </c>
      <c r="Z148" s="15">
        <v>4.6688000000000001</v>
      </c>
      <c r="AA148" s="15">
        <v>9.1068999999999996</v>
      </c>
      <c r="AB148">
        <v>1.3</v>
      </c>
      <c r="AC148">
        <v>4.2850999999999999</v>
      </c>
      <c r="AD148">
        <v>37.516500000000001</v>
      </c>
      <c r="AE148">
        <v>7.3333300000000001</v>
      </c>
      <c r="AF148">
        <v>48.142899999999997</v>
      </c>
      <c r="AG148" s="20">
        <v>0.63439999999999996</v>
      </c>
    </row>
    <row r="149" spans="1:33" x14ac:dyDescent="0.3">
      <c r="A149" t="s">
        <v>26</v>
      </c>
      <c r="B149" t="s">
        <v>27</v>
      </c>
      <c r="C149">
        <v>94.370800000000003</v>
      </c>
      <c r="D149" s="15">
        <v>66.406899999999993</v>
      </c>
      <c r="E149" s="15">
        <v>31.746500000000001</v>
      </c>
      <c r="F149" s="21">
        <v>92.4405</v>
      </c>
      <c r="G149" s="15">
        <v>71.212100000000007</v>
      </c>
      <c r="H149" s="15">
        <v>75.581800000000001</v>
      </c>
      <c r="I149" s="15">
        <v>36.486499999999999</v>
      </c>
      <c r="J149">
        <v>1.3476999999999999</v>
      </c>
      <c r="K149">
        <v>74.066000000000003</v>
      </c>
      <c r="L149" s="20">
        <v>49.520499999999998</v>
      </c>
      <c r="M149" s="15">
        <v>3.5</v>
      </c>
      <c r="N149" s="10">
        <v>9.5</v>
      </c>
      <c r="O149" s="15">
        <v>85.603200000000001</v>
      </c>
      <c r="P149" s="20">
        <v>80.787499999999994</v>
      </c>
      <c r="Q149" s="20">
        <v>7.7023999999999999</v>
      </c>
      <c r="R149" s="15">
        <v>52.678699999999999</v>
      </c>
      <c r="S149" s="15">
        <v>79.341899999999995</v>
      </c>
      <c r="T149" s="15">
        <v>40.344299999999997</v>
      </c>
      <c r="U149" s="15">
        <v>42.278300000000002</v>
      </c>
      <c r="V149">
        <v>15.542999999999999</v>
      </c>
      <c r="W149" s="15">
        <v>3.8580999999999999</v>
      </c>
      <c r="X149" s="15">
        <v>8.8815000000000008</v>
      </c>
      <c r="Y149">
        <v>5.65</v>
      </c>
      <c r="Z149" s="15">
        <v>4.9988000000000001</v>
      </c>
      <c r="AA149" s="15">
        <v>9.7898999999999994</v>
      </c>
      <c r="AB149">
        <v>6.8620999999999999</v>
      </c>
      <c r="AC149">
        <v>3.8744000000000001</v>
      </c>
      <c r="AD149">
        <v>30.849900000000002</v>
      </c>
      <c r="AE149">
        <v>19.399999999999999</v>
      </c>
      <c r="AF149">
        <v>44.571399999999997</v>
      </c>
      <c r="AG149" s="20">
        <v>0.496</v>
      </c>
    </row>
    <row r="150" spans="1:33" x14ac:dyDescent="0.3">
      <c r="A150" t="s">
        <v>28</v>
      </c>
      <c r="B150" t="s">
        <v>29</v>
      </c>
      <c r="C150">
        <v>96.262</v>
      </c>
      <c r="D150" s="15">
        <v>61.538499999999999</v>
      </c>
      <c r="E150" s="15">
        <v>71.285200000000003</v>
      </c>
      <c r="F150" s="21">
        <v>93.666700000000006</v>
      </c>
      <c r="G150" s="15">
        <v>76.767700000000005</v>
      </c>
      <c r="H150" s="15">
        <v>70.740899999999996</v>
      </c>
      <c r="I150" s="15">
        <v>40.050400000000003</v>
      </c>
      <c r="J150">
        <v>2.00814</v>
      </c>
      <c r="K150">
        <v>76.312600000000003</v>
      </c>
      <c r="L150" s="20">
        <v>44.382300000000001</v>
      </c>
      <c r="M150" s="15">
        <v>3.8</v>
      </c>
      <c r="N150" s="10">
        <v>22.5</v>
      </c>
      <c r="O150" s="15">
        <v>45.963799999999999</v>
      </c>
      <c r="P150" s="20">
        <v>72.703100000000006</v>
      </c>
      <c r="Q150" s="20">
        <v>24.100200000000001</v>
      </c>
      <c r="R150" s="15">
        <v>35.903100000000002</v>
      </c>
      <c r="S150" s="15">
        <v>63.289000000000001</v>
      </c>
      <c r="T150" s="15">
        <v>60.374899999999997</v>
      </c>
      <c r="U150" s="15">
        <v>61.868299999999998</v>
      </c>
      <c r="V150">
        <v>23.393699999999999</v>
      </c>
      <c r="W150" s="15">
        <v>4.0351999999999997</v>
      </c>
      <c r="X150" s="15">
        <v>30.873899999999999</v>
      </c>
      <c r="Y150" s="15">
        <v>14.2281</v>
      </c>
      <c r="Z150" s="15">
        <v>15.4985</v>
      </c>
      <c r="AA150" s="15">
        <v>25.889800000000001</v>
      </c>
      <c r="AB150">
        <v>17.076799999999999</v>
      </c>
      <c r="AC150">
        <v>11.3348</v>
      </c>
      <c r="AD150">
        <v>56.039499999999997</v>
      </c>
      <c r="AE150">
        <v>32.166699999999999</v>
      </c>
      <c r="AF150">
        <v>90.5</v>
      </c>
      <c r="AG150" s="20">
        <v>0.436</v>
      </c>
    </row>
    <row r="151" spans="1:33" x14ac:dyDescent="0.3">
      <c r="A151" t="s">
        <v>30</v>
      </c>
      <c r="B151" t="s">
        <v>31</v>
      </c>
      <c r="C151">
        <v>99.149000000000001</v>
      </c>
      <c r="D151" s="15">
        <v>51.109299999999998</v>
      </c>
      <c r="E151" s="15">
        <v>66.260000000000005</v>
      </c>
      <c r="F151" s="21">
        <v>86.157399999999996</v>
      </c>
      <c r="G151" s="15">
        <v>67.2727</v>
      </c>
      <c r="H151" s="15">
        <v>31.677600000000002</v>
      </c>
      <c r="I151" s="15">
        <v>2.1930200000000002</v>
      </c>
      <c r="J151">
        <v>1.6224799999999999</v>
      </c>
      <c r="K151">
        <v>59.447400000000002</v>
      </c>
      <c r="L151" s="20">
        <v>43.301600000000001</v>
      </c>
      <c r="M151" s="15">
        <v>2.5</v>
      </c>
      <c r="N151" s="10">
        <v>13.2</v>
      </c>
      <c r="O151" s="15">
        <v>60.283700000000003</v>
      </c>
      <c r="P151" s="20">
        <v>79.437299999999993</v>
      </c>
      <c r="Q151" s="20">
        <v>14.719799999999999</v>
      </c>
      <c r="R151" s="15">
        <v>38.348500000000001</v>
      </c>
      <c r="S151" s="15">
        <v>58.435699999999997</v>
      </c>
      <c r="T151" s="15">
        <v>42.077399999999997</v>
      </c>
      <c r="U151" s="15">
        <v>34.886099999999999</v>
      </c>
      <c r="V151">
        <v>37.154600000000002</v>
      </c>
      <c r="W151" s="15">
        <v>4.6246999999999998</v>
      </c>
      <c r="X151" s="15">
        <v>11.7927</v>
      </c>
      <c r="Y151" s="15">
        <v>5.4317000000000002</v>
      </c>
      <c r="Z151">
        <v>9</v>
      </c>
      <c r="AA151" s="15">
        <v>5.1326999999999998</v>
      </c>
      <c r="AB151">
        <v>4.8471000000000002</v>
      </c>
      <c r="AC151">
        <v>4.0353000000000003</v>
      </c>
      <c r="AD151">
        <v>17.766100000000002</v>
      </c>
      <c r="AE151">
        <v>41.4</v>
      </c>
      <c r="AF151">
        <v>78</v>
      </c>
      <c r="AG151" s="20">
        <v>0.48959999999999998</v>
      </c>
    </row>
    <row r="152" spans="1:33" x14ac:dyDescent="0.3">
      <c r="A152" t="s">
        <v>32</v>
      </c>
      <c r="B152" t="s">
        <v>33</v>
      </c>
      <c r="C152">
        <v>91.944299999999998</v>
      </c>
      <c r="D152" s="15">
        <v>63.056199999999997</v>
      </c>
      <c r="E152" s="15">
        <v>56.935000000000002</v>
      </c>
      <c r="F152" s="21">
        <v>90.666700000000006</v>
      </c>
      <c r="G152" s="15">
        <v>98.989900000000006</v>
      </c>
      <c r="H152" s="15">
        <v>89.581500000000005</v>
      </c>
      <c r="I152" s="15">
        <v>51.212499999999999</v>
      </c>
      <c r="J152">
        <v>1.4836</v>
      </c>
      <c r="K152">
        <v>71.750100000000003</v>
      </c>
      <c r="L152" s="20">
        <v>49.1965</v>
      </c>
      <c r="M152" s="15">
        <v>2</v>
      </c>
      <c r="N152" s="10">
        <v>13.5</v>
      </c>
      <c r="O152" s="15">
        <v>86.315799999999996</v>
      </c>
      <c r="P152" s="20">
        <v>76.973200000000006</v>
      </c>
      <c r="Q152" s="20">
        <v>14.648999999999999</v>
      </c>
      <c r="R152" s="15">
        <v>56.951599999999999</v>
      </c>
      <c r="S152" s="15">
        <v>69.548000000000002</v>
      </c>
      <c r="T152" s="15">
        <v>74.86</v>
      </c>
      <c r="U152" s="15">
        <v>43.5822</v>
      </c>
      <c r="V152">
        <v>9.6350999999999996</v>
      </c>
      <c r="W152" s="15">
        <v>2.8003999999999998</v>
      </c>
      <c r="X152" s="15">
        <v>8.7736000000000001</v>
      </c>
      <c r="Y152" s="15">
        <v>9.9636999999999993</v>
      </c>
      <c r="Z152" s="15">
        <v>4.1397000000000004</v>
      </c>
      <c r="AA152" s="15">
        <v>6.8765000000000001</v>
      </c>
      <c r="AB152">
        <v>7.4941000000000004</v>
      </c>
      <c r="AC152">
        <v>4.1108000000000002</v>
      </c>
      <c r="AD152">
        <v>24.6553</v>
      </c>
      <c r="AE152">
        <v>38.285699999999999</v>
      </c>
      <c r="AF152">
        <v>81.571399999999997</v>
      </c>
      <c r="AG152" s="20">
        <v>0.104</v>
      </c>
    </row>
    <row r="153" spans="1:33" x14ac:dyDescent="0.3">
      <c r="A153" t="s">
        <v>34</v>
      </c>
      <c r="B153" t="s">
        <v>35</v>
      </c>
      <c r="C153">
        <v>98.322400000000002</v>
      </c>
      <c r="D153" s="15">
        <v>58.380400000000002</v>
      </c>
      <c r="E153" s="15">
        <v>55.175800000000002</v>
      </c>
      <c r="F153" s="21">
        <v>95.666700000000006</v>
      </c>
      <c r="G153" s="15">
        <v>83.939400000000006</v>
      </c>
      <c r="H153" s="15">
        <v>96.6</v>
      </c>
      <c r="I153" s="15">
        <v>50.275700000000001</v>
      </c>
      <c r="J153">
        <v>3.1345299999999998</v>
      </c>
      <c r="K153">
        <v>68.8904</v>
      </c>
      <c r="L153" s="20">
        <v>51.235900000000001</v>
      </c>
      <c r="M153" s="15">
        <v>1.8</v>
      </c>
      <c r="N153" s="10">
        <v>23</v>
      </c>
      <c r="O153" s="15">
        <v>94.408100000000005</v>
      </c>
      <c r="P153" s="20">
        <v>77.273300000000006</v>
      </c>
      <c r="Q153" s="20">
        <v>11.035299999999999</v>
      </c>
      <c r="R153" s="15">
        <v>79.3523</v>
      </c>
      <c r="S153" s="15">
        <v>65.180999999999997</v>
      </c>
      <c r="T153" s="15">
        <v>74.262</v>
      </c>
      <c r="U153" s="15">
        <v>35.5289</v>
      </c>
      <c r="V153">
        <v>34.121899999999997</v>
      </c>
      <c r="W153" s="15">
        <v>6.3795999999999999</v>
      </c>
      <c r="X153" s="15">
        <v>14.9278</v>
      </c>
      <c r="Y153" s="15">
        <v>18.097899999999999</v>
      </c>
      <c r="Z153" s="15">
        <v>9.6600999999999999</v>
      </c>
      <c r="AA153" s="15">
        <v>18.0031</v>
      </c>
      <c r="AB153">
        <v>7.4244000000000003</v>
      </c>
      <c r="AC153">
        <v>11.335900000000001</v>
      </c>
      <c r="AD153">
        <v>42.7378</v>
      </c>
      <c r="AE153">
        <v>66.857100000000003</v>
      </c>
      <c r="AF153">
        <v>75.857100000000003</v>
      </c>
      <c r="AG153" s="20">
        <v>0.24399999999999999</v>
      </c>
    </row>
    <row r="154" spans="1:33" x14ac:dyDescent="0.3">
      <c r="A154" t="s">
        <v>36</v>
      </c>
      <c r="B154" t="s">
        <v>37</v>
      </c>
      <c r="C154">
        <v>99.983999999999995</v>
      </c>
      <c r="D154" s="15">
        <v>90.625399999999999</v>
      </c>
      <c r="E154" s="15">
        <v>50.910499999999999</v>
      </c>
      <c r="F154" s="21">
        <v>95.436700000000002</v>
      </c>
      <c r="G154" s="15">
        <v>55.555599999999998</v>
      </c>
      <c r="H154" s="15">
        <v>94.416799999999995</v>
      </c>
      <c r="I154" s="15">
        <v>33.775700000000001</v>
      </c>
      <c r="K154">
        <v>93.289599999999993</v>
      </c>
      <c r="L154" s="20">
        <v>86.212800000000001</v>
      </c>
      <c r="M154" s="15">
        <v>4.8</v>
      </c>
      <c r="O154" s="15">
        <v>85.4649</v>
      </c>
      <c r="P154" s="20">
        <v>88.959900000000005</v>
      </c>
      <c r="Q154" s="20">
        <v>29.0167</v>
      </c>
      <c r="R154" s="15">
        <v>41.932899999999997</v>
      </c>
      <c r="S154" s="15">
        <v>63.896299999999997</v>
      </c>
      <c r="T154" s="15">
        <v>70.252399999999994</v>
      </c>
      <c r="U154" s="15">
        <v>77.731999999999999</v>
      </c>
      <c r="V154">
        <v>38.604199999999999</v>
      </c>
      <c r="W154" s="15">
        <v>4.8712</v>
      </c>
      <c r="X154" s="15">
        <v>14.5868</v>
      </c>
      <c r="Y154" s="15">
        <v>6.5728999999999997</v>
      </c>
      <c r="Z154" s="15">
        <v>6.9100999999999999</v>
      </c>
      <c r="AA154" s="15">
        <v>7.0437000000000003</v>
      </c>
      <c r="AB154">
        <v>2.8872</v>
      </c>
      <c r="AC154">
        <v>15.117599999999999</v>
      </c>
      <c r="AD154">
        <v>36.571199999999997</v>
      </c>
      <c r="AE154">
        <v>12.2857</v>
      </c>
      <c r="AF154">
        <v>72</v>
      </c>
      <c r="AG154" s="20">
        <v>0.14799999999999999</v>
      </c>
    </row>
    <row r="155" spans="1:33" x14ac:dyDescent="0.3">
      <c r="A155" t="s">
        <v>38</v>
      </c>
      <c r="B155" t="s">
        <v>39</v>
      </c>
      <c r="C155">
        <v>100</v>
      </c>
      <c r="D155" s="15">
        <v>78.738</v>
      </c>
      <c r="E155" s="15">
        <v>50.284199999999998</v>
      </c>
      <c r="F155" s="21">
        <v>79.5</v>
      </c>
      <c r="G155" s="15">
        <v>38.181800000000003</v>
      </c>
      <c r="H155" s="15">
        <v>100</v>
      </c>
      <c r="I155" s="15">
        <v>47.737000000000002</v>
      </c>
      <c r="J155" s="20">
        <v>2.5</v>
      </c>
      <c r="K155">
        <v>70.231099999999998</v>
      </c>
      <c r="L155" s="20">
        <v>51.921199999999999</v>
      </c>
      <c r="M155" s="15">
        <v>3.2</v>
      </c>
      <c r="N155" s="10">
        <v>11.1</v>
      </c>
      <c r="O155" s="15">
        <v>74.111599999999996</v>
      </c>
      <c r="P155" s="20">
        <v>89.516599999999997</v>
      </c>
      <c r="Q155" s="20">
        <v>25.950199999999999</v>
      </c>
      <c r="R155" s="15">
        <v>39.278500000000001</v>
      </c>
      <c r="S155" s="15">
        <v>71.983099999999993</v>
      </c>
      <c r="T155" s="15">
        <v>60.828600000000002</v>
      </c>
      <c r="U155" s="15">
        <v>63.402999999999999</v>
      </c>
      <c r="V155">
        <v>30.952200000000001</v>
      </c>
      <c r="W155" s="15">
        <v>6.1901999999999999</v>
      </c>
      <c r="X155" s="15">
        <v>23.938300000000002</v>
      </c>
      <c r="Y155" s="15">
        <v>8.8393999999999995</v>
      </c>
      <c r="Z155" s="15">
        <v>9.6555</v>
      </c>
      <c r="AA155" s="15">
        <v>15.684699999999999</v>
      </c>
      <c r="AB155">
        <v>3.4990000000000001</v>
      </c>
      <c r="AC155">
        <v>12.4093</v>
      </c>
      <c r="AD155">
        <v>26.5319</v>
      </c>
      <c r="AE155">
        <v>87.428600000000003</v>
      </c>
      <c r="AF155">
        <v>99</v>
      </c>
      <c r="AG155" s="20">
        <v>0</v>
      </c>
    </row>
    <row r="156" spans="1:33" x14ac:dyDescent="0.3">
      <c r="A156" t="s">
        <v>40</v>
      </c>
      <c r="B156" t="s">
        <v>41</v>
      </c>
      <c r="C156">
        <v>99.998000000000005</v>
      </c>
      <c r="D156" s="15">
        <v>94</v>
      </c>
      <c r="E156" s="15">
        <v>67.0595</v>
      </c>
      <c r="F156" s="23">
        <v>65</v>
      </c>
      <c r="G156" s="15">
        <v>67.6768</v>
      </c>
      <c r="H156" s="15">
        <v>98.410700000000006</v>
      </c>
      <c r="I156" s="15">
        <v>44.523299999999999</v>
      </c>
      <c r="J156">
        <v>0.91284299999999996</v>
      </c>
      <c r="K156">
        <v>91.331599999999995</v>
      </c>
      <c r="L156" s="20">
        <v>72.428700000000006</v>
      </c>
      <c r="M156" s="15">
        <v>4.5999999999999996</v>
      </c>
      <c r="N156" s="10">
        <v>10.7</v>
      </c>
      <c r="O156" s="15">
        <v>61.000500000000002</v>
      </c>
      <c r="P156" s="20">
        <v>88.346999999999994</v>
      </c>
      <c r="Q156" s="20">
        <v>38.7179</v>
      </c>
      <c r="R156" s="15">
        <v>34.543999999999997</v>
      </c>
      <c r="S156" s="15">
        <v>62.900700000000001</v>
      </c>
      <c r="T156" s="15">
        <v>89.542599999999993</v>
      </c>
      <c r="U156" s="15">
        <v>75.324799999999996</v>
      </c>
      <c r="V156">
        <v>40.261099999999999</v>
      </c>
      <c r="W156" s="15">
        <v>3.1278000000000001</v>
      </c>
      <c r="X156" s="15">
        <v>37.119900000000001</v>
      </c>
      <c r="Y156" s="15">
        <v>10.890599999999999</v>
      </c>
      <c r="Z156" s="15">
        <v>23.175999999999998</v>
      </c>
      <c r="AA156" s="15">
        <v>12.970700000000001</v>
      </c>
      <c r="AB156">
        <v>6.5122999999999998</v>
      </c>
      <c r="AC156">
        <v>8.3667999999999996</v>
      </c>
      <c r="AD156">
        <v>61.108499999999999</v>
      </c>
      <c r="AE156">
        <v>69</v>
      </c>
      <c r="AF156">
        <v>85.142899999999997</v>
      </c>
      <c r="AG156" s="20">
        <v>0.6</v>
      </c>
    </row>
    <row r="157" spans="1:33" x14ac:dyDescent="0.3">
      <c r="A157" t="s">
        <v>42</v>
      </c>
      <c r="B157" t="s">
        <v>43</v>
      </c>
      <c r="C157">
        <v>85.4495</v>
      </c>
      <c r="D157" s="15">
        <v>59.673400000000001</v>
      </c>
      <c r="E157" s="15">
        <v>80.5565</v>
      </c>
      <c r="F157" s="23">
        <v>75</v>
      </c>
      <c r="G157" s="15">
        <v>80.606099999999998</v>
      </c>
      <c r="H157" s="15">
        <v>53.366500000000002</v>
      </c>
      <c r="I157" s="15">
        <v>23.065300000000001</v>
      </c>
      <c r="J157">
        <v>1.7563200000000001</v>
      </c>
      <c r="K157">
        <v>63.000900000000001</v>
      </c>
      <c r="L157" s="20">
        <v>40.041899999999998</v>
      </c>
      <c r="M157" s="15">
        <v>2.6</v>
      </c>
      <c r="N157" s="10">
        <v>17.899999999999999</v>
      </c>
      <c r="O157" s="15">
        <v>70.823099999999997</v>
      </c>
      <c r="P157" s="20">
        <v>68.179699999999997</v>
      </c>
      <c r="Q157" s="20">
        <v>5.6097000000000001</v>
      </c>
      <c r="R157" s="15">
        <v>41.321100000000001</v>
      </c>
      <c r="S157" s="15">
        <v>55.258000000000003</v>
      </c>
      <c r="T157" s="15">
        <v>48.931100000000001</v>
      </c>
      <c r="U157" s="15">
        <v>49.489199999999997</v>
      </c>
      <c r="V157">
        <v>22.009599999999999</v>
      </c>
      <c r="W157" s="15">
        <v>2.7959000000000001</v>
      </c>
      <c r="X157" s="15">
        <v>8.0998000000000001</v>
      </c>
      <c r="Y157" s="20">
        <v>6</v>
      </c>
      <c r="Z157" s="15">
        <v>3.5045999999999999</v>
      </c>
      <c r="AA157" s="15">
        <v>9.2627000000000006</v>
      </c>
      <c r="AB157">
        <v>6.5846999999999998</v>
      </c>
      <c r="AC157">
        <v>3.2614000000000001</v>
      </c>
      <c r="AD157">
        <v>21.3704</v>
      </c>
      <c r="AE157">
        <v>67.857100000000003</v>
      </c>
      <c r="AF157">
        <v>77.571399999999997</v>
      </c>
      <c r="AG157" s="20">
        <v>0.56720000000000004</v>
      </c>
    </row>
    <row r="158" spans="1:33" x14ac:dyDescent="0.3">
      <c r="A158" t="s">
        <v>44</v>
      </c>
      <c r="B158" t="s">
        <v>45</v>
      </c>
      <c r="C158">
        <v>99.765000000000001</v>
      </c>
      <c r="D158" s="15">
        <v>53.173400000000001</v>
      </c>
      <c r="E158" s="15">
        <v>37.547199999999997</v>
      </c>
      <c r="F158" s="21">
        <v>95.248599999999996</v>
      </c>
      <c r="G158" s="15">
        <v>78.282799999999995</v>
      </c>
      <c r="H158" s="15">
        <v>89.114800000000002</v>
      </c>
      <c r="I158" s="15">
        <v>48.548699999999997</v>
      </c>
      <c r="J158">
        <v>2.5272700000000001</v>
      </c>
      <c r="K158">
        <v>60.608800000000002</v>
      </c>
      <c r="L158" s="20">
        <v>47.628900000000002</v>
      </c>
      <c r="M158" s="15">
        <v>1.9</v>
      </c>
      <c r="N158" s="10">
        <v>19.399999999999999</v>
      </c>
      <c r="O158" s="15">
        <v>73.6738</v>
      </c>
      <c r="P158" s="20">
        <v>83.180400000000006</v>
      </c>
      <c r="Q158" s="20">
        <v>8.5458999999999996</v>
      </c>
      <c r="R158" s="15">
        <v>37.372300000000003</v>
      </c>
      <c r="S158" s="15">
        <v>72.388300000000001</v>
      </c>
      <c r="T158" s="15">
        <v>39.122500000000002</v>
      </c>
      <c r="U158" s="15">
        <v>39.244</v>
      </c>
      <c r="V158">
        <v>39.687800000000003</v>
      </c>
      <c r="W158" s="15">
        <v>8.0155999999999992</v>
      </c>
      <c r="X158" s="15">
        <v>11.3535</v>
      </c>
      <c r="Y158" s="15">
        <v>13.1713</v>
      </c>
      <c r="Z158" s="15">
        <v>8.0023999999999997</v>
      </c>
      <c r="AA158" s="15">
        <v>13.507</v>
      </c>
      <c r="AB158">
        <v>10.7075</v>
      </c>
      <c r="AC158">
        <v>5.4050000000000002</v>
      </c>
      <c r="AD158">
        <v>42.753</v>
      </c>
      <c r="AE158">
        <v>76.285700000000006</v>
      </c>
      <c r="AF158">
        <v>97.714299999999994</v>
      </c>
      <c r="AG158" s="20">
        <v>0.44479999999999997</v>
      </c>
    </row>
    <row r="159" spans="1:33" x14ac:dyDescent="0.3">
      <c r="A159" t="s">
        <v>46</v>
      </c>
      <c r="B159" t="s">
        <v>47</v>
      </c>
      <c r="C159">
        <v>89.413499999999999</v>
      </c>
      <c r="D159" s="15">
        <v>54.401499999999999</v>
      </c>
      <c r="E159" s="15">
        <v>42.648400000000002</v>
      </c>
      <c r="F159" s="21">
        <v>44.734999999999999</v>
      </c>
      <c r="G159" s="15">
        <v>69.474699999999999</v>
      </c>
      <c r="H159" s="15">
        <v>69.240700000000004</v>
      </c>
      <c r="I159" s="15">
        <v>58.655900000000003</v>
      </c>
      <c r="J159">
        <v>1.24499</v>
      </c>
      <c r="K159">
        <v>47.704900000000002</v>
      </c>
      <c r="L159" s="20">
        <v>26.277100000000001</v>
      </c>
      <c r="M159" s="15">
        <v>1.6</v>
      </c>
      <c r="N159" s="10">
        <v>18.7</v>
      </c>
      <c r="O159" s="15">
        <v>70.273399999999995</v>
      </c>
      <c r="P159" s="20">
        <v>67.212900000000005</v>
      </c>
      <c r="Q159" s="20">
        <v>5.6096000000000004</v>
      </c>
      <c r="R159" s="15">
        <v>42.491100000000003</v>
      </c>
      <c r="S159" s="15">
        <v>67.034899999999993</v>
      </c>
      <c r="T159" s="15">
        <v>7.6994999999999996</v>
      </c>
      <c r="U159" s="15">
        <v>17.165299999999998</v>
      </c>
      <c r="V159">
        <v>20.8018</v>
      </c>
      <c r="W159" s="15">
        <v>4.0155000000000003</v>
      </c>
      <c r="X159" s="15">
        <v>5.8682999999999996</v>
      </c>
      <c r="Y159" s="15">
        <v>7.1840999999999999</v>
      </c>
      <c r="Z159" s="15">
        <v>2.7536</v>
      </c>
      <c r="AA159" s="15">
        <v>7.2854999999999999</v>
      </c>
      <c r="AB159">
        <v>4.2601000000000004</v>
      </c>
      <c r="AC159">
        <v>3.444</v>
      </c>
      <c r="AD159">
        <v>5.7480000000000002</v>
      </c>
      <c r="AE159">
        <v>6.6</v>
      </c>
      <c r="AF159">
        <v>51.285699999999999</v>
      </c>
      <c r="AG159" s="20">
        <v>0.44400000000000001</v>
      </c>
    </row>
    <row r="160" spans="1:33" x14ac:dyDescent="0.3">
      <c r="A160" t="s">
        <v>48</v>
      </c>
      <c r="B160" t="s">
        <v>49</v>
      </c>
      <c r="C160">
        <v>86.816000000000003</v>
      </c>
      <c r="D160" s="15">
        <v>69.930300000000003</v>
      </c>
      <c r="E160" s="15">
        <v>57.220199999999998</v>
      </c>
      <c r="F160" s="23">
        <v>70</v>
      </c>
      <c r="G160" s="15">
        <v>77.131299999999996</v>
      </c>
      <c r="H160" s="15">
        <v>62.508400000000002</v>
      </c>
      <c r="I160" s="15">
        <v>27.5871</v>
      </c>
      <c r="J160">
        <v>1.4296800000000001</v>
      </c>
      <c r="K160">
        <v>76.4739</v>
      </c>
      <c r="L160" s="20">
        <v>53.1464</v>
      </c>
      <c r="M160" s="15">
        <v>2.6</v>
      </c>
      <c r="N160" s="10">
        <v>17.899999999999999</v>
      </c>
      <c r="O160" s="15">
        <v>65.233699999999999</v>
      </c>
      <c r="P160" s="20">
        <v>69.286100000000005</v>
      </c>
      <c r="Q160" s="20">
        <v>7.2873999999999999</v>
      </c>
      <c r="R160" s="15">
        <v>54.637599999999999</v>
      </c>
      <c r="S160" s="15">
        <v>62.978299999999997</v>
      </c>
      <c r="T160" s="15">
        <v>50.747599999999998</v>
      </c>
      <c r="U160" s="15">
        <v>57.890099999999997</v>
      </c>
      <c r="V160">
        <v>28.489899999999999</v>
      </c>
      <c r="W160" s="15">
        <v>3.0434999999999999</v>
      </c>
      <c r="X160" s="15">
        <v>10.303100000000001</v>
      </c>
      <c r="Y160">
        <v>12.4</v>
      </c>
      <c r="Z160" s="15">
        <v>12.9535</v>
      </c>
      <c r="AA160" s="15">
        <v>11.299200000000001</v>
      </c>
      <c r="AB160">
        <v>6.8551000000000002</v>
      </c>
      <c r="AC160">
        <v>8.0614000000000008</v>
      </c>
      <c r="AD160">
        <v>19.920400000000001</v>
      </c>
      <c r="AE160">
        <v>22.2</v>
      </c>
      <c r="AF160">
        <v>45.571399999999997</v>
      </c>
      <c r="AG160" s="20">
        <v>0.46400000000000002</v>
      </c>
    </row>
    <row r="161" spans="1:62" x14ac:dyDescent="0.3">
      <c r="A161" t="s">
        <v>50</v>
      </c>
      <c r="B161" t="s">
        <v>51</v>
      </c>
      <c r="C161">
        <v>95.385400000000004</v>
      </c>
      <c r="D161" s="15">
        <v>71.293800000000005</v>
      </c>
      <c r="E161" s="15">
        <v>43.577599999999997</v>
      </c>
      <c r="F161" s="21">
        <v>93.652299999999997</v>
      </c>
      <c r="G161" s="15">
        <v>62.828299999999999</v>
      </c>
      <c r="H161" s="15">
        <v>80.213300000000004</v>
      </c>
      <c r="I161" s="15">
        <v>6.5739799999999997</v>
      </c>
      <c r="J161">
        <v>1.7097800000000001</v>
      </c>
      <c r="K161">
        <v>68.080100000000002</v>
      </c>
      <c r="L161" s="20">
        <v>50.904400000000003</v>
      </c>
      <c r="M161" s="15">
        <v>3.4</v>
      </c>
      <c r="N161" s="10">
        <v>19.3</v>
      </c>
      <c r="O161" s="15">
        <v>81.635199999999998</v>
      </c>
      <c r="P161" s="20">
        <v>78.392600000000002</v>
      </c>
      <c r="Q161" s="20">
        <v>17.540800000000001</v>
      </c>
      <c r="R161" s="15">
        <v>41.145400000000002</v>
      </c>
      <c r="S161" s="15">
        <v>58.4148</v>
      </c>
      <c r="T161" s="15">
        <v>45.093299999999999</v>
      </c>
      <c r="U161" s="15">
        <v>50.2804</v>
      </c>
      <c r="V161">
        <v>30.255700000000001</v>
      </c>
      <c r="W161" s="15">
        <v>4.8758999999999997</v>
      </c>
      <c r="X161" s="15">
        <v>13.6288</v>
      </c>
      <c r="Y161" s="15">
        <v>5.8285999999999998</v>
      </c>
      <c r="Z161" s="15">
        <v>10.461399999999999</v>
      </c>
      <c r="AA161" s="15">
        <v>13.5397</v>
      </c>
      <c r="AB161" s="20">
        <v>4.9000000000000004</v>
      </c>
      <c r="AC161">
        <v>5.4805000000000001</v>
      </c>
      <c r="AD161">
        <v>29.110900000000001</v>
      </c>
      <c r="AE161">
        <v>42.857100000000003</v>
      </c>
      <c r="AF161">
        <v>72.428600000000003</v>
      </c>
      <c r="AG161" s="20">
        <v>0.33600000000000002</v>
      </c>
    </row>
    <row r="162" spans="1:62" x14ac:dyDescent="0.3">
      <c r="A162" t="s">
        <v>52</v>
      </c>
      <c r="B162" t="s">
        <v>53</v>
      </c>
      <c r="C162">
        <v>95.089699999999993</v>
      </c>
      <c r="D162" s="15">
        <v>65.331500000000005</v>
      </c>
      <c r="E162" s="15">
        <v>72.177999999999997</v>
      </c>
      <c r="F162" s="21">
        <v>85.9</v>
      </c>
      <c r="G162" s="15">
        <v>75.757599999999996</v>
      </c>
      <c r="H162" s="15">
        <v>73.232799999999997</v>
      </c>
      <c r="I162" s="15">
        <v>19.177299999999999</v>
      </c>
      <c r="J162">
        <v>1.42001</v>
      </c>
      <c r="K162">
        <v>71.215400000000002</v>
      </c>
      <c r="L162" s="20">
        <v>53.896999999999998</v>
      </c>
      <c r="M162" s="15">
        <v>2.6</v>
      </c>
      <c r="N162" s="10">
        <v>15.6</v>
      </c>
      <c r="O162" s="15">
        <v>77.607600000000005</v>
      </c>
      <c r="P162" s="20">
        <v>83.121300000000005</v>
      </c>
      <c r="Q162" s="20">
        <v>26.961099999999998</v>
      </c>
      <c r="R162" s="15">
        <v>31.963200000000001</v>
      </c>
      <c r="S162" s="15">
        <v>67.090599999999995</v>
      </c>
      <c r="T162" s="15">
        <v>49.121699999999997</v>
      </c>
      <c r="U162" s="15">
        <v>48.405099999999997</v>
      </c>
      <c r="V162">
        <v>36.281300000000002</v>
      </c>
      <c r="W162" s="15">
        <v>6.5237999999999996</v>
      </c>
      <c r="X162" s="15">
        <v>19.555900000000001</v>
      </c>
      <c r="Y162">
        <v>8.4</v>
      </c>
      <c r="Z162" s="15">
        <v>9.3043999999999993</v>
      </c>
      <c r="AA162" s="15">
        <v>16.2531</v>
      </c>
      <c r="AB162">
        <v>8.1125000000000007</v>
      </c>
      <c r="AC162">
        <v>4.5366999999999997</v>
      </c>
      <c r="AD162">
        <v>37.057600000000001</v>
      </c>
      <c r="AE162">
        <v>56.166699999999999</v>
      </c>
      <c r="AF162">
        <v>91.285700000000006</v>
      </c>
      <c r="AG162" s="20">
        <v>0.81599999999999995</v>
      </c>
    </row>
    <row r="163" spans="1:62" x14ac:dyDescent="0.3">
      <c r="A163" t="s">
        <v>54</v>
      </c>
      <c r="B163" t="s">
        <v>55</v>
      </c>
      <c r="C163">
        <v>98.972499999999997</v>
      </c>
      <c r="D163" s="15">
        <v>67.228399999999993</v>
      </c>
      <c r="E163" s="15">
        <v>112.62</v>
      </c>
      <c r="F163" s="21">
        <v>99.967500000000001</v>
      </c>
      <c r="G163" s="15">
        <v>96.100999999999999</v>
      </c>
      <c r="H163" s="15">
        <v>76.396600000000007</v>
      </c>
      <c r="I163" s="15">
        <v>41.5914</v>
      </c>
      <c r="J163">
        <v>0.76334599999999997</v>
      </c>
      <c r="K163">
        <v>90.801599999999993</v>
      </c>
      <c r="L163" s="20">
        <v>71.581699999999998</v>
      </c>
      <c r="M163" s="15">
        <v>5.7</v>
      </c>
      <c r="N163" s="10">
        <v>15.9</v>
      </c>
      <c r="O163" s="15">
        <v>88.318700000000007</v>
      </c>
      <c r="P163" s="20">
        <v>90.881200000000007</v>
      </c>
      <c r="Q163" s="20">
        <v>48.6678</v>
      </c>
      <c r="R163" s="15">
        <v>52.472200000000001</v>
      </c>
      <c r="S163" s="15">
        <v>70.45</v>
      </c>
      <c r="T163" s="15">
        <v>88.261200000000002</v>
      </c>
      <c r="U163" s="15">
        <v>80.254300000000001</v>
      </c>
      <c r="V163">
        <v>42.822899999999997</v>
      </c>
      <c r="W163" s="15">
        <v>2.7433000000000001</v>
      </c>
      <c r="X163" s="15">
        <v>19.757400000000001</v>
      </c>
      <c r="Y163" s="15">
        <v>23.2379</v>
      </c>
      <c r="Z163" s="15">
        <v>26.876200000000001</v>
      </c>
      <c r="AA163" s="15">
        <v>23.793299999999999</v>
      </c>
      <c r="AB163">
        <v>13.5763</v>
      </c>
      <c r="AC163">
        <v>7.7374000000000001</v>
      </c>
      <c r="AD163">
        <v>53.582700000000003</v>
      </c>
      <c r="AE163">
        <v>75</v>
      </c>
      <c r="AF163">
        <v>86.857100000000003</v>
      </c>
      <c r="AG163" s="20">
        <v>0.4</v>
      </c>
    </row>
    <row r="164" spans="1:62" x14ac:dyDescent="0.3">
      <c r="A164" t="s">
        <v>56</v>
      </c>
      <c r="B164" t="s">
        <v>57</v>
      </c>
      <c r="C164">
        <v>99.977999999999994</v>
      </c>
      <c r="D164" s="15">
        <v>82.203599999999994</v>
      </c>
      <c r="E164" s="15">
        <v>78.225399999999993</v>
      </c>
      <c r="F164" s="21">
        <v>92.5</v>
      </c>
      <c r="G164" s="15">
        <v>72.121200000000002</v>
      </c>
      <c r="H164" s="15">
        <v>88.545699999999997</v>
      </c>
      <c r="I164" s="15">
        <v>27.936399999999999</v>
      </c>
      <c r="J164">
        <v>0.79967999999999995</v>
      </c>
      <c r="K164">
        <v>89.482100000000003</v>
      </c>
      <c r="L164" s="20">
        <v>67.265199999999993</v>
      </c>
      <c r="M164" s="15">
        <v>4.7</v>
      </c>
      <c r="N164" s="10">
        <v>19.8</v>
      </c>
      <c r="O164" s="15">
        <v>64.796999999999997</v>
      </c>
      <c r="P164" s="20">
        <v>79.728899999999996</v>
      </c>
      <c r="Q164" s="20">
        <v>33.794800000000002</v>
      </c>
      <c r="R164" s="15">
        <v>32.560400000000001</v>
      </c>
      <c r="S164" s="15">
        <v>65.298299999999998</v>
      </c>
      <c r="T164" s="15">
        <v>62.048900000000003</v>
      </c>
      <c r="U164" s="15">
        <v>85.210700000000003</v>
      </c>
      <c r="V164">
        <v>11.600300000000001</v>
      </c>
      <c r="W164" s="15">
        <v>1.5760000000000001</v>
      </c>
      <c r="X164">
        <v>31</v>
      </c>
      <c r="Y164" s="15">
        <v>11.067299999999999</v>
      </c>
      <c r="Z164" s="15">
        <v>14.652200000000001</v>
      </c>
      <c r="AA164" s="15">
        <v>19.0566</v>
      </c>
      <c r="AB164">
        <v>8.3805999999999994</v>
      </c>
      <c r="AC164">
        <v>8.3307000000000002</v>
      </c>
      <c r="AD164">
        <v>36.601399999999998</v>
      </c>
      <c r="AE164">
        <v>8.5714299999999994</v>
      </c>
      <c r="AF164">
        <v>77</v>
      </c>
      <c r="AG164" s="20">
        <v>0.69199999999999995</v>
      </c>
    </row>
    <row r="167" spans="1:62" x14ac:dyDescent="0.3">
      <c r="A167" t="s">
        <v>119</v>
      </c>
      <c r="C167">
        <v>80</v>
      </c>
      <c r="D167">
        <v>50</v>
      </c>
      <c r="E167">
        <v>25</v>
      </c>
      <c r="F167">
        <v>0</v>
      </c>
      <c r="G167">
        <v>25</v>
      </c>
      <c r="H167">
        <v>0</v>
      </c>
      <c r="I167">
        <v>0</v>
      </c>
      <c r="J167">
        <v>0</v>
      </c>
      <c r="K167">
        <v>40</v>
      </c>
      <c r="L167">
        <v>0</v>
      </c>
      <c r="M167">
        <v>0</v>
      </c>
      <c r="N167">
        <v>0</v>
      </c>
      <c r="O167">
        <v>33</v>
      </c>
      <c r="P167">
        <v>50</v>
      </c>
      <c r="Q167">
        <v>0</v>
      </c>
      <c r="R167">
        <v>20</v>
      </c>
      <c r="S167">
        <v>40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40</v>
      </c>
      <c r="AG167">
        <v>0</v>
      </c>
    </row>
    <row r="168" spans="1:62" x14ac:dyDescent="0.3">
      <c r="A168" t="s">
        <v>120</v>
      </c>
      <c r="C168">
        <v>100</v>
      </c>
      <c r="D168">
        <v>100</v>
      </c>
      <c r="E168">
        <v>150</v>
      </c>
      <c r="F168">
        <v>100</v>
      </c>
      <c r="G168">
        <v>100</v>
      </c>
      <c r="H168">
        <v>100</v>
      </c>
      <c r="I168">
        <v>100</v>
      </c>
      <c r="J168">
        <v>4</v>
      </c>
      <c r="K168">
        <v>100</v>
      </c>
      <c r="L168">
        <v>100</v>
      </c>
      <c r="M168">
        <v>7</v>
      </c>
      <c r="N168">
        <v>40</v>
      </c>
      <c r="O168">
        <v>100</v>
      </c>
      <c r="P168">
        <v>100</v>
      </c>
      <c r="Q168">
        <v>60</v>
      </c>
      <c r="R168">
        <v>100</v>
      </c>
      <c r="S168">
        <v>100</v>
      </c>
      <c r="T168">
        <v>100</v>
      </c>
      <c r="U168">
        <v>100</v>
      </c>
      <c r="V168">
        <v>60</v>
      </c>
      <c r="W168">
        <v>15</v>
      </c>
      <c r="X168">
        <v>50</v>
      </c>
      <c r="Y168">
        <v>50</v>
      </c>
      <c r="Z168">
        <v>50</v>
      </c>
      <c r="AA168">
        <v>33</v>
      </c>
      <c r="AB168">
        <v>33</v>
      </c>
      <c r="AC168">
        <v>25</v>
      </c>
      <c r="AD168">
        <v>80</v>
      </c>
      <c r="AE168">
        <v>100</v>
      </c>
      <c r="AF168">
        <v>100</v>
      </c>
      <c r="AG168">
        <v>1</v>
      </c>
    </row>
    <row r="170" spans="1:62" x14ac:dyDescent="0.3">
      <c r="A170" s="14" t="s">
        <v>160</v>
      </c>
      <c r="AI170" s="14">
        <v>2014</v>
      </c>
      <c r="AJ170" s="14">
        <v>2014</v>
      </c>
      <c r="AK170" s="14">
        <v>2014</v>
      </c>
    </row>
    <row r="171" spans="1:62" x14ac:dyDescent="0.3">
      <c r="A171" t="s">
        <v>2</v>
      </c>
      <c r="B171" t="s">
        <v>3</v>
      </c>
      <c r="C171">
        <f>(C137-80)/20</f>
        <v>0.96248</v>
      </c>
      <c r="D171">
        <f>(D137-50)/50</f>
        <v>0.27785399999999993</v>
      </c>
      <c r="E171">
        <f>(E137-25)/125</f>
        <v>0.32192160000000003</v>
      </c>
      <c r="F171" s="22">
        <f>F137/100</f>
        <v>0.75</v>
      </c>
      <c r="G171">
        <f>(G137-25)/75</f>
        <v>0.67649866666666658</v>
      </c>
      <c r="H171">
        <f>H137/100</f>
        <v>0.881606</v>
      </c>
      <c r="I171">
        <f>I137/100</f>
        <v>0.17890999999999999</v>
      </c>
      <c r="J171">
        <f>(4-J137)/4</f>
        <v>0.73456250000000001</v>
      </c>
      <c r="K171">
        <f>(K137-40)/60</f>
        <v>0.62187999999999988</v>
      </c>
      <c r="L171">
        <f>L137/100</f>
        <v>0.64003399999999999</v>
      </c>
      <c r="M171">
        <f>M137/7</f>
        <v>0.52857142857142858</v>
      </c>
      <c r="N171">
        <f>N137/40</f>
        <v>0.41</v>
      </c>
      <c r="O171">
        <f>(O137-33)/67</f>
        <v>0.50640746268656711</v>
      </c>
      <c r="P171">
        <f>(P137-50)/50</f>
        <v>0.574716</v>
      </c>
      <c r="Q171">
        <f>Q137/60</f>
        <v>0.24009</v>
      </c>
      <c r="R171">
        <f>(R137-20)/80</f>
        <v>0.11217125000000001</v>
      </c>
      <c r="S171">
        <f>(S137-40)/60</f>
        <v>0.24362333333333339</v>
      </c>
      <c r="T171">
        <f>T137/100</f>
        <v>0.59196300000000002</v>
      </c>
      <c r="U171">
        <f>U137/100</f>
        <v>0.646652</v>
      </c>
      <c r="V171">
        <f>V137/60</f>
        <v>0.75752666666666668</v>
      </c>
      <c r="W171">
        <f>W137/15</f>
        <v>0.37578</v>
      </c>
      <c r="X171">
        <f>X137/50</f>
        <v>0.29036600000000001</v>
      </c>
      <c r="Y171">
        <f>Y137/50</f>
        <v>0.22084199999999998</v>
      </c>
      <c r="Z171">
        <f>Z137/50</f>
        <v>0.121182</v>
      </c>
      <c r="AA171">
        <f>AA137/33</f>
        <v>0.37806363636363638</v>
      </c>
      <c r="AB171">
        <f>AB137/33</f>
        <v>0.21524242424242424</v>
      </c>
      <c r="AC171">
        <f>AC137/25</f>
        <v>0.38718400000000003</v>
      </c>
      <c r="AD171">
        <f>AD137/80</f>
        <v>0.45229999999999998</v>
      </c>
      <c r="AE171">
        <f>AE137/100</f>
        <v>0.52142899999999992</v>
      </c>
      <c r="AF171">
        <f>(AF137-40)/60</f>
        <v>0.84047666666666676</v>
      </c>
      <c r="AG171" s="20">
        <f>AG137</f>
        <v>0.68720000000000003</v>
      </c>
      <c r="AI171">
        <v>39</v>
      </c>
      <c r="AJ171">
        <f>1.034*AK171</f>
        <v>133.386</v>
      </c>
      <c r="AK171">
        <v>129</v>
      </c>
      <c r="AO171">
        <f t="shared" ref="AO171:AO183" si="41">0.04163*C171+0.04163*D171+0.01848*E171+0.01848*F171+0.01848*G171+0.04163*H171+0.04163*I171+0.02775*J171</f>
        <v>0.14847930140299997</v>
      </c>
      <c r="AP171">
        <v>57.919699999999999</v>
      </c>
      <c r="AQ171">
        <f>0.25*AP171</f>
        <v>14.479925</v>
      </c>
      <c r="AS171">
        <f t="shared" ref="AS171:AS183" si="42">0.0625*K171+0.0625*L171+0.0625*M171+0.0625*N171</f>
        <v>0.13753033928571429</v>
      </c>
      <c r="AT171">
        <v>54.625900000000001</v>
      </c>
      <c r="AU171">
        <f>0.25*AT171</f>
        <v>13.656475</v>
      </c>
      <c r="AW171">
        <f t="shared" ref="AW171:AW183" si="43">0.01663*O171+0.01663*P171+0.01663*Q171+0.02498*R171+0.02498*S171+0.02498*T171+0.02498*U171</f>
        <v>6.1800131276144275E-2</v>
      </c>
      <c r="AX171">
        <v>40.259609999999995</v>
      </c>
      <c r="AY171">
        <f>0.15*AX171</f>
        <v>6.0389414999999991</v>
      </c>
      <c r="BA171">
        <f t="shared" ref="BA171:BA183" si="44">0.024*V171+0.024*W171+0.024*X171+0.024*Y171+0.024*Z171+0.02664*AA171+0.02664*AB171+0.02664*AC171</f>
        <v>6.8496975214545466E-2</v>
      </c>
      <c r="BB171">
        <v>34.261600000000001</v>
      </c>
      <c r="BC171">
        <f>0.2*BB171</f>
        <v>6.8523200000000006</v>
      </c>
      <c r="BE171">
        <f t="shared" ref="BE171:BE183" si="45">0.0375*(AD171+AE171+AF171+AG171)</f>
        <v>9.380271250000001E-2</v>
      </c>
      <c r="BF171">
        <v>62.5351</v>
      </c>
      <c r="BG171">
        <f>0.15*BF171</f>
        <v>9.3802649999999996</v>
      </c>
      <c r="BI171">
        <f t="shared" ref="BI171:BI198" si="46">AO171+AS171+AW171+BA171+BE171</f>
        <v>0.51010945967940402</v>
      </c>
      <c r="BJ171">
        <f>AQ171+AU171+AY171+BC171+BG171</f>
        <v>50.407926500000002</v>
      </c>
    </row>
    <row r="172" spans="1:62" x14ac:dyDescent="0.3">
      <c r="A172" t="s">
        <v>4</v>
      </c>
      <c r="B172" t="s">
        <v>5</v>
      </c>
      <c r="C172">
        <f t="shared" ref="C172:C198" si="47">(C138-80)/20</f>
        <v>0.99624999999999986</v>
      </c>
      <c r="D172">
        <f t="shared" ref="D172:D198" si="48">(D138-50)/50</f>
        <v>0.61608599999999991</v>
      </c>
      <c r="E172">
        <f t="shared" ref="E172:E198" si="49">(E138-25)/125</f>
        <v>0.22971920000000001</v>
      </c>
      <c r="F172" s="22">
        <f t="shared" ref="F172:F178" si="50">F138/100</f>
        <v>0.85</v>
      </c>
      <c r="G172">
        <f t="shared" ref="G172:G198" si="51">(G138-25)/75</f>
        <v>0.6633</v>
      </c>
      <c r="H172">
        <f t="shared" ref="H172:I198" si="52">H138/100</f>
        <v>0.9884099999999999</v>
      </c>
      <c r="I172">
        <f t="shared" si="52"/>
        <v>0.73091700000000004</v>
      </c>
      <c r="J172">
        <f t="shared" ref="J172:J198" si="53">(4-J138)/4</f>
        <v>0.68912499999999999</v>
      </c>
      <c r="K172">
        <f t="shared" ref="K172:K198" si="54">(K138-40)/60</f>
        <v>0.71604499999999993</v>
      </c>
      <c r="L172">
        <f t="shared" ref="L172:L198" si="55">L138/100</f>
        <v>0.60286000000000006</v>
      </c>
      <c r="M172">
        <f t="shared" ref="M172:M198" si="56">M138/7</f>
        <v>0.6</v>
      </c>
      <c r="N172">
        <f t="shared" ref="N172:N198" si="57">N138/40</f>
        <v>0.32500000000000001</v>
      </c>
      <c r="O172">
        <f t="shared" ref="O172:O198" si="58">(O138-33)/67</f>
        <v>0.43694179104477615</v>
      </c>
      <c r="P172">
        <f t="shared" ref="P172:P198" si="59">(P138-50)/50</f>
        <v>0.44045199999999995</v>
      </c>
      <c r="Q172">
        <f t="shared" ref="Q172:Q198" si="60">Q138/60</f>
        <v>0.20526333333333333</v>
      </c>
      <c r="R172">
        <f t="shared" ref="R172:R198" si="61">(R138-20)/80</f>
        <v>0.27680749999999998</v>
      </c>
      <c r="S172">
        <f t="shared" ref="S172:S198" si="62">(S138-40)/60</f>
        <v>0.3614283333333333</v>
      </c>
      <c r="T172">
        <f t="shared" ref="T172:U198" si="63">T138/100</f>
        <v>0.72050599999999998</v>
      </c>
      <c r="U172">
        <f t="shared" si="63"/>
        <v>0.62965899999999997</v>
      </c>
      <c r="V172">
        <f t="shared" ref="V172:V198" si="64">V138/60</f>
        <v>0.78859333333333337</v>
      </c>
      <c r="W172">
        <f t="shared" ref="W172:W198" si="65">W138/15</f>
        <v>0.36385333333333331</v>
      </c>
      <c r="X172">
        <f t="shared" ref="X172:Z198" si="66">X138/50</f>
        <v>0.3624</v>
      </c>
      <c r="Y172">
        <f t="shared" si="66"/>
        <v>0.21843800000000002</v>
      </c>
      <c r="Z172">
        <f t="shared" si="66"/>
        <v>0.286468</v>
      </c>
      <c r="AA172">
        <f t="shared" ref="AA172:AB198" si="67">AA138/33</f>
        <v>0.67297575757575767</v>
      </c>
      <c r="AB172">
        <f t="shared" si="67"/>
        <v>0.42424242424242425</v>
      </c>
      <c r="AC172">
        <f t="shared" ref="AC172:AC198" si="68">AC138/25</f>
        <v>0.355572</v>
      </c>
      <c r="AD172">
        <f t="shared" ref="AD172:AD198" si="69">AD138/80</f>
        <v>0.52779500000000001</v>
      </c>
      <c r="AE172">
        <f t="shared" ref="AE172:AE198" si="70">AE138/100</f>
        <v>0.62</v>
      </c>
      <c r="AF172">
        <f t="shared" ref="AF172:AF198" si="71">(AF138-40)/60</f>
        <v>0.68809500000000012</v>
      </c>
      <c r="AG172" s="20">
        <f t="shared" ref="AG172:AG198" si="72">AG138</f>
        <v>0.33760000000000001</v>
      </c>
      <c r="AI172">
        <v>35.9</v>
      </c>
      <c r="AJ172">
        <f t="shared" ref="AJ172:AJ198" si="73">1.034*AK172</f>
        <v>124.08</v>
      </c>
      <c r="AK172">
        <v>120</v>
      </c>
      <c r="AO172">
        <f t="shared" si="41"/>
        <v>0.19003134425599999</v>
      </c>
      <c r="AP172">
        <v>74.551339999999996</v>
      </c>
      <c r="AQ172">
        <f t="shared" ref="AQ172:AQ198" si="74">0.25*AP172</f>
        <v>18.637834999999999</v>
      </c>
      <c r="AS172">
        <f t="shared" si="42"/>
        <v>0.14024406250000002</v>
      </c>
      <c r="AT172">
        <v>55.733800000000002</v>
      </c>
      <c r="AU172">
        <f t="shared" ref="AU172:AU198" si="75">0.25*AT172</f>
        <v>13.933450000000001</v>
      </c>
      <c r="AW172">
        <f t="shared" si="43"/>
        <v>6.7674840795074617E-2</v>
      </c>
      <c r="AX172">
        <v>44.280500000000004</v>
      </c>
      <c r="AY172">
        <f t="shared" ref="AY172:AY198" si="76">0.15*AX172</f>
        <v>6.6420750000000002</v>
      </c>
      <c r="BA172">
        <f t="shared" si="44"/>
        <v>8.7176394443636368E-2</v>
      </c>
      <c r="BB172">
        <v>42.991900000000001</v>
      </c>
      <c r="BC172">
        <f t="shared" ref="BC172:BC198" si="77">0.2*BB172</f>
        <v>8.5983800000000006</v>
      </c>
      <c r="BE172">
        <f t="shared" si="45"/>
        <v>8.1505875000000005E-2</v>
      </c>
      <c r="BF172">
        <v>54.337299999999999</v>
      </c>
      <c r="BG172">
        <f t="shared" ref="BG172:BG198" si="78">0.15*BF172</f>
        <v>8.1505949999999991</v>
      </c>
      <c r="BI172">
        <f t="shared" si="46"/>
        <v>0.56663251699471107</v>
      </c>
      <c r="BJ172">
        <f t="shared" ref="BJ172:BJ198" si="79">AQ172+AU172+AY172+BC172+BG172</f>
        <v>55.962334999999996</v>
      </c>
    </row>
    <row r="173" spans="1:62" x14ac:dyDescent="0.3">
      <c r="A173" t="s">
        <v>6</v>
      </c>
      <c r="B173" t="s">
        <v>7</v>
      </c>
      <c r="C173">
        <f t="shared" si="47"/>
        <v>0.75548500000000018</v>
      </c>
      <c r="D173">
        <f t="shared" si="48"/>
        <v>7.9812000000000008E-2</v>
      </c>
      <c r="E173">
        <f t="shared" si="49"/>
        <v>0.26483280000000003</v>
      </c>
      <c r="F173" s="22">
        <f t="shared" si="50"/>
        <v>0.55000000000000004</v>
      </c>
      <c r="G173">
        <f t="shared" si="51"/>
        <v>0.17885466666666663</v>
      </c>
      <c r="H173">
        <f t="shared" si="52"/>
        <v>0.69402199999999992</v>
      </c>
      <c r="I173">
        <f t="shared" si="52"/>
        <v>0.44045299999999998</v>
      </c>
      <c r="J173">
        <f t="shared" si="53"/>
        <v>0.50074249999999998</v>
      </c>
      <c r="K173">
        <f t="shared" si="54"/>
        <v>0.22758333333333336</v>
      </c>
      <c r="L173">
        <f t="shared" si="55"/>
        <v>0.31215699999999996</v>
      </c>
      <c r="M173">
        <f t="shared" si="56"/>
        <v>0.32857142857142857</v>
      </c>
      <c r="N173">
        <f t="shared" si="57"/>
        <v>0.33250000000000002</v>
      </c>
      <c r="O173">
        <f t="shared" si="58"/>
        <v>0.60697761194029853</v>
      </c>
      <c r="P173">
        <f t="shared" si="59"/>
        <v>0.27726000000000001</v>
      </c>
      <c r="Q173">
        <f t="shared" si="60"/>
        <v>0.13499666666666668</v>
      </c>
      <c r="R173">
        <f t="shared" si="61"/>
        <v>0.77692125000000001</v>
      </c>
      <c r="S173">
        <f t="shared" si="62"/>
        <v>0.52169833333333337</v>
      </c>
      <c r="T173">
        <f t="shared" si="63"/>
        <v>8.4739000000000009E-2</v>
      </c>
      <c r="U173">
        <f t="shared" si="63"/>
        <v>0.27992100000000003</v>
      </c>
      <c r="V173">
        <f t="shared" si="64"/>
        <v>0.45385500000000001</v>
      </c>
      <c r="W173">
        <f t="shared" si="65"/>
        <v>0.61660666666666664</v>
      </c>
      <c r="X173">
        <f t="shared" si="66"/>
        <v>0.143956</v>
      </c>
      <c r="Y173">
        <f t="shared" si="66"/>
        <v>0.17268799999999998</v>
      </c>
      <c r="Z173">
        <f t="shared" si="66"/>
        <v>0.124926</v>
      </c>
      <c r="AA173">
        <f t="shared" si="67"/>
        <v>0.16681818181818181</v>
      </c>
      <c r="AB173">
        <f t="shared" si="67"/>
        <v>4.2048484848484849E-2</v>
      </c>
      <c r="AC173">
        <f t="shared" si="68"/>
        <v>8.424799999999999E-2</v>
      </c>
      <c r="AD173">
        <f t="shared" si="69"/>
        <v>0.15694374999999999</v>
      </c>
      <c r="AE173">
        <f t="shared" si="70"/>
        <v>0.193333</v>
      </c>
      <c r="AF173">
        <f t="shared" si="71"/>
        <v>0.34523833333333337</v>
      </c>
      <c r="AG173" s="20">
        <f t="shared" si="72"/>
        <v>0.56000000000000005</v>
      </c>
      <c r="AI173">
        <v>5.9</v>
      </c>
      <c r="AJ173">
        <f t="shared" si="73"/>
        <v>47.564</v>
      </c>
      <c r="AK173">
        <v>46</v>
      </c>
      <c r="AO173">
        <f t="shared" si="41"/>
        <v>0.114260557119</v>
      </c>
      <c r="AP173">
        <v>43.97146</v>
      </c>
      <c r="AQ173">
        <f t="shared" si="74"/>
        <v>10.992865</v>
      </c>
      <c r="AS173">
        <f t="shared" si="42"/>
        <v>7.5050735119047612E-2</v>
      </c>
      <c r="AT173">
        <v>29.831900000000001</v>
      </c>
      <c r="AU173">
        <f t="shared" si="75"/>
        <v>7.4579750000000002</v>
      </c>
      <c r="AW173">
        <f t="shared" si="43"/>
        <v>5.8498590044900503E-2</v>
      </c>
      <c r="AX173">
        <v>38.324169999999995</v>
      </c>
      <c r="AY173">
        <f t="shared" si="76"/>
        <v>5.7486254999999993</v>
      </c>
      <c r="BA173">
        <f t="shared" si="44"/>
        <v>4.4097334719999999E-2</v>
      </c>
      <c r="BB173">
        <v>22.052600000000002</v>
      </c>
      <c r="BC173">
        <f t="shared" si="77"/>
        <v>4.4105200000000009</v>
      </c>
      <c r="BE173">
        <f t="shared" si="45"/>
        <v>4.7081815625000002E-2</v>
      </c>
      <c r="BF173">
        <v>31.387899999999998</v>
      </c>
      <c r="BG173">
        <f t="shared" si="78"/>
        <v>4.7081849999999994</v>
      </c>
      <c r="BI173">
        <f t="shared" si="46"/>
        <v>0.33898903262794811</v>
      </c>
      <c r="BJ173">
        <f t="shared" si="79"/>
        <v>33.318170500000001</v>
      </c>
    </row>
    <row r="174" spans="1:62" x14ac:dyDescent="0.3">
      <c r="A174" t="s">
        <v>8</v>
      </c>
      <c r="B174" t="s">
        <v>9</v>
      </c>
      <c r="C174">
        <f t="shared" si="47"/>
        <v>0.82895499999999989</v>
      </c>
      <c r="D174">
        <f t="shared" si="48"/>
        <v>0.22363200000000005</v>
      </c>
      <c r="E174">
        <f t="shared" si="49"/>
        <v>0.34203599999999995</v>
      </c>
      <c r="F174" s="22">
        <f t="shared" si="50"/>
        <v>0.66731099999999999</v>
      </c>
      <c r="G174">
        <f t="shared" si="51"/>
        <v>0.17037066666666664</v>
      </c>
      <c r="H174">
        <f t="shared" si="52"/>
        <v>0.47486800000000001</v>
      </c>
      <c r="I174">
        <f t="shared" si="52"/>
        <v>5.7911799999999999E-3</v>
      </c>
      <c r="J174">
        <f t="shared" si="53"/>
        <v>0.25489249999999997</v>
      </c>
      <c r="K174">
        <f t="shared" si="54"/>
        <v>0.42215166666666659</v>
      </c>
      <c r="L174">
        <f t="shared" si="55"/>
        <v>0.50912500000000005</v>
      </c>
      <c r="M174">
        <f t="shared" si="56"/>
        <v>0.35714285714285715</v>
      </c>
      <c r="N174">
        <f t="shared" si="57"/>
        <v>0.43499999999999994</v>
      </c>
      <c r="O174">
        <f t="shared" si="58"/>
        <v>0.68132238805970147</v>
      </c>
      <c r="P174">
        <f t="shared" si="59"/>
        <v>0.70342800000000016</v>
      </c>
      <c r="Q174">
        <f t="shared" si="60"/>
        <v>0.28061333333333333</v>
      </c>
      <c r="R174">
        <f t="shared" si="61"/>
        <v>0.22458125000000004</v>
      </c>
      <c r="S174">
        <f t="shared" si="62"/>
        <v>0.31630666666666668</v>
      </c>
      <c r="T174">
        <f t="shared" si="63"/>
        <v>0.27907300000000002</v>
      </c>
      <c r="U174">
        <f t="shared" si="63"/>
        <v>0.39528099999999999</v>
      </c>
      <c r="V174">
        <f t="shared" si="64"/>
        <v>0.51666666666666672</v>
      </c>
      <c r="W174">
        <f t="shared" si="65"/>
        <v>0.31303333333333333</v>
      </c>
      <c r="X174">
        <f t="shared" si="66"/>
        <v>0.29764000000000002</v>
      </c>
      <c r="Y174">
        <f t="shared" si="66"/>
        <v>0.206424</v>
      </c>
      <c r="Z174">
        <f t="shared" si="66"/>
        <v>0.31698599999999999</v>
      </c>
      <c r="AA174">
        <f t="shared" si="67"/>
        <v>0.63636363636363635</v>
      </c>
      <c r="AB174">
        <f t="shared" si="67"/>
        <v>0.33276666666666666</v>
      </c>
      <c r="AC174">
        <f t="shared" si="68"/>
        <v>0.33438000000000001</v>
      </c>
      <c r="AD174">
        <f t="shared" si="69"/>
        <v>0.22832875000000002</v>
      </c>
      <c r="AE174">
        <f t="shared" si="70"/>
        <v>0.02</v>
      </c>
      <c r="AF174">
        <f t="shared" si="71"/>
        <v>0.23571499999999995</v>
      </c>
      <c r="AG174" s="20">
        <f t="shared" si="72"/>
        <v>0.46800000000000003</v>
      </c>
      <c r="AI174">
        <v>10.1</v>
      </c>
      <c r="AJ174">
        <f t="shared" si="73"/>
        <v>59.972000000000001</v>
      </c>
      <c r="AK174">
        <v>58</v>
      </c>
      <c r="AO174">
        <f t="shared" si="41"/>
        <v>9.2703487828400002E-2</v>
      </c>
      <c r="AP174">
        <v>35.371010000000005</v>
      </c>
      <c r="AQ174">
        <f t="shared" si="74"/>
        <v>8.8427525000000013</v>
      </c>
      <c r="AS174">
        <f t="shared" si="42"/>
        <v>0.10771372023809522</v>
      </c>
      <c r="AT174">
        <v>42.778300000000002</v>
      </c>
      <c r="AU174">
        <f t="shared" si="75"/>
        <v>10.694575</v>
      </c>
      <c r="AW174">
        <f t="shared" si="43"/>
        <v>5.8051741765099502E-2</v>
      </c>
      <c r="AX174">
        <v>37.653300000000002</v>
      </c>
      <c r="AY174">
        <f t="shared" si="76"/>
        <v>5.6479949999999999</v>
      </c>
      <c r="BA174">
        <f t="shared" si="44"/>
        <v>7.4343514472727273E-2</v>
      </c>
      <c r="BB174">
        <v>37.223300000000002</v>
      </c>
      <c r="BC174">
        <f t="shared" si="77"/>
        <v>7.4446600000000007</v>
      </c>
      <c r="BE174">
        <f t="shared" si="45"/>
        <v>3.5701640625000003E-2</v>
      </c>
      <c r="BF174">
        <v>23.801100000000002</v>
      </c>
      <c r="BG174">
        <f t="shared" si="78"/>
        <v>3.5701650000000003</v>
      </c>
      <c r="BI174">
        <f t="shared" si="46"/>
        <v>0.36851410492932202</v>
      </c>
      <c r="BJ174">
        <f t="shared" si="79"/>
        <v>36.200147500000007</v>
      </c>
    </row>
    <row r="175" spans="1:62" x14ac:dyDescent="0.3">
      <c r="A175" t="s">
        <v>10</v>
      </c>
      <c r="B175" t="s">
        <v>11</v>
      </c>
      <c r="C175">
        <f t="shared" si="47"/>
        <v>0.99975000000000025</v>
      </c>
      <c r="D175">
        <f t="shared" si="48"/>
        <v>0.35950400000000005</v>
      </c>
      <c r="E175">
        <f t="shared" si="49"/>
        <v>0.16604480000000002</v>
      </c>
      <c r="F175" s="22">
        <f t="shared" si="50"/>
        <v>0.3</v>
      </c>
      <c r="G175">
        <f t="shared" si="51"/>
        <v>8.4174666666666648E-2</v>
      </c>
      <c r="H175">
        <f t="shared" si="52"/>
        <v>0.80113100000000004</v>
      </c>
      <c r="I175">
        <f t="shared" si="52"/>
        <v>4.3813199999999997E-2</v>
      </c>
      <c r="J175">
        <f t="shared" si="53"/>
        <v>0.16082750000000001</v>
      </c>
      <c r="K175">
        <f t="shared" si="54"/>
        <v>0.42161833333333332</v>
      </c>
      <c r="L175">
        <f t="shared" si="55"/>
        <v>0.42549700000000001</v>
      </c>
      <c r="M175">
        <f t="shared" si="56"/>
        <v>0.32857142857142857</v>
      </c>
      <c r="N175">
        <f t="shared" si="57"/>
        <v>0.22500000000000001</v>
      </c>
      <c r="O175">
        <f t="shared" si="58"/>
        <v>0.58279104477611932</v>
      </c>
      <c r="P175">
        <f t="shared" si="59"/>
        <v>0.71789400000000003</v>
      </c>
      <c r="Q175">
        <f t="shared" si="60"/>
        <v>0.19204833333333332</v>
      </c>
      <c r="R175">
        <f t="shared" si="61"/>
        <v>0.49024374999999998</v>
      </c>
      <c r="S175">
        <f t="shared" si="62"/>
        <v>0.53783666666666674</v>
      </c>
      <c r="T175">
        <f t="shared" si="63"/>
        <v>0.34911999999999999</v>
      </c>
      <c r="U175">
        <f t="shared" si="63"/>
        <v>0.38355699999999998</v>
      </c>
      <c r="V175">
        <f t="shared" si="64"/>
        <v>0.60102333333333335</v>
      </c>
      <c r="W175">
        <f t="shared" si="65"/>
        <v>0.20870666666666665</v>
      </c>
      <c r="X175">
        <f t="shared" si="66"/>
        <v>0.478792</v>
      </c>
      <c r="Y175">
        <f t="shared" si="66"/>
        <v>6.9975999999999997E-2</v>
      </c>
      <c r="Z175">
        <f t="shared" si="66"/>
        <v>9.8447999999999994E-2</v>
      </c>
      <c r="AA175">
        <f t="shared" si="67"/>
        <v>0.30313636363636365</v>
      </c>
      <c r="AB175">
        <f t="shared" si="67"/>
        <v>0.29246363636363637</v>
      </c>
      <c r="AC175">
        <f t="shared" si="68"/>
        <v>0.24272400000000002</v>
      </c>
      <c r="AD175">
        <f t="shared" si="69"/>
        <v>0.34657250000000001</v>
      </c>
      <c r="AE175">
        <f t="shared" si="70"/>
        <v>0.7</v>
      </c>
      <c r="AF175">
        <f t="shared" si="71"/>
        <v>0.34523833333333337</v>
      </c>
      <c r="AG175" s="20">
        <f t="shared" si="72"/>
        <v>0.41520000000000001</v>
      </c>
      <c r="AI175">
        <v>20.6</v>
      </c>
      <c r="AJ175">
        <f t="shared" si="73"/>
        <v>83.754000000000005</v>
      </c>
      <c r="AK175">
        <v>81</v>
      </c>
      <c r="AO175">
        <f t="shared" si="41"/>
        <v>0.10639178993499999</v>
      </c>
      <c r="AP175">
        <v>40.37706</v>
      </c>
      <c r="AQ175">
        <f t="shared" si="74"/>
        <v>10.094265</v>
      </c>
      <c r="AS175">
        <f t="shared" si="42"/>
        <v>8.7542922619047628E-2</v>
      </c>
      <c r="AT175">
        <v>34.760399999999997</v>
      </c>
      <c r="AU175">
        <f t="shared" si="75"/>
        <v>8.6900999999999993</v>
      </c>
      <c r="AW175">
        <f t="shared" si="43"/>
        <v>6.8807876346293526E-2</v>
      </c>
      <c r="AX175">
        <v>44.945999999999998</v>
      </c>
      <c r="AY175">
        <f t="shared" si="76"/>
        <v>6.7418999999999993</v>
      </c>
      <c r="BA175">
        <f t="shared" si="44"/>
        <v>5.7299655360000007E-2</v>
      </c>
      <c r="BB175">
        <v>28.661099999999998</v>
      </c>
      <c r="BC175">
        <f t="shared" si="77"/>
        <v>5.7322199999999999</v>
      </c>
      <c r="BE175">
        <f t="shared" si="45"/>
        <v>6.7762906249999991E-2</v>
      </c>
      <c r="BF175">
        <v>45.1753</v>
      </c>
      <c r="BG175">
        <f t="shared" si="78"/>
        <v>6.7762950000000002</v>
      </c>
      <c r="BI175">
        <f t="shared" si="46"/>
        <v>0.38780515051034109</v>
      </c>
      <c r="BJ175">
        <f t="shared" si="79"/>
        <v>38.034779999999998</v>
      </c>
    </row>
    <row r="176" spans="1:62" x14ac:dyDescent="0.3">
      <c r="A176" t="s">
        <v>12</v>
      </c>
      <c r="B176" t="s">
        <v>13</v>
      </c>
      <c r="C176">
        <f t="shared" si="47"/>
        <v>0.92499499999999979</v>
      </c>
      <c r="D176">
        <f t="shared" si="48"/>
        <v>0.51827400000000012</v>
      </c>
      <c r="E176">
        <f t="shared" si="49"/>
        <v>0.29853359999999995</v>
      </c>
      <c r="F176" s="22">
        <f t="shared" si="50"/>
        <v>0.94299999999999995</v>
      </c>
      <c r="G176">
        <f t="shared" si="51"/>
        <v>0.43434400000000001</v>
      </c>
      <c r="H176">
        <f t="shared" si="52"/>
        <v>0.67309700000000006</v>
      </c>
      <c r="I176">
        <f t="shared" si="52"/>
        <v>0.24035200000000001</v>
      </c>
      <c r="J176">
        <f t="shared" si="53"/>
        <v>0.46120749999999999</v>
      </c>
      <c r="K176">
        <f t="shared" si="54"/>
        <v>0.59192500000000003</v>
      </c>
      <c r="L176">
        <f t="shared" si="55"/>
        <v>0.56893500000000008</v>
      </c>
      <c r="M176">
        <f t="shared" si="56"/>
        <v>0.52857142857142858</v>
      </c>
      <c r="N176">
        <f t="shared" si="57"/>
        <v>0.41749999999999998</v>
      </c>
      <c r="O176">
        <f t="shared" si="58"/>
        <v>0.79382985074626866</v>
      </c>
      <c r="P176">
        <f t="shared" si="59"/>
        <v>0.43125799999999997</v>
      </c>
      <c r="Q176">
        <f t="shared" si="60"/>
        <v>6.4491666666666669E-2</v>
      </c>
      <c r="R176">
        <f t="shared" si="61"/>
        <v>0.31779624999999995</v>
      </c>
      <c r="S176">
        <f t="shared" si="62"/>
        <v>0.1693233333333333</v>
      </c>
      <c r="T176">
        <f t="shared" si="63"/>
        <v>0.57768900000000001</v>
      </c>
      <c r="U176">
        <f t="shared" si="63"/>
        <v>0.524088</v>
      </c>
      <c r="V176">
        <f t="shared" si="64"/>
        <v>0.45992166666666667</v>
      </c>
      <c r="W176">
        <f t="shared" si="65"/>
        <v>8.471999999999999E-2</v>
      </c>
      <c r="X176">
        <f t="shared" si="66"/>
        <v>0.16600000000000001</v>
      </c>
      <c r="Y176">
        <f t="shared" si="66"/>
        <v>0.22236999999999998</v>
      </c>
      <c r="Z176">
        <f t="shared" si="66"/>
        <v>0.178284</v>
      </c>
      <c r="AA176">
        <f t="shared" si="67"/>
        <v>0.78353636363636359</v>
      </c>
      <c r="AB176">
        <f t="shared" si="67"/>
        <v>0.56007575757575767</v>
      </c>
      <c r="AC176">
        <f t="shared" si="68"/>
        <v>0.48176400000000003</v>
      </c>
      <c r="AD176">
        <f t="shared" si="69"/>
        <v>0.17102500000000001</v>
      </c>
      <c r="AE176">
        <f t="shared" si="70"/>
        <v>0.27600000000000002</v>
      </c>
      <c r="AF176">
        <f t="shared" si="71"/>
        <v>0.29761833333333337</v>
      </c>
      <c r="AG176" s="20">
        <f t="shared" si="72"/>
        <v>0.22800000000000001</v>
      </c>
      <c r="AI176">
        <v>14.9</v>
      </c>
      <c r="AJ176">
        <f t="shared" si="73"/>
        <v>88.924000000000007</v>
      </c>
      <c r="AK176">
        <v>86</v>
      </c>
      <c r="AO176">
        <f t="shared" si="41"/>
        <v>0.14187889651299998</v>
      </c>
      <c r="AP176">
        <v>56.292439999999999</v>
      </c>
      <c r="AQ176">
        <f t="shared" si="74"/>
        <v>14.07311</v>
      </c>
      <c r="AS176">
        <f t="shared" si="42"/>
        <v>0.13168321428571428</v>
      </c>
      <c r="AT176">
        <v>52.33</v>
      </c>
      <c r="AU176">
        <f t="shared" si="75"/>
        <v>13.0825</v>
      </c>
      <c r="AW176">
        <f t="shared" si="43"/>
        <v>6.1136344026243773E-2</v>
      </c>
      <c r="AX176">
        <v>40.123460000000001</v>
      </c>
      <c r="AY176">
        <f t="shared" si="76"/>
        <v>6.0185190000000004</v>
      </c>
      <c r="BA176">
        <f t="shared" si="44"/>
        <v>7.529911586909091E-2</v>
      </c>
      <c r="BB176">
        <v>37.224400000000003</v>
      </c>
      <c r="BC176">
        <f t="shared" si="77"/>
        <v>7.4448800000000013</v>
      </c>
      <c r="BE176">
        <f t="shared" si="45"/>
        <v>3.6474124999999996E-2</v>
      </c>
      <c r="BF176">
        <v>24.316099999999999</v>
      </c>
      <c r="BG176">
        <f t="shared" si="78"/>
        <v>3.6474149999999996</v>
      </c>
      <c r="BI176">
        <f t="shared" si="46"/>
        <v>0.44647169569404899</v>
      </c>
      <c r="BJ176">
        <f t="shared" si="79"/>
        <v>44.266424000000008</v>
      </c>
    </row>
    <row r="177" spans="1:62" x14ac:dyDescent="0.3">
      <c r="A177" t="s">
        <v>14</v>
      </c>
      <c r="B177" t="s">
        <v>15</v>
      </c>
      <c r="C177">
        <f t="shared" si="47"/>
        <v>0.95551999999999992</v>
      </c>
      <c r="D177">
        <f t="shared" si="48"/>
        <v>0.58392799999999989</v>
      </c>
      <c r="E177">
        <f t="shared" si="49"/>
        <v>0.688384</v>
      </c>
      <c r="F177" s="22">
        <f t="shared" si="50"/>
        <v>0.99967499999999998</v>
      </c>
      <c r="G177">
        <f t="shared" si="51"/>
        <v>0.60942799999999997</v>
      </c>
      <c r="H177">
        <f t="shared" si="52"/>
        <v>0.91703900000000005</v>
      </c>
      <c r="I177">
        <f t="shared" si="52"/>
        <v>0.314413</v>
      </c>
      <c r="J177">
        <f t="shared" si="53"/>
        <v>0.71640250000000005</v>
      </c>
      <c r="K177">
        <f t="shared" si="54"/>
        <v>0.86273333333333324</v>
      </c>
      <c r="L177">
        <f t="shared" si="55"/>
        <v>0.74911799999999995</v>
      </c>
      <c r="M177">
        <f t="shared" si="56"/>
        <v>0.58571428571428563</v>
      </c>
      <c r="N177">
        <f t="shared" si="57"/>
        <v>0.47000000000000003</v>
      </c>
      <c r="O177">
        <f t="shared" si="58"/>
        <v>0.61784328358208951</v>
      </c>
      <c r="P177">
        <f t="shared" si="59"/>
        <v>0.79843799999999987</v>
      </c>
      <c r="Q177">
        <f t="shared" si="60"/>
        <v>0.81725999999999999</v>
      </c>
      <c r="R177">
        <f t="shared" si="61"/>
        <v>0.36721500000000001</v>
      </c>
      <c r="S177">
        <f t="shared" si="62"/>
        <v>0.48779333333333336</v>
      </c>
      <c r="T177">
        <f t="shared" si="63"/>
        <v>0.87798900000000002</v>
      </c>
      <c r="U177">
        <f t="shared" si="63"/>
        <v>0.80615199999999998</v>
      </c>
      <c r="V177">
        <f t="shared" si="64"/>
        <v>0.70397166666666666</v>
      </c>
      <c r="W177">
        <f t="shared" si="65"/>
        <v>0.21428666666666668</v>
      </c>
      <c r="X177">
        <f t="shared" si="66"/>
        <v>0.37904400000000005</v>
      </c>
      <c r="Y177">
        <f t="shared" si="66"/>
        <v>1.17696</v>
      </c>
      <c r="Z177">
        <f t="shared" si="66"/>
        <v>0.56242999999999999</v>
      </c>
      <c r="AA177">
        <f t="shared" si="67"/>
        <v>0.77749999999999997</v>
      </c>
      <c r="AB177">
        <f t="shared" si="67"/>
        <v>0.41736363636363638</v>
      </c>
      <c r="AC177">
        <f t="shared" si="68"/>
        <v>0.39440399999999998</v>
      </c>
      <c r="AD177">
        <f t="shared" si="69"/>
        <v>0.85946750000000005</v>
      </c>
      <c r="AE177">
        <f t="shared" si="70"/>
        <v>0.7659999999999999</v>
      </c>
      <c r="AF177">
        <f t="shared" si="71"/>
        <v>0.7880950000000001</v>
      </c>
      <c r="AG177" s="20">
        <f t="shared" si="72"/>
        <v>0.4904</v>
      </c>
      <c r="AI177">
        <v>47</v>
      </c>
      <c r="AJ177">
        <f t="shared" si="73"/>
        <v>131.31800000000001</v>
      </c>
      <c r="AK177">
        <v>127</v>
      </c>
      <c r="AO177">
        <f t="shared" si="41"/>
        <v>0.17769029613499998</v>
      </c>
      <c r="AP177">
        <v>71.086119999999994</v>
      </c>
      <c r="AQ177">
        <f t="shared" si="74"/>
        <v>17.771529999999998</v>
      </c>
      <c r="AS177">
        <f t="shared" si="42"/>
        <v>0.16672285119047617</v>
      </c>
      <c r="AT177">
        <v>66.237099999999998</v>
      </c>
      <c r="AU177">
        <f t="shared" si="75"/>
        <v>16.559275</v>
      </c>
      <c r="AW177">
        <f t="shared" si="43"/>
        <v>0.1005717418926368</v>
      </c>
      <c r="AX177">
        <v>65.235799999999998</v>
      </c>
      <c r="AY177">
        <f t="shared" si="76"/>
        <v>9.7853699999999986</v>
      </c>
      <c r="BA177">
        <f t="shared" si="44"/>
        <v>0.11521870583272725</v>
      </c>
      <c r="BB177">
        <v>54.667199999999994</v>
      </c>
      <c r="BC177">
        <f t="shared" si="77"/>
        <v>10.933439999999999</v>
      </c>
      <c r="BE177">
        <f t="shared" si="45"/>
        <v>0.10889859375000001</v>
      </c>
      <c r="BF177">
        <v>72.599100000000007</v>
      </c>
      <c r="BG177">
        <f t="shared" si="78"/>
        <v>10.889865</v>
      </c>
      <c r="BI177">
        <f t="shared" si="46"/>
        <v>0.66910218880084016</v>
      </c>
      <c r="BJ177">
        <f t="shared" si="79"/>
        <v>65.939480000000003</v>
      </c>
    </row>
    <row r="178" spans="1:62" x14ac:dyDescent="0.3">
      <c r="A178" t="s">
        <v>16</v>
      </c>
      <c r="B178" t="s">
        <v>17</v>
      </c>
      <c r="C178">
        <f t="shared" si="47"/>
        <v>0.30238500000000029</v>
      </c>
      <c r="D178">
        <f t="shared" si="48"/>
        <v>0.374666</v>
      </c>
      <c r="E178">
        <f t="shared" si="49"/>
        <v>0.57716319999999999</v>
      </c>
      <c r="F178" s="22">
        <f t="shared" si="50"/>
        <v>0.94499999999999995</v>
      </c>
      <c r="G178">
        <f t="shared" si="51"/>
        <v>0.97306399999999993</v>
      </c>
      <c r="H178">
        <f t="shared" si="52"/>
        <v>0.75073999999999996</v>
      </c>
      <c r="I178">
        <f t="shared" si="52"/>
        <v>0.22715699999999997</v>
      </c>
      <c r="J178">
        <f t="shared" si="53"/>
        <v>0.63931749999999998</v>
      </c>
      <c r="K178">
        <f t="shared" si="54"/>
        <v>0.69622833333333345</v>
      </c>
      <c r="L178">
        <f t="shared" si="55"/>
        <v>0.64514700000000003</v>
      </c>
      <c r="M178">
        <f t="shared" si="56"/>
        <v>0.58571428571428563</v>
      </c>
      <c r="N178">
        <f t="shared" si="57"/>
        <v>0.32999999999999996</v>
      </c>
      <c r="O178">
        <f t="shared" si="58"/>
        <v>0.84846417910447758</v>
      </c>
      <c r="P178">
        <f t="shared" si="59"/>
        <v>0.68684400000000012</v>
      </c>
      <c r="Q178">
        <f t="shared" si="60"/>
        <v>0.40443166666666663</v>
      </c>
      <c r="R178">
        <f t="shared" si="61"/>
        <v>0.38368874999999997</v>
      </c>
      <c r="S178">
        <f t="shared" si="62"/>
        <v>0.33517666666666662</v>
      </c>
      <c r="T178">
        <f t="shared" si="63"/>
        <v>0.90883399999999992</v>
      </c>
      <c r="U178">
        <f t="shared" si="63"/>
        <v>0.56764300000000001</v>
      </c>
      <c r="V178">
        <f t="shared" si="64"/>
        <v>0.27707500000000002</v>
      </c>
      <c r="W178">
        <f t="shared" si="65"/>
        <v>0.17735333333333334</v>
      </c>
      <c r="X178">
        <f t="shared" si="66"/>
        <v>0.15814600000000001</v>
      </c>
      <c r="Y178">
        <f t="shared" si="66"/>
        <v>0.21056799999999998</v>
      </c>
      <c r="Z178">
        <f t="shared" si="66"/>
        <v>0.18717400000000001</v>
      </c>
      <c r="AA178">
        <f t="shared" si="67"/>
        <v>0.3613121212121212</v>
      </c>
      <c r="AB178">
        <f t="shared" si="67"/>
        <v>0.27993333333333331</v>
      </c>
      <c r="AC178">
        <f t="shared" si="68"/>
        <v>0.221584</v>
      </c>
      <c r="AD178">
        <f t="shared" si="69"/>
        <v>0.47029500000000002</v>
      </c>
      <c r="AE178">
        <f t="shared" si="70"/>
        <v>0.92714299999999994</v>
      </c>
      <c r="AF178">
        <f t="shared" si="71"/>
        <v>0.89761833333333341</v>
      </c>
      <c r="AG178" s="20">
        <f t="shared" si="72"/>
        <v>0.29199999999999998</v>
      </c>
      <c r="AI178">
        <v>15</v>
      </c>
      <c r="AJ178">
        <f t="shared" si="73"/>
        <v>78.584000000000003</v>
      </c>
      <c r="AK178">
        <v>76</v>
      </c>
      <c r="AO178">
        <f t="shared" si="41"/>
        <v>0.13274834452100001</v>
      </c>
      <c r="AP178">
        <v>51.782220000000009</v>
      </c>
      <c r="AQ178">
        <f t="shared" si="74"/>
        <v>12.945555000000002</v>
      </c>
      <c r="AS178">
        <f t="shared" si="42"/>
        <v>0.14106810119047619</v>
      </c>
      <c r="AT178">
        <v>56.037999999999997</v>
      </c>
      <c r="AU178">
        <f t="shared" si="75"/>
        <v>14.009499999999999</v>
      </c>
      <c r="AW178">
        <f t="shared" si="43"/>
        <v>8.7097527203507455E-2</v>
      </c>
      <c r="AX178">
        <v>56.869500000000002</v>
      </c>
      <c r="AY178">
        <f t="shared" si="76"/>
        <v>8.5304249999999993</v>
      </c>
      <c r="BA178">
        <f t="shared" si="44"/>
        <v>4.7233368669090912E-2</v>
      </c>
      <c r="BB178">
        <v>23.6282</v>
      </c>
      <c r="BC178">
        <f t="shared" si="77"/>
        <v>4.7256400000000003</v>
      </c>
      <c r="BE178">
        <f t="shared" si="45"/>
        <v>9.7014612499999986E-2</v>
      </c>
      <c r="BF178">
        <v>64.676400000000001</v>
      </c>
      <c r="BG178">
        <f t="shared" si="78"/>
        <v>9.7014599999999991</v>
      </c>
      <c r="BI178">
        <f t="shared" si="46"/>
        <v>0.5051619540840746</v>
      </c>
      <c r="BJ178">
        <f t="shared" si="79"/>
        <v>49.912579999999998</v>
      </c>
    </row>
    <row r="179" spans="1:62" x14ac:dyDescent="0.3">
      <c r="A179" t="s">
        <v>18</v>
      </c>
      <c r="B179" t="s">
        <v>19</v>
      </c>
      <c r="C179">
        <f t="shared" si="47"/>
        <v>0.84912500000000013</v>
      </c>
      <c r="D179">
        <f t="shared" si="48"/>
        <v>0.22870400000000005</v>
      </c>
      <c r="E179">
        <f t="shared" si="49"/>
        <v>0.84959200000000012</v>
      </c>
      <c r="F179" s="22">
        <f t="shared" ref="F179:F198" si="80">F145/100</f>
        <v>0.97</v>
      </c>
      <c r="G179">
        <f t="shared" si="51"/>
        <v>0.703704</v>
      </c>
      <c r="H179">
        <f t="shared" si="52"/>
        <v>0.75089299999999992</v>
      </c>
      <c r="I179">
        <f t="shared" si="52"/>
        <v>0.242784</v>
      </c>
      <c r="J179">
        <f t="shared" si="53"/>
        <v>0.75147925000000004</v>
      </c>
      <c r="K179">
        <f t="shared" si="54"/>
        <v>0.83136999999999994</v>
      </c>
      <c r="L179">
        <f t="shared" si="55"/>
        <v>0.73971399999999998</v>
      </c>
      <c r="M179">
        <f t="shared" si="56"/>
        <v>0.9285714285714286</v>
      </c>
      <c r="N179">
        <f t="shared" si="57"/>
        <v>0.54249999999999998</v>
      </c>
      <c r="O179">
        <f t="shared" si="58"/>
        <v>0.77264029850746274</v>
      </c>
      <c r="P179">
        <f t="shared" si="59"/>
        <v>0.81720400000000015</v>
      </c>
      <c r="Q179">
        <f t="shared" si="60"/>
        <v>0.61097000000000001</v>
      </c>
      <c r="R179">
        <f t="shared" si="61"/>
        <v>0.12894250000000002</v>
      </c>
      <c r="S179">
        <f t="shared" si="62"/>
        <v>0.33566666666666667</v>
      </c>
      <c r="T179">
        <f t="shared" si="63"/>
        <v>0.92664599999999997</v>
      </c>
      <c r="U179">
        <f t="shared" si="63"/>
        <v>0.73398300000000005</v>
      </c>
      <c r="V179">
        <f t="shared" si="64"/>
        <v>0.65457999999999994</v>
      </c>
      <c r="W179">
        <f t="shared" si="65"/>
        <v>0.38788</v>
      </c>
      <c r="X179">
        <f t="shared" si="66"/>
        <v>0.415968</v>
      </c>
      <c r="Y179">
        <f t="shared" si="66"/>
        <v>1.28</v>
      </c>
      <c r="Z179">
        <f t="shared" si="66"/>
        <v>0.65619000000000005</v>
      </c>
      <c r="AA179">
        <f t="shared" si="67"/>
        <v>0.42820606060606065</v>
      </c>
      <c r="AB179">
        <f t="shared" si="67"/>
        <v>3.0303030303030304E-2</v>
      </c>
      <c r="AC179">
        <f t="shared" si="68"/>
        <v>0.190248</v>
      </c>
      <c r="AD179">
        <f t="shared" si="69"/>
        <v>0.75434999999999997</v>
      </c>
      <c r="AE179">
        <f t="shared" si="70"/>
        <v>0.81</v>
      </c>
      <c r="AF179">
        <f t="shared" si="71"/>
        <v>0.8285716666666666</v>
      </c>
      <c r="AG179" s="20">
        <f t="shared" si="72"/>
        <v>0.69599999999999995</v>
      </c>
      <c r="AI179">
        <v>37.6</v>
      </c>
      <c r="AJ179">
        <f t="shared" si="73"/>
        <v>114.774</v>
      </c>
      <c r="AK179">
        <v>111</v>
      </c>
      <c r="AO179">
        <f t="shared" si="41"/>
        <v>0.15372085404750002</v>
      </c>
      <c r="AP179">
        <v>60.995370000000001</v>
      </c>
      <c r="AQ179">
        <f t="shared" si="74"/>
        <v>15.2488425</v>
      </c>
      <c r="AS179">
        <f t="shared" si="42"/>
        <v>0.1901347142857143</v>
      </c>
      <c r="AT179">
        <v>75.607500000000002</v>
      </c>
      <c r="AU179">
        <f t="shared" si="75"/>
        <v>18.901875</v>
      </c>
      <c r="AW179">
        <f t="shared" si="43"/>
        <v>8.9687991187512445E-2</v>
      </c>
      <c r="AX179">
        <v>58.256590000000003</v>
      </c>
      <c r="AY179">
        <f t="shared" si="76"/>
        <v>8.7384885000000008</v>
      </c>
      <c r="BA179">
        <f t="shared" si="44"/>
        <v>9.8753720901818165E-2</v>
      </c>
      <c r="BB179">
        <v>49.136700000000005</v>
      </c>
      <c r="BC179">
        <f t="shared" si="77"/>
        <v>9.8273400000000013</v>
      </c>
      <c r="BE179">
        <f t="shared" si="45"/>
        <v>0.1158345625</v>
      </c>
      <c r="BF179">
        <v>77.222999999999999</v>
      </c>
      <c r="BG179">
        <f t="shared" si="78"/>
        <v>11.583449999999999</v>
      </c>
      <c r="BI179">
        <f t="shared" si="46"/>
        <v>0.648131842922545</v>
      </c>
      <c r="BJ179">
        <f t="shared" si="79"/>
        <v>64.299995999999993</v>
      </c>
    </row>
    <row r="180" spans="1:62" x14ac:dyDescent="0.3">
      <c r="A180" t="s">
        <v>20</v>
      </c>
      <c r="B180" t="s">
        <v>21</v>
      </c>
      <c r="C180">
        <f t="shared" si="47"/>
        <v>0.98654500000000023</v>
      </c>
      <c r="D180">
        <f t="shared" si="48"/>
        <v>0.47223999999999988</v>
      </c>
      <c r="E180">
        <f t="shared" si="49"/>
        <v>0.27045280000000005</v>
      </c>
      <c r="F180" s="22">
        <f t="shared" si="80"/>
        <v>0.68833299999999997</v>
      </c>
      <c r="G180">
        <f t="shared" si="51"/>
        <v>0.51515200000000005</v>
      </c>
      <c r="H180">
        <f t="shared" si="52"/>
        <v>0.42608199999999996</v>
      </c>
      <c r="I180">
        <f t="shared" si="52"/>
        <v>9.444530000000001E-2</v>
      </c>
      <c r="J180">
        <f t="shared" si="53"/>
        <v>0.74569750000000001</v>
      </c>
      <c r="K180">
        <f t="shared" si="54"/>
        <v>0.66660333333333333</v>
      </c>
      <c r="L180">
        <f t="shared" si="55"/>
        <v>0.56782699999999997</v>
      </c>
      <c r="M180">
        <f t="shared" si="56"/>
        <v>0.47142857142857142</v>
      </c>
      <c r="N180">
        <f t="shared" si="57"/>
        <v>0.57250000000000001</v>
      </c>
      <c r="O180">
        <f t="shared" si="58"/>
        <v>0.20110597014925374</v>
      </c>
      <c r="P180">
        <f t="shared" si="59"/>
        <v>0.49819999999999992</v>
      </c>
      <c r="Q180">
        <f t="shared" si="60"/>
        <v>0.20104666666666665</v>
      </c>
      <c r="R180">
        <f t="shared" si="61"/>
        <v>0.12250000000000001</v>
      </c>
      <c r="S180">
        <f t="shared" si="62"/>
        <v>0.10010166666666673</v>
      </c>
      <c r="T180">
        <f t="shared" si="63"/>
        <v>0.68769499999999995</v>
      </c>
      <c r="U180">
        <f t="shared" si="63"/>
        <v>0.725634</v>
      </c>
      <c r="V180">
        <f t="shared" si="64"/>
        <v>0.58832166666666674</v>
      </c>
      <c r="W180">
        <f t="shared" si="65"/>
        <v>0.18063333333333331</v>
      </c>
      <c r="X180">
        <f t="shared" si="66"/>
        <v>0.19</v>
      </c>
      <c r="Y180">
        <f t="shared" si="66"/>
        <v>0.22399999999999998</v>
      </c>
      <c r="Z180">
        <f t="shared" si="66"/>
        <v>0.150564</v>
      </c>
      <c r="AA180">
        <f t="shared" si="67"/>
        <v>0.33600606060606064</v>
      </c>
      <c r="AB180">
        <f t="shared" si="67"/>
        <v>0.28510000000000002</v>
      </c>
      <c r="AC180">
        <f t="shared" si="68"/>
        <v>0.20844399999999999</v>
      </c>
      <c r="AD180">
        <f t="shared" si="69"/>
        <v>0.53749999999999998</v>
      </c>
      <c r="AE180">
        <f t="shared" si="70"/>
        <v>0.27</v>
      </c>
      <c r="AF180">
        <f t="shared" si="71"/>
        <v>0.66666666666666663</v>
      </c>
      <c r="AG180" s="20">
        <f t="shared" si="72"/>
        <v>0.76400000000000001</v>
      </c>
      <c r="AI180">
        <v>32.4</v>
      </c>
      <c r="AJ180">
        <f t="shared" si="73"/>
        <v>110.63800000000001</v>
      </c>
      <c r="AK180">
        <v>107</v>
      </c>
      <c r="AO180">
        <f t="shared" si="41"/>
        <v>0.13033024721800002</v>
      </c>
      <c r="AP180">
        <v>51.190300000000001</v>
      </c>
      <c r="AQ180">
        <f t="shared" si="74"/>
        <v>12.797575</v>
      </c>
      <c r="AS180">
        <f t="shared" si="42"/>
        <v>0.14239743154761902</v>
      </c>
      <c r="AT180">
        <v>56.616299999999995</v>
      </c>
      <c r="AU180">
        <f t="shared" si="75"/>
        <v>14.154074999999999</v>
      </c>
      <c r="AW180">
        <f t="shared" si="43"/>
        <v>5.5838412403582088E-2</v>
      </c>
      <c r="AX180">
        <v>36.256749999999997</v>
      </c>
      <c r="AY180">
        <f t="shared" si="76"/>
        <v>5.438512499999999</v>
      </c>
      <c r="BA180">
        <f t="shared" si="44"/>
        <v>5.4103669614545456E-2</v>
      </c>
      <c r="BB180">
        <v>26.0746</v>
      </c>
      <c r="BC180">
        <f t="shared" si="77"/>
        <v>5.2149200000000002</v>
      </c>
      <c r="BE180">
        <f t="shared" si="45"/>
        <v>8.3931249999999985E-2</v>
      </c>
      <c r="BF180">
        <v>57.468899999999998</v>
      </c>
      <c r="BG180">
        <f t="shared" si="78"/>
        <v>8.620334999999999</v>
      </c>
      <c r="BI180">
        <f t="shared" si="46"/>
        <v>0.46660101078374649</v>
      </c>
      <c r="BJ180">
        <f t="shared" si="79"/>
        <v>46.225417499999999</v>
      </c>
    </row>
    <row r="181" spans="1:62" x14ac:dyDescent="0.3">
      <c r="A181" t="s">
        <v>22</v>
      </c>
      <c r="B181" t="s">
        <v>23</v>
      </c>
      <c r="C181">
        <f t="shared" si="47"/>
        <v>0.89500000000000024</v>
      </c>
      <c r="D181">
        <f t="shared" si="48"/>
        <v>0.66351000000000004</v>
      </c>
      <c r="E181">
        <f t="shared" si="49"/>
        <v>0.31278719999999999</v>
      </c>
      <c r="F181" s="22">
        <f t="shared" si="80"/>
        <v>0.86</v>
      </c>
      <c r="G181">
        <f t="shared" si="51"/>
        <v>1</v>
      </c>
      <c r="H181">
        <f t="shared" si="52"/>
        <v>0.80799999999999994</v>
      </c>
      <c r="I181">
        <f t="shared" si="52"/>
        <v>0.18051999999999999</v>
      </c>
      <c r="J181">
        <f t="shared" si="53"/>
        <v>0.77609624999999993</v>
      </c>
      <c r="K181">
        <f t="shared" si="54"/>
        <v>0.7051683333333334</v>
      </c>
      <c r="L181">
        <f t="shared" si="55"/>
        <v>0.66714600000000002</v>
      </c>
      <c r="M181">
        <f t="shared" si="56"/>
        <v>0.5</v>
      </c>
      <c r="N181">
        <f t="shared" si="57"/>
        <v>0.40499999999999997</v>
      </c>
      <c r="O181">
        <f t="shared" si="58"/>
        <v>0.55578059701492544</v>
      </c>
      <c r="P181">
        <f t="shared" si="59"/>
        <v>0.55792399999999986</v>
      </c>
      <c r="Q181">
        <f t="shared" si="60"/>
        <v>0.39088666666666666</v>
      </c>
      <c r="R181">
        <f t="shared" si="61"/>
        <v>9.4341250000000001E-2</v>
      </c>
      <c r="S181">
        <f t="shared" si="62"/>
        <v>0.15191499999999997</v>
      </c>
      <c r="T181">
        <f t="shared" si="63"/>
        <v>0.56573499999999999</v>
      </c>
      <c r="U181">
        <f t="shared" si="63"/>
        <v>0.80250100000000002</v>
      </c>
      <c r="V181">
        <f t="shared" si="64"/>
        <v>0.58518499999999996</v>
      </c>
      <c r="W181">
        <f t="shared" si="65"/>
        <v>0.26378666666666667</v>
      </c>
      <c r="X181">
        <f t="shared" si="66"/>
        <v>0.225138</v>
      </c>
      <c r="Y181">
        <f t="shared" si="66"/>
        <v>0.23971399999999998</v>
      </c>
      <c r="Z181">
        <f t="shared" si="66"/>
        <v>0.12321799999999999</v>
      </c>
      <c r="AA181">
        <f t="shared" si="67"/>
        <v>0.66425454545454543</v>
      </c>
      <c r="AB181">
        <f t="shared" si="67"/>
        <v>0.28883636363636361</v>
      </c>
      <c r="AC181">
        <f t="shared" si="68"/>
        <v>0.34</v>
      </c>
      <c r="AD181">
        <f t="shared" si="69"/>
        <v>0.23019124999999999</v>
      </c>
      <c r="AE181">
        <f t="shared" si="70"/>
        <v>0.33714300000000003</v>
      </c>
      <c r="AF181">
        <f t="shared" si="71"/>
        <v>0.58095166666666676</v>
      </c>
      <c r="AG181" s="20">
        <f t="shared" si="72"/>
        <v>0.51119999999999999</v>
      </c>
      <c r="AI181">
        <v>36.200000000000003</v>
      </c>
      <c r="AJ181">
        <f t="shared" si="73"/>
        <v>129.25</v>
      </c>
      <c r="AK181">
        <v>125</v>
      </c>
      <c r="AO181">
        <f t="shared" si="41"/>
        <v>0.16772263729350001</v>
      </c>
      <c r="AP181">
        <v>66.871790000000004</v>
      </c>
      <c r="AQ181">
        <f t="shared" si="74"/>
        <v>16.717947500000001</v>
      </c>
      <c r="AS181">
        <f t="shared" si="42"/>
        <v>0.14233214583333334</v>
      </c>
      <c r="AT181">
        <v>56.530299999999997</v>
      </c>
      <c r="AU181">
        <f t="shared" si="75"/>
        <v>14.132574999999999</v>
      </c>
      <c r="AW181">
        <f t="shared" si="43"/>
        <v>6.5351369120024871E-2</v>
      </c>
      <c r="AX181">
        <v>42.426369999999999</v>
      </c>
      <c r="AY181">
        <f t="shared" si="76"/>
        <v>6.3639554999999994</v>
      </c>
      <c r="BA181">
        <f t="shared" si="44"/>
        <v>6.8936941818181816E-2</v>
      </c>
      <c r="BB181">
        <v>34.324799999999996</v>
      </c>
      <c r="BC181">
        <f t="shared" si="77"/>
        <v>6.86496</v>
      </c>
      <c r="BE181">
        <f t="shared" si="45"/>
        <v>6.2230721874999999E-2</v>
      </c>
      <c r="BF181">
        <v>41.487200000000001</v>
      </c>
      <c r="BG181">
        <f t="shared" si="78"/>
        <v>6.2230800000000004</v>
      </c>
      <c r="BI181">
        <f t="shared" si="46"/>
        <v>0.50657381594004003</v>
      </c>
      <c r="BJ181">
        <f t="shared" si="79"/>
        <v>50.302517999999999</v>
      </c>
    </row>
    <row r="182" spans="1:62" x14ac:dyDescent="0.3">
      <c r="A182" t="s">
        <v>24</v>
      </c>
      <c r="B182" t="s">
        <v>25</v>
      </c>
      <c r="C182">
        <f t="shared" si="47"/>
        <v>0.96312500000000012</v>
      </c>
      <c r="D182">
        <f t="shared" si="48"/>
        <v>0.26454400000000006</v>
      </c>
      <c r="E182">
        <f t="shared" si="49"/>
        <v>0.1082072</v>
      </c>
      <c r="F182" s="22">
        <f t="shared" si="80"/>
        <v>0.79795100000000008</v>
      </c>
      <c r="G182">
        <f t="shared" si="51"/>
        <v>0.65791200000000005</v>
      </c>
      <c r="H182">
        <f t="shared" si="52"/>
        <v>0.34010699999999999</v>
      </c>
      <c r="I182">
        <f t="shared" si="52"/>
        <v>2.5571700000000003E-2</v>
      </c>
      <c r="J182">
        <f t="shared" si="53"/>
        <v>0.54499999999999993</v>
      </c>
      <c r="K182">
        <f t="shared" si="54"/>
        <v>0.31718833333333335</v>
      </c>
      <c r="L182">
        <f t="shared" si="55"/>
        <v>0.44012400000000002</v>
      </c>
      <c r="M182">
        <f t="shared" si="56"/>
        <v>0.22857142857142859</v>
      </c>
      <c r="N182">
        <f t="shared" si="57"/>
        <v>0.34750000000000003</v>
      </c>
      <c r="O182">
        <f t="shared" si="58"/>
        <v>0.77457313432835817</v>
      </c>
      <c r="P182">
        <f t="shared" si="59"/>
        <v>0.53166200000000008</v>
      </c>
      <c r="Q182">
        <f t="shared" si="60"/>
        <v>0.19763999999999998</v>
      </c>
      <c r="R182">
        <f t="shared" si="61"/>
        <v>0.31291999999999998</v>
      </c>
      <c r="S182">
        <f t="shared" si="62"/>
        <v>0.40531499999999998</v>
      </c>
      <c r="T182">
        <f t="shared" si="63"/>
        <v>0.207955</v>
      </c>
      <c r="U182">
        <f t="shared" si="63"/>
        <v>0.39881700000000003</v>
      </c>
      <c r="V182">
        <f t="shared" si="64"/>
        <v>0.66041666666666665</v>
      </c>
      <c r="W182">
        <f t="shared" si="65"/>
        <v>0.17068666666666665</v>
      </c>
      <c r="X182">
        <f t="shared" si="66"/>
        <v>0.34733400000000003</v>
      </c>
      <c r="Y182">
        <f t="shared" si="66"/>
        <v>0.16</v>
      </c>
      <c r="Z182">
        <f t="shared" si="66"/>
        <v>9.3376000000000001E-2</v>
      </c>
      <c r="AA182">
        <f t="shared" si="67"/>
        <v>0.27596666666666664</v>
      </c>
      <c r="AB182">
        <f t="shared" si="67"/>
        <v>3.9393939393939398E-2</v>
      </c>
      <c r="AC182">
        <f t="shared" si="68"/>
        <v>0.171404</v>
      </c>
      <c r="AD182">
        <f t="shared" si="69"/>
        <v>0.46895625000000002</v>
      </c>
      <c r="AE182">
        <f t="shared" si="70"/>
        <v>7.3333300000000004E-2</v>
      </c>
      <c r="AF182">
        <f t="shared" si="71"/>
        <v>0.13571499999999995</v>
      </c>
      <c r="AG182" s="20">
        <f t="shared" si="72"/>
        <v>0.63439999999999996</v>
      </c>
      <c r="AI182">
        <v>16.3</v>
      </c>
      <c r="AJ182">
        <f t="shared" si="73"/>
        <v>72.38</v>
      </c>
      <c r="AK182">
        <v>70</v>
      </c>
      <c r="AO182">
        <f t="shared" si="41"/>
        <v>0.11035883204700003</v>
      </c>
      <c r="AP182">
        <v>42.904729999999994</v>
      </c>
      <c r="AQ182">
        <f t="shared" si="74"/>
        <v>10.726182499999998</v>
      </c>
      <c r="AS182">
        <f t="shared" si="42"/>
        <v>8.3336485119047621E-2</v>
      </c>
      <c r="AT182">
        <v>33.069000000000003</v>
      </c>
      <c r="AU182">
        <f t="shared" si="75"/>
        <v>8.2672500000000007</v>
      </c>
      <c r="AW182">
        <f t="shared" si="43"/>
        <v>5.8108118343880584E-2</v>
      </c>
      <c r="AX182">
        <v>37.876999999999995</v>
      </c>
      <c r="AY182">
        <f t="shared" si="76"/>
        <v>5.6815499999999988</v>
      </c>
      <c r="BA182">
        <f t="shared" si="44"/>
        <v>4.7330929105454549E-2</v>
      </c>
      <c r="BB182">
        <v>24.167809999999999</v>
      </c>
      <c r="BC182">
        <f t="shared" si="77"/>
        <v>4.8335620000000006</v>
      </c>
      <c r="BE182">
        <f t="shared" si="45"/>
        <v>4.9215170624999992E-2</v>
      </c>
      <c r="BF182">
        <v>32.810099999999998</v>
      </c>
      <c r="BG182">
        <f t="shared" si="78"/>
        <v>4.9215149999999994</v>
      </c>
      <c r="BI182">
        <f t="shared" si="46"/>
        <v>0.34834953524038276</v>
      </c>
      <c r="BJ182">
        <f t="shared" si="79"/>
        <v>34.430059499999999</v>
      </c>
    </row>
    <row r="183" spans="1:62" x14ac:dyDescent="0.3">
      <c r="A183" t="s">
        <v>26</v>
      </c>
      <c r="B183" t="s">
        <v>27</v>
      </c>
      <c r="C183">
        <f t="shared" si="47"/>
        <v>0.71854000000000018</v>
      </c>
      <c r="D183">
        <f t="shared" si="48"/>
        <v>0.32813799999999987</v>
      </c>
      <c r="E183">
        <f t="shared" si="49"/>
        <v>5.3972000000000006E-2</v>
      </c>
      <c r="F183" s="22">
        <f t="shared" si="80"/>
        <v>0.92440500000000003</v>
      </c>
      <c r="G183">
        <f t="shared" si="51"/>
        <v>0.61616133333333345</v>
      </c>
      <c r="H183">
        <f t="shared" si="52"/>
        <v>0.75581799999999999</v>
      </c>
      <c r="I183">
        <f t="shared" si="52"/>
        <v>0.36486499999999999</v>
      </c>
      <c r="J183">
        <f t="shared" si="53"/>
        <v>0.66307500000000008</v>
      </c>
      <c r="K183">
        <f t="shared" si="54"/>
        <v>0.56776666666666675</v>
      </c>
      <c r="L183">
        <f t="shared" si="55"/>
        <v>0.49520500000000001</v>
      </c>
      <c r="M183">
        <f t="shared" si="56"/>
        <v>0.5</v>
      </c>
      <c r="N183">
        <f t="shared" si="57"/>
        <v>0.23749999999999999</v>
      </c>
      <c r="O183">
        <f t="shared" si="58"/>
        <v>0.78512238805970147</v>
      </c>
      <c r="P183">
        <f t="shared" si="59"/>
        <v>0.61574999999999991</v>
      </c>
      <c r="Q183">
        <f t="shared" si="60"/>
        <v>0.12837333333333334</v>
      </c>
      <c r="R183">
        <f t="shared" si="61"/>
        <v>0.40848374999999998</v>
      </c>
      <c r="S183">
        <f t="shared" si="62"/>
        <v>0.65569833333333327</v>
      </c>
      <c r="T183">
        <f t="shared" si="63"/>
        <v>0.403443</v>
      </c>
      <c r="U183">
        <f t="shared" si="63"/>
        <v>0.42278300000000002</v>
      </c>
      <c r="V183">
        <f t="shared" si="64"/>
        <v>0.25905</v>
      </c>
      <c r="W183">
        <f t="shared" si="65"/>
        <v>0.25720666666666664</v>
      </c>
      <c r="X183">
        <f t="shared" si="66"/>
        <v>0.17763000000000001</v>
      </c>
      <c r="Y183">
        <f t="shared" si="66"/>
        <v>0.113</v>
      </c>
      <c r="Z183">
        <f t="shared" si="66"/>
        <v>9.9976000000000009E-2</v>
      </c>
      <c r="AA183">
        <f t="shared" si="67"/>
        <v>0.29666363636363635</v>
      </c>
      <c r="AB183">
        <f t="shared" si="67"/>
        <v>0.20794242424242423</v>
      </c>
      <c r="AC183">
        <f t="shared" si="68"/>
        <v>0.154976</v>
      </c>
      <c r="AD183">
        <f t="shared" si="69"/>
        <v>0.38562375000000004</v>
      </c>
      <c r="AE183">
        <f t="shared" si="70"/>
        <v>0.19399999999999998</v>
      </c>
      <c r="AF183">
        <f t="shared" si="71"/>
        <v>7.6189999999999952E-2</v>
      </c>
      <c r="AG183" s="20">
        <f t="shared" si="72"/>
        <v>0.496</v>
      </c>
      <c r="AI183">
        <v>10.6</v>
      </c>
      <c r="AJ183">
        <f t="shared" si="73"/>
        <v>70.311999999999998</v>
      </c>
      <c r="AK183">
        <v>68</v>
      </c>
      <c r="AO183">
        <f t="shared" si="41"/>
        <v>0.13809463808</v>
      </c>
      <c r="AP183">
        <v>53.523900000000005</v>
      </c>
      <c r="AQ183">
        <f t="shared" si="74"/>
        <v>13.380975000000001</v>
      </c>
      <c r="AS183">
        <f t="shared" si="42"/>
        <v>0.11252947916666668</v>
      </c>
      <c r="AT183">
        <v>44.713000000000001</v>
      </c>
      <c r="AU183">
        <f t="shared" si="75"/>
        <v>11.17825</v>
      </c>
      <c r="AW183">
        <f t="shared" si="43"/>
        <v>7.2653750268432821E-2</v>
      </c>
      <c r="AX183">
        <v>47.6447</v>
      </c>
      <c r="AY183">
        <f t="shared" si="76"/>
        <v>7.1467049999999999</v>
      </c>
      <c r="BA183">
        <f t="shared" si="44"/>
        <v>3.933597009454546E-2</v>
      </c>
      <c r="BB183">
        <v>19.578130000000002</v>
      </c>
      <c r="BC183">
        <f t="shared" si="77"/>
        <v>3.9156260000000005</v>
      </c>
      <c r="BE183">
        <f t="shared" si="45"/>
        <v>4.3193015625000004E-2</v>
      </c>
      <c r="BF183">
        <v>28.795400000000001</v>
      </c>
      <c r="BG183">
        <f t="shared" si="78"/>
        <v>4.3193099999999998</v>
      </c>
      <c r="BI183">
        <f t="shared" si="46"/>
        <v>0.40580685323464494</v>
      </c>
      <c r="BJ183">
        <f t="shared" si="79"/>
        <v>39.940866000000007</v>
      </c>
    </row>
    <row r="184" spans="1:62" x14ac:dyDescent="0.3">
      <c r="A184" t="s">
        <v>28</v>
      </c>
      <c r="B184" t="s">
        <v>29</v>
      </c>
      <c r="C184">
        <f t="shared" si="47"/>
        <v>0.81310000000000004</v>
      </c>
      <c r="D184">
        <f t="shared" si="48"/>
        <v>0.23076999999999998</v>
      </c>
      <c r="E184">
        <f t="shared" si="49"/>
        <v>0.37028160000000004</v>
      </c>
      <c r="F184" s="22">
        <f t="shared" si="80"/>
        <v>0.93666700000000003</v>
      </c>
      <c r="G184">
        <f t="shared" si="51"/>
        <v>0.69023600000000007</v>
      </c>
      <c r="H184">
        <f t="shared" si="52"/>
        <v>0.70740899999999995</v>
      </c>
      <c r="I184">
        <f t="shared" si="52"/>
        <v>0.40050400000000003</v>
      </c>
      <c r="J184">
        <f t="shared" si="53"/>
        <v>0.49796499999999999</v>
      </c>
      <c r="K184">
        <f t="shared" si="54"/>
        <v>0.60521000000000003</v>
      </c>
      <c r="L184">
        <f t="shared" si="55"/>
        <v>0.44382300000000002</v>
      </c>
      <c r="M184">
        <f t="shared" si="56"/>
        <v>0.54285714285714282</v>
      </c>
      <c r="N184">
        <f t="shared" si="57"/>
        <v>0.5625</v>
      </c>
      <c r="O184">
        <f t="shared" si="58"/>
        <v>0.19348955223880596</v>
      </c>
      <c r="P184">
        <f t="shared" si="59"/>
        <v>0.45406200000000013</v>
      </c>
      <c r="Q184">
        <f t="shared" si="60"/>
        <v>0.40167000000000003</v>
      </c>
      <c r="R184">
        <f t="shared" si="61"/>
        <v>0.19878875000000001</v>
      </c>
      <c r="S184">
        <f t="shared" si="62"/>
        <v>0.38815000000000005</v>
      </c>
      <c r="T184">
        <f t="shared" si="63"/>
        <v>0.60374899999999998</v>
      </c>
      <c r="U184">
        <f t="shared" si="63"/>
        <v>0.61868299999999998</v>
      </c>
      <c r="V184">
        <f t="shared" si="64"/>
        <v>0.38989499999999999</v>
      </c>
      <c r="W184">
        <f t="shared" si="65"/>
        <v>0.26901333333333333</v>
      </c>
      <c r="X184">
        <f t="shared" si="66"/>
        <v>0.61747799999999997</v>
      </c>
      <c r="Y184">
        <f t="shared" si="66"/>
        <v>0.28456199999999998</v>
      </c>
      <c r="Z184">
        <f t="shared" si="66"/>
        <v>0.30997000000000002</v>
      </c>
      <c r="AA184">
        <f t="shared" si="67"/>
        <v>0.78453939393939398</v>
      </c>
      <c r="AB184">
        <f t="shared" si="67"/>
        <v>0.51747878787878787</v>
      </c>
      <c r="AC184">
        <f t="shared" si="68"/>
        <v>0.45339199999999996</v>
      </c>
      <c r="AD184">
        <f t="shared" si="69"/>
        <v>0.70049374999999992</v>
      </c>
      <c r="AE184">
        <f t="shared" si="70"/>
        <v>0.32166699999999998</v>
      </c>
      <c r="AF184">
        <f t="shared" si="71"/>
        <v>0.84166666666666667</v>
      </c>
      <c r="AG184" s="20">
        <f t="shared" si="72"/>
        <v>0.436</v>
      </c>
      <c r="AI184">
        <v>42.2</v>
      </c>
      <c r="AJ184">
        <f t="shared" si="73"/>
        <v>141.65800000000002</v>
      </c>
      <c r="AK184">
        <v>137</v>
      </c>
      <c r="AP184">
        <v>55.487439999999992</v>
      </c>
      <c r="AQ184">
        <f t="shared" si="74"/>
        <v>13.871859999999998</v>
      </c>
      <c r="AT184">
        <v>53.591899999999995</v>
      </c>
      <c r="AU184">
        <f t="shared" si="75"/>
        <v>13.397974999999999</v>
      </c>
      <c r="AX184">
        <v>40.642809999999997</v>
      </c>
      <c r="AY184">
        <f t="shared" si="76"/>
        <v>6.096421499999999</v>
      </c>
      <c r="BB184">
        <v>45.856499999999997</v>
      </c>
      <c r="BC184">
        <f t="shared" si="77"/>
        <v>9.1713000000000005</v>
      </c>
      <c r="BF184">
        <v>57.495699999999999</v>
      </c>
      <c r="BG184">
        <f t="shared" si="78"/>
        <v>8.6243549999999995</v>
      </c>
      <c r="BJ184">
        <f t="shared" si="79"/>
        <v>51.161911500000002</v>
      </c>
    </row>
    <row r="185" spans="1:62" x14ac:dyDescent="0.3">
      <c r="A185" t="s">
        <v>30</v>
      </c>
      <c r="B185" t="s">
        <v>31</v>
      </c>
      <c r="C185">
        <f t="shared" si="47"/>
        <v>0.95745000000000002</v>
      </c>
      <c r="D185">
        <f t="shared" si="48"/>
        <v>2.2185999999999949E-2</v>
      </c>
      <c r="E185">
        <f t="shared" si="49"/>
        <v>0.33008000000000004</v>
      </c>
      <c r="F185" s="22">
        <f t="shared" si="80"/>
        <v>0.86157399999999995</v>
      </c>
      <c r="G185">
        <f t="shared" si="51"/>
        <v>0.56363600000000003</v>
      </c>
      <c r="H185">
        <f t="shared" si="52"/>
        <v>0.316776</v>
      </c>
      <c r="I185">
        <f t="shared" si="52"/>
        <v>2.19302E-2</v>
      </c>
      <c r="J185">
        <f t="shared" si="53"/>
        <v>0.59438000000000002</v>
      </c>
      <c r="K185">
        <f t="shared" si="54"/>
        <v>0.32412333333333337</v>
      </c>
      <c r="L185">
        <f t="shared" si="55"/>
        <v>0.43301600000000001</v>
      </c>
      <c r="M185">
        <f t="shared" si="56"/>
        <v>0.35714285714285715</v>
      </c>
      <c r="N185">
        <f t="shared" si="57"/>
        <v>0.32999999999999996</v>
      </c>
      <c r="O185">
        <f t="shared" si="58"/>
        <v>0.4072194029850747</v>
      </c>
      <c r="P185">
        <f t="shared" si="59"/>
        <v>0.58874599999999988</v>
      </c>
      <c r="Q185">
        <f t="shared" si="60"/>
        <v>0.24532999999999999</v>
      </c>
      <c r="R185">
        <f t="shared" si="61"/>
        <v>0.22935625000000001</v>
      </c>
      <c r="S185">
        <f t="shared" si="62"/>
        <v>0.3072616666666666</v>
      </c>
      <c r="T185">
        <f t="shared" si="63"/>
        <v>0.42077399999999998</v>
      </c>
      <c r="U185">
        <f t="shared" si="63"/>
        <v>0.34886099999999998</v>
      </c>
      <c r="V185">
        <f t="shared" si="64"/>
        <v>0.61924333333333337</v>
      </c>
      <c r="W185">
        <f t="shared" si="65"/>
        <v>0.30831333333333333</v>
      </c>
      <c r="X185">
        <f t="shared" si="66"/>
        <v>0.23585400000000001</v>
      </c>
      <c r="Y185">
        <f t="shared" si="66"/>
        <v>0.10863400000000001</v>
      </c>
      <c r="Z185">
        <f t="shared" si="66"/>
        <v>0.18</v>
      </c>
      <c r="AA185">
        <f t="shared" si="67"/>
        <v>0.15553636363636364</v>
      </c>
      <c r="AB185">
        <f t="shared" si="67"/>
        <v>0.1468818181818182</v>
      </c>
      <c r="AC185">
        <f t="shared" si="68"/>
        <v>0.161412</v>
      </c>
      <c r="AD185">
        <f t="shared" si="69"/>
        <v>0.22207625000000003</v>
      </c>
      <c r="AE185">
        <f t="shared" si="70"/>
        <v>0.41399999999999998</v>
      </c>
      <c r="AF185">
        <f t="shared" si="71"/>
        <v>0.6333333333333333</v>
      </c>
      <c r="AG185" s="20">
        <f t="shared" si="72"/>
        <v>0.48959999999999998</v>
      </c>
      <c r="AI185">
        <v>26.7</v>
      </c>
      <c r="AJ185">
        <f t="shared" si="73"/>
        <v>100.298</v>
      </c>
      <c r="AK185">
        <v>97</v>
      </c>
      <c r="AO185">
        <f>0.04163*C185+0.04163*D185+0.01848*E185+0.01848*F185+0.01848*G185+0.04163*H185+0.04163*I185+0.02775*J185</f>
        <v>0.103814389986</v>
      </c>
      <c r="AP185">
        <v>40.199020000000004</v>
      </c>
      <c r="AQ185">
        <f t="shared" si="74"/>
        <v>10.049755000000001</v>
      </c>
      <c r="AS185">
        <f>0.0625*K185+0.0625*L185+0.0625*M185+0.0625*N185</f>
        <v>9.0267636904761916E-2</v>
      </c>
      <c r="AT185">
        <v>35.845799999999997</v>
      </c>
      <c r="AU185">
        <f t="shared" si="75"/>
        <v>8.9614499999999992</v>
      </c>
      <c r="AW185">
        <f>0.01663*O185+0.01663*P185+0.01663*Q185+0.02498*R185+0.02498*S185+0.02498*T185+0.02498*U185</f>
        <v>5.3272940409975114E-2</v>
      </c>
      <c r="AX185">
        <v>34.555729999999997</v>
      </c>
      <c r="AY185">
        <f t="shared" si="76"/>
        <v>5.183359499999999</v>
      </c>
      <c r="BA185">
        <f>0.024*V185+0.024*W185+0.024*X185+0.024*Y185+0.024*Z185+0.02664*AA185+0.02664*AB185+0.02664*AC185</f>
        <v>4.7205508043636366E-2</v>
      </c>
      <c r="BB185">
        <v>23.740600000000001</v>
      </c>
      <c r="BC185">
        <f t="shared" si="77"/>
        <v>4.7481200000000001</v>
      </c>
      <c r="BE185">
        <f>0.0375*(AD185+AE185+AF185+AG185)</f>
        <v>6.5962859374999988E-2</v>
      </c>
      <c r="BF185">
        <v>43.975200000000001</v>
      </c>
      <c r="BG185">
        <f t="shared" si="78"/>
        <v>6.5962800000000001</v>
      </c>
      <c r="BI185">
        <f t="shared" si="46"/>
        <v>0.36052333471937337</v>
      </c>
      <c r="BJ185">
        <f t="shared" si="79"/>
        <v>35.538964499999999</v>
      </c>
    </row>
    <row r="186" spans="1:62" x14ac:dyDescent="0.3">
      <c r="A186" t="s">
        <v>32</v>
      </c>
      <c r="B186" t="s">
        <v>33</v>
      </c>
      <c r="C186">
        <f t="shared" si="47"/>
        <v>0.59721499999999994</v>
      </c>
      <c r="D186">
        <f t="shared" si="48"/>
        <v>0.26112399999999991</v>
      </c>
      <c r="E186">
        <f t="shared" si="49"/>
        <v>0.25548000000000004</v>
      </c>
      <c r="F186" s="22">
        <f t="shared" si="80"/>
        <v>0.90666700000000011</v>
      </c>
      <c r="G186">
        <f t="shared" si="51"/>
        <v>0.98653200000000008</v>
      </c>
      <c r="H186">
        <f t="shared" si="52"/>
        <v>0.89581500000000003</v>
      </c>
      <c r="I186">
        <f t="shared" si="52"/>
        <v>0.51212499999999994</v>
      </c>
      <c r="J186">
        <f t="shared" si="53"/>
        <v>0.62909999999999999</v>
      </c>
      <c r="K186">
        <f t="shared" si="54"/>
        <v>0.52916833333333335</v>
      </c>
      <c r="L186">
        <f t="shared" si="55"/>
        <v>0.49196499999999999</v>
      </c>
      <c r="M186">
        <f t="shared" si="56"/>
        <v>0.2857142857142857</v>
      </c>
      <c r="N186">
        <f t="shared" si="57"/>
        <v>0.33750000000000002</v>
      </c>
      <c r="O186">
        <f t="shared" si="58"/>
        <v>0.79575820895522387</v>
      </c>
      <c r="P186">
        <f t="shared" si="59"/>
        <v>0.53946400000000017</v>
      </c>
      <c r="Q186">
        <f t="shared" si="60"/>
        <v>0.24414999999999998</v>
      </c>
      <c r="R186">
        <f t="shared" si="61"/>
        <v>0.461895</v>
      </c>
      <c r="S186">
        <f t="shared" si="62"/>
        <v>0.49246666666666672</v>
      </c>
      <c r="T186">
        <f t="shared" si="63"/>
        <v>0.74860000000000004</v>
      </c>
      <c r="U186">
        <f t="shared" si="63"/>
        <v>0.43582199999999999</v>
      </c>
      <c r="V186">
        <f t="shared" si="64"/>
        <v>0.16058500000000001</v>
      </c>
      <c r="W186">
        <f t="shared" si="65"/>
        <v>0.18669333333333332</v>
      </c>
      <c r="X186">
        <f t="shared" si="66"/>
        <v>0.17547199999999999</v>
      </c>
      <c r="Y186">
        <f t="shared" si="66"/>
        <v>0.19927399999999998</v>
      </c>
      <c r="Z186">
        <f t="shared" si="66"/>
        <v>8.2794000000000006E-2</v>
      </c>
      <c r="AA186">
        <f t="shared" si="67"/>
        <v>0.20837878787878789</v>
      </c>
      <c r="AB186">
        <f t="shared" si="67"/>
        <v>0.2270939393939394</v>
      </c>
      <c r="AC186">
        <f t="shared" si="68"/>
        <v>0.16443200000000002</v>
      </c>
      <c r="AD186">
        <f t="shared" si="69"/>
        <v>0.30819125000000003</v>
      </c>
      <c r="AE186">
        <f t="shared" si="70"/>
        <v>0.382857</v>
      </c>
      <c r="AF186">
        <f t="shared" si="71"/>
        <v>0.69285666666666657</v>
      </c>
      <c r="AG186" s="20">
        <f t="shared" si="72"/>
        <v>0.104</v>
      </c>
      <c r="AI186">
        <v>11.8</v>
      </c>
      <c r="AJ186">
        <f t="shared" si="73"/>
        <v>66.176000000000002</v>
      </c>
      <c r="AK186">
        <v>64</v>
      </c>
      <c r="AO186">
        <f>0.04163*C186+0.04163*D186+0.01848*E186+0.01848*F186+0.01848*G186+0.04163*H186+0.04163*I186+0.02775*J186</f>
        <v>0.15151030768999998</v>
      </c>
      <c r="AP186">
        <v>58.65701</v>
      </c>
      <c r="AQ186">
        <f t="shared" si="74"/>
        <v>14.6642525</v>
      </c>
      <c r="AS186">
        <f>0.0625*K186+0.0625*L186+0.0625*M186+0.0625*N186</f>
        <v>0.10277172619047617</v>
      </c>
      <c r="AT186">
        <v>40.811900000000001</v>
      </c>
      <c r="AU186">
        <f t="shared" si="75"/>
        <v>10.202975</v>
      </c>
      <c r="AW186">
        <f>0.01663*O186+0.01663*P186+0.01663*Q186+0.02498*R186+0.02498*S186+0.02498*T186+0.02498*U186</f>
        <v>7.9691775828258704E-2</v>
      </c>
      <c r="AX186">
        <v>52.209900000000005</v>
      </c>
      <c r="AY186">
        <f t="shared" si="76"/>
        <v>7.8314850000000007</v>
      </c>
      <c r="BA186">
        <f>0.024*V186+0.024*W186+0.024*X186+0.024*Y186+0.024*Z186+0.02664*AA186+0.02664*AB186+0.02664*AC186</f>
        <v>3.5297101934545459E-2</v>
      </c>
      <c r="BB186">
        <v>17.656549999999999</v>
      </c>
      <c r="BC186">
        <f t="shared" si="77"/>
        <v>3.5313099999999999</v>
      </c>
      <c r="BE186">
        <f>0.0375*(AD186+AE186+AF186+AG186)</f>
        <v>5.5796434375000002E-2</v>
      </c>
      <c r="BF186">
        <v>37.197600000000001</v>
      </c>
      <c r="BG186">
        <f t="shared" si="78"/>
        <v>5.5796400000000004</v>
      </c>
      <c r="BI186">
        <f t="shared" si="46"/>
        <v>0.42506734601828028</v>
      </c>
      <c r="BJ186">
        <f t="shared" si="79"/>
        <v>41.809662499999995</v>
      </c>
    </row>
    <row r="187" spans="1:62" x14ac:dyDescent="0.3">
      <c r="A187" t="s">
        <v>34</v>
      </c>
      <c r="B187" t="s">
        <v>35</v>
      </c>
      <c r="C187">
        <f t="shared" si="47"/>
        <v>0.91612000000000005</v>
      </c>
      <c r="D187">
        <f t="shared" si="48"/>
        <v>0.16760800000000003</v>
      </c>
      <c r="E187">
        <f t="shared" si="49"/>
        <v>0.24140640000000002</v>
      </c>
      <c r="F187" s="22">
        <f t="shared" si="80"/>
        <v>0.95666700000000005</v>
      </c>
      <c r="G187">
        <f t="shared" si="51"/>
        <v>0.78585866666666671</v>
      </c>
      <c r="H187">
        <f t="shared" si="52"/>
        <v>0.96599999999999997</v>
      </c>
      <c r="I187">
        <f t="shared" si="52"/>
        <v>0.50275700000000001</v>
      </c>
      <c r="J187">
        <f t="shared" si="53"/>
        <v>0.21636750000000005</v>
      </c>
      <c r="K187">
        <f t="shared" si="54"/>
        <v>0.48150666666666664</v>
      </c>
      <c r="L187">
        <f t="shared" si="55"/>
        <v>0.51235900000000001</v>
      </c>
      <c r="M187">
        <f t="shared" si="56"/>
        <v>0.25714285714285717</v>
      </c>
      <c r="N187">
        <f t="shared" si="57"/>
        <v>0.57499999999999996</v>
      </c>
      <c r="O187">
        <f t="shared" si="58"/>
        <v>0.91653880597014936</v>
      </c>
      <c r="P187">
        <f t="shared" si="59"/>
        <v>0.54546600000000012</v>
      </c>
      <c r="Q187">
        <f t="shared" si="60"/>
        <v>0.18392166666666665</v>
      </c>
      <c r="R187">
        <f t="shared" si="61"/>
        <v>0.74190374999999997</v>
      </c>
      <c r="S187">
        <f t="shared" si="62"/>
        <v>0.4196833333333333</v>
      </c>
      <c r="T187">
        <f t="shared" si="63"/>
        <v>0.74262000000000006</v>
      </c>
      <c r="U187">
        <f t="shared" si="63"/>
        <v>0.35528900000000002</v>
      </c>
      <c r="V187">
        <f t="shared" si="64"/>
        <v>0.56869833333333331</v>
      </c>
      <c r="W187">
        <f t="shared" si="65"/>
        <v>0.42530666666666667</v>
      </c>
      <c r="X187">
        <f t="shared" si="66"/>
        <v>0.29855599999999999</v>
      </c>
      <c r="Y187">
        <f t="shared" si="66"/>
        <v>0.361958</v>
      </c>
      <c r="Z187">
        <f t="shared" si="66"/>
        <v>0.19320199999999998</v>
      </c>
      <c r="AA187">
        <f t="shared" si="67"/>
        <v>0.54554848484848484</v>
      </c>
      <c r="AB187">
        <f t="shared" si="67"/>
        <v>0.2249818181818182</v>
      </c>
      <c r="AC187">
        <f t="shared" si="68"/>
        <v>0.45343600000000001</v>
      </c>
      <c r="AD187">
        <f t="shared" si="69"/>
        <v>0.53422250000000004</v>
      </c>
      <c r="AE187">
        <f t="shared" si="70"/>
        <v>0.66857100000000003</v>
      </c>
      <c r="AF187">
        <f t="shared" si="71"/>
        <v>0.59761833333333336</v>
      </c>
      <c r="AG187" s="20">
        <f t="shared" si="72"/>
        <v>0.24399999999999999</v>
      </c>
      <c r="AI187">
        <v>12.5</v>
      </c>
      <c r="AJ187">
        <f t="shared" si="73"/>
        <v>77.55</v>
      </c>
      <c r="AK187">
        <v>75</v>
      </c>
      <c r="AO187">
        <f>0.04163*C187+0.04163*D187+0.01848*E187+0.01848*F187+0.01848*G187+0.04163*H187+0.04163*I187+0.02775*J187</f>
        <v>0.14892721326700001</v>
      </c>
      <c r="AP187">
        <v>58.364899999999999</v>
      </c>
      <c r="AQ187">
        <f t="shared" si="74"/>
        <v>14.591225</v>
      </c>
      <c r="AS187">
        <f>0.0625*K187+0.0625*L187+0.0625*M187+0.0625*N187</f>
        <v>0.11412553273809524</v>
      </c>
      <c r="AT187">
        <v>45.341099999999997</v>
      </c>
      <c r="AU187">
        <f t="shared" si="75"/>
        <v>11.335274999999999</v>
      </c>
      <c r="AW187">
        <f>0.01663*O187+0.01663*P187+0.01663*Q187+0.02498*R187+0.02498*S187+0.02498*T187+0.02498*U187</f>
        <v>8.3813969401616922E-2</v>
      </c>
      <c r="AX187">
        <v>55.043700000000001</v>
      </c>
      <c r="AY187">
        <f t="shared" si="76"/>
        <v>8.2565550000000005</v>
      </c>
      <c r="BA187">
        <f>0.024*V187+0.024*W187+0.024*X187+0.024*Y187+0.024*Z187+0.02664*AA187+0.02664*AB187+0.02664*AC187</f>
        <v>7.6951766312727279E-2</v>
      </c>
      <c r="BB187">
        <v>38.4923</v>
      </c>
      <c r="BC187">
        <f t="shared" si="77"/>
        <v>7.6984600000000007</v>
      </c>
      <c r="BE187">
        <f>0.0375*(AD187+AE187+AF187+AG187)</f>
        <v>7.6665443749999992E-2</v>
      </c>
      <c r="BF187">
        <v>51.110300000000002</v>
      </c>
      <c r="BG187">
        <f t="shared" si="78"/>
        <v>7.6665450000000002</v>
      </c>
      <c r="BI187">
        <f t="shared" si="46"/>
        <v>0.50048392546943943</v>
      </c>
      <c r="BJ187">
        <f t="shared" si="79"/>
        <v>49.548059999999992</v>
      </c>
    </row>
    <row r="188" spans="1:62" x14ac:dyDescent="0.3">
      <c r="A188" t="s">
        <v>36</v>
      </c>
      <c r="B188" t="s">
        <v>37</v>
      </c>
      <c r="C188">
        <f t="shared" si="47"/>
        <v>0.99919999999999976</v>
      </c>
      <c r="D188">
        <f t="shared" si="48"/>
        <v>0.81250800000000001</v>
      </c>
      <c r="E188">
        <f t="shared" si="49"/>
        <v>0.207284</v>
      </c>
      <c r="F188" s="22">
        <f t="shared" si="80"/>
        <v>0.95436699999999997</v>
      </c>
      <c r="G188">
        <f t="shared" si="51"/>
        <v>0.40740799999999999</v>
      </c>
      <c r="H188">
        <f t="shared" si="52"/>
        <v>0.9441679999999999</v>
      </c>
      <c r="I188">
        <f t="shared" si="52"/>
        <v>0.33775700000000003</v>
      </c>
      <c r="J188">
        <f t="shared" si="53"/>
        <v>1</v>
      </c>
      <c r="K188">
        <f t="shared" si="54"/>
        <v>0.88815999999999984</v>
      </c>
      <c r="L188">
        <f t="shared" si="55"/>
        <v>0.86212800000000001</v>
      </c>
      <c r="M188">
        <f t="shared" si="56"/>
        <v>0.68571428571428572</v>
      </c>
      <c r="N188">
        <f t="shared" si="57"/>
        <v>0</v>
      </c>
      <c r="O188">
        <f t="shared" si="58"/>
        <v>0.78305820895522393</v>
      </c>
      <c r="P188">
        <f t="shared" si="59"/>
        <v>0.77919800000000006</v>
      </c>
      <c r="Q188">
        <f t="shared" si="60"/>
        <v>0.48361166666666666</v>
      </c>
      <c r="R188">
        <f t="shared" si="61"/>
        <v>0.27416124999999997</v>
      </c>
      <c r="S188">
        <f t="shared" si="62"/>
        <v>0.39827166666666663</v>
      </c>
      <c r="T188">
        <f t="shared" si="63"/>
        <v>0.70252399999999993</v>
      </c>
      <c r="U188">
        <f t="shared" si="63"/>
        <v>0.77732000000000001</v>
      </c>
      <c r="V188">
        <f t="shared" si="64"/>
        <v>0.64340333333333333</v>
      </c>
      <c r="W188">
        <f t="shared" si="65"/>
        <v>0.32474666666666668</v>
      </c>
      <c r="X188">
        <f t="shared" si="66"/>
        <v>0.291736</v>
      </c>
      <c r="Y188">
        <f t="shared" si="66"/>
        <v>0.13145799999999999</v>
      </c>
      <c r="Z188">
        <f t="shared" si="66"/>
        <v>0.13820199999999999</v>
      </c>
      <c r="AA188">
        <f t="shared" si="67"/>
        <v>0.21344545454545455</v>
      </c>
      <c r="AB188">
        <f t="shared" si="67"/>
        <v>8.7490909090909091E-2</v>
      </c>
      <c r="AC188">
        <f t="shared" si="68"/>
        <v>0.60470400000000002</v>
      </c>
      <c r="AD188">
        <f t="shared" si="69"/>
        <v>0.45713999999999999</v>
      </c>
      <c r="AE188">
        <f t="shared" si="70"/>
        <v>0.12285700000000001</v>
      </c>
      <c r="AF188">
        <f t="shared" si="71"/>
        <v>0.53333333333333333</v>
      </c>
      <c r="AG188" s="20">
        <f t="shared" si="72"/>
        <v>0.14799999999999999</v>
      </c>
      <c r="AI188">
        <v>89.5</v>
      </c>
      <c r="AJ188">
        <f t="shared" si="73"/>
        <v>279.18</v>
      </c>
      <c r="AK188">
        <v>270</v>
      </c>
      <c r="AP188">
        <v>71.041110000000003</v>
      </c>
      <c r="AQ188">
        <f t="shared" si="74"/>
        <v>17.760277500000001</v>
      </c>
      <c r="AT188">
        <v>71.067400000000006</v>
      </c>
      <c r="AU188">
        <f t="shared" si="75"/>
        <v>17.766850000000002</v>
      </c>
      <c r="AX188">
        <v>57.180900000000008</v>
      </c>
      <c r="AY188">
        <f t="shared" si="76"/>
        <v>8.5771350000000002</v>
      </c>
      <c r="BB188">
        <v>30.4298</v>
      </c>
      <c r="BC188">
        <f t="shared" si="77"/>
        <v>6.08596</v>
      </c>
      <c r="BF188">
        <v>31.533300000000001</v>
      </c>
      <c r="BG188">
        <f t="shared" si="78"/>
        <v>4.7299949999999997</v>
      </c>
      <c r="BJ188">
        <f t="shared" si="79"/>
        <v>54.920217500000007</v>
      </c>
    </row>
    <row r="189" spans="1:62" x14ac:dyDescent="0.3">
      <c r="A189" t="s">
        <v>38</v>
      </c>
      <c r="B189" t="s">
        <v>39</v>
      </c>
      <c r="C189">
        <f t="shared" si="47"/>
        <v>1</v>
      </c>
      <c r="D189">
        <f t="shared" si="48"/>
        <v>0.57475999999999994</v>
      </c>
      <c r="E189">
        <f t="shared" si="49"/>
        <v>0.2022736</v>
      </c>
      <c r="F189" s="22">
        <f t="shared" si="80"/>
        <v>0.79500000000000004</v>
      </c>
      <c r="G189">
        <f t="shared" si="51"/>
        <v>0.17575733333333338</v>
      </c>
      <c r="H189">
        <f t="shared" si="52"/>
        <v>1</v>
      </c>
      <c r="I189">
        <f t="shared" si="52"/>
        <v>0.47737000000000002</v>
      </c>
      <c r="J189">
        <f t="shared" si="53"/>
        <v>0.375</v>
      </c>
      <c r="K189">
        <f t="shared" si="54"/>
        <v>0.50385166666666659</v>
      </c>
      <c r="L189">
        <f t="shared" si="55"/>
        <v>0.51921200000000001</v>
      </c>
      <c r="M189">
        <f t="shared" si="56"/>
        <v>0.45714285714285718</v>
      </c>
      <c r="N189">
        <f t="shared" si="57"/>
        <v>0.27749999999999997</v>
      </c>
      <c r="O189">
        <f t="shared" si="58"/>
        <v>0.61360597014925367</v>
      </c>
      <c r="P189">
        <f t="shared" si="59"/>
        <v>0.79033199999999992</v>
      </c>
      <c r="Q189">
        <f t="shared" si="60"/>
        <v>0.4325033333333333</v>
      </c>
      <c r="R189">
        <f t="shared" si="61"/>
        <v>0.24098125000000001</v>
      </c>
      <c r="S189">
        <f t="shared" si="62"/>
        <v>0.53305166666666659</v>
      </c>
      <c r="T189">
        <f t="shared" si="63"/>
        <v>0.60828599999999999</v>
      </c>
      <c r="U189">
        <f t="shared" si="63"/>
        <v>0.63402999999999998</v>
      </c>
      <c r="V189">
        <f t="shared" si="64"/>
        <v>0.51587000000000005</v>
      </c>
      <c r="W189">
        <f t="shared" si="65"/>
        <v>0.41267999999999999</v>
      </c>
      <c r="X189">
        <f t="shared" si="66"/>
        <v>0.47876600000000002</v>
      </c>
      <c r="Y189">
        <f t="shared" si="66"/>
        <v>0.176788</v>
      </c>
      <c r="Z189">
        <f t="shared" si="66"/>
        <v>0.19311</v>
      </c>
      <c r="AA189">
        <f t="shared" si="67"/>
        <v>0.47529393939393938</v>
      </c>
      <c r="AB189">
        <f t="shared" si="67"/>
        <v>0.10603030303030303</v>
      </c>
      <c r="AC189">
        <f t="shared" si="68"/>
        <v>0.49637199999999998</v>
      </c>
      <c r="AD189">
        <f t="shared" si="69"/>
        <v>0.33164874999999999</v>
      </c>
      <c r="AE189">
        <f t="shared" si="70"/>
        <v>0.87428600000000001</v>
      </c>
      <c r="AF189">
        <f t="shared" si="71"/>
        <v>0.98333333333333328</v>
      </c>
      <c r="AG189" s="20">
        <f t="shared" si="72"/>
        <v>0</v>
      </c>
      <c r="AI189">
        <v>19.8</v>
      </c>
      <c r="AJ189">
        <f t="shared" si="73"/>
        <v>93.06</v>
      </c>
      <c r="AK189">
        <v>90</v>
      </c>
      <c r="AO189">
        <f t="shared" ref="AO189:AO198" si="81">0.04163*C189+0.04163*D189+0.01848*E189+0.01848*F189+0.01848*G189+0.04163*H189+0.04163*I189+0.02775*J189</f>
        <v>0.159144033548</v>
      </c>
      <c r="AP189">
        <v>62.871210000000005</v>
      </c>
      <c r="AQ189">
        <f t="shared" si="74"/>
        <v>15.717802500000001</v>
      </c>
      <c r="AS189">
        <f t="shared" ref="AS189:AS198" si="82">0.0625*K189+0.0625*L189+0.0625*M189+0.0625*N189</f>
        <v>0.10985665773809522</v>
      </c>
      <c r="AT189">
        <v>43.629400000000004</v>
      </c>
      <c r="AU189">
        <f t="shared" si="75"/>
        <v>10.907350000000001</v>
      </c>
      <c r="AW189">
        <f t="shared" ref="AW189:AW198" si="83">0.01663*O189+0.01663*P189+0.01663*Q189+0.02498*R189+0.02498*S189+0.02498*T189+0.02498*U189</f>
        <v>8.0908414815248755E-2</v>
      </c>
      <c r="AX189">
        <v>52.655799999999999</v>
      </c>
      <c r="AY189">
        <f t="shared" si="76"/>
        <v>7.8983699999999999</v>
      </c>
      <c r="BA189">
        <f t="shared" ref="BA189:BA198" si="84">0.024*V189+0.024*W189+0.024*X189+0.024*Y189+0.024*Z189+0.02664*AA189+0.02664*AB189+0.02664*AC189</f>
        <v>7.1362963898181822E-2</v>
      </c>
      <c r="BB189">
        <v>35.695900000000002</v>
      </c>
      <c r="BC189">
        <f t="shared" si="77"/>
        <v>7.1391800000000005</v>
      </c>
      <c r="BE189">
        <f t="shared" ref="BE189:BE198" si="85">0.0375*(AD189+AE189+AF189+AG189)</f>
        <v>8.2097553125E-2</v>
      </c>
      <c r="BF189">
        <v>54.731699999999996</v>
      </c>
      <c r="BG189">
        <f t="shared" si="78"/>
        <v>8.2097549999999995</v>
      </c>
      <c r="BI189">
        <f t="shared" si="46"/>
        <v>0.50336962312452571</v>
      </c>
      <c r="BJ189">
        <f t="shared" si="79"/>
        <v>49.872457500000003</v>
      </c>
    </row>
    <row r="190" spans="1:62" x14ac:dyDescent="0.3">
      <c r="A190" t="s">
        <v>40</v>
      </c>
      <c r="B190" t="s">
        <v>41</v>
      </c>
      <c r="C190">
        <f t="shared" si="47"/>
        <v>0.99990000000000023</v>
      </c>
      <c r="D190">
        <f t="shared" si="48"/>
        <v>0.88</v>
      </c>
      <c r="E190">
        <f t="shared" si="49"/>
        <v>0.336476</v>
      </c>
      <c r="F190" s="22">
        <f t="shared" si="80"/>
        <v>0.65</v>
      </c>
      <c r="G190">
        <f t="shared" si="51"/>
        <v>0.56902399999999997</v>
      </c>
      <c r="H190">
        <f t="shared" si="52"/>
        <v>0.98410700000000007</v>
      </c>
      <c r="I190">
        <f t="shared" si="52"/>
        <v>0.44523299999999999</v>
      </c>
      <c r="J190">
        <f t="shared" si="53"/>
        <v>0.77178924999999998</v>
      </c>
      <c r="K190">
        <f t="shared" si="54"/>
        <v>0.85552666666666655</v>
      </c>
      <c r="L190">
        <f t="shared" si="55"/>
        <v>0.72428700000000001</v>
      </c>
      <c r="M190">
        <f t="shared" si="56"/>
        <v>0.65714285714285714</v>
      </c>
      <c r="N190">
        <f t="shared" si="57"/>
        <v>0.26749999999999996</v>
      </c>
      <c r="O190">
        <f t="shared" si="58"/>
        <v>0.41791791044776122</v>
      </c>
      <c r="P190">
        <f t="shared" si="59"/>
        <v>0.76693999999999984</v>
      </c>
      <c r="Q190">
        <f t="shared" si="60"/>
        <v>0.64529833333333331</v>
      </c>
      <c r="R190">
        <f t="shared" si="61"/>
        <v>0.18179999999999996</v>
      </c>
      <c r="S190">
        <f t="shared" si="62"/>
        <v>0.38167833333333334</v>
      </c>
      <c r="T190">
        <f t="shared" si="63"/>
        <v>0.89542599999999994</v>
      </c>
      <c r="U190">
        <f t="shared" si="63"/>
        <v>0.75324799999999992</v>
      </c>
      <c r="V190">
        <f t="shared" si="64"/>
        <v>0.67101833333333327</v>
      </c>
      <c r="W190">
        <f t="shared" si="65"/>
        <v>0.20852000000000001</v>
      </c>
      <c r="X190">
        <f t="shared" si="66"/>
        <v>0.742398</v>
      </c>
      <c r="Y190">
        <f t="shared" si="66"/>
        <v>0.21781199999999998</v>
      </c>
      <c r="Z190">
        <f t="shared" si="66"/>
        <v>0.46351999999999999</v>
      </c>
      <c r="AA190">
        <f t="shared" si="67"/>
        <v>0.39305151515151515</v>
      </c>
      <c r="AB190">
        <f t="shared" si="67"/>
        <v>0.19734242424242424</v>
      </c>
      <c r="AC190">
        <f t="shared" si="68"/>
        <v>0.33467199999999997</v>
      </c>
      <c r="AD190">
        <f t="shared" si="69"/>
        <v>0.76385625000000001</v>
      </c>
      <c r="AE190">
        <f t="shared" si="70"/>
        <v>0.69</v>
      </c>
      <c r="AF190">
        <f t="shared" si="71"/>
        <v>0.75238166666666662</v>
      </c>
      <c r="AG190" s="20">
        <f t="shared" si="72"/>
        <v>0.6</v>
      </c>
      <c r="AI190">
        <v>39.299999999999997</v>
      </c>
      <c r="AJ190">
        <f t="shared" si="73"/>
        <v>135.45400000000001</v>
      </c>
      <c r="AK190">
        <v>131</v>
      </c>
      <c r="AO190">
        <f t="shared" si="81"/>
        <v>0.18792645288750001</v>
      </c>
      <c r="AP190">
        <v>73.725340000000003</v>
      </c>
      <c r="AQ190">
        <f t="shared" si="74"/>
        <v>18.431335000000001</v>
      </c>
      <c r="AS190">
        <f t="shared" si="82"/>
        <v>0.15652853273809522</v>
      </c>
      <c r="AT190">
        <v>62.174400000000006</v>
      </c>
      <c r="AU190">
        <f t="shared" si="75"/>
        <v>15.543600000000001</v>
      </c>
      <c r="AW190">
        <f t="shared" si="83"/>
        <v>8.5695063620746262E-2</v>
      </c>
      <c r="AX190">
        <v>55.559310000000004</v>
      </c>
      <c r="AY190">
        <f t="shared" si="76"/>
        <v>8.3338964999999998</v>
      </c>
      <c r="BA190">
        <f t="shared" si="84"/>
        <v>7.992219662545455E-2</v>
      </c>
      <c r="BB190">
        <v>39.973399999999998</v>
      </c>
      <c r="BC190">
        <f t="shared" si="77"/>
        <v>7.9946799999999998</v>
      </c>
      <c r="BE190">
        <f t="shared" si="85"/>
        <v>0.10523392187499998</v>
      </c>
      <c r="BF190">
        <v>70.155900000000003</v>
      </c>
      <c r="BG190">
        <f t="shared" si="78"/>
        <v>10.523384999999999</v>
      </c>
      <c r="BI190">
        <f t="shared" si="46"/>
        <v>0.61530616774679603</v>
      </c>
      <c r="BJ190">
        <f t="shared" si="79"/>
        <v>60.826896500000004</v>
      </c>
    </row>
    <row r="191" spans="1:62" x14ac:dyDescent="0.3">
      <c r="A191" t="s">
        <v>42</v>
      </c>
      <c r="B191" t="s">
        <v>43</v>
      </c>
      <c r="C191">
        <f t="shared" si="47"/>
        <v>0.27247500000000002</v>
      </c>
      <c r="D191">
        <f t="shared" si="48"/>
        <v>0.19346800000000003</v>
      </c>
      <c r="E191">
        <f t="shared" si="49"/>
        <v>0.44445200000000001</v>
      </c>
      <c r="F191" s="22">
        <f t="shared" si="80"/>
        <v>0.75</v>
      </c>
      <c r="G191">
        <f t="shared" si="51"/>
        <v>0.74141466666666667</v>
      </c>
      <c r="H191">
        <f t="shared" si="52"/>
        <v>0.53366500000000006</v>
      </c>
      <c r="I191">
        <f t="shared" si="52"/>
        <v>0.230653</v>
      </c>
      <c r="J191">
        <f t="shared" si="53"/>
        <v>0.56091999999999997</v>
      </c>
      <c r="K191">
        <f t="shared" si="54"/>
        <v>0.38334833333333335</v>
      </c>
      <c r="L191">
        <f t="shared" si="55"/>
        <v>0.40041899999999997</v>
      </c>
      <c r="M191">
        <f t="shared" si="56"/>
        <v>0.37142857142857144</v>
      </c>
      <c r="N191">
        <f t="shared" si="57"/>
        <v>0.44749999999999995</v>
      </c>
      <c r="O191">
        <f t="shared" si="58"/>
        <v>0.56452388059701486</v>
      </c>
      <c r="P191">
        <f t="shared" si="59"/>
        <v>0.36359399999999992</v>
      </c>
      <c r="Q191">
        <f t="shared" si="60"/>
        <v>9.3495000000000009E-2</v>
      </c>
      <c r="R191">
        <f t="shared" si="61"/>
        <v>0.26651374999999999</v>
      </c>
      <c r="S191">
        <f t="shared" si="62"/>
        <v>0.25430000000000003</v>
      </c>
      <c r="T191">
        <f t="shared" si="63"/>
        <v>0.489311</v>
      </c>
      <c r="U191">
        <f t="shared" si="63"/>
        <v>0.49489199999999994</v>
      </c>
      <c r="V191">
        <f t="shared" si="64"/>
        <v>0.36682666666666663</v>
      </c>
      <c r="W191">
        <f t="shared" si="65"/>
        <v>0.18639333333333333</v>
      </c>
      <c r="X191">
        <f t="shared" si="66"/>
        <v>0.161996</v>
      </c>
      <c r="Y191">
        <f t="shared" si="66"/>
        <v>0.12</v>
      </c>
      <c r="Z191">
        <f t="shared" si="66"/>
        <v>7.0092000000000002E-2</v>
      </c>
      <c r="AA191">
        <f t="shared" si="67"/>
        <v>0.28068787878787882</v>
      </c>
      <c r="AB191">
        <f t="shared" si="67"/>
        <v>0.19953636363636362</v>
      </c>
      <c r="AC191">
        <f t="shared" si="68"/>
        <v>0.13045600000000002</v>
      </c>
      <c r="AD191">
        <f t="shared" si="69"/>
        <v>0.26712999999999998</v>
      </c>
      <c r="AE191">
        <f t="shared" si="70"/>
        <v>0.67857100000000004</v>
      </c>
      <c r="AF191">
        <f t="shared" si="71"/>
        <v>0.62618999999999991</v>
      </c>
      <c r="AG191" s="20">
        <f t="shared" si="72"/>
        <v>0.56720000000000004</v>
      </c>
      <c r="AI191">
        <v>10.7</v>
      </c>
      <c r="AJ191">
        <f t="shared" si="73"/>
        <v>70.311999999999998</v>
      </c>
      <c r="AK191">
        <v>68</v>
      </c>
      <c r="AO191">
        <f t="shared" si="81"/>
        <v>0.10255611143</v>
      </c>
      <c r="AP191">
        <v>40.114040000000003</v>
      </c>
      <c r="AQ191">
        <f t="shared" si="74"/>
        <v>10.028510000000001</v>
      </c>
      <c r="AS191">
        <f t="shared" si="82"/>
        <v>0.10016849404761904</v>
      </c>
      <c r="AT191">
        <v>39.825800000000001</v>
      </c>
      <c r="AU191">
        <f t="shared" si="75"/>
        <v>9.9564500000000002</v>
      </c>
      <c r="AW191">
        <f t="shared" si="83"/>
        <v>5.4584740619328345E-2</v>
      </c>
      <c r="AX191">
        <v>35.735330000000005</v>
      </c>
      <c r="AY191">
        <f t="shared" si="76"/>
        <v>5.3602995000000009</v>
      </c>
      <c r="BA191">
        <f t="shared" si="84"/>
        <v>3.7995913658181821E-2</v>
      </c>
      <c r="BB191">
        <v>18.969950000000001</v>
      </c>
      <c r="BC191">
        <f t="shared" si="77"/>
        <v>3.7939900000000004</v>
      </c>
      <c r="BE191">
        <f t="shared" si="85"/>
        <v>8.02159125E-2</v>
      </c>
      <c r="BF191">
        <v>53.4773</v>
      </c>
      <c r="BG191">
        <f t="shared" si="78"/>
        <v>8.0215949999999996</v>
      </c>
      <c r="BI191">
        <f t="shared" si="46"/>
        <v>0.37552117225512921</v>
      </c>
      <c r="BJ191">
        <f t="shared" si="79"/>
        <v>37.160844500000003</v>
      </c>
    </row>
    <row r="192" spans="1:62" x14ac:dyDescent="0.3">
      <c r="A192" t="s">
        <v>44</v>
      </c>
      <c r="B192" t="s">
        <v>45</v>
      </c>
      <c r="C192">
        <f t="shared" si="47"/>
        <v>0.98825000000000007</v>
      </c>
      <c r="D192">
        <f t="shared" si="48"/>
        <v>6.3468000000000024E-2</v>
      </c>
      <c r="E192">
        <f t="shared" si="49"/>
        <v>0.10037759999999997</v>
      </c>
      <c r="F192" s="22">
        <f t="shared" si="80"/>
        <v>0.95248599999999994</v>
      </c>
      <c r="G192">
        <f t="shared" si="51"/>
        <v>0.71043733333333325</v>
      </c>
      <c r="H192">
        <f t="shared" si="52"/>
        <v>0.89114800000000005</v>
      </c>
      <c r="I192">
        <f t="shared" si="52"/>
        <v>0.48548699999999995</v>
      </c>
      <c r="J192">
        <f t="shared" si="53"/>
        <v>0.36818249999999997</v>
      </c>
      <c r="K192">
        <f t="shared" si="54"/>
        <v>0.34348000000000006</v>
      </c>
      <c r="L192">
        <f t="shared" si="55"/>
        <v>0.47628900000000002</v>
      </c>
      <c r="M192">
        <f t="shared" si="56"/>
        <v>0.27142857142857141</v>
      </c>
      <c r="N192">
        <f t="shared" si="57"/>
        <v>0.48499999999999999</v>
      </c>
      <c r="O192">
        <f t="shared" si="58"/>
        <v>0.60707164179104478</v>
      </c>
      <c r="P192">
        <f t="shared" si="59"/>
        <v>0.66360800000000009</v>
      </c>
      <c r="Q192">
        <f t="shared" si="60"/>
        <v>0.14243166666666665</v>
      </c>
      <c r="R192">
        <f t="shared" si="61"/>
        <v>0.21715375000000003</v>
      </c>
      <c r="S192">
        <f t="shared" si="62"/>
        <v>0.53980499999999998</v>
      </c>
      <c r="T192">
        <f t="shared" si="63"/>
        <v>0.39122500000000004</v>
      </c>
      <c r="U192">
        <f t="shared" si="63"/>
        <v>0.39244000000000001</v>
      </c>
      <c r="V192">
        <f t="shared" si="64"/>
        <v>0.6614633333333334</v>
      </c>
      <c r="W192">
        <f t="shared" si="65"/>
        <v>0.53437333333333326</v>
      </c>
      <c r="X192">
        <f t="shared" si="66"/>
        <v>0.22706999999999999</v>
      </c>
      <c r="Y192">
        <f t="shared" si="66"/>
        <v>0.26342599999999999</v>
      </c>
      <c r="Z192">
        <f t="shared" si="66"/>
        <v>0.160048</v>
      </c>
      <c r="AA192">
        <f t="shared" si="67"/>
        <v>0.40930303030303028</v>
      </c>
      <c r="AB192">
        <f t="shared" si="67"/>
        <v>0.32446969696969696</v>
      </c>
      <c r="AC192">
        <f t="shared" si="68"/>
        <v>0.2162</v>
      </c>
      <c r="AD192">
        <f t="shared" si="69"/>
        <v>0.53441249999999996</v>
      </c>
      <c r="AE192">
        <f t="shared" si="70"/>
        <v>0.76285700000000001</v>
      </c>
      <c r="AF192">
        <f t="shared" si="71"/>
        <v>0.9619049999999999</v>
      </c>
      <c r="AG192" s="20">
        <f t="shared" si="72"/>
        <v>0.44479999999999997</v>
      </c>
      <c r="AI192">
        <v>16.600000000000001</v>
      </c>
      <c r="AJ192">
        <f t="shared" si="73"/>
        <v>79.618000000000009</v>
      </c>
      <c r="AK192">
        <v>77</v>
      </c>
      <c r="AO192">
        <f t="shared" si="81"/>
        <v>0.14389520101299999</v>
      </c>
      <c r="AP192">
        <v>57.298919999999995</v>
      </c>
      <c r="AQ192">
        <f t="shared" si="74"/>
        <v>14.324729999999999</v>
      </c>
      <c r="AS192">
        <f t="shared" si="82"/>
        <v>9.8512348214285728E-2</v>
      </c>
      <c r="AT192">
        <v>39.1175</v>
      </c>
      <c r="AU192">
        <f t="shared" si="75"/>
        <v>9.7793749999999999</v>
      </c>
      <c r="AW192">
        <f t="shared" si="83"/>
        <v>6.1984822334651732E-2</v>
      </c>
      <c r="AX192">
        <v>40.484899999999996</v>
      </c>
      <c r="AY192">
        <f t="shared" si="76"/>
        <v>6.0727349999999989</v>
      </c>
      <c r="BA192">
        <f t="shared" si="84"/>
        <v>6.9620409454545465E-2</v>
      </c>
      <c r="BB192">
        <v>34.822900000000004</v>
      </c>
      <c r="BC192">
        <f t="shared" si="77"/>
        <v>6.9645800000000015</v>
      </c>
      <c r="BE192">
        <f t="shared" si="85"/>
        <v>0.10139904374999999</v>
      </c>
      <c r="BF192">
        <v>67.599400000000003</v>
      </c>
      <c r="BG192">
        <f t="shared" si="78"/>
        <v>10.13991</v>
      </c>
      <c r="BI192">
        <f t="shared" si="46"/>
        <v>0.47541182476648286</v>
      </c>
      <c r="BJ192">
        <f t="shared" si="79"/>
        <v>47.281329999999997</v>
      </c>
    </row>
    <row r="193" spans="1:62" x14ac:dyDescent="0.3">
      <c r="A193" t="s">
        <v>46</v>
      </c>
      <c r="B193" t="s">
        <v>47</v>
      </c>
      <c r="C193">
        <f t="shared" si="47"/>
        <v>0.47067499999999995</v>
      </c>
      <c r="D193">
        <f t="shared" si="48"/>
        <v>8.8029999999999969E-2</v>
      </c>
      <c r="E193">
        <f t="shared" si="49"/>
        <v>0.14118720000000001</v>
      </c>
      <c r="F193" s="22">
        <f t="shared" si="80"/>
        <v>0.44734999999999997</v>
      </c>
      <c r="G193">
        <f t="shared" si="51"/>
        <v>0.59299599999999997</v>
      </c>
      <c r="H193">
        <f t="shared" si="52"/>
        <v>0.69240699999999999</v>
      </c>
      <c r="I193">
        <f t="shared" si="52"/>
        <v>0.58655900000000005</v>
      </c>
      <c r="J193">
        <f t="shared" si="53"/>
        <v>0.68875249999999999</v>
      </c>
      <c r="K193">
        <f t="shared" si="54"/>
        <v>0.12841500000000003</v>
      </c>
      <c r="L193">
        <f t="shared" si="55"/>
        <v>0.26277100000000003</v>
      </c>
      <c r="M193">
        <f t="shared" si="56"/>
        <v>0.22857142857142859</v>
      </c>
      <c r="N193">
        <f t="shared" si="57"/>
        <v>0.46749999999999997</v>
      </c>
      <c r="O193">
        <f t="shared" si="58"/>
        <v>0.55631940298507454</v>
      </c>
      <c r="P193">
        <f t="shared" si="59"/>
        <v>0.34425800000000012</v>
      </c>
      <c r="Q193">
        <f t="shared" si="60"/>
        <v>9.3493333333333345E-2</v>
      </c>
      <c r="R193">
        <f t="shared" si="61"/>
        <v>0.28113875000000005</v>
      </c>
      <c r="S193">
        <f t="shared" si="62"/>
        <v>0.45058166666666655</v>
      </c>
      <c r="T193">
        <f t="shared" si="63"/>
        <v>7.6994999999999994E-2</v>
      </c>
      <c r="U193">
        <f t="shared" si="63"/>
        <v>0.17165299999999997</v>
      </c>
      <c r="V193">
        <f t="shared" si="64"/>
        <v>0.34669666666666665</v>
      </c>
      <c r="W193">
        <f t="shared" si="65"/>
        <v>0.26769999999999999</v>
      </c>
      <c r="X193">
        <f t="shared" si="66"/>
        <v>0.117366</v>
      </c>
      <c r="Y193">
        <f t="shared" si="66"/>
        <v>0.143682</v>
      </c>
      <c r="Z193">
        <f t="shared" si="66"/>
        <v>5.5072000000000003E-2</v>
      </c>
      <c r="AA193">
        <f t="shared" si="67"/>
        <v>0.22077272727272726</v>
      </c>
      <c r="AB193">
        <f t="shared" si="67"/>
        <v>0.1290939393939394</v>
      </c>
      <c r="AC193">
        <f t="shared" si="68"/>
        <v>0.13775999999999999</v>
      </c>
      <c r="AD193">
        <f t="shared" si="69"/>
        <v>7.1849999999999997E-2</v>
      </c>
      <c r="AE193">
        <f t="shared" si="70"/>
        <v>6.6000000000000003E-2</v>
      </c>
      <c r="AF193">
        <f t="shared" si="71"/>
        <v>0.18809499999999998</v>
      </c>
      <c r="AG193" s="20">
        <f t="shared" si="72"/>
        <v>0.44400000000000001</v>
      </c>
      <c r="AI193">
        <v>7.6</v>
      </c>
      <c r="AJ193">
        <f t="shared" si="73"/>
        <v>56.870000000000005</v>
      </c>
      <c r="AK193">
        <v>55</v>
      </c>
      <c r="AO193">
        <f t="shared" si="81"/>
        <v>0.11744985914099999</v>
      </c>
      <c r="AP193">
        <v>46.176289999999995</v>
      </c>
      <c r="AQ193">
        <f t="shared" si="74"/>
        <v>11.544072499999999</v>
      </c>
      <c r="AS193">
        <f t="shared" si="82"/>
        <v>6.7953589285714294E-2</v>
      </c>
      <c r="AT193">
        <v>27.022890000000004</v>
      </c>
      <c r="AU193">
        <f t="shared" si="75"/>
        <v>6.755722500000001</v>
      </c>
      <c r="AW193">
        <f t="shared" si="83"/>
        <v>4.1020999393308451E-2</v>
      </c>
      <c r="AX193">
        <v>26.69313</v>
      </c>
      <c r="AY193">
        <f t="shared" si="76"/>
        <v>4.0039695000000002</v>
      </c>
      <c r="BA193">
        <f t="shared" si="84"/>
        <v>3.53227744E-2</v>
      </c>
      <c r="BB193">
        <v>17.66789</v>
      </c>
      <c r="BC193">
        <f t="shared" si="77"/>
        <v>3.5335780000000003</v>
      </c>
      <c r="BE193">
        <f t="shared" si="85"/>
        <v>2.8872937499999998E-2</v>
      </c>
      <c r="BF193">
        <v>19.2486</v>
      </c>
      <c r="BG193">
        <f t="shared" si="78"/>
        <v>2.8872899999999997</v>
      </c>
      <c r="BI193">
        <f t="shared" si="46"/>
        <v>0.2906201597200227</v>
      </c>
      <c r="BJ193">
        <f t="shared" si="79"/>
        <v>28.724632499999998</v>
      </c>
    </row>
    <row r="194" spans="1:62" x14ac:dyDescent="0.3">
      <c r="A194" t="s">
        <v>48</v>
      </c>
      <c r="B194" t="s">
        <v>49</v>
      </c>
      <c r="C194">
        <f t="shared" si="47"/>
        <v>0.3408000000000001</v>
      </c>
      <c r="D194">
        <f t="shared" si="48"/>
        <v>0.39860600000000007</v>
      </c>
      <c r="E194">
        <f t="shared" si="49"/>
        <v>0.25776159999999998</v>
      </c>
      <c r="F194" s="22">
        <f t="shared" si="80"/>
        <v>0.7</v>
      </c>
      <c r="G194">
        <f t="shared" si="51"/>
        <v>0.69508399999999992</v>
      </c>
      <c r="H194">
        <f t="shared" si="52"/>
        <v>0.62508399999999997</v>
      </c>
      <c r="I194">
        <f t="shared" si="52"/>
        <v>0.27587099999999998</v>
      </c>
      <c r="J194">
        <f t="shared" si="53"/>
        <v>0.64257999999999993</v>
      </c>
      <c r="K194">
        <f t="shared" si="54"/>
        <v>0.60789833333333332</v>
      </c>
      <c r="L194">
        <f t="shared" si="55"/>
        <v>0.53146400000000005</v>
      </c>
      <c r="M194">
        <f t="shared" si="56"/>
        <v>0.37142857142857144</v>
      </c>
      <c r="N194">
        <f t="shared" si="57"/>
        <v>0.44749999999999995</v>
      </c>
      <c r="O194">
        <f t="shared" si="58"/>
        <v>0.48109999999999997</v>
      </c>
      <c r="P194">
        <f t="shared" si="59"/>
        <v>0.38572200000000012</v>
      </c>
      <c r="Q194">
        <f t="shared" si="60"/>
        <v>0.12145666666666667</v>
      </c>
      <c r="R194">
        <f t="shared" si="61"/>
        <v>0.43296999999999997</v>
      </c>
      <c r="S194">
        <f t="shared" si="62"/>
        <v>0.3829716666666666</v>
      </c>
      <c r="T194">
        <f t="shared" si="63"/>
        <v>0.50747600000000004</v>
      </c>
      <c r="U194">
        <f t="shared" si="63"/>
        <v>0.578901</v>
      </c>
      <c r="V194">
        <f t="shared" si="64"/>
        <v>0.47483166666666665</v>
      </c>
      <c r="W194">
        <f t="shared" si="65"/>
        <v>0.2029</v>
      </c>
      <c r="X194">
        <f t="shared" si="66"/>
        <v>0.20606200000000002</v>
      </c>
      <c r="Y194">
        <f t="shared" si="66"/>
        <v>0.248</v>
      </c>
      <c r="Z194">
        <f t="shared" si="66"/>
        <v>0.25907000000000002</v>
      </c>
      <c r="AA194">
        <f t="shared" si="67"/>
        <v>0.34240000000000004</v>
      </c>
      <c r="AB194">
        <f t="shared" si="67"/>
        <v>0.20773030303030304</v>
      </c>
      <c r="AC194">
        <f t="shared" si="68"/>
        <v>0.32245600000000002</v>
      </c>
      <c r="AD194">
        <f t="shared" si="69"/>
        <v>0.249005</v>
      </c>
      <c r="AE194">
        <f t="shared" si="70"/>
        <v>0.222</v>
      </c>
      <c r="AF194">
        <f t="shared" si="71"/>
        <v>9.2856666666666615E-2</v>
      </c>
      <c r="AG194" s="20">
        <f t="shared" si="72"/>
        <v>0.46400000000000002</v>
      </c>
      <c r="AI194">
        <v>14</v>
      </c>
      <c r="AJ194">
        <f t="shared" si="73"/>
        <v>79.618000000000009</v>
      </c>
      <c r="AK194">
        <v>77</v>
      </c>
      <c r="AO194">
        <f t="shared" si="81"/>
        <v>0.11666441011799999</v>
      </c>
      <c r="AP194">
        <v>44.940370000000001</v>
      </c>
      <c r="AQ194">
        <f t="shared" si="74"/>
        <v>11.2350925</v>
      </c>
      <c r="AS194">
        <f t="shared" si="82"/>
        <v>0.12239318154761905</v>
      </c>
      <c r="AT194">
        <v>48.636600000000001</v>
      </c>
      <c r="AU194">
        <f t="shared" si="75"/>
        <v>12.15915</v>
      </c>
      <c r="AW194">
        <f t="shared" si="83"/>
        <v>6.3954994519999989E-2</v>
      </c>
      <c r="AX194">
        <v>41.938000000000002</v>
      </c>
      <c r="AY194">
        <f t="shared" si="76"/>
        <v>6.2907000000000002</v>
      </c>
      <c r="BA194">
        <f t="shared" si="84"/>
        <v>5.6626427112727272E-2</v>
      </c>
      <c r="BB194">
        <v>28.649799999999999</v>
      </c>
      <c r="BC194">
        <f t="shared" si="77"/>
        <v>5.7299600000000002</v>
      </c>
      <c r="BE194">
        <f t="shared" si="85"/>
        <v>3.8544812499999997E-2</v>
      </c>
      <c r="BF194">
        <v>25.6966</v>
      </c>
      <c r="BG194">
        <f t="shared" si="78"/>
        <v>3.8544899999999997</v>
      </c>
      <c r="BI194">
        <f t="shared" si="46"/>
        <v>0.39818382579834632</v>
      </c>
      <c r="BJ194">
        <f t="shared" si="79"/>
        <v>39.269392500000002</v>
      </c>
    </row>
    <row r="195" spans="1:62" x14ac:dyDescent="0.3">
      <c r="A195" t="s">
        <v>50</v>
      </c>
      <c r="B195" t="s">
        <v>51</v>
      </c>
      <c r="C195">
        <f t="shared" si="47"/>
        <v>0.76927000000000023</v>
      </c>
      <c r="D195">
        <f t="shared" si="48"/>
        <v>0.42587600000000009</v>
      </c>
      <c r="E195">
        <f t="shared" si="49"/>
        <v>0.14862079999999997</v>
      </c>
      <c r="F195" s="22">
        <f t="shared" si="80"/>
        <v>0.93652299999999999</v>
      </c>
      <c r="G195">
        <f t="shared" si="51"/>
        <v>0.50437733333333334</v>
      </c>
      <c r="H195">
        <f t="shared" si="52"/>
        <v>0.80213299999999998</v>
      </c>
      <c r="I195">
        <f t="shared" si="52"/>
        <v>6.5739800000000001E-2</v>
      </c>
      <c r="J195">
        <f t="shared" si="53"/>
        <v>0.57255499999999993</v>
      </c>
      <c r="K195">
        <f t="shared" si="54"/>
        <v>0.4680016666666667</v>
      </c>
      <c r="L195">
        <f t="shared" si="55"/>
        <v>0.50904400000000005</v>
      </c>
      <c r="M195">
        <f t="shared" si="56"/>
        <v>0.48571428571428571</v>
      </c>
      <c r="N195">
        <f t="shared" si="57"/>
        <v>0.48250000000000004</v>
      </c>
      <c r="O195">
        <f t="shared" si="58"/>
        <v>0.72589850746268658</v>
      </c>
      <c r="P195">
        <f t="shared" si="59"/>
        <v>0.56785200000000002</v>
      </c>
      <c r="Q195">
        <f t="shared" si="60"/>
        <v>0.2923466666666667</v>
      </c>
      <c r="R195">
        <f t="shared" si="61"/>
        <v>0.26431750000000004</v>
      </c>
      <c r="S195">
        <f t="shared" si="62"/>
        <v>0.30691333333333332</v>
      </c>
      <c r="T195">
        <f t="shared" si="63"/>
        <v>0.45093299999999997</v>
      </c>
      <c r="U195">
        <f t="shared" si="63"/>
        <v>0.50280400000000003</v>
      </c>
      <c r="V195">
        <f t="shared" si="64"/>
        <v>0.50426166666666672</v>
      </c>
      <c r="W195">
        <f t="shared" si="65"/>
        <v>0.32505999999999996</v>
      </c>
      <c r="X195">
        <f t="shared" si="66"/>
        <v>0.27257599999999998</v>
      </c>
      <c r="Y195">
        <f t="shared" si="66"/>
        <v>0.116572</v>
      </c>
      <c r="Z195">
        <f t="shared" si="66"/>
        <v>0.209228</v>
      </c>
      <c r="AA195">
        <f t="shared" si="67"/>
        <v>0.41029393939393938</v>
      </c>
      <c r="AB195">
        <f t="shared" si="67"/>
        <v>0.1484848484848485</v>
      </c>
      <c r="AC195">
        <f t="shared" si="68"/>
        <v>0.21922</v>
      </c>
      <c r="AD195">
        <f t="shared" si="69"/>
        <v>0.36388625000000002</v>
      </c>
      <c r="AE195">
        <f t="shared" si="70"/>
        <v>0.42857100000000004</v>
      </c>
      <c r="AF195">
        <f t="shared" si="71"/>
        <v>0.54047666666666672</v>
      </c>
      <c r="AG195" s="20">
        <f t="shared" si="72"/>
        <v>0.33600000000000002</v>
      </c>
      <c r="AI195">
        <v>18.2</v>
      </c>
      <c r="AJ195">
        <f t="shared" si="73"/>
        <v>85.822000000000003</v>
      </c>
      <c r="AK195">
        <v>83</v>
      </c>
      <c r="AO195">
        <f t="shared" si="81"/>
        <v>0.131146224438</v>
      </c>
      <c r="AP195">
        <v>51.826119999999996</v>
      </c>
      <c r="AQ195">
        <f t="shared" si="74"/>
        <v>12.956529999999999</v>
      </c>
      <c r="AS195">
        <f t="shared" si="82"/>
        <v>0.12157874702380952</v>
      </c>
      <c r="AT195">
        <v>48.324399999999997</v>
      </c>
      <c r="AU195">
        <f t="shared" si="75"/>
        <v>12.081099999999999</v>
      </c>
      <c r="AW195">
        <f t="shared" si="83"/>
        <v>6.4470492482437802E-2</v>
      </c>
      <c r="AX195">
        <v>41.974609999999998</v>
      </c>
      <c r="AY195">
        <f t="shared" si="76"/>
        <v>6.2961914999999999</v>
      </c>
      <c r="BA195">
        <f t="shared" si="84"/>
        <v>5.4990631709090902E-2</v>
      </c>
      <c r="BB195">
        <v>27.442</v>
      </c>
      <c r="BC195">
        <f t="shared" si="77"/>
        <v>5.4884000000000004</v>
      </c>
      <c r="BE195">
        <f t="shared" si="85"/>
        <v>6.2585021875000008E-2</v>
      </c>
      <c r="BF195">
        <v>41.723300000000002</v>
      </c>
      <c r="BG195">
        <f t="shared" si="78"/>
        <v>6.2584949999999999</v>
      </c>
      <c r="BI195">
        <f t="shared" si="46"/>
        <v>0.43477111752833819</v>
      </c>
      <c r="BJ195">
        <f t="shared" si="79"/>
        <v>43.080716499999994</v>
      </c>
    </row>
    <row r="196" spans="1:62" x14ac:dyDescent="0.3">
      <c r="A196" t="s">
        <v>52</v>
      </c>
      <c r="B196" t="s">
        <v>53</v>
      </c>
      <c r="C196">
        <f t="shared" si="47"/>
        <v>0.75448499999999963</v>
      </c>
      <c r="D196">
        <f t="shared" si="48"/>
        <v>0.30663000000000012</v>
      </c>
      <c r="E196">
        <f t="shared" si="49"/>
        <v>0.37742399999999998</v>
      </c>
      <c r="F196" s="22">
        <f t="shared" si="80"/>
        <v>0.8590000000000001</v>
      </c>
      <c r="G196">
        <f t="shared" si="51"/>
        <v>0.67676799999999993</v>
      </c>
      <c r="H196">
        <f t="shared" si="52"/>
        <v>0.73232799999999998</v>
      </c>
      <c r="I196">
        <f t="shared" si="52"/>
        <v>0.191773</v>
      </c>
      <c r="J196">
        <f t="shared" si="53"/>
        <v>0.6449975</v>
      </c>
      <c r="K196">
        <f t="shared" si="54"/>
        <v>0.5202566666666667</v>
      </c>
      <c r="L196">
        <f t="shared" si="55"/>
        <v>0.53896999999999995</v>
      </c>
      <c r="M196">
        <f t="shared" si="56"/>
        <v>0.37142857142857144</v>
      </c>
      <c r="N196">
        <f t="shared" si="57"/>
        <v>0.39</v>
      </c>
      <c r="O196">
        <f t="shared" si="58"/>
        <v>0.66578507462686576</v>
      </c>
      <c r="P196">
        <f t="shared" si="59"/>
        <v>0.66242600000000007</v>
      </c>
      <c r="Q196">
        <f t="shared" si="60"/>
        <v>0.44935166666666665</v>
      </c>
      <c r="R196">
        <f t="shared" si="61"/>
        <v>0.14954000000000001</v>
      </c>
      <c r="S196">
        <f t="shared" si="62"/>
        <v>0.45150999999999991</v>
      </c>
      <c r="T196">
        <f t="shared" si="63"/>
        <v>0.49121699999999996</v>
      </c>
      <c r="U196">
        <f t="shared" si="63"/>
        <v>0.48405099999999995</v>
      </c>
      <c r="V196">
        <f t="shared" si="64"/>
        <v>0.60468833333333338</v>
      </c>
      <c r="W196">
        <f t="shared" si="65"/>
        <v>0.43491999999999997</v>
      </c>
      <c r="X196">
        <f t="shared" si="66"/>
        <v>0.39111800000000002</v>
      </c>
      <c r="Y196">
        <f t="shared" si="66"/>
        <v>0.16800000000000001</v>
      </c>
      <c r="Z196">
        <f t="shared" si="66"/>
        <v>0.18608799999999998</v>
      </c>
      <c r="AA196">
        <f t="shared" si="67"/>
        <v>0.4925181818181818</v>
      </c>
      <c r="AB196">
        <f t="shared" si="67"/>
        <v>0.24583333333333335</v>
      </c>
      <c r="AC196">
        <f t="shared" si="68"/>
        <v>0.18146799999999999</v>
      </c>
      <c r="AD196">
        <f t="shared" si="69"/>
        <v>0.46322000000000002</v>
      </c>
      <c r="AE196">
        <f t="shared" si="70"/>
        <v>0.56166700000000003</v>
      </c>
      <c r="AF196">
        <f t="shared" si="71"/>
        <v>0.85476166666666675</v>
      </c>
      <c r="AG196" s="20">
        <f t="shared" si="72"/>
        <v>0.81599999999999995</v>
      </c>
      <c r="AI196">
        <v>22.3</v>
      </c>
      <c r="AJ196">
        <f t="shared" si="73"/>
        <v>93.06</v>
      </c>
      <c r="AK196">
        <v>90</v>
      </c>
      <c r="AO196">
        <f t="shared" si="81"/>
        <v>0.13589901086499998</v>
      </c>
      <c r="AP196">
        <v>53.207449999999994</v>
      </c>
      <c r="AQ196">
        <f t="shared" si="74"/>
        <v>13.301862499999999</v>
      </c>
      <c r="AS196">
        <f t="shared" si="82"/>
        <v>0.11379095238095238</v>
      </c>
      <c r="AT196">
        <v>45.191099999999999</v>
      </c>
      <c r="AU196">
        <f t="shared" si="75"/>
        <v>11.297775</v>
      </c>
      <c r="AW196">
        <f t="shared" si="83"/>
        <v>6.8937292027711441E-2</v>
      </c>
      <c r="AX196">
        <v>44.697299999999998</v>
      </c>
      <c r="AY196">
        <f t="shared" si="76"/>
        <v>6.7045949999999994</v>
      </c>
      <c r="BA196">
        <f t="shared" si="84"/>
        <v>6.7339535883636364E-2</v>
      </c>
      <c r="BB196">
        <v>32.888600000000004</v>
      </c>
      <c r="BC196">
        <f t="shared" si="77"/>
        <v>6.5777200000000011</v>
      </c>
      <c r="BE196">
        <f t="shared" si="85"/>
        <v>0.10108682499999999</v>
      </c>
      <c r="BF196">
        <v>67.391199999999998</v>
      </c>
      <c r="BG196">
        <f t="shared" si="78"/>
        <v>10.10868</v>
      </c>
      <c r="BI196">
        <f t="shared" si="46"/>
        <v>0.48705361615730014</v>
      </c>
      <c r="BJ196">
        <f t="shared" si="79"/>
        <v>47.990632499999997</v>
      </c>
    </row>
    <row r="197" spans="1:62" x14ac:dyDescent="0.3">
      <c r="A197" t="s">
        <v>54</v>
      </c>
      <c r="B197" t="s">
        <v>55</v>
      </c>
      <c r="C197">
        <f t="shared" si="47"/>
        <v>0.94862499999999983</v>
      </c>
      <c r="D197">
        <f t="shared" si="48"/>
        <v>0.34456799999999987</v>
      </c>
      <c r="E197">
        <f t="shared" si="49"/>
        <v>0.70096000000000003</v>
      </c>
      <c r="F197" s="22">
        <f t="shared" si="80"/>
        <v>0.99967499999999998</v>
      </c>
      <c r="G197">
        <f t="shared" si="51"/>
        <v>0.94801333333333337</v>
      </c>
      <c r="H197">
        <f t="shared" si="52"/>
        <v>0.76396600000000003</v>
      </c>
      <c r="I197">
        <f t="shared" si="52"/>
        <v>0.41591400000000001</v>
      </c>
      <c r="J197">
        <f t="shared" si="53"/>
        <v>0.80916350000000004</v>
      </c>
      <c r="K197">
        <f t="shared" si="54"/>
        <v>0.84669333333333319</v>
      </c>
      <c r="L197">
        <f t="shared" si="55"/>
        <v>0.71581699999999993</v>
      </c>
      <c r="M197">
        <f t="shared" si="56"/>
        <v>0.81428571428571428</v>
      </c>
      <c r="N197">
        <f t="shared" si="57"/>
        <v>0.39750000000000002</v>
      </c>
      <c r="O197">
        <f t="shared" si="58"/>
        <v>0.82565223880597027</v>
      </c>
      <c r="P197">
        <f t="shared" si="59"/>
        <v>0.81762400000000013</v>
      </c>
      <c r="Q197">
        <f t="shared" si="60"/>
        <v>0.81113000000000002</v>
      </c>
      <c r="R197">
        <f t="shared" si="61"/>
        <v>0.4059025</v>
      </c>
      <c r="S197">
        <f t="shared" si="62"/>
        <v>0.50750000000000006</v>
      </c>
      <c r="T197">
        <f t="shared" si="63"/>
        <v>0.88261200000000006</v>
      </c>
      <c r="U197">
        <f t="shared" si="63"/>
        <v>0.80254300000000001</v>
      </c>
      <c r="V197">
        <f t="shared" si="64"/>
        <v>0.71371499999999999</v>
      </c>
      <c r="W197">
        <f t="shared" si="65"/>
        <v>0.18288666666666667</v>
      </c>
      <c r="X197">
        <f t="shared" si="66"/>
        <v>0.395148</v>
      </c>
      <c r="Y197">
        <f t="shared" si="66"/>
        <v>0.464758</v>
      </c>
      <c r="Z197">
        <f t="shared" si="66"/>
        <v>0.537524</v>
      </c>
      <c r="AA197">
        <f t="shared" si="67"/>
        <v>0.72100909090909082</v>
      </c>
      <c r="AB197">
        <f t="shared" si="67"/>
        <v>0.41140303030303027</v>
      </c>
      <c r="AC197">
        <f t="shared" si="68"/>
        <v>0.30949599999999999</v>
      </c>
      <c r="AD197">
        <f t="shared" si="69"/>
        <v>0.66978375000000001</v>
      </c>
      <c r="AE197">
        <f t="shared" si="70"/>
        <v>0.75</v>
      </c>
      <c r="AF197">
        <f t="shared" si="71"/>
        <v>0.78095166666666671</v>
      </c>
      <c r="AG197" s="20">
        <f t="shared" si="72"/>
        <v>0.4</v>
      </c>
      <c r="AI197">
        <v>44.6</v>
      </c>
      <c r="AJ197">
        <f t="shared" si="73"/>
        <v>128.21600000000001</v>
      </c>
      <c r="AK197">
        <v>124</v>
      </c>
      <c r="AO197">
        <f t="shared" si="81"/>
        <v>0.174355337315</v>
      </c>
      <c r="AP197">
        <v>69.766909999999996</v>
      </c>
      <c r="AQ197">
        <f t="shared" si="74"/>
        <v>17.441727499999999</v>
      </c>
      <c r="AS197">
        <f t="shared" si="82"/>
        <v>0.17339350297619044</v>
      </c>
      <c r="AT197">
        <v>68.925399999999996</v>
      </c>
      <c r="AU197">
        <f t="shared" si="75"/>
        <v>17.231349999999999</v>
      </c>
      <c r="AW197">
        <f t="shared" si="83"/>
        <v>0.10572874210134328</v>
      </c>
      <c r="AX197">
        <v>68.680700000000002</v>
      </c>
      <c r="AY197">
        <f t="shared" si="76"/>
        <v>10.302104999999999</v>
      </c>
      <c r="BA197">
        <f t="shared" si="84"/>
        <v>9.3469192349090902E-2</v>
      </c>
      <c r="BB197">
        <v>46.753799999999998</v>
      </c>
      <c r="BC197">
        <f t="shared" si="77"/>
        <v>9.3507599999999993</v>
      </c>
      <c r="BE197">
        <f t="shared" si="85"/>
        <v>9.7527578125E-2</v>
      </c>
      <c r="BF197">
        <v>65.0184</v>
      </c>
      <c r="BG197">
        <f t="shared" si="78"/>
        <v>9.7527600000000003</v>
      </c>
      <c r="BI197">
        <f t="shared" si="46"/>
        <v>0.64447435286662469</v>
      </c>
      <c r="BJ197">
        <f t="shared" si="79"/>
        <v>64.078702499999991</v>
      </c>
    </row>
    <row r="198" spans="1:62" x14ac:dyDescent="0.3">
      <c r="A198" t="s">
        <v>56</v>
      </c>
      <c r="B198" t="s">
        <v>57</v>
      </c>
      <c r="C198">
        <f t="shared" si="47"/>
        <v>0.99889999999999968</v>
      </c>
      <c r="D198">
        <f t="shared" si="48"/>
        <v>0.64407199999999987</v>
      </c>
      <c r="E198">
        <f t="shared" si="49"/>
        <v>0.42580319999999994</v>
      </c>
      <c r="F198" s="22">
        <f t="shared" si="80"/>
        <v>0.92500000000000004</v>
      </c>
      <c r="G198">
        <f t="shared" si="51"/>
        <v>0.62828266666666666</v>
      </c>
      <c r="H198">
        <f t="shared" si="52"/>
        <v>0.88545699999999994</v>
      </c>
      <c r="I198">
        <f t="shared" si="52"/>
        <v>0.279364</v>
      </c>
      <c r="J198">
        <f t="shared" si="53"/>
        <v>0.80008000000000001</v>
      </c>
      <c r="K198">
        <f t="shared" si="54"/>
        <v>0.82470166666666667</v>
      </c>
      <c r="L198">
        <f t="shared" si="55"/>
        <v>0.67265199999999992</v>
      </c>
      <c r="M198">
        <f t="shared" si="56"/>
        <v>0.67142857142857149</v>
      </c>
      <c r="N198">
        <f t="shared" si="57"/>
        <v>0.495</v>
      </c>
      <c r="O198">
        <f t="shared" si="58"/>
        <v>0.47458208955223874</v>
      </c>
      <c r="P198">
        <f t="shared" si="59"/>
        <v>0.59457799999999994</v>
      </c>
      <c r="Q198">
        <f t="shared" si="60"/>
        <v>0.56324666666666667</v>
      </c>
      <c r="R198">
        <f t="shared" si="61"/>
        <v>0.15700500000000001</v>
      </c>
      <c r="S198">
        <f t="shared" si="62"/>
        <v>0.42163833333333328</v>
      </c>
      <c r="T198">
        <f t="shared" si="63"/>
        <v>0.62048900000000007</v>
      </c>
      <c r="U198">
        <f t="shared" si="63"/>
        <v>0.85210700000000006</v>
      </c>
      <c r="V198">
        <f t="shared" si="64"/>
        <v>0.19333833333333333</v>
      </c>
      <c r="W198">
        <f t="shared" si="65"/>
        <v>0.10506666666666667</v>
      </c>
      <c r="X198">
        <f t="shared" si="66"/>
        <v>0.62</v>
      </c>
      <c r="Y198">
        <f t="shared" si="66"/>
        <v>0.22134599999999999</v>
      </c>
      <c r="Z198">
        <f t="shared" si="66"/>
        <v>0.29304400000000003</v>
      </c>
      <c r="AA198">
        <f t="shared" si="67"/>
        <v>0.57747272727272725</v>
      </c>
      <c r="AB198">
        <f t="shared" si="67"/>
        <v>0.25395757575757572</v>
      </c>
      <c r="AC198">
        <f t="shared" si="68"/>
        <v>0.33322800000000002</v>
      </c>
      <c r="AD198">
        <f t="shared" si="69"/>
        <v>0.45751749999999997</v>
      </c>
      <c r="AE198">
        <f t="shared" si="70"/>
        <v>8.5714299999999993E-2</v>
      </c>
      <c r="AF198">
        <f t="shared" si="71"/>
        <v>0.6166666666666667</v>
      </c>
      <c r="AG198" s="20">
        <f t="shared" si="72"/>
        <v>0.69199999999999995</v>
      </c>
      <c r="AI198">
        <v>35</v>
      </c>
      <c r="AJ198">
        <f t="shared" si="73"/>
        <v>111.672</v>
      </c>
      <c r="AK198">
        <v>108</v>
      </c>
      <c r="AO198">
        <f t="shared" si="81"/>
        <v>0.17566414940599998</v>
      </c>
      <c r="AP198">
        <v>69.278779999999998</v>
      </c>
      <c r="AQ198">
        <f t="shared" si="74"/>
        <v>17.319694999999999</v>
      </c>
      <c r="AS198">
        <f t="shared" si="82"/>
        <v>0.16648638988095238</v>
      </c>
      <c r="AT198">
        <v>66.188600000000008</v>
      </c>
      <c r="AU198">
        <f t="shared" si="75"/>
        <v>16.547150000000002</v>
      </c>
      <c r="AW198">
        <f t="shared" si="83"/>
        <v>7.8386882902587066E-2</v>
      </c>
      <c r="AX198">
        <v>50.867559999999997</v>
      </c>
      <c r="AY198">
        <f t="shared" si="76"/>
        <v>7.6301339999999991</v>
      </c>
      <c r="BA198">
        <f t="shared" si="84"/>
        <v>6.5413577192727279E-2</v>
      </c>
      <c r="BB198">
        <v>31.888300000000001</v>
      </c>
      <c r="BC198">
        <f t="shared" si="77"/>
        <v>6.3776600000000006</v>
      </c>
      <c r="BE198">
        <f t="shared" si="85"/>
        <v>6.9446192500000004E-2</v>
      </c>
      <c r="BF198">
        <v>46.297499999999999</v>
      </c>
      <c r="BG198">
        <f t="shared" si="78"/>
        <v>6.9446249999999994</v>
      </c>
      <c r="BI198">
        <f t="shared" si="46"/>
        <v>0.55539719188226666</v>
      </c>
      <c r="BJ198">
        <f t="shared" si="79"/>
        <v>54.819263999999997</v>
      </c>
    </row>
    <row r="201" spans="1:62" x14ac:dyDescent="0.3">
      <c r="F201" s="25"/>
    </row>
    <row r="203" spans="1:62" x14ac:dyDescent="0.3">
      <c r="A203">
        <v>2014</v>
      </c>
    </row>
    <row r="204" spans="1:62" x14ac:dyDescent="0.3">
      <c r="A204" t="s">
        <v>2</v>
      </c>
      <c r="B204" t="s">
        <v>3</v>
      </c>
      <c r="C204">
        <v>99.127899999999997</v>
      </c>
      <c r="D204">
        <v>58.823099999999997</v>
      </c>
      <c r="E204">
        <v>62.72</v>
      </c>
      <c r="F204" s="25">
        <v>60</v>
      </c>
      <c r="G204">
        <v>76.444400000000002</v>
      </c>
      <c r="H204">
        <v>70.192099999999996</v>
      </c>
      <c r="I204">
        <v>12.377800000000001</v>
      </c>
      <c r="J204" s="15">
        <v>0.93296199999999996</v>
      </c>
      <c r="K204">
        <v>76.714600000000004</v>
      </c>
      <c r="L204" s="20">
        <v>64.003399999999999</v>
      </c>
      <c r="M204" s="15">
        <v>3.6</v>
      </c>
      <c r="N204" s="15">
        <v>16.399999999999999</v>
      </c>
      <c r="O204">
        <v>50.730600000000003</v>
      </c>
      <c r="P204" s="20">
        <v>78.735799999999998</v>
      </c>
      <c r="Q204" s="20">
        <v>14.4054</v>
      </c>
      <c r="R204">
        <v>26.606200000000001</v>
      </c>
      <c r="S204">
        <v>46.449300000000001</v>
      </c>
      <c r="T204">
        <v>60.2898</v>
      </c>
      <c r="U204">
        <v>66.178100000000001</v>
      </c>
      <c r="V204">
        <v>31.968399999999999</v>
      </c>
      <c r="W204">
        <v>2.0396999999999998</v>
      </c>
      <c r="X204">
        <v>17.8611</v>
      </c>
      <c r="Y204">
        <v>9.4379000000000008</v>
      </c>
      <c r="Z204">
        <v>6.0590999999999999</v>
      </c>
      <c r="AA204">
        <v>11.8779</v>
      </c>
      <c r="AB204">
        <v>5.8890000000000002</v>
      </c>
      <c r="AC204">
        <v>9.6796000000000006</v>
      </c>
      <c r="AD204">
        <v>34.1113</v>
      </c>
      <c r="AE204">
        <v>51.857100000000003</v>
      </c>
      <c r="AF204">
        <v>86</v>
      </c>
      <c r="AG204" s="20">
        <v>0.68720000000000003</v>
      </c>
    </row>
    <row r="205" spans="1:62" x14ac:dyDescent="0.3">
      <c r="A205" t="s">
        <v>4</v>
      </c>
      <c r="B205" t="s">
        <v>5</v>
      </c>
      <c r="C205">
        <v>99.931899999999999</v>
      </c>
      <c r="D205">
        <v>77.700500000000005</v>
      </c>
      <c r="E205">
        <v>45.341799999999999</v>
      </c>
      <c r="F205" s="24">
        <v>55</v>
      </c>
      <c r="G205">
        <v>74.747500000000002</v>
      </c>
      <c r="H205">
        <v>98.334100000000007</v>
      </c>
      <c r="I205">
        <v>61.250999999999998</v>
      </c>
      <c r="J205" s="15">
        <v>1.2903100000000001</v>
      </c>
      <c r="K205">
        <v>80.079800000000006</v>
      </c>
      <c r="L205" s="20">
        <v>60.286000000000001</v>
      </c>
      <c r="M205" s="15">
        <v>4.3</v>
      </c>
      <c r="N205" s="15">
        <v>13</v>
      </c>
      <c r="O205" s="20">
        <v>62.275100000000002</v>
      </c>
      <c r="P205" s="20">
        <v>72.022599999999997</v>
      </c>
      <c r="Q205" s="20">
        <v>12.315799999999999</v>
      </c>
      <c r="R205">
        <v>37.123699999999999</v>
      </c>
      <c r="S205">
        <v>56.756100000000004</v>
      </c>
      <c r="T205">
        <v>70.374399999999994</v>
      </c>
      <c r="U205">
        <v>57.336100000000002</v>
      </c>
      <c r="V205">
        <v>40.847799999999999</v>
      </c>
      <c r="W205">
        <v>2.9443999999999999</v>
      </c>
      <c r="X205">
        <v>17.4468</v>
      </c>
      <c r="Y205">
        <v>11.602600000000001</v>
      </c>
      <c r="Z205" s="20">
        <v>10</v>
      </c>
      <c r="AA205">
        <v>19.950900000000001</v>
      </c>
      <c r="AB205" s="20">
        <v>15</v>
      </c>
      <c r="AC205">
        <v>8.8893000000000004</v>
      </c>
      <c r="AD205">
        <v>38.234900000000003</v>
      </c>
      <c r="AE205">
        <v>72.5</v>
      </c>
      <c r="AF205">
        <v>74.428600000000003</v>
      </c>
      <c r="AG205" s="20">
        <v>0.33760000000000001</v>
      </c>
    </row>
    <row r="206" spans="1:62" x14ac:dyDescent="0.3">
      <c r="A206" t="s">
        <v>6</v>
      </c>
      <c r="B206" t="s">
        <v>7</v>
      </c>
      <c r="C206">
        <v>92.52</v>
      </c>
      <c r="D206">
        <v>52.395299999999999</v>
      </c>
      <c r="E206">
        <v>43.166600000000003</v>
      </c>
      <c r="F206" s="25">
        <v>35</v>
      </c>
      <c r="G206">
        <v>32.201999999999998</v>
      </c>
      <c r="H206">
        <v>67.741699999999994</v>
      </c>
      <c r="I206">
        <v>38.851999999999997</v>
      </c>
      <c r="J206" s="15">
        <v>1.9371100000000001</v>
      </c>
      <c r="K206">
        <v>51.246099999999998</v>
      </c>
      <c r="L206" s="20">
        <v>31.215699999999998</v>
      </c>
      <c r="M206" s="15">
        <v>1.7</v>
      </c>
      <c r="N206" s="15">
        <v>13.3</v>
      </c>
      <c r="O206">
        <v>71.325699999999998</v>
      </c>
      <c r="P206" s="20">
        <v>63.863</v>
      </c>
      <c r="Q206" s="20">
        <v>8.0998000000000001</v>
      </c>
      <c r="R206">
        <v>64.390600000000006</v>
      </c>
      <c r="S206">
        <v>70.291200000000003</v>
      </c>
      <c r="T206">
        <v>8.6195000000000004</v>
      </c>
      <c r="U206">
        <v>21.619199999999999</v>
      </c>
      <c r="V206">
        <v>19.674099999999999</v>
      </c>
      <c r="W206">
        <v>1.1589</v>
      </c>
      <c r="X206">
        <v>10.6412</v>
      </c>
      <c r="Y206">
        <v>9.3835999999999995</v>
      </c>
      <c r="Z206">
        <v>6.2462999999999997</v>
      </c>
      <c r="AA206">
        <v>4.6734</v>
      </c>
      <c r="AB206">
        <v>1.4853000000000001</v>
      </c>
      <c r="AC206">
        <v>2.1061999999999999</v>
      </c>
      <c r="AD206">
        <v>15.0817</v>
      </c>
      <c r="AE206">
        <v>21.666699999999999</v>
      </c>
      <c r="AF206">
        <v>62.714300000000001</v>
      </c>
      <c r="AG206" s="20">
        <v>0.56000000000000005</v>
      </c>
    </row>
    <row r="207" spans="1:62" x14ac:dyDescent="0.3">
      <c r="A207" t="s">
        <v>8</v>
      </c>
      <c r="B207" t="s">
        <v>9</v>
      </c>
      <c r="C207">
        <v>96.055499999999995</v>
      </c>
      <c r="D207">
        <v>61.0321</v>
      </c>
      <c r="E207">
        <v>63.639699999999998</v>
      </c>
      <c r="F207" s="20">
        <v>66.731099999999998</v>
      </c>
      <c r="G207">
        <v>37.777799999999999</v>
      </c>
      <c r="H207">
        <v>33.2547</v>
      </c>
      <c r="I207" s="20">
        <v>0.57911800000000002</v>
      </c>
      <c r="J207" s="15">
        <v>3.1492399999999998</v>
      </c>
      <c r="K207">
        <v>63.375999999999998</v>
      </c>
      <c r="L207" s="20">
        <v>50.912500000000001</v>
      </c>
      <c r="M207" s="15">
        <v>2.5</v>
      </c>
      <c r="N207" s="15">
        <v>17.399999999999999</v>
      </c>
      <c r="O207">
        <v>84.150300000000001</v>
      </c>
      <c r="P207" s="20">
        <v>85.171400000000006</v>
      </c>
      <c r="Q207" s="20">
        <v>16.8368</v>
      </c>
      <c r="R207">
        <v>33.9512</v>
      </c>
      <c r="S207">
        <v>56.697299999999998</v>
      </c>
      <c r="T207">
        <v>34.941499999999998</v>
      </c>
      <c r="U207">
        <v>38.581299999999999</v>
      </c>
      <c r="V207" s="20">
        <v>31</v>
      </c>
      <c r="W207">
        <v>2.4883000000000002</v>
      </c>
      <c r="X207">
        <v>15.833600000000001</v>
      </c>
      <c r="Y207">
        <v>12.052099999999999</v>
      </c>
      <c r="Z207">
        <v>15.849299999999999</v>
      </c>
      <c r="AA207" s="20">
        <v>21</v>
      </c>
      <c r="AB207">
        <v>8.3275000000000006</v>
      </c>
      <c r="AC207">
        <v>8.3595000000000006</v>
      </c>
      <c r="AD207">
        <v>15.211499999999999</v>
      </c>
      <c r="AE207">
        <v>3.8</v>
      </c>
      <c r="AF207">
        <v>53.285699999999999</v>
      </c>
      <c r="AG207" s="20">
        <v>0.46800000000000003</v>
      </c>
    </row>
    <row r="208" spans="1:62" x14ac:dyDescent="0.3">
      <c r="A208" t="s">
        <v>10</v>
      </c>
      <c r="B208" t="s">
        <v>11</v>
      </c>
      <c r="C208">
        <v>99.995000000000005</v>
      </c>
      <c r="D208">
        <v>63.031700000000001</v>
      </c>
      <c r="E208">
        <v>40.998199999999997</v>
      </c>
      <c r="F208" s="24">
        <v>30</v>
      </c>
      <c r="G208">
        <v>31.313099999999999</v>
      </c>
      <c r="H208">
        <v>77</v>
      </c>
      <c r="I208">
        <v>1.4004799999999999</v>
      </c>
      <c r="J208" s="15">
        <v>3.2484799999999998</v>
      </c>
      <c r="K208">
        <v>61.737499999999997</v>
      </c>
      <c r="L208" s="20">
        <v>42.549700000000001</v>
      </c>
      <c r="M208" s="15">
        <v>2.1</v>
      </c>
      <c r="N208" s="15">
        <v>9</v>
      </c>
      <c r="O208">
        <v>72.680700000000002</v>
      </c>
      <c r="P208" s="20">
        <v>85.8947</v>
      </c>
      <c r="Q208" s="20">
        <v>11.5229</v>
      </c>
      <c r="R208">
        <v>57.39</v>
      </c>
      <c r="S208">
        <v>67.733599999999996</v>
      </c>
      <c r="T208">
        <v>35.531799999999997</v>
      </c>
      <c r="U208">
        <v>37.286200000000001</v>
      </c>
      <c r="V208">
        <v>28.216799999999999</v>
      </c>
      <c r="W208">
        <v>1.9280999999999999</v>
      </c>
      <c r="X208">
        <v>16.690799999999999</v>
      </c>
      <c r="Y208">
        <v>5.2534000000000001</v>
      </c>
      <c r="Z208">
        <v>4.9223999999999997</v>
      </c>
      <c r="AA208">
        <v>6.8822999999999999</v>
      </c>
      <c r="AB208">
        <v>6.3784000000000001</v>
      </c>
      <c r="AC208">
        <v>6.0681000000000003</v>
      </c>
      <c r="AD208">
        <v>15.3566</v>
      </c>
      <c r="AE208">
        <v>55</v>
      </c>
      <c r="AF208">
        <v>59.571399999999997</v>
      </c>
      <c r="AG208" s="20">
        <v>0.41520000000000001</v>
      </c>
    </row>
    <row r="209" spans="1:33" x14ac:dyDescent="0.3">
      <c r="A209" t="s">
        <v>12</v>
      </c>
      <c r="B209" t="s">
        <v>13</v>
      </c>
      <c r="C209">
        <v>98.5</v>
      </c>
      <c r="D209">
        <v>65.734099999999998</v>
      </c>
      <c r="E209">
        <v>50.488399999999999</v>
      </c>
      <c r="F209" s="25">
        <v>45</v>
      </c>
      <c r="G209">
        <v>57.616199999999999</v>
      </c>
      <c r="H209">
        <v>63.651600000000002</v>
      </c>
      <c r="I209">
        <v>22.2164</v>
      </c>
      <c r="J209" s="15">
        <v>2.47105</v>
      </c>
      <c r="K209">
        <v>70.276600000000002</v>
      </c>
      <c r="L209" s="20">
        <v>56.893500000000003</v>
      </c>
      <c r="M209" s="15">
        <v>3.5</v>
      </c>
      <c r="N209" s="15">
        <v>16.7</v>
      </c>
      <c r="O209">
        <v>85.396000000000001</v>
      </c>
      <c r="P209" s="20">
        <v>71.562899999999999</v>
      </c>
      <c r="Q209" s="20">
        <v>3.8694999999999999</v>
      </c>
      <c r="R209">
        <v>53.134599999999999</v>
      </c>
      <c r="S209">
        <v>48.976100000000002</v>
      </c>
      <c r="T209">
        <v>55.988399999999999</v>
      </c>
      <c r="U209">
        <v>47.980400000000003</v>
      </c>
      <c r="V209">
        <v>23.390599999999999</v>
      </c>
      <c r="W209">
        <v>0.98499999999999999</v>
      </c>
      <c r="X209">
        <v>6.4271000000000003</v>
      </c>
      <c r="Y209">
        <v>11.353300000000001</v>
      </c>
      <c r="Z209">
        <v>8.9141999999999992</v>
      </c>
      <c r="AA209">
        <v>25.107900000000001</v>
      </c>
      <c r="AB209">
        <v>14.5885</v>
      </c>
      <c r="AC209">
        <v>12.0441</v>
      </c>
      <c r="AD209">
        <v>9.1144999999999996</v>
      </c>
      <c r="AE209">
        <v>40.666699999999999</v>
      </c>
      <c r="AF209">
        <v>55.857100000000003</v>
      </c>
      <c r="AG209" s="20">
        <v>0.22800000000000001</v>
      </c>
    </row>
    <row r="210" spans="1:33" x14ac:dyDescent="0.3">
      <c r="A210" t="s">
        <v>14</v>
      </c>
      <c r="B210" t="s">
        <v>15</v>
      </c>
      <c r="C210">
        <v>99.114199999999997</v>
      </c>
      <c r="D210">
        <v>81.299400000000006</v>
      </c>
      <c r="E210">
        <v>102.309</v>
      </c>
      <c r="F210" s="25">
        <v>85</v>
      </c>
      <c r="G210">
        <v>70.707099999999997</v>
      </c>
      <c r="H210">
        <v>82.5792</v>
      </c>
      <c r="I210">
        <v>21.5916</v>
      </c>
      <c r="J210" s="15">
        <v>1.0636099999999999</v>
      </c>
      <c r="K210">
        <v>90.812299999999993</v>
      </c>
      <c r="L210" s="20">
        <v>74.911799999999999</v>
      </c>
      <c r="M210" s="15">
        <v>4.0999999999999996</v>
      </c>
      <c r="N210" s="15">
        <v>18.8</v>
      </c>
      <c r="O210">
        <v>73.921800000000005</v>
      </c>
      <c r="P210" s="20">
        <v>89.921899999999994</v>
      </c>
      <c r="Q210" s="20">
        <v>49.035600000000002</v>
      </c>
      <c r="R210">
        <v>39.542900000000003</v>
      </c>
      <c r="S210">
        <v>67.2102</v>
      </c>
      <c r="T210">
        <v>87.141800000000003</v>
      </c>
      <c r="U210">
        <v>81.228999999999999</v>
      </c>
      <c r="V210">
        <v>33.200200000000002</v>
      </c>
      <c r="W210">
        <v>1.3728</v>
      </c>
      <c r="X210">
        <v>15.443</v>
      </c>
      <c r="Y210">
        <v>53.8078</v>
      </c>
      <c r="Z210" s="20">
        <v>15</v>
      </c>
      <c r="AA210">
        <v>26.377800000000001</v>
      </c>
      <c r="AB210">
        <v>13.773</v>
      </c>
      <c r="AC210">
        <v>9.8600999999999992</v>
      </c>
      <c r="AD210">
        <v>68.889600000000002</v>
      </c>
      <c r="AE210">
        <v>71.2</v>
      </c>
      <c r="AF210">
        <v>84.857100000000003</v>
      </c>
      <c r="AG210" s="20">
        <v>0.4904</v>
      </c>
    </row>
    <row r="211" spans="1:33" x14ac:dyDescent="0.3">
      <c r="A211" t="s">
        <v>16</v>
      </c>
      <c r="B211" t="s">
        <v>17</v>
      </c>
      <c r="C211">
        <v>85.077399999999997</v>
      </c>
      <c r="D211">
        <v>68.842299999999994</v>
      </c>
      <c r="E211">
        <v>85.626999999999995</v>
      </c>
      <c r="F211" s="20">
        <v>94.5</v>
      </c>
      <c r="G211">
        <v>95.959599999999995</v>
      </c>
      <c r="H211">
        <v>62.601500000000001</v>
      </c>
      <c r="I211">
        <v>13.7315</v>
      </c>
      <c r="J211" s="15">
        <v>2.2349399999999999</v>
      </c>
      <c r="K211">
        <v>76.855699999999999</v>
      </c>
      <c r="L211" s="20">
        <v>64.514700000000005</v>
      </c>
      <c r="M211" s="15">
        <v>3.8</v>
      </c>
      <c r="N211" s="15">
        <v>13.2</v>
      </c>
      <c r="O211">
        <v>91.341899999999995</v>
      </c>
      <c r="P211" s="20">
        <v>84.342200000000005</v>
      </c>
      <c r="Q211" s="20">
        <v>24.265899999999998</v>
      </c>
      <c r="R211">
        <v>59.5715</v>
      </c>
      <c r="S211">
        <v>61.490699999999997</v>
      </c>
      <c r="T211">
        <v>90.954099999999997</v>
      </c>
      <c r="U211">
        <v>28.5733</v>
      </c>
      <c r="V211">
        <v>15.4612</v>
      </c>
      <c r="W211">
        <v>0.61480000000000001</v>
      </c>
      <c r="X211">
        <v>8.4999000000000002</v>
      </c>
      <c r="Y211">
        <v>16.4998</v>
      </c>
      <c r="Z211">
        <v>9.3587000000000007</v>
      </c>
      <c r="AA211">
        <v>9.9995999999999992</v>
      </c>
      <c r="AB211">
        <v>7.5189000000000004</v>
      </c>
      <c r="AC211">
        <v>5.5396000000000001</v>
      </c>
      <c r="AD211">
        <v>36.700600000000001</v>
      </c>
      <c r="AE211">
        <v>95.714299999999994</v>
      </c>
      <c r="AF211">
        <v>86.714299999999994</v>
      </c>
      <c r="AG211" s="20">
        <v>0.29199999999999998</v>
      </c>
    </row>
    <row r="212" spans="1:33" x14ac:dyDescent="0.3">
      <c r="A212" t="s">
        <v>18</v>
      </c>
      <c r="B212" t="s">
        <v>19</v>
      </c>
      <c r="C212">
        <v>96.7</v>
      </c>
      <c r="D212">
        <v>59.033099999999997</v>
      </c>
      <c r="E212">
        <v>112.39700000000001</v>
      </c>
      <c r="F212" s="20">
        <v>97</v>
      </c>
      <c r="G212">
        <v>77.777799999999999</v>
      </c>
      <c r="H212">
        <v>72.141400000000004</v>
      </c>
      <c r="I212">
        <v>18.043199999999999</v>
      </c>
      <c r="J212" s="15">
        <v>1.2798400000000001</v>
      </c>
      <c r="K212">
        <v>88.752300000000005</v>
      </c>
      <c r="L212" s="20">
        <v>73.971400000000003</v>
      </c>
      <c r="M212" s="15">
        <v>5.9</v>
      </c>
      <c r="N212" s="15">
        <v>21.7</v>
      </c>
      <c r="O212">
        <v>86.462100000000007</v>
      </c>
      <c r="P212" s="20">
        <v>90.860200000000006</v>
      </c>
      <c r="Q212" s="20">
        <v>36.658200000000001</v>
      </c>
      <c r="R212">
        <v>24.438600000000001</v>
      </c>
      <c r="S212">
        <v>56.070700000000002</v>
      </c>
      <c r="T212">
        <v>92.222300000000004</v>
      </c>
      <c r="U212">
        <v>70.587999999999994</v>
      </c>
      <c r="V212">
        <v>37.457599999999999</v>
      </c>
      <c r="W212">
        <v>3.0676000000000001</v>
      </c>
      <c r="X212">
        <v>15.6677</v>
      </c>
      <c r="Y212">
        <v>60.024500000000003</v>
      </c>
      <c r="Z212">
        <v>32.8095</v>
      </c>
      <c r="AA212">
        <v>14.807600000000001</v>
      </c>
      <c r="AB212" s="20">
        <v>1</v>
      </c>
      <c r="AC212">
        <v>4.7561999999999998</v>
      </c>
      <c r="AD212">
        <v>48.5289</v>
      </c>
      <c r="AE212">
        <v>84.428600000000003</v>
      </c>
      <c r="AF212">
        <v>85.571399999999997</v>
      </c>
      <c r="AG212" s="20">
        <v>0.69599999999999995</v>
      </c>
    </row>
    <row r="213" spans="1:33" x14ac:dyDescent="0.3">
      <c r="A213" t="s">
        <v>20</v>
      </c>
      <c r="B213" t="s">
        <v>21</v>
      </c>
      <c r="C213">
        <v>99.701599999999999</v>
      </c>
      <c r="D213">
        <v>76.208399999999997</v>
      </c>
      <c r="E213">
        <v>44.221600000000002</v>
      </c>
      <c r="F213" s="20">
        <v>68.833299999999994</v>
      </c>
      <c r="G213">
        <v>63.636400000000002</v>
      </c>
      <c r="H213">
        <v>40.947000000000003</v>
      </c>
      <c r="I213">
        <v>7.41031</v>
      </c>
      <c r="J213" s="15">
        <v>1.4082399999999999</v>
      </c>
      <c r="K213">
        <v>78.018299999999996</v>
      </c>
      <c r="L213" s="20">
        <v>56.782699999999998</v>
      </c>
      <c r="M213" s="15">
        <v>2.5</v>
      </c>
      <c r="N213" s="15">
        <v>22.9</v>
      </c>
      <c r="O213">
        <v>49.732700000000001</v>
      </c>
      <c r="P213" s="20">
        <v>74.91</v>
      </c>
      <c r="Q213" s="20">
        <v>12.062799999999999</v>
      </c>
      <c r="R213">
        <v>29.293299999999999</v>
      </c>
      <c r="S213">
        <v>46.085799999999999</v>
      </c>
      <c r="T213">
        <v>70.264799999999994</v>
      </c>
      <c r="U213">
        <v>70.153800000000004</v>
      </c>
      <c r="V213">
        <v>32.783099999999997</v>
      </c>
      <c r="W213">
        <v>1.2692000000000001</v>
      </c>
      <c r="X213">
        <v>7.056</v>
      </c>
      <c r="Y213">
        <v>9.5259999999999998</v>
      </c>
      <c r="Z213">
        <v>7.5282</v>
      </c>
      <c r="AA213">
        <v>10.7736</v>
      </c>
      <c r="AB213">
        <v>9.6593999999999998</v>
      </c>
      <c r="AC213">
        <v>5.2111000000000001</v>
      </c>
      <c r="AD213">
        <v>37.759900000000002</v>
      </c>
      <c r="AE213">
        <v>27.714300000000001</v>
      </c>
      <c r="AF213">
        <v>75.428600000000003</v>
      </c>
      <c r="AG213" s="20">
        <v>0.76400000000000001</v>
      </c>
    </row>
    <row r="214" spans="1:33" x14ac:dyDescent="0.3">
      <c r="A214" t="s">
        <v>22</v>
      </c>
      <c r="B214" t="s">
        <v>23</v>
      </c>
      <c r="C214">
        <v>97.45</v>
      </c>
      <c r="D214">
        <v>81.158500000000004</v>
      </c>
      <c r="E214">
        <v>43.783099999999997</v>
      </c>
      <c r="F214" s="20">
        <v>86</v>
      </c>
      <c r="G214">
        <v>100</v>
      </c>
      <c r="H214">
        <v>74.75</v>
      </c>
      <c r="I214">
        <v>13.9876</v>
      </c>
      <c r="J214" s="15">
        <v>0.92539499999999997</v>
      </c>
      <c r="K214">
        <v>79.8215</v>
      </c>
      <c r="L214" s="20">
        <v>66.714600000000004</v>
      </c>
      <c r="M214" s="15">
        <v>3.5</v>
      </c>
      <c r="N214" s="15">
        <v>16.2</v>
      </c>
      <c r="O214">
        <v>67.601200000000006</v>
      </c>
      <c r="P214" s="20">
        <v>77.896199999999993</v>
      </c>
      <c r="Q214" s="20">
        <v>23.453199999999999</v>
      </c>
      <c r="R214">
        <v>27.403600000000001</v>
      </c>
      <c r="S214">
        <v>50.005600000000001</v>
      </c>
      <c r="T214">
        <v>55.985500000000002</v>
      </c>
      <c r="U214">
        <v>79.960899999999995</v>
      </c>
      <c r="V214">
        <v>29.631</v>
      </c>
      <c r="W214">
        <v>1.7101999999999999</v>
      </c>
      <c r="X214">
        <v>16.995799999999999</v>
      </c>
      <c r="Y214">
        <v>9.3560999999999996</v>
      </c>
      <c r="Z214">
        <v>6.1608999999999998</v>
      </c>
      <c r="AA214">
        <v>21.589500000000001</v>
      </c>
      <c r="AB214">
        <v>9.5</v>
      </c>
      <c r="AC214" s="20">
        <v>8.5</v>
      </c>
      <c r="AD214">
        <v>16.890699999999999</v>
      </c>
      <c r="AE214">
        <v>43.714300000000001</v>
      </c>
      <c r="AF214">
        <v>66.857100000000003</v>
      </c>
      <c r="AG214" s="20">
        <v>0.51119999999999999</v>
      </c>
    </row>
    <row r="215" spans="1:33" x14ac:dyDescent="0.3">
      <c r="A215" t="s">
        <v>24</v>
      </c>
      <c r="B215" t="s">
        <v>25</v>
      </c>
      <c r="C215">
        <v>99.256900000000002</v>
      </c>
      <c r="D215">
        <v>54.166499999999999</v>
      </c>
      <c r="E215">
        <v>47.136699999999998</v>
      </c>
      <c r="F215" s="20">
        <v>79.795100000000005</v>
      </c>
      <c r="G215">
        <v>44.040399999999998</v>
      </c>
      <c r="H215">
        <v>26.8657</v>
      </c>
      <c r="I215">
        <v>1.05751</v>
      </c>
      <c r="J215" s="21">
        <v>1.82</v>
      </c>
      <c r="K215">
        <v>55.866399999999999</v>
      </c>
      <c r="L215" s="20">
        <v>44.0124</v>
      </c>
      <c r="M215" s="15">
        <v>1.4</v>
      </c>
      <c r="N215" s="15">
        <v>13.9</v>
      </c>
      <c r="O215">
        <v>77.052499999999995</v>
      </c>
      <c r="P215" s="20">
        <v>76.583100000000002</v>
      </c>
      <c r="Q215" s="20">
        <v>11.8584</v>
      </c>
      <c r="R215">
        <v>43.307899999999997</v>
      </c>
      <c r="S215">
        <v>60.324199999999998</v>
      </c>
      <c r="T215">
        <v>17.909400000000002</v>
      </c>
      <c r="U215">
        <v>40.121299999999998</v>
      </c>
      <c r="V215">
        <v>37.1205</v>
      </c>
      <c r="W215">
        <v>1.319</v>
      </c>
      <c r="X215">
        <v>17.7864</v>
      </c>
      <c r="Y215">
        <v>4.8155999999999999</v>
      </c>
      <c r="Z215">
        <v>4.6688000000000001</v>
      </c>
      <c r="AA215">
        <v>7.8404999999999996</v>
      </c>
      <c r="AB215">
        <v>1.3</v>
      </c>
      <c r="AC215">
        <v>4.2850999999999999</v>
      </c>
      <c r="AD215">
        <v>32.243099999999998</v>
      </c>
      <c r="AE215">
        <v>4.25</v>
      </c>
      <c r="AF215">
        <v>45.714300000000001</v>
      </c>
      <c r="AG215" s="20">
        <v>0.63439999999999996</v>
      </c>
    </row>
    <row r="216" spans="1:33" x14ac:dyDescent="0.3">
      <c r="A216" t="s">
        <v>26</v>
      </c>
      <c r="B216" t="s">
        <v>27</v>
      </c>
      <c r="C216">
        <v>94.354299999999995</v>
      </c>
      <c r="D216">
        <v>64.005099999999999</v>
      </c>
      <c r="E216">
        <v>25.2547</v>
      </c>
      <c r="F216" s="25">
        <v>60</v>
      </c>
      <c r="G216">
        <v>48.4848</v>
      </c>
      <c r="H216">
        <v>75.655299999999997</v>
      </c>
      <c r="I216">
        <v>17.145499999999998</v>
      </c>
      <c r="J216" s="15">
        <v>1.6469499999999999</v>
      </c>
      <c r="K216">
        <v>70.705699999999993</v>
      </c>
      <c r="L216" s="20">
        <v>49.520499999999998</v>
      </c>
      <c r="M216" s="15">
        <v>3.2</v>
      </c>
      <c r="N216" s="15">
        <v>9.5</v>
      </c>
      <c r="O216">
        <v>83.465100000000007</v>
      </c>
      <c r="P216" s="20">
        <v>80.787499999999994</v>
      </c>
      <c r="Q216" s="20">
        <v>7.7023999999999999</v>
      </c>
      <c r="R216">
        <v>38.203499999999998</v>
      </c>
      <c r="S216">
        <v>77.927599999999998</v>
      </c>
      <c r="T216">
        <v>37.140300000000003</v>
      </c>
      <c r="U216">
        <v>38.948399999999999</v>
      </c>
      <c r="V216">
        <v>13.1846</v>
      </c>
      <c r="W216">
        <v>1.0662</v>
      </c>
      <c r="X216">
        <v>9.3901000000000003</v>
      </c>
      <c r="Y216">
        <v>5.2385000000000002</v>
      </c>
      <c r="Z216">
        <v>4.9988000000000001</v>
      </c>
      <c r="AA216">
        <v>9.5618999999999996</v>
      </c>
      <c r="AB216">
        <v>5.0536000000000003</v>
      </c>
      <c r="AC216">
        <v>3.8744000000000001</v>
      </c>
      <c r="AD216">
        <v>23.828700000000001</v>
      </c>
      <c r="AE216">
        <v>51.5</v>
      </c>
      <c r="AF216">
        <v>44.714300000000001</v>
      </c>
      <c r="AG216" s="20">
        <v>0.496</v>
      </c>
    </row>
    <row r="217" spans="1:33" x14ac:dyDescent="0.3">
      <c r="A217" t="s">
        <v>28</v>
      </c>
      <c r="B217" t="s">
        <v>29</v>
      </c>
      <c r="C217">
        <v>96.253699999999995</v>
      </c>
      <c r="D217">
        <v>59.6021</v>
      </c>
      <c r="E217">
        <v>64.778499999999994</v>
      </c>
      <c r="F217" s="20">
        <v>93.666700000000006</v>
      </c>
      <c r="G217">
        <v>76.767700000000005</v>
      </c>
      <c r="H217">
        <v>54.02</v>
      </c>
      <c r="I217">
        <v>29.887899999999998</v>
      </c>
      <c r="J217" s="15">
        <v>2.0175900000000002</v>
      </c>
      <c r="K217">
        <v>74.844999999999999</v>
      </c>
      <c r="L217" s="20">
        <v>44.382300000000001</v>
      </c>
      <c r="M217" s="15">
        <v>3.8</v>
      </c>
      <c r="N217" s="15">
        <v>22.5</v>
      </c>
      <c r="O217">
        <v>41.894799999999996</v>
      </c>
      <c r="P217" s="20">
        <v>72.703100000000006</v>
      </c>
      <c r="Q217" s="20">
        <v>24.100200000000001</v>
      </c>
      <c r="R217">
        <v>33.811900000000001</v>
      </c>
      <c r="S217">
        <v>60.719700000000003</v>
      </c>
      <c r="T217">
        <v>58.250300000000003</v>
      </c>
      <c r="U217">
        <v>56.9163</v>
      </c>
      <c r="V217">
        <v>21.6173</v>
      </c>
      <c r="W217">
        <v>4.0057</v>
      </c>
      <c r="X217">
        <v>23.8734</v>
      </c>
      <c r="Y217">
        <v>14.4849</v>
      </c>
      <c r="Z217">
        <v>15.4985</v>
      </c>
      <c r="AA217">
        <v>22.249700000000001</v>
      </c>
      <c r="AB217">
        <v>15.593</v>
      </c>
      <c r="AC217">
        <v>11.3348</v>
      </c>
      <c r="AD217">
        <v>44.542400000000001</v>
      </c>
      <c r="AE217">
        <v>35.5</v>
      </c>
      <c r="AF217">
        <v>86.833299999999994</v>
      </c>
      <c r="AG217" s="20">
        <v>0.436</v>
      </c>
    </row>
    <row r="218" spans="1:33" x14ac:dyDescent="0.3">
      <c r="A218" t="s">
        <v>30</v>
      </c>
      <c r="B218" t="s">
        <v>31</v>
      </c>
      <c r="C218">
        <v>98.766000000000005</v>
      </c>
      <c r="D218">
        <v>50.317599999999999</v>
      </c>
      <c r="E218">
        <v>54.194600000000001</v>
      </c>
      <c r="F218" s="25">
        <v>70</v>
      </c>
      <c r="G218">
        <v>67.2727</v>
      </c>
      <c r="H218">
        <v>20.8781</v>
      </c>
      <c r="I218">
        <v>0.37212600000000001</v>
      </c>
      <c r="J218" s="15">
        <v>1.17496</v>
      </c>
      <c r="K218">
        <v>56.011699999999998</v>
      </c>
      <c r="L218" s="20">
        <v>43.301600000000001</v>
      </c>
      <c r="M218" s="15">
        <v>2.4</v>
      </c>
      <c r="N218" s="15">
        <v>13.2</v>
      </c>
      <c r="O218">
        <v>67.975700000000003</v>
      </c>
      <c r="P218" s="20">
        <v>79.437299999999993</v>
      </c>
      <c r="Q218" s="20">
        <v>14.719799999999999</v>
      </c>
      <c r="R218">
        <v>35.520099999999999</v>
      </c>
      <c r="S218">
        <v>54.108199999999997</v>
      </c>
      <c r="T218">
        <v>37.146099999999997</v>
      </c>
      <c r="U218">
        <v>32.387</v>
      </c>
      <c r="V218">
        <v>27.1936</v>
      </c>
      <c r="W218">
        <v>1.2825</v>
      </c>
      <c r="X218">
        <v>10.536899999999999</v>
      </c>
      <c r="Y218">
        <v>6.6660000000000004</v>
      </c>
      <c r="Z218">
        <v>9</v>
      </c>
      <c r="AA218">
        <v>4.7625999999999999</v>
      </c>
      <c r="AB218">
        <v>4.7986000000000004</v>
      </c>
      <c r="AC218">
        <v>4.0353000000000003</v>
      </c>
      <c r="AD218">
        <v>17.047599999999999</v>
      </c>
      <c r="AE218">
        <v>48.25</v>
      </c>
      <c r="AF218">
        <v>77</v>
      </c>
      <c r="AG218" s="20">
        <v>0.48959999999999998</v>
      </c>
    </row>
    <row r="219" spans="1:33" x14ac:dyDescent="0.3">
      <c r="A219" t="s">
        <v>32</v>
      </c>
      <c r="B219" t="s">
        <v>33</v>
      </c>
      <c r="C219">
        <v>91.646900000000002</v>
      </c>
      <c r="D219">
        <v>61.950099999999999</v>
      </c>
      <c r="E219">
        <v>47.872900000000001</v>
      </c>
      <c r="F219" s="25">
        <v>50</v>
      </c>
      <c r="G219">
        <v>98.989900000000006</v>
      </c>
      <c r="H219">
        <v>88.8459</v>
      </c>
      <c r="I219">
        <v>45.345500000000001</v>
      </c>
      <c r="J219" s="15">
        <v>1.08541</v>
      </c>
      <c r="K219">
        <v>71.243600000000001</v>
      </c>
      <c r="L219" s="20">
        <v>49.1965</v>
      </c>
      <c r="M219" s="15">
        <v>1.7</v>
      </c>
      <c r="N219" s="15">
        <v>13.5</v>
      </c>
      <c r="O219">
        <v>84.797899999999998</v>
      </c>
      <c r="P219" s="20">
        <v>76.973200000000006</v>
      </c>
      <c r="Q219" s="20">
        <v>14.648999999999999</v>
      </c>
      <c r="R219">
        <v>59.359000000000002</v>
      </c>
      <c r="S219">
        <v>72.369100000000003</v>
      </c>
      <c r="T219">
        <v>72.957999999999998</v>
      </c>
      <c r="U219">
        <v>41.542499999999997</v>
      </c>
      <c r="V219">
        <v>8.4522999999999993</v>
      </c>
      <c r="W219">
        <v>1.3452999999999999</v>
      </c>
      <c r="X219">
        <v>7.8928000000000003</v>
      </c>
      <c r="Y219">
        <v>18.072099999999999</v>
      </c>
      <c r="Z219">
        <v>4.1397000000000004</v>
      </c>
      <c r="AA219">
        <v>7.3647</v>
      </c>
      <c r="AB219">
        <v>7.9978999999999996</v>
      </c>
      <c r="AC219">
        <v>4.1108000000000002</v>
      </c>
      <c r="AD219">
        <v>16.528600000000001</v>
      </c>
      <c r="AE219">
        <v>41</v>
      </c>
      <c r="AF219">
        <v>73.142899999999997</v>
      </c>
      <c r="AG219" s="20">
        <v>0.104</v>
      </c>
    </row>
    <row r="220" spans="1:33" x14ac:dyDescent="0.3">
      <c r="A220" t="s">
        <v>34</v>
      </c>
      <c r="B220" t="s">
        <v>35</v>
      </c>
      <c r="C220">
        <v>97.057299999999998</v>
      </c>
      <c r="D220">
        <v>57.930700000000002</v>
      </c>
      <c r="E220">
        <v>47.024700000000003</v>
      </c>
      <c r="F220" s="25">
        <v>50</v>
      </c>
      <c r="G220">
        <v>83.939400000000006</v>
      </c>
      <c r="H220">
        <v>96.666499999999999</v>
      </c>
      <c r="I220">
        <v>47.981200000000001</v>
      </c>
      <c r="J220" s="15">
        <v>2.9712499999999999</v>
      </c>
      <c r="K220">
        <v>65.276300000000006</v>
      </c>
      <c r="L220" s="20">
        <v>51.235900000000001</v>
      </c>
      <c r="M220" s="15">
        <v>1.9</v>
      </c>
      <c r="N220" s="15">
        <v>23</v>
      </c>
      <c r="O220">
        <v>90.884799999999998</v>
      </c>
      <c r="P220" s="20">
        <v>77.273300000000006</v>
      </c>
      <c r="Q220" s="20">
        <v>11.035299999999999</v>
      </c>
      <c r="R220">
        <v>69.722700000000003</v>
      </c>
      <c r="S220">
        <v>63.692799999999998</v>
      </c>
      <c r="T220">
        <v>67.816100000000006</v>
      </c>
      <c r="U220">
        <v>36.910499999999999</v>
      </c>
      <c r="V220">
        <v>39.620199999999997</v>
      </c>
      <c r="W220">
        <v>4.5961999999999996</v>
      </c>
      <c r="X220">
        <v>17.265499999999999</v>
      </c>
      <c r="Y220">
        <v>14.782500000000001</v>
      </c>
      <c r="Z220">
        <v>9.6600999999999999</v>
      </c>
      <c r="AA220">
        <v>19.620699999999999</v>
      </c>
      <c r="AB220">
        <v>8.1211000000000002</v>
      </c>
      <c r="AC220">
        <v>11.335900000000001</v>
      </c>
      <c r="AD220">
        <v>39.973500000000001</v>
      </c>
      <c r="AE220">
        <v>65.285700000000006</v>
      </c>
      <c r="AF220">
        <v>73.428600000000003</v>
      </c>
      <c r="AG220" s="20">
        <v>0.24399999999999999</v>
      </c>
    </row>
    <row r="221" spans="1:33" x14ac:dyDescent="0.3">
      <c r="A221" t="s">
        <v>36</v>
      </c>
      <c r="B221" t="s">
        <v>37</v>
      </c>
      <c r="C221">
        <v>99.991500000000002</v>
      </c>
      <c r="D221">
        <v>69.476399999999998</v>
      </c>
      <c r="E221">
        <v>81.185900000000004</v>
      </c>
      <c r="F221" s="20">
        <v>95.436700000000002</v>
      </c>
      <c r="G221">
        <v>55.555599999999998</v>
      </c>
      <c r="H221">
        <v>94.310400000000001</v>
      </c>
      <c r="I221">
        <v>21.613199999999999</v>
      </c>
      <c r="K221">
        <v>92.844300000000004</v>
      </c>
      <c r="L221" s="20">
        <v>86.212800000000001</v>
      </c>
      <c r="M221" s="15">
        <v>5</v>
      </c>
      <c r="O221">
        <v>81.603099999999998</v>
      </c>
      <c r="P221" s="20">
        <v>88.959900000000005</v>
      </c>
      <c r="Q221" s="20">
        <v>29.0167</v>
      </c>
      <c r="R221">
        <v>46.039900000000003</v>
      </c>
      <c r="S221">
        <v>60.442300000000003</v>
      </c>
      <c r="T221">
        <v>67.106499999999997</v>
      </c>
      <c r="U221">
        <v>73.944500000000005</v>
      </c>
      <c r="V221">
        <v>36.290300000000002</v>
      </c>
      <c r="W221">
        <v>2.2784</v>
      </c>
      <c r="X221">
        <v>14.695</v>
      </c>
      <c r="Y221">
        <v>7.4063999999999997</v>
      </c>
      <c r="Z221">
        <v>6.9100999999999999</v>
      </c>
      <c r="AA221">
        <v>15.293799999999999</v>
      </c>
      <c r="AB221">
        <v>2.9</v>
      </c>
      <c r="AC221">
        <v>15.117599999999999</v>
      </c>
      <c r="AD221">
        <v>26.586099999999998</v>
      </c>
      <c r="AE221">
        <v>12.2857</v>
      </c>
      <c r="AF221">
        <v>63.857100000000003</v>
      </c>
      <c r="AG221" s="20">
        <v>0.14799999999999999</v>
      </c>
    </row>
    <row r="222" spans="1:33" x14ac:dyDescent="0.3">
      <c r="A222" t="s">
        <v>38</v>
      </c>
      <c r="B222" t="s">
        <v>39</v>
      </c>
      <c r="C222">
        <v>99.976799999999997</v>
      </c>
      <c r="D222">
        <v>78.067599999999999</v>
      </c>
      <c r="E222">
        <v>49.841700000000003</v>
      </c>
      <c r="F222" s="25">
        <v>60</v>
      </c>
      <c r="G222">
        <v>38.181800000000003</v>
      </c>
      <c r="H222">
        <v>99.9739</v>
      </c>
      <c r="I222">
        <v>11.704599999999999</v>
      </c>
      <c r="J222" s="21">
        <v>2.5</v>
      </c>
      <c r="K222">
        <v>66.218299999999999</v>
      </c>
      <c r="L222" s="20">
        <v>51.921199999999999</v>
      </c>
      <c r="M222" s="15">
        <v>3.3</v>
      </c>
      <c r="N222" s="15">
        <v>11.1</v>
      </c>
      <c r="O222">
        <v>70.362899999999996</v>
      </c>
      <c r="P222" s="20">
        <v>89.516599999999997</v>
      </c>
      <c r="Q222" s="20">
        <v>25.950199999999999</v>
      </c>
      <c r="R222">
        <v>43.351100000000002</v>
      </c>
      <c r="S222">
        <v>73.485500000000002</v>
      </c>
      <c r="T222">
        <v>62.404200000000003</v>
      </c>
      <c r="U222">
        <v>65.403400000000005</v>
      </c>
      <c r="V222">
        <v>25.3918</v>
      </c>
      <c r="W222">
        <v>3.3090000000000002</v>
      </c>
      <c r="X222">
        <v>24.8642</v>
      </c>
      <c r="Y222">
        <v>12.971299999999999</v>
      </c>
      <c r="Z222">
        <v>9.6555</v>
      </c>
      <c r="AA222">
        <v>10.427099999999999</v>
      </c>
      <c r="AB222">
        <v>4.4284999999999997</v>
      </c>
      <c r="AC222">
        <v>12.4093</v>
      </c>
      <c r="AD222">
        <v>18.391100000000002</v>
      </c>
      <c r="AE222">
        <v>88.714299999999994</v>
      </c>
      <c r="AF222">
        <v>97.142899999999997</v>
      </c>
      <c r="AG222" s="20">
        <v>0</v>
      </c>
    </row>
    <row r="223" spans="1:33" x14ac:dyDescent="0.3">
      <c r="A223" t="s">
        <v>40</v>
      </c>
      <c r="B223" t="s">
        <v>41</v>
      </c>
      <c r="C223">
        <v>99.992599999999996</v>
      </c>
      <c r="D223">
        <v>94</v>
      </c>
      <c r="E223">
        <v>65.596999999999994</v>
      </c>
      <c r="F223" s="25">
        <v>45</v>
      </c>
      <c r="G223">
        <v>67.6768</v>
      </c>
      <c r="H223">
        <v>97.636799999999994</v>
      </c>
      <c r="I223">
        <v>38.531199999999998</v>
      </c>
      <c r="J223" s="15">
        <v>1.02257</v>
      </c>
      <c r="K223">
        <v>92.3767</v>
      </c>
      <c r="L223" s="20">
        <v>72.428700000000006</v>
      </c>
      <c r="M223" s="15">
        <v>4.5999999999999996</v>
      </c>
      <c r="N223" s="15">
        <v>10.7</v>
      </c>
      <c r="O223">
        <v>59.163600000000002</v>
      </c>
      <c r="P223" s="20">
        <v>88.346999999999994</v>
      </c>
      <c r="Q223" s="20">
        <v>38.7179</v>
      </c>
      <c r="R223">
        <v>30.770600000000002</v>
      </c>
      <c r="S223">
        <v>58.5824</v>
      </c>
      <c r="T223">
        <v>87.283900000000003</v>
      </c>
      <c r="U223">
        <v>72.887600000000006</v>
      </c>
      <c r="V223">
        <v>33.799799999999998</v>
      </c>
      <c r="W223">
        <v>1.0246999999999999</v>
      </c>
      <c r="X223">
        <v>32.294400000000003</v>
      </c>
      <c r="Y223">
        <v>10.348800000000001</v>
      </c>
      <c r="Z223">
        <v>23.175999999999998</v>
      </c>
      <c r="AA223">
        <v>12.5724</v>
      </c>
      <c r="AB223">
        <v>7.6847000000000003</v>
      </c>
      <c r="AC223">
        <v>8.3667999999999996</v>
      </c>
      <c r="AD223">
        <v>60.051499999999997</v>
      </c>
      <c r="AE223">
        <v>67.5</v>
      </c>
      <c r="AF223">
        <v>81.857100000000003</v>
      </c>
      <c r="AG223" s="20">
        <v>0.6</v>
      </c>
    </row>
    <row r="224" spans="1:33" x14ac:dyDescent="0.3">
      <c r="A224" t="s">
        <v>42</v>
      </c>
      <c r="B224" t="s">
        <v>43</v>
      </c>
      <c r="C224">
        <v>87.628500000000003</v>
      </c>
      <c r="D224">
        <v>60.679299999999998</v>
      </c>
      <c r="E224">
        <v>78.785899999999998</v>
      </c>
      <c r="F224" s="24">
        <v>75</v>
      </c>
      <c r="G224">
        <v>80.403999999999996</v>
      </c>
      <c r="H224">
        <v>52.136600000000001</v>
      </c>
      <c r="I224">
        <v>32.6845</v>
      </c>
      <c r="J224" s="15">
        <v>2.1384799999999999</v>
      </c>
      <c r="K224">
        <v>59.8748</v>
      </c>
      <c r="L224" s="20">
        <v>40.041899999999998</v>
      </c>
      <c r="M224" s="15">
        <v>2.5</v>
      </c>
      <c r="N224" s="15">
        <v>17.899999999999999</v>
      </c>
      <c r="O224">
        <v>42.7074</v>
      </c>
      <c r="P224" s="20">
        <v>68.179699999999997</v>
      </c>
      <c r="Q224" s="20">
        <v>5.6097000000000001</v>
      </c>
      <c r="R224">
        <v>38.337499999999999</v>
      </c>
      <c r="S224">
        <v>56.1554</v>
      </c>
      <c r="T224">
        <v>50.933300000000003</v>
      </c>
      <c r="U224">
        <v>48.575800000000001</v>
      </c>
      <c r="V224">
        <v>17.093499999999999</v>
      </c>
      <c r="W224">
        <v>2.7959000000000001</v>
      </c>
      <c r="X224">
        <v>7.0148999999999999</v>
      </c>
      <c r="Y224">
        <v>5.5636999999999999</v>
      </c>
      <c r="Z224">
        <v>3.5045999999999999</v>
      </c>
      <c r="AA224">
        <v>8.3170000000000002</v>
      </c>
      <c r="AB224">
        <v>6.5848000000000004</v>
      </c>
      <c r="AC224">
        <v>3.2614000000000001</v>
      </c>
      <c r="AD224">
        <v>17.4923</v>
      </c>
      <c r="AE224">
        <v>65.714299999999994</v>
      </c>
      <c r="AF224">
        <v>76.285700000000006</v>
      </c>
      <c r="AG224" s="20">
        <v>0.56720000000000004</v>
      </c>
    </row>
    <row r="225" spans="1:62" x14ac:dyDescent="0.3">
      <c r="A225" t="s">
        <v>44</v>
      </c>
      <c r="B225" t="s">
        <v>45</v>
      </c>
      <c r="C225">
        <v>99.685000000000002</v>
      </c>
      <c r="D225">
        <v>53.157699999999998</v>
      </c>
      <c r="E225">
        <v>33.806899999999999</v>
      </c>
      <c r="F225" s="25">
        <v>95</v>
      </c>
      <c r="G225">
        <v>78.040400000000005</v>
      </c>
      <c r="H225">
        <v>84.381600000000006</v>
      </c>
      <c r="I225">
        <v>36.733600000000003</v>
      </c>
      <c r="J225" s="15">
        <v>2.3849300000000002</v>
      </c>
      <c r="K225">
        <v>57.728299999999997</v>
      </c>
      <c r="L225" s="20">
        <v>47.628900000000002</v>
      </c>
      <c r="M225" s="15">
        <v>1.7</v>
      </c>
      <c r="N225" s="15">
        <v>19.399999999999999</v>
      </c>
      <c r="O225">
        <v>72.113</v>
      </c>
      <c r="P225" s="20">
        <v>83.180400000000006</v>
      </c>
      <c r="Q225" s="20">
        <v>8.5458999999999996</v>
      </c>
      <c r="R225">
        <v>36.271000000000001</v>
      </c>
      <c r="S225">
        <v>70.336600000000004</v>
      </c>
      <c r="T225">
        <v>36.428199999999997</v>
      </c>
      <c r="U225">
        <v>37.985500000000002</v>
      </c>
      <c r="V225">
        <v>32.006500000000003</v>
      </c>
      <c r="W225">
        <v>1.0134000000000001</v>
      </c>
      <c r="X225">
        <v>14.250299999999999</v>
      </c>
      <c r="Y225">
        <v>17.458200000000001</v>
      </c>
      <c r="Z225">
        <v>8.0023999999999997</v>
      </c>
      <c r="AA225">
        <v>13.454499999999999</v>
      </c>
      <c r="AB225">
        <v>9.1286000000000005</v>
      </c>
      <c r="AC225">
        <v>5.4050000000000002</v>
      </c>
      <c r="AD225">
        <v>41.5869</v>
      </c>
      <c r="AE225">
        <v>65.142899999999997</v>
      </c>
      <c r="AF225">
        <v>96.428600000000003</v>
      </c>
      <c r="AG225" s="20">
        <v>0.44479999999999997</v>
      </c>
    </row>
    <row r="226" spans="1:62" x14ac:dyDescent="0.3">
      <c r="A226" t="s">
        <v>46</v>
      </c>
      <c r="B226" t="s">
        <v>47</v>
      </c>
      <c r="C226">
        <v>89.995400000000004</v>
      </c>
      <c r="D226">
        <v>55.363399999999999</v>
      </c>
      <c r="E226">
        <v>35.6496</v>
      </c>
      <c r="F226" s="25">
        <v>35</v>
      </c>
      <c r="G226">
        <v>68.767700000000005</v>
      </c>
      <c r="H226">
        <v>65.9285</v>
      </c>
      <c r="I226">
        <v>53.814999999999998</v>
      </c>
      <c r="J226" s="15">
        <v>1.1936199999999999</v>
      </c>
      <c r="K226">
        <v>45.378900000000002</v>
      </c>
      <c r="L226" s="20">
        <v>26.277100000000001</v>
      </c>
      <c r="M226" s="15">
        <v>1.6</v>
      </c>
      <c r="N226" s="15">
        <v>18.7</v>
      </c>
      <c r="O226">
        <v>58.068300000000001</v>
      </c>
      <c r="P226" s="20">
        <v>67.212900000000005</v>
      </c>
      <c r="Q226" s="20">
        <v>5.6096000000000004</v>
      </c>
      <c r="R226">
        <v>20.1312</v>
      </c>
      <c r="S226">
        <v>67.156499999999994</v>
      </c>
      <c r="T226">
        <v>8.6335999999999995</v>
      </c>
      <c r="U226">
        <v>15.186500000000001</v>
      </c>
      <c r="V226">
        <v>15.2501</v>
      </c>
      <c r="W226">
        <v>0.53710000000000002</v>
      </c>
      <c r="X226">
        <v>5.6142000000000003</v>
      </c>
      <c r="Y226">
        <v>7.9100999999999999</v>
      </c>
      <c r="Z226">
        <v>2.7536</v>
      </c>
      <c r="AA226">
        <v>9.0333000000000006</v>
      </c>
      <c r="AB226">
        <v>3.8206000000000002</v>
      </c>
      <c r="AC226">
        <v>3.444</v>
      </c>
      <c r="AD226">
        <v>3.4542000000000002</v>
      </c>
      <c r="AE226">
        <v>8.25</v>
      </c>
      <c r="AF226">
        <v>48.857100000000003</v>
      </c>
      <c r="AG226" s="20">
        <v>0.44400000000000001</v>
      </c>
    </row>
    <row r="227" spans="1:62" x14ac:dyDescent="0.3">
      <c r="A227" t="s">
        <v>48</v>
      </c>
      <c r="B227" t="s">
        <v>49</v>
      </c>
      <c r="C227">
        <v>86.5167</v>
      </c>
      <c r="D227">
        <v>63.162700000000001</v>
      </c>
      <c r="E227">
        <v>60.426699999999997</v>
      </c>
      <c r="F227" s="25">
        <v>55</v>
      </c>
      <c r="G227">
        <v>77.131299999999996</v>
      </c>
      <c r="H227">
        <v>53.815100000000001</v>
      </c>
      <c r="I227">
        <v>21.729600000000001</v>
      </c>
      <c r="J227" s="15">
        <v>1.39839</v>
      </c>
      <c r="K227">
        <v>74.419600000000003</v>
      </c>
      <c r="L227" s="20">
        <v>53.1464</v>
      </c>
      <c r="M227" s="15">
        <v>2.5</v>
      </c>
      <c r="N227" s="15">
        <v>17.899999999999999</v>
      </c>
      <c r="O227">
        <v>55.274700000000003</v>
      </c>
      <c r="P227" s="20">
        <v>69.286100000000005</v>
      </c>
      <c r="Q227" s="20">
        <v>7.2873999999999999</v>
      </c>
      <c r="R227">
        <v>51.226599999999998</v>
      </c>
      <c r="S227">
        <v>62.398200000000003</v>
      </c>
      <c r="T227">
        <v>49.741100000000003</v>
      </c>
      <c r="U227">
        <v>54.807299999999998</v>
      </c>
      <c r="V227">
        <v>30.834700000000002</v>
      </c>
      <c r="W227">
        <v>2.6701999999999999</v>
      </c>
      <c r="X227">
        <v>11.598699999999999</v>
      </c>
      <c r="Y227">
        <v>13.7536</v>
      </c>
      <c r="Z227">
        <v>12.9535</v>
      </c>
      <c r="AA227">
        <v>16.894400000000001</v>
      </c>
      <c r="AB227">
        <v>9.1829999999999998</v>
      </c>
      <c r="AC227">
        <v>8.0614000000000008</v>
      </c>
      <c r="AD227">
        <v>19.3596</v>
      </c>
      <c r="AE227">
        <v>40</v>
      </c>
      <c r="AF227">
        <v>44.428600000000003</v>
      </c>
      <c r="AG227" s="20">
        <v>0.46400000000000002</v>
      </c>
    </row>
    <row r="228" spans="1:62" x14ac:dyDescent="0.3">
      <c r="A228" t="s">
        <v>50</v>
      </c>
      <c r="B228" t="s">
        <v>51</v>
      </c>
      <c r="C228">
        <v>95.185599999999994</v>
      </c>
      <c r="D228">
        <v>71.704899999999995</v>
      </c>
      <c r="E228">
        <v>38.744500000000002</v>
      </c>
      <c r="F228" s="25">
        <v>85</v>
      </c>
      <c r="G228">
        <v>38.585900000000002</v>
      </c>
      <c r="H228">
        <v>78.068100000000001</v>
      </c>
      <c r="I228">
        <v>5.01905</v>
      </c>
      <c r="J228" s="15">
        <v>1.5543</v>
      </c>
      <c r="K228">
        <v>68.588200000000001</v>
      </c>
      <c r="L228" s="20">
        <v>50.904400000000003</v>
      </c>
      <c r="M228" s="15">
        <v>3.3</v>
      </c>
      <c r="N228" s="15">
        <v>19.3</v>
      </c>
      <c r="O228">
        <v>78.945700000000002</v>
      </c>
      <c r="P228" s="20">
        <v>78.392600000000002</v>
      </c>
      <c r="Q228" s="20">
        <v>17.540800000000001</v>
      </c>
      <c r="R228">
        <v>35.168199999999999</v>
      </c>
      <c r="S228">
        <v>52.674999999999997</v>
      </c>
      <c r="T228">
        <v>44.464199999999998</v>
      </c>
      <c r="U228">
        <v>48.647399999999998</v>
      </c>
      <c r="V228">
        <v>28.0548</v>
      </c>
      <c r="W228">
        <v>2.4634999999999998</v>
      </c>
      <c r="X228">
        <v>14.098800000000001</v>
      </c>
      <c r="Y228">
        <v>9.8016000000000005</v>
      </c>
      <c r="Z228">
        <v>10.461399999999999</v>
      </c>
      <c r="AA228">
        <v>10.265499999999999</v>
      </c>
      <c r="AB228">
        <v>4.9000000000000004</v>
      </c>
      <c r="AC228">
        <v>5.4805000000000001</v>
      </c>
      <c r="AD228">
        <v>28.066199999999998</v>
      </c>
      <c r="AE228">
        <v>45.857100000000003</v>
      </c>
      <c r="AF228">
        <v>68.142899999999997</v>
      </c>
      <c r="AG228" s="20">
        <v>0.33600000000000002</v>
      </c>
    </row>
    <row r="229" spans="1:62" x14ac:dyDescent="0.3">
      <c r="A229" t="s">
        <v>52</v>
      </c>
      <c r="B229" t="s">
        <v>53</v>
      </c>
      <c r="C229">
        <v>96.531899999999993</v>
      </c>
      <c r="D229">
        <v>62.564</v>
      </c>
      <c r="E229">
        <v>58.340899999999998</v>
      </c>
      <c r="F229" s="25">
        <v>75</v>
      </c>
      <c r="G229">
        <v>75.757599999999996</v>
      </c>
      <c r="H229">
        <v>64.864500000000007</v>
      </c>
      <c r="I229">
        <v>12.0303</v>
      </c>
      <c r="J229" s="15">
        <v>2.73671</v>
      </c>
      <c r="K229">
        <v>65.911000000000001</v>
      </c>
      <c r="L229" s="20">
        <v>53.896999999999998</v>
      </c>
      <c r="M229" s="15">
        <v>2.5</v>
      </c>
      <c r="N229" s="15">
        <v>15.6</v>
      </c>
      <c r="O229">
        <v>70.020300000000006</v>
      </c>
      <c r="P229" s="20">
        <v>83.121300000000005</v>
      </c>
      <c r="Q229" s="20">
        <v>26.961099999999998</v>
      </c>
      <c r="R229">
        <v>28.3934</v>
      </c>
      <c r="S229">
        <v>64.104200000000006</v>
      </c>
      <c r="T229">
        <v>45.937100000000001</v>
      </c>
      <c r="U229">
        <v>43.216299999999997</v>
      </c>
      <c r="V229">
        <v>31.293500000000002</v>
      </c>
      <c r="W229">
        <v>4.2988999999999997</v>
      </c>
      <c r="X229">
        <v>18.315300000000001</v>
      </c>
      <c r="Y229">
        <v>6.8391000000000002</v>
      </c>
      <c r="Z229">
        <v>9.3043999999999993</v>
      </c>
      <c r="AA229">
        <v>12.1089</v>
      </c>
      <c r="AB229">
        <v>7.3646000000000003</v>
      </c>
      <c r="AC229">
        <v>4.5366999999999997</v>
      </c>
      <c r="AD229">
        <v>32.0075</v>
      </c>
      <c r="AE229">
        <v>54.5</v>
      </c>
      <c r="AF229">
        <v>90.857100000000003</v>
      </c>
      <c r="AG229" s="20">
        <v>0.81599999999999995</v>
      </c>
    </row>
    <row r="230" spans="1:62" x14ac:dyDescent="0.3">
      <c r="A230" t="s">
        <v>54</v>
      </c>
      <c r="B230" t="s">
        <v>55</v>
      </c>
      <c r="C230">
        <v>99.021299999999997</v>
      </c>
      <c r="D230">
        <v>67.901399999999995</v>
      </c>
      <c r="E230">
        <v>107.358</v>
      </c>
      <c r="F230" s="20">
        <v>99.967500000000001</v>
      </c>
      <c r="G230">
        <v>96.100999999999999</v>
      </c>
      <c r="H230">
        <v>71.180300000000003</v>
      </c>
      <c r="I230">
        <v>32.1248</v>
      </c>
      <c r="J230" s="15">
        <v>0.60994499999999996</v>
      </c>
      <c r="K230">
        <v>92.119200000000006</v>
      </c>
      <c r="L230" s="20">
        <v>71.581699999999998</v>
      </c>
      <c r="M230" s="15">
        <v>5.8</v>
      </c>
      <c r="N230" s="15">
        <v>15.9</v>
      </c>
      <c r="O230">
        <v>84.230199999999996</v>
      </c>
      <c r="P230" s="20">
        <v>90.881200000000007</v>
      </c>
      <c r="Q230" s="20">
        <v>48.6678</v>
      </c>
      <c r="R230">
        <v>41.3384</v>
      </c>
      <c r="S230">
        <v>59.842599999999997</v>
      </c>
      <c r="T230">
        <v>86.315899999999999</v>
      </c>
      <c r="U230">
        <v>76.213700000000003</v>
      </c>
      <c r="V230">
        <v>45.094499999999996</v>
      </c>
      <c r="W230">
        <v>1.4923</v>
      </c>
      <c r="X230">
        <v>20.765799999999999</v>
      </c>
      <c r="Y230">
        <v>21.814299999999999</v>
      </c>
      <c r="Z230">
        <v>26.876200000000001</v>
      </c>
      <c r="AA230">
        <v>23.418099999999999</v>
      </c>
      <c r="AB230">
        <v>7.1085000000000003</v>
      </c>
      <c r="AC230">
        <v>7.7374000000000001</v>
      </c>
      <c r="AD230">
        <v>48.426900000000003</v>
      </c>
      <c r="AE230">
        <v>77</v>
      </c>
      <c r="AF230">
        <v>82.857100000000003</v>
      </c>
      <c r="AG230" s="20">
        <v>0.4</v>
      </c>
    </row>
    <row r="231" spans="1:62" x14ac:dyDescent="0.3">
      <c r="A231" t="s">
        <v>56</v>
      </c>
      <c r="B231" t="s">
        <v>57</v>
      </c>
      <c r="C231">
        <v>99.977599999999995</v>
      </c>
      <c r="D231">
        <v>83.334299999999999</v>
      </c>
      <c r="E231">
        <v>81.879099999999994</v>
      </c>
      <c r="F231" s="25">
        <v>70</v>
      </c>
      <c r="G231">
        <v>72.121200000000002</v>
      </c>
      <c r="H231">
        <v>81.7714</v>
      </c>
      <c r="I231">
        <v>20.5886</v>
      </c>
      <c r="J231" s="15">
        <v>0.94713899999999995</v>
      </c>
      <c r="K231">
        <v>86.521500000000003</v>
      </c>
      <c r="L231" s="20">
        <v>67.265199999999993</v>
      </c>
      <c r="M231" s="15">
        <v>4.8</v>
      </c>
      <c r="N231" s="15">
        <v>19.8</v>
      </c>
      <c r="O231">
        <v>64.519300000000001</v>
      </c>
      <c r="P231" s="20">
        <v>79.728899999999996</v>
      </c>
      <c r="Q231" s="20">
        <v>33.794800000000002</v>
      </c>
      <c r="R231">
        <v>30.029</v>
      </c>
      <c r="S231">
        <v>64.692999999999998</v>
      </c>
      <c r="T231">
        <v>60.127699999999997</v>
      </c>
      <c r="U231">
        <v>84.669499999999999</v>
      </c>
      <c r="V231">
        <v>11.022500000000001</v>
      </c>
      <c r="W231">
        <v>0.50249999999999995</v>
      </c>
      <c r="X231">
        <v>27.524899999999999</v>
      </c>
      <c r="Y231">
        <v>11.4977</v>
      </c>
      <c r="Z231">
        <v>14.652200000000001</v>
      </c>
      <c r="AA231">
        <v>18.3734</v>
      </c>
      <c r="AB231">
        <v>8.5806000000000004</v>
      </c>
      <c r="AC231">
        <v>8.3307000000000002</v>
      </c>
      <c r="AD231">
        <v>23.789100000000001</v>
      </c>
      <c r="AE231">
        <v>12.833299999999999</v>
      </c>
      <c r="AF231">
        <v>73.714299999999994</v>
      </c>
      <c r="AG231" s="20">
        <v>0.69199999999999995</v>
      </c>
    </row>
    <row r="232" spans="1:62" x14ac:dyDescent="0.3">
      <c r="F232" s="25"/>
    </row>
    <row r="233" spans="1:62" x14ac:dyDescent="0.3">
      <c r="F233" s="25"/>
    </row>
    <row r="234" spans="1:62" x14ac:dyDescent="0.3">
      <c r="A234" t="s">
        <v>119</v>
      </c>
      <c r="C234">
        <v>80</v>
      </c>
      <c r="D234">
        <v>50</v>
      </c>
      <c r="E234">
        <v>25</v>
      </c>
      <c r="F234">
        <v>0</v>
      </c>
      <c r="G234">
        <v>25</v>
      </c>
      <c r="H234">
        <v>0</v>
      </c>
      <c r="I234">
        <v>0</v>
      </c>
      <c r="J234">
        <v>0</v>
      </c>
      <c r="K234">
        <v>40</v>
      </c>
      <c r="L234">
        <v>0</v>
      </c>
      <c r="M234">
        <v>0</v>
      </c>
      <c r="N234">
        <v>0</v>
      </c>
      <c r="O234">
        <v>33</v>
      </c>
      <c r="P234">
        <v>50</v>
      </c>
      <c r="Q234">
        <v>0</v>
      </c>
      <c r="R234">
        <v>20</v>
      </c>
      <c r="S234">
        <v>40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40</v>
      </c>
      <c r="AG234">
        <v>0</v>
      </c>
    </row>
    <row r="235" spans="1:62" x14ac:dyDescent="0.3">
      <c r="A235" t="s">
        <v>120</v>
      </c>
      <c r="C235">
        <v>100</v>
      </c>
      <c r="D235">
        <v>100</v>
      </c>
      <c r="E235">
        <v>150</v>
      </c>
      <c r="F235">
        <v>100</v>
      </c>
      <c r="G235">
        <v>100</v>
      </c>
      <c r="H235">
        <v>100</v>
      </c>
      <c r="I235">
        <v>100</v>
      </c>
      <c r="J235">
        <v>4</v>
      </c>
      <c r="K235">
        <v>100</v>
      </c>
      <c r="L235">
        <v>100</v>
      </c>
      <c r="M235">
        <v>7</v>
      </c>
      <c r="N235">
        <v>40</v>
      </c>
      <c r="O235">
        <v>100</v>
      </c>
      <c r="P235">
        <v>100</v>
      </c>
      <c r="Q235">
        <v>60</v>
      </c>
      <c r="R235">
        <v>100</v>
      </c>
      <c r="S235">
        <v>100</v>
      </c>
      <c r="T235">
        <v>100</v>
      </c>
      <c r="U235">
        <v>100</v>
      </c>
      <c r="V235">
        <v>60</v>
      </c>
      <c r="W235">
        <v>15</v>
      </c>
      <c r="X235">
        <v>50</v>
      </c>
      <c r="Y235">
        <v>50</v>
      </c>
      <c r="Z235">
        <v>50</v>
      </c>
      <c r="AA235">
        <v>33</v>
      </c>
      <c r="AB235">
        <v>33</v>
      </c>
      <c r="AC235">
        <v>25</v>
      </c>
      <c r="AD235">
        <v>80</v>
      </c>
      <c r="AE235">
        <v>100</v>
      </c>
      <c r="AF235">
        <v>100</v>
      </c>
      <c r="AG235">
        <v>1</v>
      </c>
    </row>
    <row r="237" spans="1:62" x14ac:dyDescent="0.3">
      <c r="A237" s="14" t="s">
        <v>161</v>
      </c>
      <c r="AI237" s="14">
        <v>2013</v>
      </c>
      <c r="AJ237" s="14">
        <v>2013</v>
      </c>
      <c r="AK237" s="14">
        <v>2013</v>
      </c>
    </row>
    <row r="238" spans="1:62" x14ac:dyDescent="0.3">
      <c r="A238" t="s">
        <v>2</v>
      </c>
      <c r="B238" t="s">
        <v>3</v>
      </c>
      <c r="C238">
        <f>(C204-80)/20</f>
        <v>0.95639499999999988</v>
      </c>
      <c r="D238">
        <f>(D204-50)/50</f>
        <v>0.17646199999999992</v>
      </c>
      <c r="E238">
        <f>(E204-25)/125</f>
        <v>0.30175999999999997</v>
      </c>
      <c r="F238">
        <f>F204/100</f>
        <v>0.6</v>
      </c>
      <c r="G238">
        <f>(G204-25)/75</f>
        <v>0.68592533333333339</v>
      </c>
      <c r="H238">
        <f>H204/100</f>
        <v>0.70192100000000002</v>
      </c>
      <c r="I238">
        <f>I204/100</f>
        <v>0.123778</v>
      </c>
      <c r="J238">
        <f>(4-J204)/4</f>
        <v>0.76675950000000004</v>
      </c>
      <c r="K238">
        <f>(K204-40)/60</f>
        <v>0.61191000000000006</v>
      </c>
      <c r="L238">
        <f>L204/100</f>
        <v>0.64003399999999999</v>
      </c>
      <c r="M238">
        <f>M204/7</f>
        <v>0.51428571428571435</v>
      </c>
      <c r="N238">
        <f>N204/40</f>
        <v>0.41</v>
      </c>
      <c r="O238">
        <f>(O204-33)/67</f>
        <v>0.2646358208955224</v>
      </c>
      <c r="P238">
        <f>(P204-50)/50</f>
        <v>0.574716</v>
      </c>
      <c r="Q238">
        <f>Q204/60</f>
        <v>0.24009</v>
      </c>
      <c r="R238">
        <f>(R204-20)/80</f>
        <v>8.2577500000000012E-2</v>
      </c>
      <c r="S238">
        <f>(S204-40)/60</f>
        <v>0.10748833333333335</v>
      </c>
      <c r="T238">
        <f>T204/100</f>
        <v>0.60289800000000004</v>
      </c>
      <c r="U238">
        <f>U204/100</f>
        <v>0.66178099999999995</v>
      </c>
      <c r="V238">
        <f>V204/60</f>
        <v>0.53280666666666665</v>
      </c>
      <c r="W238">
        <f>W204/15</f>
        <v>0.13597999999999999</v>
      </c>
      <c r="X238">
        <f>X204/50</f>
        <v>0.35722199999999998</v>
      </c>
      <c r="Y238">
        <f>Y204/50</f>
        <v>0.18875800000000001</v>
      </c>
      <c r="Z238">
        <f>Z204/50</f>
        <v>0.121182</v>
      </c>
      <c r="AA238">
        <f>AA204/33</f>
        <v>0.35993636363636367</v>
      </c>
      <c r="AB238">
        <f>AB204/33</f>
        <v>0.17845454545454545</v>
      </c>
      <c r="AC238">
        <f>AC204/25</f>
        <v>0.38718400000000003</v>
      </c>
      <c r="AD238">
        <f>AD204/80</f>
        <v>0.42639125</v>
      </c>
      <c r="AE238">
        <f>AE204/100</f>
        <v>0.518571</v>
      </c>
      <c r="AF238">
        <f>(AF204-40)/60</f>
        <v>0.76666666666666672</v>
      </c>
      <c r="AG238">
        <f>AG204</f>
        <v>0.68720000000000003</v>
      </c>
      <c r="AI238">
        <v>38.200000000000003</v>
      </c>
      <c r="AJ238">
        <v>131</v>
      </c>
      <c r="AK238">
        <v>131</v>
      </c>
      <c r="AO238">
        <f t="shared" ref="AO238:AO250" si="86">0.04163*C238+0.04163*D238+0.01848*E238+0.01848*F238+0.01848*G238+0.04163*H238+0.04163*I238+0.02775*J238</f>
        <v>0.13215268736500002</v>
      </c>
      <c r="AP238">
        <v>50.818110000000004</v>
      </c>
      <c r="AQ238">
        <f t="shared" ref="AQ238:AQ265" si="87">0.25*AP238</f>
        <v>12.704527500000001</v>
      </c>
      <c r="AS238">
        <f t="shared" ref="AS238:AS250" si="88">0.0625*K238+0.0625*L238+0.0625*M238+0.0625*N238</f>
        <v>0.13601435714285715</v>
      </c>
      <c r="AT238">
        <v>53.421099999999996</v>
      </c>
      <c r="AU238">
        <f t="shared" ref="AU238:AU265" si="89">0.25*AT238</f>
        <v>13.355274999999999</v>
      </c>
      <c r="AW238">
        <f t="shared" ref="AW238:AW250" si="90">0.01663*O238+0.01663*P238+0.01663*Q238+0.02498*R238+0.02498*S238+0.02498*T238+0.02498*U238</f>
        <v>5.4290643418159201E-2</v>
      </c>
      <c r="AX238">
        <v>34.461659999999995</v>
      </c>
      <c r="AY238">
        <f t="shared" ref="AY238:AY265" si="91">0.15*AX238</f>
        <v>5.1692489999999989</v>
      </c>
      <c r="BA238">
        <f t="shared" ref="BA238:BA250" si="92">0.024*V238+0.024*W238+0.024*X238+0.024*Y238+0.024*Z238+0.02664*AA238+0.02664*AB238+0.02664*AC238</f>
        <v>5.6720083578181826E-2</v>
      </c>
      <c r="BB238">
        <v>28.242599999999999</v>
      </c>
      <c r="BC238">
        <f t="shared" ref="BC238:BC265" si="93">0.2*BB238</f>
        <v>5.6485200000000004</v>
      </c>
      <c r="BE238">
        <f t="shared" ref="BE238:BE250" si="94">0.0375*(AD238+AE238+AF238+AG238)</f>
        <v>8.9956084375000009E-2</v>
      </c>
      <c r="BF238">
        <v>59.970700000000001</v>
      </c>
      <c r="BG238">
        <f t="shared" ref="BG238:BG265" si="95">0.15*BF238</f>
        <v>8.9956049999999994</v>
      </c>
      <c r="BI238">
        <f t="shared" ref="BI238:BI265" si="96">AO238+AS238+AW238+BA238+BE238</f>
        <v>0.4691338558791982</v>
      </c>
      <c r="BJ238">
        <f t="shared" ref="BJ238:BJ265" si="97">AQ238+AU238+AY238+BC238+BG238</f>
        <v>45.873176499999992</v>
      </c>
    </row>
    <row r="239" spans="1:62" x14ac:dyDescent="0.3">
      <c r="A239" t="s">
        <v>4</v>
      </c>
      <c r="B239" t="s">
        <v>5</v>
      </c>
      <c r="C239">
        <f t="shared" ref="C239:C265" si="98">(C205-80)/20</f>
        <v>0.9965949999999999</v>
      </c>
      <c r="D239">
        <f t="shared" ref="D239:D265" si="99">(D205-50)/50</f>
        <v>0.55401000000000011</v>
      </c>
      <c r="E239">
        <f t="shared" ref="E239:E265" si="100">(E205-25)/125</f>
        <v>0.1627344</v>
      </c>
      <c r="F239">
        <f t="shared" ref="F239:F265" si="101">F205/100</f>
        <v>0.55000000000000004</v>
      </c>
      <c r="G239">
        <f t="shared" ref="G239:G265" si="102">(G205-25)/75</f>
        <v>0.6633</v>
      </c>
      <c r="H239">
        <f t="shared" ref="H239:I265" si="103">H205/100</f>
        <v>0.98334100000000002</v>
      </c>
      <c r="I239">
        <f t="shared" si="103"/>
        <v>0.61251</v>
      </c>
      <c r="J239">
        <f t="shared" ref="J239:J265" si="104">(4-J205)/4</f>
        <v>0.67742250000000004</v>
      </c>
      <c r="K239">
        <f t="shared" ref="K239:K265" si="105">(K205-40)/60</f>
        <v>0.66799666666666679</v>
      </c>
      <c r="L239">
        <f t="shared" ref="L239:L265" si="106">L205/100</f>
        <v>0.60286000000000006</v>
      </c>
      <c r="M239">
        <f t="shared" ref="M239:M265" si="107">M205/7</f>
        <v>0.61428571428571421</v>
      </c>
      <c r="N239">
        <f t="shared" ref="N239:N265" si="108">N205/40</f>
        <v>0.32500000000000001</v>
      </c>
      <c r="O239">
        <f t="shared" ref="O239:O265" si="109">(O205-33)/67</f>
        <v>0.43694179104477615</v>
      </c>
      <c r="P239">
        <f t="shared" ref="P239:P265" si="110">(P205-50)/50</f>
        <v>0.44045199999999995</v>
      </c>
      <c r="Q239">
        <f t="shared" ref="Q239:Q265" si="111">Q205/60</f>
        <v>0.20526333333333333</v>
      </c>
      <c r="R239">
        <f t="shared" ref="R239:R265" si="112">(R205-20)/80</f>
        <v>0.21404624999999999</v>
      </c>
      <c r="S239">
        <f t="shared" ref="S239:S265" si="113">(S205-40)/60</f>
        <v>0.2792683333333334</v>
      </c>
      <c r="T239">
        <f t="shared" ref="T239:U265" si="114">T205/100</f>
        <v>0.70374399999999993</v>
      </c>
      <c r="U239">
        <f t="shared" si="114"/>
        <v>0.57336100000000001</v>
      </c>
      <c r="V239">
        <f t="shared" ref="V239:V265" si="115">V205/60</f>
        <v>0.68079666666666661</v>
      </c>
      <c r="W239">
        <f t="shared" ref="W239:W265" si="116">W205/15</f>
        <v>0.19629333333333332</v>
      </c>
      <c r="X239">
        <f t="shared" ref="X239:Z265" si="117">X205/50</f>
        <v>0.34893599999999997</v>
      </c>
      <c r="Y239">
        <f t="shared" si="117"/>
        <v>0.23205200000000001</v>
      </c>
      <c r="Z239">
        <f t="shared" si="117"/>
        <v>0.2</v>
      </c>
      <c r="AA239">
        <f t="shared" ref="AA239:AB265" si="118">AA205/33</f>
        <v>0.60457272727272726</v>
      </c>
      <c r="AB239">
        <f t="shared" si="118"/>
        <v>0.45454545454545453</v>
      </c>
      <c r="AC239">
        <f t="shared" ref="AC239:AC265" si="119">AC205/25</f>
        <v>0.355572</v>
      </c>
      <c r="AD239">
        <f t="shared" ref="AD239:AD265" si="120">AD205/80</f>
        <v>0.47793625000000006</v>
      </c>
      <c r="AE239">
        <f t="shared" ref="AE239:AE265" si="121">AE205/100</f>
        <v>0.72499999999999998</v>
      </c>
      <c r="AF239">
        <f t="shared" ref="AF239:AF265" si="122">(AF205-40)/60</f>
        <v>0.57381000000000004</v>
      </c>
      <c r="AG239">
        <f t="shared" ref="AG239:AG265" si="123">AG205</f>
        <v>0.33760000000000001</v>
      </c>
      <c r="AI239">
        <v>35.299999999999997</v>
      </c>
      <c r="AJ239">
        <v>120</v>
      </c>
      <c r="AK239">
        <v>120</v>
      </c>
      <c r="AO239">
        <f t="shared" si="86"/>
        <v>0.17521455336700004</v>
      </c>
      <c r="AP239">
        <v>69.278829999999999</v>
      </c>
      <c r="AQ239">
        <f t="shared" si="87"/>
        <v>17.3197075</v>
      </c>
      <c r="AS239">
        <f t="shared" si="88"/>
        <v>0.13813389880952384</v>
      </c>
      <c r="AT239">
        <v>54.326099999999997</v>
      </c>
      <c r="AU239">
        <f t="shared" si="89"/>
        <v>13.581524999999999</v>
      </c>
      <c r="AW239">
        <f t="shared" si="90"/>
        <v>6.2229669170074629E-2</v>
      </c>
      <c r="AX239">
        <v>38.424679999999995</v>
      </c>
      <c r="AY239">
        <f t="shared" si="91"/>
        <v>5.7637019999999994</v>
      </c>
      <c r="BA239">
        <f t="shared" si="92"/>
        <v>7.7481218443636368E-2</v>
      </c>
      <c r="BB239">
        <v>38.632000000000005</v>
      </c>
      <c r="BC239">
        <f t="shared" si="93"/>
        <v>7.7264000000000017</v>
      </c>
      <c r="BE239">
        <f t="shared" si="94"/>
        <v>7.9287984374999995E-2</v>
      </c>
      <c r="BF239">
        <v>52.858600000000003</v>
      </c>
      <c r="BG239">
        <f t="shared" si="95"/>
        <v>7.9287900000000002</v>
      </c>
      <c r="BI239">
        <f t="shared" si="96"/>
        <v>0.53234732416523478</v>
      </c>
      <c r="BJ239">
        <f t="shared" si="97"/>
        <v>52.320124499999999</v>
      </c>
    </row>
    <row r="240" spans="1:62" x14ac:dyDescent="0.3">
      <c r="A240" t="s">
        <v>6</v>
      </c>
      <c r="B240" t="s">
        <v>7</v>
      </c>
      <c r="C240">
        <f t="shared" si="98"/>
        <v>0.62599999999999978</v>
      </c>
      <c r="D240">
        <f t="shared" si="99"/>
        <v>4.7905999999999976E-2</v>
      </c>
      <c r="E240">
        <f t="shared" si="100"/>
        <v>0.14533280000000001</v>
      </c>
      <c r="F240">
        <f t="shared" si="101"/>
        <v>0.35</v>
      </c>
      <c r="G240">
        <f t="shared" si="102"/>
        <v>9.6026666666666649E-2</v>
      </c>
      <c r="H240">
        <f t="shared" si="103"/>
        <v>0.67741699999999994</v>
      </c>
      <c r="I240">
        <f t="shared" si="103"/>
        <v>0.38851999999999998</v>
      </c>
      <c r="J240">
        <f t="shared" si="104"/>
        <v>0.51572249999999997</v>
      </c>
      <c r="K240">
        <f t="shared" si="105"/>
        <v>0.18743499999999996</v>
      </c>
      <c r="L240">
        <f t="shared" si="106"/>
        <v>0.31215699999999996</v>
      </c>
      <c r="M240">
        <f t="shared" si="107"/>
        <v>0.24285714285714285</v>
      </c>
      <c r="N240">
        <f t="shared" si="108"/>
        <v>0.33250000000000002</v>
      </c>
      <c r="O240">
        <f t="shared" si="109"/>
        <v>0.57202537313432833</v>
      </c>
      <c r="P240">
        <f t="shared" si="110"/>
        <v>0.27726000000000001</v>
      </c>
      <c r="Q240">
        <f t="shared" si="111"/>
        <v>0.13499666666666668</v>
      </c>
      <c r="R240">
        <f t="shared" si="112"/>
        <v>0.55488250000000006</v>
      </c>
      <c r="S240">
        <f t="shared" si="113"/>
        <v>0.50485333333333338</v>
      </c>
      <c r="T240">
        <f t="shared" si="114"/>
        <v>8.6195000000000008E-2</v>
      </c>
      <c r="U240">
        <f t="shared" si="114"/>
        <v>0.216192</v>
      </c>
      <c r="V240">
        <f t="shared" si="115"/>
        <v>0.32790166666666665</v>
      </c>
      <c r="W240">
        <f t="shared" si="116"/>
        <v>7.7260000000000009E-2</v>
      </c>
      <c r="X240">
        <f t="shared" si="117"/>
        <v>0.21282399999999999</v>
      </c>
      <c r="Y240">
        <f t="shared" si="117"/>
        <v>0.18767199999999998</v>
      </c>
      <c r="Z240">
        <f t="shared" si="117"/>
        <v>0.124926</v>
      </c>
      <c r="AA240">
        <f t="shared" si="118"/>
        <v>0.14161818181818181</v>
      </c>
      <c r="AB240">
        <f t="shared" si="118"/>
        <v>4.5009090909090908E-2</v>
      </c>
      <c r="AC240">
        <f t="shared" si="119"/>
        <v>8.424799999999999E-2</v>
      </c>
      <c r="AD240">
        <f t="shared" si="120"/>
        <v>0.18852125</v>
      </c>
      <c r="AE240">
        <f t="shared" si="121"/>
        <v>0.216667</v>
      </c>
      <c r="AF240">
        <f t="shared" si="122"/>
        <v>0.3785716666666667</v>
      </c>
      <c r="AG240">
        <f t="shared" si="123"/>
        <v>0.56000000000000005</v>
      </c>
      <c r="AI240">
        <v>5.8</v>
      </c>
      <c r="AJ240">
        <v>46</v>
      </c>
      <c r="AK240">
        <v>46</v>
      </c>
      <c r="AO240">
        <f t="shared" si="86"/>
        <v>9.7669286408999981E-2</v>
      </c>
      <c r="AP240">
        <v>36.51549</v>
      </c>
      <c r="AQ240">
        <f t="shared" si="87"/>
        <v>9.1288724999999999</v>
      </c>
      <c r="AS240">
        <f t="shared" si="88"/>
        <v>6.718432142857142E-2</v>
      </c>
      <c r="AT240">
        <v>26.393500000000003</v>
      </c>
      <c r="AU240">
        <f t="shared" si="89"/>
        <v>6.5983750000000008</v>
      </c>
      <c r="AW240">
        <f t="shared" si="90"/>
        <v>5.0394438698557219E-2</v>
      </c>
      <c r="AX240">
        <v>32.318689999999997</v>
      </c>
      <c r="AY240">
        <f t="shared" si="91"/>
        <v>4.8478034999999995</v>
      </c>
      <c r="BA240">
        <f t="shared" si="92"/>
        <v>2.9550125265454544E-2</v>
      </c>
      <c r="BB240">
        <v>14.644870000000001</v>
      </c>
      <c r="BC240">
        <f t="shared" si="93"/>
        <v>2.9289740000000002</v>
      </c>
      <c r="BE240">
        <f t="shared" si="94"/>
        <v>5.0390996875000003E-2</v>
      </c>
      <c r="BF240">
        <v>33.594000000000001</v>
      </c>
      <c r="BG240">
        <f t="shared" si="95"/>
        <v>5.0391000000000004</v>
      </c>
      <c r="BI240">
        <f t="shared" si="96"/>
        <v>0.29518916867658318</v>
      </c>
      <c r="BJ240">
        <f t="shared" si="97"/>
        <v>28.543125000000003</v>
      </c>
    </row>
    <row r="241" spans="1:62" x14ac:dyDescent="0.3">
      <c r="A241" t="s">
        <v>8</v>
      </c>
      <c r="B241" t="s">
        <v>9</v>
      </c>
      <c r="C241">
        <f t="shared" si="98"/>
        <v>0.80277499999999979</v>
      </c>
      <c r="D241">
        <f t="shared" si="99"/>
        <v>0.220642</v>
      </c>
      <c r="E241">
        <f t="shared" si="100"/>
        <v>0.30911759999999999</v>
      </c>
      <c r="F241">
        <f t="shared" si="101"/>
        <v>0.66731099999999999</v>
      </c>
      <c r="G241">
        <f t="shared" si="102"/>
        <v>0.17037066666666664</v>
      </c>
      <c r="H241">
        <f t="shared" si="103"/>
        <v>0.33254699999999998</v>
      </c>
      <c r="I241">
        <f t="shared" si="103"/>
        <v>5.7911799999999999E-3</v>
      </c>
      <c r="J241">
        <f t="shared" si="104"/>
        <v>0.21269000000000005</v>
      </c>
      <c r="K241">
        <f t="shared" si="105"/>
        <v>0.38959999999999995</v>
      </c>
      <c r="L241">
        <f t="shared" si="106"/>
        <v>0.50912500000000005</v>
      </c>
      <c r="M241">
        <f t="shared" si="107"/>
        <v>0.35714285714285715</v>
      </c>
      <c r="N241">
        <f t="shared" si="108"/>
        <v>0.43499999999999994</v>
      </c>
      <c r="O241">
        <f t="shared" si="109"/>
        <v>0.76343731343283583</v>
      </c>
      <c r="P241">
        <f t="shared" si="110"/>
        <v>0.70342800000000016</v>
      </c>
      <c r="Q241">
        <f t="shared" si="111"/>
        <v>0.28061333333333333</v>
      </c>
      <c r="R241">
        <f t="shared" si="112"/>
        <v>0.17438999999999999</v>
      </c>
      <c r="S241">
        <f t="shared" si="113"/>
        <v>0.2782883333333333</v>
      </c>
      <c r="T241">
        <f t="shared" si="114"/>
        <v>0.34941499999999998</v>
      </c>
      <c r="U241">
        <f t="shared" si="114"/>
        <v>0.38581299999999996</v>
      </c>
      <c r="V241">
        <f t="shared" si="115"/>
        <v>0.51666666666666672</v>
      </c>
      <c r="W241">
        <f t="shared" si="116"/>
        <v>0.16588666666666668</v>
      </c>
      <c r="X241">
        <f t="shared" si="117"/>
        <v>0.31667200000000001</v>
      </c>
      <c r="Y241">
        <f t="shared" si="117"/>
        <v>0.24104199999999998</v>
      </c>
      <c r="Z241">
        <f t="shared" si="117"/>
        <v>0.31698599999999999</v>
      </c>
      <c r="AA241">
        <f t="shared" si="118"/>
        <v>0.63636363636363635</v>
      </c>
      <c r="AB241">
        <f t="shared" si="118"/>
        <v>0.25234848484848488</v>
      </c>
      <c r="AC241">
        <f t="shared" si="119"/>
        <v>0.33438000000000001</v>
      </c>
      <c r="AD241">
        <f t="shared" si="120"/>
        <v>0.19014375</v>
      </c>
      <c r="AE241">
        <f t="shared" si="121"/>
        <v>3.7999999999999999E-2</v>
      </c>
      <c r="AF241">
        <f t="shared" si="122"/>
        <v>0.22142833333333331</v>
      </c>
      <c r="AG241">
        <f t="shared" si="123"/>
        <v>0.46800000000000003</v>
      </c>
      <c r="AI241">
        <v>10.199999999999999</v>
      </c>
      <c r="AJ241">
        <v>59</v>
      </c>
      <c r="AK241">
        <v>59</v>
      </c>
      <c r="AO241">
        <f t="shared" si="86"/>
        <v>8.3784866091399984E-2</v>
      </c>
      <c r="AP241">
        <v>29.93075</v>
      </c>
      <c r="AQ241">
        <f t="shared" si="87"/>
        <v>7.4826874999999999</v>
      </c>
      <c r="AS241">
        <f t="shared" si="88"/>
        <v>0.10567924107142856</v>
      </c>
      <c r="AT241">
        <v>41.488500000000002</v>
      </c>
      <c r="AU241">
        <f t="shared" si="89"/>
        <v>10.372125</v>
      </c>
      <c r="AW241">
        <f t="shared" si="90"/>
        <v>5.873447010238806E-2</v>
      </c>
      <c r="AX241">
        <v>37.248940000000005</v>
      </c>
      <c r="AY241">
        <f t="shared" si="91"/>
        <v>5.5873410000000003</v>
      </c>
      <c r="BA241">
        <f t="shared" si="92"/>
        <v>6.9957254109090913E-2</v>
      </c>
      <c r="BB241">
        <v>34.689599999999999</v>
      </c>
      <c r="BC241">
        <f t="shared" si="93"/>
        <v>6.9379200000000001</v>
      </c>
      <c r="BE241">
        <f t="shared" si="94"/>
        <v>3.4408953125000002E-2</v>
      </c>
      <c r="BF241">
        <v>22.939299999999999</v>
      </c>
      <c r="BG241">
        <f t="shared" si="95"/>
        <v>3.4408949999999998</v>
      </c>
      <c r="BI241">
        <f t="shared" si="96"/>
        <v>0.3525647844993075</v>
      </c>
      <c r="BJ241">
        <f t="shared" si="97"/>
        <v>33.820968499999999</v>
      </c>
    </row>
    <row r="242" spans="1:62" x14ac:dyDescent="0.3">
      <c r="A242" t="s">
        <v>10</v>
      </c>
      <c r="B242" t="s">
        <v>11</v>
      </c>
      <c r="C242">
        <f t="shared" si="98"/>
        <v>0.99975000000000025</v>
      </c>
      <c r="D242">
        <f t="shared" si="99"/>
        <v>0.26063400000000003</v>
      </c>
      <c r="E242">
        <f t="shared" si="100"/>
        <v>0.12798559999999998</v>
      </c>
      <c r="F242">
        <f t="shared" si="101"/>
        <v>0.3</v>
      </c>
      <c r="G242">
        <f t="shared" si="102"/>
        <v>8.4174666666666648E-2</v>
      </c>
      <c r="H242">
        <f t="shared" si="103"/>
        <v>0.77</v>
      </c>
      <c r="I242">
        <f t="shared" si="103"/>
        <v>1.40048E-2</v>
      </c>
      <c r="J242">
        <f t="shared" si="104"/>
        <v>0.18788000000000005</v>
      </c>
      <c r="K242">
        <f t="shared" si="105"/>
        <v>0.36229166666666662</v>
      </c>
      <c r="L242">
        <f t="shared" si="106"/>
        <v>0.42549700000000001</v>
      </c>
      <c r="M242">
        <f t="shared" si="107"/>
        <v>0.3</v>
      </c>
      <c r="N242">
        <f t="shared" si="108"/>
        <v>0.22500000000000001</v>
      </c>
      <c r="O242">
        <f t="shared" si="109"/>
        <v>0.59224925373134329</v>
      </c>
      <c r="P242">
        <f t="shared" si="110"/>
        <v>0.71789400000000003</v>
      </c>
      <c r="Q242">
        <f t="shared" si="111"/>
        <v>0.19204833333333332</v>
      </c>
      <c r="R242">
        <f t="shared" si="112"/>
        <v>0.46737499999999998</v>
      </c>
      <c r="S242">
        <f t="shared" si="113"/>
        <v>0.46222666666666662</v>
      </c>
      <c r="T242">
        <f t="shared" si="114"/>
        <v>0.35531799999999997</v>
      </c>
      <c r="U242">
        <f t="shared" si="114"/>
        <v>0.37286200000000003</v>
      </c>
      <c r="V242">
        <f t="shared" si="115"/>
        <v>0.47027999999999998</v>
      </c>
      <c r="W242">
        <f t="shared" si="116"/>
        <v>0.12853999999999999</v>
      </c>
      <c r="X242">
        <f t="shared" si="117"/>
        <v>0.333816</v>
      </c>
      <c r="Y242">
        <f t="shared" si="117"/>
        <v>0.10506799999999999</v>
      </c>
      <c r="Z242">
        <f t="shared" si="117"/>
        <v>9.8447999999999994E-2</v>
      </c>
      <c r="AA242">
        <f t="shared" si="118"/>
        <v>0.20855454545454544</v>
      </c>
      <c r="AB242">
        <f t="shared" si="118"/>
        <v>0.19328484848484848</v>
      </c>
      <c r="AC242">
        <f t="shared" si="119"/>
        <v>0.24272400000000002</v>
      </c>
      <c r="AD242">
        <f t="shared" si="120"/>
        <v>0.1919575</v>
      </c>
      <c r="AE242">
        <f t="shared" si="121"/>
        <v>0.55000000000000004</v>
      </c>
      <c r="AF242">
        <f t="shared" si="122"/>
        <v>0.32618999999999992</v>
      </c>
      <c r="AG242">
        <f t="shared" si="123"/>
        <v>0.41520000000000001</v>
      </c>
      <c r="AI242">
        <v>21</v>
      </c>
      <c r="AJ242">
        <v>84</v>
      </c>
      <c r="AK242">
        <v>84</v>
      </c>
      <c r="AO242">
        <f t="shared" si="86"/>
        <v>9.9786297472000018E-2</v>
      </c>
      <c r="AP242">
        <v>37.732219999999998</v>
      </c>
      <c r="AQ242">
        <f t="shared" si="87"/>
        <v>9.4330549999999995</v>
      </c>
      <c r="AS242">
        <f t="shared" si="88"/>
        <v>8.2049291666666677E-2</v>
      </c>
      <c r="AT242">
        <v>32.165099999999995</v>
      </c>
      <c r="AU242">
        <f t="shared" si="89"/>
        <v>8.0412749999999988</v>
      </c>
      <c r="AW242">
        <f t="shared" si="90"/>
        <v>6.6392832126218895E-2</v>
      </c>
      <c r="AX242">
        <v>42.524099999999997</v>
      </c>
      <c r="AY242">
        <f t="shared" si="91"/>
        <v>6.378614999999999</v>
      </c>
      <c r="BA242">
        <f t="shared" si="92"/>
        <v>4.4438816814545451E-2</v>
      </c>
      <c r="BB242">
        <v>22.122579999999999</v>
      </c>
      <c r="BC242">
        <f t="shared" si="93"/>
        <v>4.4245159999999997</v>
      </c>
      <c r="BE242">
        <f t="shared" si="94"/>
        <v>5.5625531249999999E-2</v>
      </c>
      <c r="BF242">
        <v>37.0837</v>
      </c>
      <c r="BG242">
        <f t="shared" si="95"/>
        <v>5.5625549999999997</v>
      </c>
      <c r="BI242">
        <f t="shared" si="96"/>
        <v>0.3482927693294311</v>
      </c>
      <c r="BJ242">
        <f t="shared" si="97"/>
        <v>33.840015999999999</v>
      </c>
    </row>
    <row r="243" spans="1:62" x14ac:dyDescent="0.3">
      <c r="A243" t="s">
        <v>12</v>
      </c>
      <c r="B243" t="s">
        <v>13</v>
      </c>
      <c r="C243">
        <f t="shared" si="98"/>
        <v>0.92500000000000004</v>
      </c>
      <c r="D243">
        <f t="shared" si="99"/>
        <v>0.31468199999999996</v>
      </c>
      <c r="E243">
        <f t="shared" si="100"/>
        <v>0.20390719999999998</v>
      </c>
      <c r="F243">
        <f t="shared" si="101"/>
        <v>0.45</v>
      </c>
      <c r="G243">
        <f t="shared" si="102"/>
        <v>0.43488266666666664</v>
      </c>
      <c r="H243">
        <f t="shared" si="103"/>
        <v>0.63651599999999997</v>
      </c>
      <c r="I243">
        <f t="shared" si="103"/>
        <v>0.222164</v>
      </c>
      <c r="J243">
        <f t="shared" si="104"/>
        <v>0.38223750000000001</v>
      </c>
      <c r="K243">
        <f t="shared" si="105"/>
        <v>0.50461</v>
      </c>
      <c r="L243">
        <f t="shared" si="106"/>
        <v>0.56893500000000008</v>
      </c>
      <c r="M243">
        <f t="shared" si="107"/>
        <v>0.5</v>
      </c>
      <c r="N243">
        <f t="shared" si="108"/>
        <v>0.41749999999999998</v>
      </c>
      <c r="O243">
        <f t="shared" si="109"/>
        <v>0.78202985074626863</v>
      </c>
      <c r="P243">
        <f t="shared" si="110"/>
        <v>0.43125799999999997</v>
      </c>
      <c r="Q243">
        <f t="shared" si="111"/>
        <v>6.4491666666666669E-2</v>
      </c>
      <c r="R243">
        <f t="shared" si="112"/>
        <v>0.41418250000000001</v>
      </c>
      <c r="S243">
        <f t="shared" si="113"/>
        <v>0.14960166666666672</v>
      </c>
      <c r="T243">
        <f t="shared" si="114"/>
        <v>0.55988399999999994</v>
      </c>
      <c r="U243">
        <f t="shared" si="114"/>
        <v>0.47980400000000001</v>
      </c>
      <c r="V243">
        <f t="shared" si="115"/>
        <v>0.38984333333333332</v>
      </c>
      <c r="W243">
        <f t="shared" si="116"/>
        <v>6.5666666666666665E-2</v>
      </c>
      <c r="X243">
        <f t="shared" si="117"/>
        <v>0.12854200000000002</v>
      </c>
      <c r="Y243">
        <f t="shared" si="117"/>
        <v>0.22706600000000002</v>
      </c>
      <c r="Z243">
        <f t="shared" si="117"/>
        <v>0.178284</v>
      </c>
      <c r="AA243">
        <f t="shared" si="118"/>
        <v>0.7608454545454546</v>
      </c>
      <c r="AB243">
        <f t="shared" si="118"/>
        <v>0.44207575757575757</v>
      </c>
      <c r="AC243">
        <f t="shared" si="119"/>
        <v>0.48176400000000003</v>
      </c>
      <c r="AD243">
        <f t="shared" si="120"/>
        <v>0.11393125</v>
      </c>
      <c r="AE243">
        <f t="shared" si="121"/>
        <v>0.406667</v>
      </c>
      <c r="AF243">
        <f t="shared" si="122"/>
        <v>0.26428500000000005</v>
      </c>
      <c r="AG243">
        <f t="shared" si="123"/>
        <v>0.22800000000000001</v>
      </c>
      <c r="AI243">
        <v>15</v>
      </c>
      <c r="AJ243">
        <v>84</v>
      </c>
      <c r="AK243">
        <v>84</v>
      </c>
      <c r="AO243">
        <f t="shared" si="86"/>
        <v>0.11808273742100001</v>
      </c>
      <c r="AP243">
        <v>44.7941</v>
      </c>
      <c r="AQ243">
        <f t="shared" si="87"/>
        <v>11.198525</v>
      </c>
      <c r="AS243">
        <f t="shared" si="88"/>
        <v>0.12444031250000001</v>
      </c>
      <c r="AT243">
        <v>48.9009</v>
      </c>
      <c r="AU243">
        <f t="shared" si="89"/>
        <v>12.225225</v>
      </c>
      <c r="AW243">
        <f t="shared" si="90"/>
        <v>6.130420809791045E-2</v>
      </c>
      <c r="AX243">
        <v>39.6205</v>
      </c>
      <c r="AY243">
        <f t="shared" si="91"/>
        <v>5.9430749999999994</v>
      </c>
      <c r="BA243">
        <f t="shared" si="92"/>
        <v>6.86256620509091E-2</v>
      </c>
      <c r="BB243">
        <v>34.144399999999997</v>
      </c>
      <c r="BC243">
        <f t="shared" si="93"/>
        <v>6.8288799999999998</v>
      </c>
      <c r="BE243">
        <f t="shared" si="94"/>
        <v>3.7983121874999998E-2</v>
      </c>
      <c r="BF243">
        <v>25.322099999999999</v>
      </c>
      <c r="BG243">
        <f t="shared" si="95"/>
        <v>3.7983149999999997</v>
      </c>
      <c r="BI243">
        <f t="shared" si="96"/>
        <v>0.41043604194481953</v>
      </c>
      <c r="BJ243">
        <f t="shared" si="97"/>
        <v>39.994019999999999</v>
      </c>
    </row>
    <row r="244" spans="1:62" x14ac:dyDescent="0.3">
      <c r="A244" t="s">
        <v>14</v>
      </c>
      <c r="B244" t="s">
        <v>15</v>
      </c>
      <c r="C244">
        <f t="shared" si="98"/>
        <v>0.95570999999999984</v>
      </c>
      <c r="D244">
        <f t="shared" si="99"/>
        <v>0.6259880000000001</v>
      </c>
      <c r="E244">
        <f t="shared" si="100"/>
        <v>0.61847200000000002</v>
      </c>
      <c r="F244">
        <f t="shared" si="101"/>
        <v>0.85</v>
      </c>
      <c r="G244">
        <f t="shared" si="102"/>
        <v>0.60942799999999997</v>
      </c>
      <c r="H244">
        <f t="shared" si="103"/>
        <v>0.82579199999999997</v>
      </c>
      <c r="I244">
        <f t="shared" si="103"/>
        <v>0.215916</v>
      </c>
      <c r="J244">
        <f t="shared" si="104"/>
        <v>0.73409750000000007</v>
      </c>
      <c r="K244">
        <f t="shared" si="105"/>
        <v>0.84687166666666658</v>
      </c>
      <c r="L244">
        <f t="shared" si="106"/>
        <v>0.74911799999999995</v>
      </c>
      <c r="M244">
        <f t="shared" si="107"/>
        <v>0.58571428571428563</v>
      </c>
      <c r="N244">
        <f t="shared" si="108"/>
        <v>0.47000000000000003</v>
      </c>
      <c r="O244">
        <f t="shared" si="109"/>
        <v>0.61077313432835822</v>
      </c>
      <c r="P244">
        <f t="shared" si="110"/>
        <v>0.79843799999999987</v>
      </c>
      <c r="Q244">
        <f t="shared" si="111"/>
        <v>0.81725999999999999</v>
      </c>
      <c r="R244">
        <f t="shared" si="112"/>
        <v>0.24428625000000004</v>
      </c>
      <c r="S244">
        <f t="shared" si="113"/>
        <v>0.45350333333333331</v>
      </c>
      <c r="T244">
        <f t="shared" si="114"/>
        <v>0.87141800000000003</v>
      </c>
      <c r="U244">
        <f t="shared" si="114"/>
        <v>0.81228999999999996</v>
      </c>
      <c r="V244">
        <f t="shared" si="115"/>
        <v>0.5533366666666667</v>
      </c>
      <c r="W244">
        <f t="shared" si="116"/>
        <v>9.1520000000000004E-2</v>
      </c>
      <c r="X244">
        <f t="shared" si="117"/>
        <v>0.30885999999999997</v>
      </c>
      <c r="Y244">
        <f t="shared" si="117"/>
        <v>1.0761560000000001</v>
      </c>
      <c r="Z244">
        <f t="shared" si="117"/>
        <v>0.3</v>
      </c>
      <c r="AA244">
        <f t="shared" si="118"/>
        <v>0.79932727272727278</v>
      </c>
      <c r="AB244">
        <f t="shared" si="118"/>
        <v>0.41736363636363638</v>
      </c>
      <c r="AC244">
        <f t="shared" si="119"/>
        <v>0.39440399999999998</v>
      </c>
      <c r="AD244">
        <f t="shared" si="120"/>
        <v>0.86112</v>
      </c>
      <c r="AE244">
        <f t="shared" si="121"/>
        <v>0.71200000000000008</v>
      </c>
      <c r="AF244">
        <f t="shared" si="122"/>
        <v>0.74761833333333338</v>
      </c>
      <c r="AG244">
        <f t="shared" si="123"/>
        <v>0.4904</v>
      </c>
      <c r="AI244">
        <v>46.1</v>
      </c>
      <c r="AJ244">
        <v>128</v>
      </c>
      <c r="AK244">
        <v>128</v>
      </c>
      <c r="AO244">
        <f t="shared" si="86"/>
        <v>0.16798318940500001</v>
      </c>
      <c r="AP244">
        <v>66.435939999999988</v>
      </c>
      <c r="AQ244">
        <f t="shared" si="87"/>
        <v>16.608984999999997</v>
      </c>
      <c r="AS244">
        <f t="shared" si="88"/>
        <v>0.16573149702380954</v>
      </c>
      <c r="AT244">
        <v>65.140200000000007</v>
      </c>
      <c r="AU244">
        <f t="shared" si="89"/>
        <v>16.285050000000002</v>
      </c>
      <c r="AW244">
        <f t="shared" si="90"/>
        <v>9.6516024595547256E-2</v>
      </c>
      <c r="AX244">
        <v>61.289200000000008</v>
      </c>
      <c r="AY244">
        <f t="shared" si="91"/>
        <v>9.1933800000000012</v>
      </c>
      <c r="BA244">
        <f t="shared" si="92"/>
        <v>9.8836512378181807E-2</v>
      </c>
      <c r="BB244">
        <v>48.502600000000001</v>
      </c>
      <c r="BC244">
        <f t="shared" si="93"/>
        <v>9.7005200000000009</v>
      </c>
      <c r="BE244">
        <f t="shared" si="94"/>
        <v>0.10541768750000001</v>
      </c>
      <c r="BF244">
        <v>70.278499999999994</v>
      </c>
      <c r="BG244">
        <f t="shared" si="95"/>
        <v>10.541774999999999</v>
      </c>
      <c r="BI244">
        <f t="shared" si="96"/>
        <v>0.63448491090253867</v>
      </c>
      <c r="BJ244">
        <f t="shared" si="97"/>
        <v>62.329710000000006</v>
      </c>
    </row>
    <row r="245" spans="1:62" x14ac:dyDescent="0.3">
      <c r="A245" t="s">
        <v>16</v>
      </c>
      <c r="B245" t="s">
        <v>17</v>
      </c>
      <c r="C245">
        <f t="shared" si="98"/>
        <v>0.25386999999999987</v>
      </c>
      <c r="D245">
        <f t="shared" si="99"/>
        <v>0.3768459999999999</v>
      </c>
      <c r="E245">
        <f t="shared" si="100"/>
        <v>0.48501599999999995</v>
      </c>
      <c r="F245">
        <f t="shared" si="101"/>
        <v>0.94499999999999995</v>
      </c>
      <c r="G245">
        <f t="shared" si="102"/>
        <v>0.94612799999999997</v>
      </c>
      <c r="H245">
        <f t="shared" si="103"/>
        <v>0.62601499999999999</v>
      </c>
      <c r="I245">
        <f t="shared" si="103"/>
        <v>0.13731499999999999</v>
      </c>
      <c r="J245">
        <f t="shared" si="104"/>
        <v>0.44126500000000002</v>
      </c>
      <c r="K245">
        <f t="shared" si="105"/>
        <v>0.61426166666666659</v>
      </c>
      <c r="L245">
        <f t="shared" si="106"/>
        <v>0.64514700000000003</v>
      </c>
      <c r="M245">
        <f t="shared" si="107"/>
        <v>0.54285714285714282</v>
      </c>
      <c r="N245">
        <f t="shared" si="108"/>
        <v>0.32999999999999996</v>
      </c>
      <c r="O245">
        <f t="shared" si="109"/>
        <v>0.87077462686567153</v>
      </c>
      <c r="P245">
        <f t="shared" si="110"/>
        <v>0.68684400000000012</v>
      </c>
      <c r="Q245">
        <f t="shared" si="111"/>
        <v>0.40443166666666663</v>
      </c>
      <c r="R245">
        <f t="shared" si="112"/>
        <v>0.49464374999999999</v>
      </c>
      <c r="S245">
        <f t="shared" si="113"/>
        <v>0.35817833333333327</v>
      </c>
      <c r="T245">
        <f t="shared" si="114"/>
        <v>0.90954099999999993</v>
      </c>
      <c r="U245">
        <f t="shared" si="114"/>
        <v>0.28573300000000001</v>
      </c>
      <c r="V245">
        <f t="shared" si="115"/>
        <v>0.25768666666666667</v>
      </c>
      <c r="W245">
        <f t="shared" si="116"/>
        <v>4.0986666666666664E-2</v>
      </c>
      <c r="X245">
        <f t="shared" si="117"/>
        <v>0.16999800000000001</v>
      </c>
      <c r="Y245">
        <f t="shared" si="117"/>
        <v>0.32999600000000001</v>
      </c>
      <c r="Z245">
        <f t="shared" si="117"/>
        <v>0.18717400000000001</v>
      </c>
      <c r="AA245">
        <f t="shared" si="118"/>
        <v>0.3030181818181818</v>
      </c>
      <c r="AB245">
        <f t="shared" si="118"/>
        <v>0.22784545454545455</v>
      </c>
      <c r="AC245">
        <f t="shared" si="119"/>
        <v>0.221584</v>
      </c>
      <c r="AD245">
        <f t="shared" si="120"/>
        <v>0.45875750000000004</v>
      </c>
      <c r="AE245">
        <f t="shared" si="121"/>
        <v>0.95714299999999997</v>
      </c>
      <c r="AF245">
        <f t="shared" si="122"/>
        <v>0.77857166666666655</v>
      </c>
      <c r="AG245">
        <f t="shared" si="123"/>
        <v>0.29199999999999998</v>
      </c>
      <c r="AI245">
        <v>14.3</v>
      </c>
      <c r="AJ245">
        <v>75</v>
      </c>
      <c r="AK245">
        <v>75</v>
      </c>
      <c r="AO245">
        <f t="shared" si="86"/>
        <v>0.11419037984999997</v>
      </c>
      <c r="AP245">
        <v>44.762340000000002</v>
      </c>
      <c r="AQ245">
        <f t="shared" si="87"/>
        <v>11.190585</v>
      </c>
      <c r="AS245">
        <f t="shared" si="88"/>
        <v>0.1332666130952381</v>
      </c>
      <c r="AT245">
        <v>52.314099999999996</v>
      </c>
      <c r="AU245">
        <f t="shared" si="89"/>
        <v>13.078524999999999</v>
      </c>
      <c r="AW245">
        <f t="shared" si="90"/>
        <v>8.3790336543109453E-2</v>
      </c>
      <c r="AX245">
        <v>53.729900000000001</v>
      </c>
      <c r="AY245">
        <f t="shared" si="91"/>
        <v>8.0594850000000005</v>
      </c>
      <c r="BA245">
        <f t="shared" si="92"/>
        <v>4.3705397032727272E-2</v>
      </c>
      <c r="BB245">
        <v>21.662199999999999</v>
      </c>
      <c r="BC245">
        <f t="shared" si="93"/>
        <v>4.3324400000000001</v>
      </c>
      <c r="BE245">
        <f t="shared" si="94"/>
        <v>9.3242706249999988E-2</v>
      </c>
      <c r="BF245">
        <v>62.161799999999999</v>
      </c>
      <c r="BG245">
        <f t="shared" si="95"/>
        <v>9.3242700000000003</v>
      </c>
      <c r="BI245">
        <f t="shared" si="96"/>
        <v>0.46819543277107478</v>
      </c>
      <c r="BJ245">
        <f t="shared" si="97"/>
        <v>45.985304999999997</v>
      </c>
    </row>
    <row r="246" spans="1:62" x14ac:dyDescent="0.3">
      <c r="A246" t="s">
        <v>18</v>
      </c>
      <c r="B246" t="s">
        <v>19</v>
      </c>
      <c r="C246">
        <f t="shared" si="98"/>
        <v>0.83500000000000019</v>
      </c>
      <c r="D246">
        <f t="shared" si="99"/>
        <v>0.18066199999999996</v>
      </c>
      <c r="E246">
        <f t="shared" si="100"/>
        <v>0.69917600000000002</v>
      </c>
      <c r="F246">
        <f t="shared" si="101"/>
        <v>0.97</v>
      </c>
      <c r="G246">
        <f t="shared" si="102"/>
        <v>0.703704</v>
      </c>
      <c r="H246">
        <f t="shared" si="103"/>
        <v>0.721414</v>
      </c>
      <c r="I246">
        <f t="shared" si="103"/>
        <v>0.18043199999999998</v>
      </c>
      <c r="J246">
        <f t="shared" si="104"/>
        <v>0.68003999999999998</v>
      </c>
      <c r="K246">
        <f t="shared" si="105"/>
        <v>0.81253833333333347</v>
      </c>
      <c r="L246">
        <f t="shared" si="106"/>
        <v>0.73971399999999998</v>
      </c>
      <c r="M246">
        <f t="shared" si="107"/>
        <v>0.84285714285714286</v>
      </c>
      <c r="N246">
        <f t="shared" si="108"/>
        <v>0.54249999999999998</v>
      </c>
      <c r="O246">
        <f t="shared" si="109"/>
        <v>0.79794179104477625</v>
      </c>
      <c r="P246">
        <f t="shared" si="110"/>
        <v>0.81720400000000015</v>
      </c>
      <c r="Q246">
        <f t="shared" si="111"/>
        <v>0.61097000000000001</v>
      </c>
      <c r="R246">
        <f t="shared" si="112"/>
        <v>5.5482500000000011E-2</v>
      </c>
      <c r="S246">
        <f t="shared" si="113"/>
        <v>0.26784500000000006</v>
      </c>
      <c r="T246">
        <f t="shared" si="114"/>
        <v>0.92222300000000001</v>
      </c>
      <c r="U246">
        <f t="shared" si="114"/>
        <v>0.70587999999999995</v>
      </c>
      <c r="V246">
        <f t="shared" si="115"/>
        <v>0.62429333333333337</v>
      </c>
      <c r="W246">
        <f t="shared" si="116"/>
        <v>0.20450666666666667</v>
      </c>
      <c r="X246">
        <f t="shared" si="117"/>
        <v>0.31335400000000002</v>
      </c>
      <c r="Y246">
        <f t="shared" si="117"/>
        <v>1.2004900000000001</v>
      </c>
      <c r="Z246">
        <f t="shared" si="117"/>
        <v>0.65619000000000005</v>
      </c>
      <c r="AA246">
        <f t="shared" si="118"/>
        <v>0.44871515151515151</v>
      </c>
      <c r="AB246">
        <f t="shared" si="118"/>
        <v>3.0303030303030304E-2</v>
      </c>
      <c r="AC246">
        <f t="shared" si="119"/>
        <v>0.190248</v>
      </c>
      <c r="AD246">
        <f t="shared" si="120"/>
        <v>0.60661125000000005</v>
      </c>
      <c r="AE246">
        <f t="shared" si="121"/>
        <v>0.84428599999999998</v>
      </c>
      <c r="AF246">
        <f t="shared" si="122"/>
        <v>0.75952333333333333</v>
      </c>
      <c r="AG246">
        <f t="shared" si="123"/>
        <v>0.69599999999999995</v>
      </c>
      <c r="AI246">
        <v>37.4</v>
      </c>
      <c r="AJ246">
        <v>113</v>
      </c>
      <c r="AK246">
        <v>113</v>
      </c>
      <c r="AO246">
        <f t="shared" si="86"/>
        <v>0.14254779043999999</v>
      </c>
      <c r="AP246">
        <v>56.0501</v>
      </c>
      <c r="AQ246">
        <f t="shared" si="87"/>
        <v>14.012525</v>
      </c>
      <c r="AS246">
        <f t="shared" si="88"/>
        <v>0.18360059226190478</v>
      </c>
      <c r="AT246">
        <v>72.302300000000002</v>
      </c>
      <c r="AU246">
        <f t="shared" si="89"/>
        <v>18.075575000000001</v>
      </c>
      <c r="AW246">
        <f t="shared" si="90"/>
        <v>8.5767039495074623E-2</v>
      </c>
      <c r="AX246">
        <v>54.523890000000002</v>
      </c>
      <c r="AY246">
        <f t="shared" si="91"/>
        <v>8.1785835000000002</v>
      </c>
      <c r="BA246">
        <f t="shared" si="92"/>
        <v>8.9801267083636352E-2</v>
      </c>
      <c r="BB246">
        <v>44.912100000000002</v>
      </c>
      <c r="BC246">
        <f t="shared" si="93"/>
        <v>8.9824200000000012</v>
      </c>
      <c r="BE246">
        <f t="shared" si="94"/>
        <v>0.108990771875</v>
      </c>
      <c r="BF246">
        <v>72.660499999999999</v>
      </c>
      <c r="BG246">
        <f t="shared" si="95"/>
        <v>10.899075</v>
      </c>
      <c r="BI246">
        <f t="shared" si="96"/>
        <v>0.61070746115561581</v>
      </c>
      <c r="BJ246">
        <f t="shared" si="97"/>
        <v>60.1481785</v>
      </c>
    </row>
    <row r="247" spans="1:62" x14ac:dyDescent="0.3">
      <c r="A247" t="s">
        <v>20</v>
      </c>
      <c r="B247" t="s">
        <v>21</v>
      </c>
      <c r="C247">
        <f t="shared" si="98"/>
        <v>0.98507999999999996</v>
      </c>
      <c r="D247">
        <f t="shared" si="99"/>
        <v>0.52416799999999997</v>
      </c>
      <c r="E247">
        <f t="shared" si="100"/>
        <v>0.15377280000000002</v>
      </c>
      <c r="F247">
        <f t="shared" si="101"/>
        <v>0.68833299999999997</v>
      </c>
      <c r="G247">
        <f t="shared" si="102"/>
        <v>0.51515200000000005</v>
      </c>
      <c r="H247">
        <f t="shared" si="103"/>
        <v>0.40947</v>
      </c>
      <c r="I247">
        <f t="shared" si="103"/>
        <v>7.4103100000000005E-2</v>
      </c>
      <c r="J247">
        <f t="shared" si="104"/>
        <v>0.64793999999999996</v>
      </c>
      <c r="K247">
        <f t="shared" si="105"/>
        <v>0.6336383333333333</v>
      </c>
      <c r="L247">
        <f t="shared" si="106"/>
        <v>0.56782699999999997</v>
      </c>
      <c r="M247">
        <f t="shared" si="107"/>
        <v>0.35714285714285715</v>
      </c>
      <c r="N247">
        <f t="shared" si="108"/>
        <v>0.57250000000000001</v>
      </c>
      <c r="O247">
        <f t="shared" si="109"/>
        <v>0.24974179104477615</v>
      </c>
      <c r="P247">
        <f t="shared" si="110"/>
        <v>0.49819999999999992</v>
      </c>
      <c r="Q247">
        <f t="shared" si="111"/>
        <v>0.20104666666666665</v>
      </c>
      <c r="R247">
        <f t="shared" si="112"/>
        <v>0.11616624999999998</v>
      </c>
      <c r="S247">
        <f t="shared" si="113"/>
        <v>0.10142999999999998</v>
      </c>
      <c r="T247">
        <f t="shared" si="114"/>
        <v>0.70264799999999994</v>
      </c>
      <c r="U247">
        <f t="shared" si="114"/>
        <v>0.70153799999999999</v>
      </c>
      <c r="V247">
        <f t="shared" si="115"/>
        <v>0.54638500000000001</v>
      </c>
      <c r="W247">
        <f t="shared" si="116"/>
        <v>8.4613333333333346E-2</v>
      </c>
      <c r="X247">
        <f t="shared" si="117"/>
        <v>0.14112</v>
      </c>
      <c r="Y247">
        <f t="shared" si="117"/>
        <v>0.19051999999999999</v>
      </c>
      <c r="Z247">
        <f t="shared" si="117"/>
        <v>0.150564</v>
      </c>
      <c r="AA247">
        <f t="shared" si="118"/>
        <v>0.32647272727272725</v>
      </c>
      <c r="AB247">
        <f t="shared" si="118"/>
        <v>0.29270909090909092</v>
      </c>
      <c r="AC247">
        <f t="shared" si="119"/>
        <v>0.20844399999999999</v>
      </c>
      <c r="AD247">
        <f t="shared" si="120"/>
        <v>0.47199875000000002</v>
      </c>
      <c r="AE247">
        <f t="shared" si="121"/>
        <v>0.27714300000000003</v>
      </c>
      <c r="AF247">
        <f t="shared" si="122"/>
        <v>0.59047666666666676</v>
      </c>
      <c r="AG247">
        <f t="shared" si="123"/>
        <v>0.76400000000000001</v>
      </c>
      <c r="AI247">
        <v>32.1</v>
      </c>
      <c r="AJ247">
        <v>109</v>
      </c>
      <c r="AK247">
        <v>109</v>
      </c>
      <c r="AO247">
        <f t="shared" si="86"/>
        <v>0.12602360153699999</v>
      </c>
      <c r="AP247">
        <v>49.0642</v>
      </c>
      <c r="AQ247">
        <f t="shared" si="87"/>
        <v>12.26605</v>
      </c>
      <c r="AS247">
        <f t="shared" si="88"/>
        <v>0.13319426190476191</v>
      </c>
      <c r="AT247">
        <v>52.404200000000003</v>
      </c>
      <c r="AU247">
        <f t="shared" si="89"/>
        <v>13.101050000000001</v>
      </c>
      <c r="AW247">
        <f t="shared" si="90"/>
        <v>5.6293798656741285E-2</v>
      </c>
      <c r="AX247">
        <v>35.93853</v>
      </c>
      <c r="AY247">
        <f t="shared" si="91"/>
        <v>5.3907794999999998</v>
      </c>
      <c r="BA247">
        <f t="shared" si="92"/>
        <v>4.8764807796363635E-2</v>
      </c>
      <c r="BB247">
        <v>24.232199999999999</v>
      </c>
      <c r="BC247">
        <f t="shared" si="93"/>
        <v>4.8464400000000003</v>
      </c>
      <c r="BE247">
        <f t="shared" si="94"/>
        <v>7.8885690624999991E-2</v>
      </c>
      <c r="BF247">
        <v>52.590400000000002</v>
      </c>
      <c r="BG247">
        <f t="shared" si="95"/>
        <v>7.88856</v>
      </c>
      <c r="BI247">
        <f t="shared" si="96"/>
        <v>0.44316216051986684</v>
      </c>
      <c r="BJ247">
        <f t="shared" si="97"/>
        <v>43.492879500000001</v>
      </c>
    </row>
    <row r="248" spans="1:62" x14ac:dyDescent="0.3">
      <c r="A248" t="s">
        <v>22</v>
      </c>
      <c r="B248" t="s">
        <v>23</v>
      </c>
      <c r="C248">
        <f t="shared" si="98"/>
        <v>0.87250000000000016</v>
      </c>
      <c r="D248">
        <f t="shared" si="99"/>
        <v>0.62317000000000011</v>
      </c>
      <c r="E248">
        <f t="shared" si="100"/>
        <v>0.15026479999999998</v>
      </c>
      <c r="F248">
        <f t="shared" si="101"/>
        <v>0.86</v>
      </c>
      <c r="G248">
        <f t="shared" si="102"/>
        <v>1</v>
      </c>
      <c r="H248">
        <f t="shared" si="103"/>
        <v>0.74750000000000005</v>
      </c>
      <c r="I248">
        <f t="shared" si="103"/>
        <v>0.139876</v>
      </c>
      <c r="J248">
        <f t="shared" si="104"/>
        <v>0.76865125000000001</v>
      </c>
      <c r="K248">
        <f t="shared" si="105"/>
        <v>0.66369166666666668</v>
      </c>
      <c r="L248">
        <f t="shared" si="106"/>
        <v>0.66714600000000002</v>
      </c>
      <c r="M248">
        <f t="shared" si="107"/>
        <v>0.5</v>
      </c>
      <c r="N248">
        <f t="shared" si="108"/>
        <v>0.40499999999999997</v>
      </c>
      <c r="O248">
        <f t="shared" si="109"/>
        <v>0.51643582089552242</v>
      </c>
      <c r="P248">
        <f t="shared" si="110"/>
        <v>0.55792399999999986</v>
      </c>
      <c r="Q248">
        <f t="shared" si="111"/>
        <v>0.39088666666666666</v>
      </c>
      <c r="R248">
        <f t="shared" si="112"/>
        <v>9.2545000000000016E-2</v>
      </c>
      <c r="S248">
        <f t="shared" si="113"/>
        <v>0.16676000000000002</v>
      </c>
      <c r="T248">
        <f t="shared" si="114"/>
        <v>0.55985499999999999</v>
      </c>
      <c r="U248">
        <f t="shared" si="114"/>
        <v>0.7996089999999999</v>
      </c>
      <c r="V248">
        <f t="shared" si="115"/>
        <v>0.49385000000000001</v>
      </c>
      <c r="W248">
        <f t="shared" si="116"/>
        <v>0.11401333333333333</v>
      </c>
      <c r="X248">
        <f t="shared" si="117"/>
        <v>0.339916</v>
      </c>
      <c r="Y248">
        <f t="shared" si="117"/>
        <v>0.18712199999999998</v>
      </c>
      <c r="Z248">
        <f t="shared" si="117"/>
        <v>0.12321799999999999</v>
      </c>
      <c r="AA248">
        <f t="shared" si="118"/>
        <v>0.65422727272727277</v>
      </c>
      <c r="AB248">
        <f t="shared" si="118"/>
        <v>0.2878787878787879</v>
      </c>
      <c r="AC248">
        <f t="shared" si="119"/>
        <v>0.34</v>
      </c>
      <c r="AD248">
        <f t="shared" si="120"/>
        <v>0.21113374999999998</v>
      </c>
      <c r="AE248">
        <f t="shared" si="121"/>
        <v>0.437143</v>
      </c>
      <c r="AF248">
        <f t="shared" si="122"/>
        <v>0.4476183333333334</v>
      </c>
      <c r="AG248">
        <f t="shared" si="123"/>
        <v>0.51119999999999999</v>
      </c>
      <c r="AI248">
        <v>35</v>
      </c>
      <c r="AJ248">
        <v>124</v>
      </c>
      <c r="AK248">
        <v>124</v>
      </c>
      <c r="AO248">
        <f t="shared" si="86"/>
        <v>0.15768597067149998</v>
      </c>
      <c r="AP248">
        <v>62.120070000000005</v>
      </c>
      <c r="AQ248">
        <f t="shared" si="87"/>
        <v>15.530017500000001</v>
      </c>
      <c r="AS248">
        <f t="shared" si="88"/>
        <v>0.13973985416666665</v>
      </c>
      <c r="AT248">
        <v>54.869599999999998</v>
      </c>
      <c r="AU248">
        <f t="shared" si="89"/>
        <v>13.7174</v>
      </c>
      <c r="AW248">
        <f t="shared" si="90"/>
        <v>6.4803898708159197E-2</v>
      </c>
      <c r="AX248">
        <v>41.187449999999998</v>
      </c>
      <c r="AY248">
        <f t="shared" si="91"/>
        <v>6.1781174999999999</v>
      </c>
      <c r="BA248">
        <f t="shared" si="92"/>
        <v>6.4350169454545456E-2</v>
      </c>
      <c r="BB248">
        <v>31.036299999999997</v>
      </c>
      <c r="BC248">
        <f t="shared" si="93"/>
        <v>6.2072599999999998</v>
      </c>
      <c r="BE248">
        <f t="shared" si="94"/>
        <v>6.0266065624999997E-2</v>
      </c>
      <c r="BF248">
        <v>40.177399999999999</v>
      </c>
      <c r="BG248">
        <f t="shared" si="95"/>
        <v>6.0266099999999998</v>
      </c>
      <c r="BI248">
        <f t="shared" si="96"/>
        <v>0.48684595862587121</v>
      </c>
      <c r="BJ248">
        <f t="shared" si="97"/>
        <v>47.659405</v>
      </c>
    </row>
    <row r="249" spans="1:62" x14ac:dyDescent="0.3">
      <c r="A249" t="s">
        <v>24</v>
      </c>
      <c r="B249" t="s">
        <v>25</v>
      </c>
      <c r="C249">
        <f t="shared" si="98"/>
        <v>0.96284500000000006</v>
      </c>
      <c r="D249">
        <f t="shared" si="99"/>
        <v>8.3329999999999987E-2</v>
      </c>
      <c r="E249">
        <f t="shared" si="100"/>
        <v>0.17709359999999999</v>
      </c>
      <c r="F249">
        <f t="shared" si="101"/>
        <v>0.79795100000000008</v>
      </c>
      <c r="G249">
        <f t="shared" si="102"/>
        <v>0.25387199999999999</v>
      </c>
      <c r="H249">
        <f t="shared" si="103"/>
        <v>0.26865699999999998</v>
      </c>
      <c r="I249">
        <f t="shared" si="103"/>
        <v>1.0575099999999999E-2</v>
      </c>
      <c r="J249">
        <f t="shared" si="104"/>
        <v>0.54499999999999993</v>
      </c>
      <c r="K249">
        <f t="shared" si="105"/>
        <v>0.26443999999999995</v>
      </c>
      <c r="L249">
        <f t="shared" si="106"/>
        <v>0.44012400000000002</v>
      </c>
      <c r="M249">
        <f t="shared" si="107"/>
        <v>0.19999999999999998</v>
      </c>
      <c r="N249">
        <f t="shared" si="108"/>
        <v>0.34750000000000003</v>
      </c>
      <c r="O249">
        <f t="shared" si="109"/>
        <v>0.65749999999999997</v>
      </c>
      <c r="P249">
        <f t="shared" si="110"/>
        <v>0.53166200000000008</v>
      </c>
      <c r="Q249">
        <f t="shared" si="111"/>
        <v>0.19763999999999998</v>
      </c>
      <c r="R249">
        <f t="shared" si="112"/>
        <v>0.29134874999999993</v>
      </c>
      <c r="S249">
        <f t="shared" si="113"/>
        <v>0.33873666666666663</v>
      </c>
      <c r="T249">
        <f t="shared" si="114"/>
        <v>0.179094</v>
      </c>
      <c r="U249">
        <f t="shared" si="114"/>
        <v>0.40121299999999999</v>
      </c>
      <c r="V249">
        <f t="shared" si="115"/>
        <v>0.61867499999999997</v>
      </c>
      <c r="W249">
        <f t="shared" si="116"/>
        <v>8.7933333333333336E-2</v>
      </c>
      <c r="X249">
        <f t="shared" si="117"/>
        <v>0.35572799999999999</v>
      </c>
      <c r="Y249">
        <f t="shared" si="117"/>
        <v>9.6311999999999995E-2</v>
      </c>
      <c r="Z249">
        <f t="shared" si="117"/>
        <v>9.3376000000000001E-2</v>
      </c>
      <c r="AA249">
        <f t="shared" si="118"/>
        <v>0.23759090909090907</v>
      </c>
      <c r="AB249">
        <f t="shared" si="118"/>
        <v>3.9393939393939398E-2</v>
      </c>
      <c r="AC249">
        <f t="shared" si="119"/>
        <v>0.171404</v>
      </c>
      <c r="AD249">
        <f t="shared" si="120"/>
        <v>0.40303875</v>
      </c>
      <c r="AE249">
        <f t="shared" si="121"/>
        <v>4.2500000000000003E-2</v>
      </c>
      <c r="AF249">
        <f t="shared" si="122"/>
        <v>9.5238333333333355E-2</v>
      </c>
      <c r="AG249">
        <f t="shared" si="123"/>
        <v>0.63439999999999996</v>
      </c>
      <c r="AI249">
        <v>16.5</v>
      </c>
      <c r="AJ249">
        <v>72</v>
      </c>
      <c r="AK249">
        <v>72</v>
      </c>
      <c r="AO249">
        <f t="shared" si="86"/>
        <v>9.3010826340999997E-2</v>
      </c>
      <c r="AP249">
        <v>34.981760000000001</v>
      </c>
      <c r="AQ249">
        <f t="shared" si="87"/>
        <v>8.7454400000000003</v>
      </c>
      <c r="AS249">
        <f t="shared" si="88"/>
        <v>7.825399999999999E-2</v>
      </c>
      <c r="AT249">
        <v>30.624500000000001</v>
      </c>
      <c r="AU249">
        <f t="shared" si="89"/>
        <v>7.6561250000000003</v>
      </c>
      <c r="AW249">
        <f t="shared" si="90"/>
        <v>5.3298119828333324E-2</v>
      </c>
      <c r="AX249">
        <v>33.926180000000002</v>
      </c>
      <c r="AY249">
        <f t="shared" si="91"/>
        <v>5.088927</v>
      </c>
      <c r="BA249">
        <f t="shared" si="92"/>
        <v>4.1993662923636363E-2</v>
      </c>
      <c r="BB249">
        <v>22.162840000000003</v>
      </c>
      <c r="BC249">
        <f t="shared" si="93"/>
        <v>4.4325680000000007</v>
      </c>
      <c r="BE249">
        <f t="shared" si="94"/>
        <v>4.4069140624999996E-2</v>
      </c>
      <c r="BF249">
        <v>29.3794</v>
      </c>
      <c r="BG249">
        <f t="shared" si="95"/>
        <v>4.4069099999999999</v>
      </c>
      <c r="BI249">
        <f t="shared" si="96"/>
        <v>0.31062574971796969</v>
      </c>
      <c r="BJ249">
        <f t="shared" si="97"/>
        <v>30.329970000000003</v>
      </c>
    </row>
    <row r="250" spans="1:62" x14ac:dyDescent="0.3">
      <c r="A250" t="s">
        <v>26</v>
      </c>
      <c r="B250" t="s">
        <v>27</v>
      </c>
      <c r="C250">
        <f t="shared" si="98"/>
        <v>0.71771499999999977</v>
      </c>
      <c r="D250">
        <f t="shared" si="99"/>
        <v>0.28010199999999996</v>
      </c>
      <c r="E250">
        <f t="shared" si="100"/>
        <v>2.0375999999999975E-3</v>
      </c>
      <c r="F250">
        <f t="shared" si="101"/>
        <v>0.6</v>
      </c>
      <c r="G250">
        <f t="shared" si="102"/>
        <v>0.31313066666666667</v>
      </c>
      <c r="H250">
        <f t="shared" si="103"/>
        <v>0.75655299999999992</v>
      </c>
      <c r="I250">
        <f t="shared" si="103"/>
        <v>0.171455</v>
      </c>
      <c r="J250">
        <f t="shared" si="104"/>
        <v>0.58826250000000002</v>
      </c>
      <c r="K250">
        <f t="shared" si="105"/>
        <v>0.51176166666666656</v>
      </c>
      <c r="L250">
        <f t="shared" si="106"/>
        <v>0.49520500000000001</v>
      </c>
      <c r="M250">
        <f t="shared" si="107"/>
        <v>0.45714285714285718</v>
      </c>
      <c r="N250">
        <f t="shared" si="108"/>
        <v>0.23749999999999999</v>
      </c>
      <c r="O250">
        <f t="shared" si="109"/>
        <v>0.75321044776119417</v>
      </c>
      <c r="P250">
        <f t="shared" si="110"/>
        <v>0.61574999999999991</v>
      </c>
      <c r="Q250">
        <f t="shared" si="111"/>
        <v>0.12837333333333334</v>
      </c>
      <c r="R250">
        <f t="shared" si="112"/>
        <v>0.22754374999999999</v>
      </c>
      <c r="S250">
        <f t="shared" si="113"/>
        <v>0.63212666666666661</v>
      </c>
      <c r="T250">
        <f t="shared" si="114"/>
        <v>0.37140300000000004</v>
      </c>
      <c r="U250">
        <f t="shared" si="114"/>
        <v>0.389484</v>
      </c>
      <c r="V250">
        <f t="shared" si="115"/>
        <v>0.21974333333333332</v>
      </c>
      <c r="W250">
        <f t="shared" si="116"/>
        <v>7.1080000000000004E-2</v>
      </c>
      <c r="X250">
        <f t="shared" si="117"/>
        <v>0.187802</v>
      </c>
      <c r="Y250">
        <f t="shared" si="117"/>
        <v>0.10477</v>
      </c>
      <c r="Z250">
        <f t="shared" si="117"/>
        <v>9.9976000000000009E-2</v>
      </c>
      <c r="AA250">
        <f t="shared" si="118"/>
        <v>0.28975454545454543</v>
      </c>
      <c r="AB250">
        <f t="shared" si="118"/>
        <v>0.15313939393939394</v>
      </c>
      <c r="AC250">
        <f t="shared" si="119"/>
        <v>0.154976</v>
      </c>
      <c r="AD250">
        <f t="shared" si="120"/>
        <v>0.29785875000000001</v>
      </c>
      <c r="AE250">
        <f t="shared" si="121"/>
        <v>0.51500000000000001</v>
      </c>
      <c r="AF250">
        <f t="shared" si="122"/>
        <v>7.8571666666666692E-2</v>
      </c>
      <c r="AG250">
        <f t="shared" si="123"/>
        <v>0.496</v>
      </c>
      <c r="AI250">
        <v>10.3</v>
      </c>
      <c r="AJ250">
        <v>67</v>
      </c>
      <c r="AK250">
        <v>67</v>
      </c>
      <c r="AO250">
        <f t="shared" si="86"/>
        <v>0.11340868869299998</v>
      </c>
      <c r="AP250">
        <v>43.686309999999992</v>
      </c>
      <c r="AQ250">
        <f t="shared" si="87"/>
        <v>10.921577499999998</v>
      </c>
      <c r="AS250">
        <f t="shared" si="88"/>
        <v>0.10635059523809524</v>
      </c>
      <c r="AT250">
        <v>41.778500000000001</v>
      </c>
      <c r="AU250">
        <f t="shared" si="89"/>
        <v>10.444625</v>
      </c>
      <c r="AW250">
        <f t="shared" si="90"/>
        <v>6.5382185047935318E-2</v>
      </c>
      <c r="AX250">
        <v>42.063299999999998</v>
      </c>
      <c r="AY250">
        <f t="shared" si="91"/>
        <v>6.3094949999999992</v>
      </c>
      <c r="BA250">
        <f t="shared" si="92"/>
        <v>3.2328167185454545E-2</v>
      </c>
      <c r="BB250">
        <v>16.064979999999998</v>
      </c>
      <c r="BC250">
        <f t="shared" si="93"/>
        <v>3.212996</v>
      </c>
      <c r="BE250">
        <f t="shared" si="94"/>
        <v>5.2028640624999997E-2</v>
      </c>
      <c r="BF250">
        <v>34.6858</v>
      </c>
      <c r="BG250">
        <f t="shared" si="95"/>
        <v>5.2028699999999999</v>
      </c>
      <c r="BI250">
        <f t="shared" si="96"/>
        <v>0.3694982767894851</v>
      </c>
      <c r="BJ250">
        <f t="shared" si="97"/>
        <v>36.091563499999999</v>
      </c>
    </row>
    <row r="251" spans="1:62" x14ac:dyDescent="0.3">
      <c r="A251" t="s">
        <v>28</v>
      </c>
      <c r="B251" t="s">
        <v>29</v>
      </c>
      <c r="C251">
        <f t="shared" si="98"/>
        <v>0.81268499999999977</v>
      </c>
      <c r="D251">
        <f t="shared" si="99"/>
        <v>0.19204199999999999</v>
      </c>
      <c r="E251">
        <f t="shared" si="100"/>
        <v>0.31822799999999996</v>
      </c>
      <c r="F251">
        <f t="shared" si="101"/>
        <v>0.93666700000000003</v>
      </c>
      <c r="G251">
        <f t="shared" si="102"/>
        <v>0.69023600000000007</v>
      </c>
      <c r="H251">
        <f t="shared" si="103"/>
        <v>0.54020000000000001</v>
      </c>
      <c r="I251">
        <f t="shared" si="103"/>
        <v>0.29887900000000001</v>
      </c>
      <c r="J251">
        <f t="shared" si="104"/>
        <v>0.49560249999999995</v>
      </c>
      <c r="K251">
        <f t="shared" si="105"/>
        <v>0.58074999999999999</v>
      </c>
      <c r="L251">
        <f t="shared" si="106"/>
        <v>0.44382300000000002</v>
      </c>
      <c r="M251">
        <f t="shared" si="107"/>
        <v>0.54285714285714282</v>
      </c>
      <c r="N251">
        <f t="shared" si="108"/>
        <v>0.5625</v>
      </c>
      <c r="O251">
        <f t="shared" si="109"/>
        <v>0.13275820895522383</v>
      </c>
      <c r="P251">
        <f t="shared" si="110"/>
        <v>0.45406200000000013</v>
      </c>
      <c r="Q251">
        <f t="shared" si="111"/>
        <v>0.40167000000000003</v>
      </c>
      <c r="R251">
        <f t="shared" si="112"/>
        <v>0.17264875000000002</v>
      </c>
      <c r="S251">
        <f t="shared" si="113"/>
        <v>0.3453283333333334</v>
      </c>
      <c r="T251">
        <f t="shared" si="114"/>
        <v>0.58250299999999999</v>
      </c>
      <c r="U251">
        <f t="shared" si="114"/>
        <v>0.56916299999999997</v>
      </c>
      <c r="V251">
        <f t="shared" si="115"/>
        <v>0.36028833333333332</v>
      </c>
      <c r="W251">
        <f t="shared" si="116"/>
        <v>0.26704666666666665</v>
      </c>
      <c r="X251">
        <f t="shared" si="117"/>
        <v>0.477468</v>
      </c>
      <c r="Y251">
        <f t="shared" si="117"/>
        <v>0.28969800000000001</v>
      </c>
      <c r="Z251">
        <f t="shared" si="117"/>
        <v>0.30997000000000002</v>
      </c>
      <c r="AA251">
        <f t="shared" si="118"/>
        <v>0.67423333333333335</v>
      </c>
      <c r="AB251">
        <f t="shared" si="118"/>
        <v>0.4725151515151515</v>
      </c>
      <c r="AC251">
        <f t="shared" si="119"/>
        <v>0.45339199999999996</v>
      </c>
      <c r="AD251">
        <f t="shared" si="120"/>
        <v>0.55678000000000005</v>
      </c>
      <c r="AE251">
        <f t="shared" si="121"/>
        <v>0.35499999999999998</v>
      </c>
      <c r="AF251">
        <f t="shared" si="122"/>
        <v>0.78055499999999989</v>
      </c>
      <c r="AG251">
        <f t="shared" si="123"/>
        <v>0.436</v>
      </c>
      <c r="AI251">
        <v>39.200000000000003</v>
      </c>
      <c r="AJ251">
        <v>133</v>
      </c>
      <c r="AK251">
        <v>133</v>
      </c>
      <c r="AP251">
        <v>46.231349999999999</v>
      </c>
      <c r="AQ251">
        <f t="shared" si="87"/>
        <v>11.5578375</v>
      </c>
      <c r="AT251">
        <v>52.5655</v>
      </c>
      <c r="AU251">
        <f t="shared" si="89"/>
        <v>13.141375</v>
      </c>
      <c r="AX251">
        <v>36.800879999999999</v>
      </c>
      <c r="AY251">
        <f t="shared" si="91"/>
        <v>5.5201319999999994</v>
      </c>
      <c r="BB251">
        <v>41.456900000000005</v>
      </c>
      <c r="BC251">
        <f t="shared" si="93"/>
        <v>8.291380000000002</v>
      </c>
      <c r="BF251">
        <v>53.208399999999997</v>
      </c>
      <c r="BG251">
        <f t="shared" si="95"/>
        <v>7.9812599999999989</v>
      </c>
      <c r="BJ251">
        <f t="shared" si="97"/>
        <v>46.491984500000001</v>
      </c>
    </row>
    <row r="252" spans="1:62" x14ac:dyDescent="0.3">
      <c r="A252" t="s">
        <v>30</v>
      </c>
      <c r="B252" t="s">
        <v>31</v>
      </c>
      <c r="C252">
        <f t="shared" si="98"/>
        <v>0.93830000000000024</v>
      </c>
      <c r="D252">
        <f t="shared" si="99"/>
        <v>6.3519999999999757E-3</v>
      </c>
      <c r="E252">
        <f t="shared" si="100"/>
        <v>0.23355680000000001</v>
      </c>
      <c r="F252">
        <f t="shared" si="101"/>
        <v>0.7</v>
      </c>
      <c r="G252">
        <f t="shared" si="102"/>
        <v>0.56363600000000003</v>
      </c>
      <c r="H252">
        <f t="shared" si="103"/>
        <v>0.20878099999999999</v>
      </c>
      <c r="I252">
        <f t="shared" si="103"/>
        <v>3.7212600000000001E-3</v>
      </c>
      <c r="J252">
        <f t="shared" si="104"/>
        <v>0.70626</v>
      </c>
      <c r="K252">
        <f t="shared" si="105"/>
        <v>0.26686166666666661</v>
      </c>
      <c r="L252">
        <f t="shared" si="106"/>
        <v>0.43301600000000001</v>
      </c>
      <c r="M252">
        <f t="shared" si="107"/>
        <v>0.34285714285714286</v>
      </c>
      <c r="N252">
        <f t="shared" si="108"/>
        <v>0.32999999999999996</v>
      </c>
      <c r="O252">
        <f t="shared" si="109"/>
        <v>0.5220253731343284</v>
      </c>
      <c r="P252">
        <f t="shared" si="110"/>
        <v>0.58874599999999988</v>
      </c>
      <c r="Q252">
        <f t="shared" si="111"/>
        <v>0.24532999999999999</v>
      </c>
      <c r="R252">
        <f t="shared" si="112"/>
        <v>0.19400124999999999</v>
      </c>
      <c r="S252">
        <f t="shared" si="113"/>
        <v>0.2351366666666666</v>
      </c>
      <c r="T252">
        <f t="shared" si="114"/>
        <v>0.37146099999999999</v>
      </c>
      <c r="U252">
        <f t="shared" si="114"/>
        <v>0.32386999999999999</v>
      </c>
      <c r="V252">
        <f t="shared" si="115"/>
        <v>0.45322666666666667</v>
      </c>
      <c r="W252">
        <f t="shared" si="116"/>
        <v>8.5499999999999993E-2</v>
      </c>
      <c r="X252">
        <f t="shared" si="117"/>
        <v>0.21073799999999998</v>
      </c>
      <c r="Y252">
        <f t="shared" si="117"/>
        <v>0.13331999999999999</v>
      </c>
      <c r="Z252">
        <f t="shared" si="117"/>
        <v>0.18</v>
      </c>
      <c r="AA252">
        <f t="shared" si="118"/>
        <v>0.14432121212121213</v>
      </c>
      <c r="AB252">
        <f t="shared" si="118"/>
        <v>0.14541212121212121</v>
      </c>
      <c r="AC252">
        <f t="shared" si="119"/>
        <v>0.161412</v>
      </c>
      <c r="AD252">
        <f t="shared" si="120"/>
        <v>0.21309499999999998</v>
      </c>
      <c r="AE252">
        <f t="shared" si="121"/>
        <v>0.48249999999999998</v>
      </c>
      <c r="AF252">
        <f t="shared" si="122"/>
        <v>0.6166666666666667</v>
      </c>
      <c r="AG252">
        <f t="shared" si="123"/>
        <v>0.48959999999999998</v>
      </c>
      <c r="AI252">
        <v>26.5</v>
      </c>
      <c r="AJ252">
        <v>99</v>
      </c>
      <c r="AK252">
        <v>99</v>
      </c>
      <c r="AO252">
        <f>0.04163*C252+0.04163*D252+0.01848*E252+0.01848*F252+0.01848*G252+0.04163*H252+0.04163*I252+0.02775*J252</f>
        <v>9.5439169787799996E-2</v>
      </c>
      <c r="AP252">
        <v>35.591549999999998</v>
      </c>
      <c r="AQ252">
        <f t="shared" si="87"/>
        <v>8.8978874999999995</v>
      </c>
      <c r="AS252">
        <f>0.0625*K252+0.0625*L252+0.0625*M252+0.0625*N252</f>
        <v>8.5795925595238104E-2</v>
      </c>
      <c r="AT252">
        <v>33.652200000000001</v>
      </c>
      <c r="AU252">
        <f t="shared" si="89"/>
        <v>8.4130500000000001</v>
      </c>
      <c r="AW252">
        <f>0.01663*O252+0.01663*P252+0.01663*Q252+0.02498*R252+0.02498*S252+0.02498*T252+0.02498*U252</f>
        <v>5.0641199373557211E-2</v>
      </c>
      <c r="AX252">
        <v>32.008899999999997</v>
      </c>
      <c r="AY252">
        <f t="shared" si="91"/>
        <v>4.801334999999999</v>
      </c>
      <c r="BA252">
        <f>0.024*V252+0.024*W252+0.024*X252+0.024*Y252+0.024*Z252+0.02664*AA252+0.02664*AB252+0.02664*AC252</f>
        <v>3.7525343679999996E-2</v>
      </c>
      <c r="BB252">
        <v>18.69577</v>
      </c>
      <c r="BC252">
        <f t="shared" si="93"/>
        <v>3.7391540000000001</v>
      </c>
      <c r="BE252">
        <f>0.0375*(AD252+AE252+AF252+AG252)</f>
        <v>6.7569812499999993E-2</v>
      </c>
      <c r="BF252">
        <v>45.046500000000002</v>
      </c>
      <c r="BG252">
        <f t="shared" si="95"/>
        <v>6.7569749999999997</v>
      </c>
      <c r="BI252">
        <f t="shared" si="96"/>
        <v>0.33697145093659531</v>
      </c>
      <c r="BJ252">
        <f t="shared" si="97"/>
        <v>32.608401499999999</v>
      </c>
    </row>
    <row r="253" spans="1:62" x14ac:dyDescent="0.3">
      <c r="A253" t="s">
        <v>32</v>
      </c>
      <c r="B253" t="s">
        <v>33</v>
      </c>
      <c r="C253">
        <f t="shared" si="98"/>
        <v>0.58234500000000011</v>
      </c>
      <c r="D253">
        <f t="shared" si="99"/>
        <v>0.23900199999999999</v>
      </c>
      <c r="E253">
        <f t="shared" si="100"/>
        <v>0.18298320000000001</v>
      </c>
      <c r="F253">
        <f t="shared" si="101"/>
        <v>0.5</v>
      </c>
      <c r="G253">
        <f t="shared" si="102"/>
        <v>0.98653200000000008</v>
      </c>
      <c r="H253">
        <f t="shared" si="103"/>
        <v>0.888459</v>
      </c>
      <c r="I253">
        <f t="shared" si="103"/>
        <v>0.453455</v>
      </c>
      <c r="J253">
        <f t="shared" si="104"/>
        <v>0.7286475</v>
      </c>
      <c r="K253">
        <f t="shared" si="105"/>
        <v>0.52072666666666667</v>
      </c>
      <c r="L253">
        <f t="shared" si="106"/>
        <v>0.49196499999999999</v>
      </c>
      <c r="M253">
        <f t="shared" si="107"/>
        <v>0.24285714285714285</v>
      </c>
      <c r="N253">
        <f t="shared" si="108"/>
        <v>0.33750000000000002</v>
      </c>
      <c r="O253">
        <f t="shared" si="109"/>
        <v>0.77310298507462683</v>
      </c>
      <c r="P253">
        <f t="shared" si="110"/>
        <v>0.53946400000000017</v>
      </c>
      <c r="Q253">
        <f t="shared" si="111"/>
        <v>0.24414999999999998</v>
      </c>
      <c r="R253">
        <f t="shared" si="112"/>
        <v>0.49198750000000002</v>
      </c>
      <c r="S253">
        <f t="shared" si="113"/>
        <v>0.5394850000000001</v>
      </c>
      <c r="T253">
        <f t="shared" si="114"/>
        <v>0.72958000000000001</v>
      </c>
      <c r="U253">
        <f t="shared" si="114"/>
        <v>0.41542499999999999</v>
      </c>
      <c r="V253">
        <f t="shared" si="115"/>
        <v>0.14087166666666665</v>
      </c>
      <c r="W253">
        <f t="shared" si="116"/>
        <v>8.9686666666666665E-2</v>
      </c>
      <c r="X253">
        <f t="shared" si="117"/>
        <v>0.157856</v>
      </c>
      <c r="Y253">
        <f t="shared" si="117"/>
        <v>0.36144199999999999</v>
      </c>
      <c r="Z253">
        <f t="shared" si="117"/>
        <v>8.2794000000000006E-2</v>
      </c>
      <c r="AA253">
        <f t="shared" si="118"/>
        <v>0.22317272727272727</v>
      </c>
      <c r="AB253">
        <f t="shared" si="118"/>
        <v>0.24236060606060605</v>
      </c>
      <c r="AC253">
        <f t="shared" si="119"/>
        <v>0.16443200000000002</v>
      </c>
      <c r="AD253">
        <f t="shared" si="120"/>
        <v>0.2066075</v>
      </c>
      <c r="AE253">
        <f t="shared" si="121"/>
        <v>0.41</v>
      </c>
      <c r="AF253">
        <f t="shared" si="122"/>
        <v>0.55238166666666666</v>
      </c>
      <c r="AG253">
        <f t="shared" si="123"/>
        <v>0.104</v>
      </c>
      <c r="AI253">
        <v>11.3</v>
      </c>
      <c r="AJ253">
        <v>62</v>
      </c>
      <c r="AK253">
        <v>62</v>
      </c>
      <c r="AO253">
        <f>0.04163*C253+0.04163*D253+0.01848*E253+0.01848*F253+0.01848*G253+0.04163*H253+0.04163*I253+0.02775*J253</f>
        <v>0.14112916445099999</v>
      </c>
      <c r="AP253">
        <v>54.799980000000005</v>
      </c>
      <c r="AQ253">
        <f t="shared" si="87"/>
        <v>13.699995000000001</v>
      </c>
      <c r="AS253">
        <f>0.0625*K253+0.0625*L253+0.0625*M253+0.0625*N253</f>
        <v>9.9565550595238084E-2</v>
      </c>
      <c r="AT253">
        <v>39.069400000000002</v>
      </c>
      <c r="AU253">
        <f t="shared" si="89"/>
        <v>9.7673500000000004</v>
      </c>
      <c r="AW253">
        <f>0.01663*O253+0.01663*P253+0.01663*Q253+0.02498*R253+0.02498*S253+0.02498*T253+0.02498*U253</f>
        <v>8.0256611411791051E-2</v>
      </c>
      <c r="AX253">
        <v>51.814099999999996</v>
      </c>
      <c r="AY253">
        <f t="shared" si="91"/>
        <v>7.7721149999999994</v>
      </c>
      <c r="BA253">
        <f>0.024*V253+0.024*W253+0.024*X253+0.024*Y253+0.024*Z253+0.02664*AA253+0.02664*AB253+0.02664*AC253</f>
        <v>3.6765884480000004E-2</v>
      </c>
      <c r="BB253">
        <v>18.302669999999999</v>
      </c>
      <c r="BC253">
        <f t="shared" si="93"/>
        <v>3.6605340000000002</v>
      </c>
      <c r="BE253">
        <f>0.0375*(AD253+AE253+AF253+AG253)</f>
        <v>4.7737093749999994E-2</v>
      </c>
      <c r="BF253">
        <v>31.8247</v>
      </c>
      <c r="BG253">
        <f t="shared" si="95"/>
        <v>4.7737049999999996</v>
      </c>
      <c r="BI253">
        <f t="shared" si="96"/>
        <v>0.40545430468802918</v>
      </c>
      <c r="BJ253">
        <f t="shared" si="97"/>
        <v>39.673698999999999</v>
      </c>
    </row>
    <row r="254" spans="1:62" x14ac:dyDescent="0.3">
      <c r="A254" t="s">
        <v>34</v>
      </c>
      <c r="B254" t="s">
        <v>35</v>
      </c>
      <c r="C254">
        <f t="shared" si="98"/>
        <v>0.85286499999999987</v>
      </c>
      <c r="D254">
        <f t="shared" si="99"/>
        <v>0.15861400000000003</v>
      </c>
      <c r="E254">
        <f t="shared" si="100"/>
        <v>0.17619760000000001</v>
      </c>
      <c r="F254">
        <f t="shared" si="101"/>
        <v>0.5</v>
      </c>
      <c r="G254">
        <f t="shared" si="102"/>
        <v>0.78585866666666671</v>
      </c>
      <c r="H254">
        <f t="shared" si="103"/>
        <v>0.966665</v>
      </c>
      <c r="I254">
        <f t="shared" si="103"/>
        <v>0.47981200000000002</v>
      </c>
      <c r="J254">
        <f t="shared" si="104"/>
        <v>0.25718750000000001</v>
      </c>
      <c r="K254">
        <f t="shared" si="105"/>
        <v>0.42127166666666677</v>
      </c>
      <c r="L254">
        <f t="shared" si="106"/>
        <v>0.51235900000000001</v>
      </c>
      <c r="M254">
        <f t="shared" si="107"/>
        <v>0.27142857142857141</v>
      </c>
      <c r="N254">
        <f t="shared" si="108"/>
        <v>0.57499999999999996</v>
      </c>
      <c r="O254">
        <f t="shared" si="109"/>
        <v>0.86395223880597016</v>
      </c>
      <c r="P254">
        <f t="shared" si="110"/>
        <v>0.54546600000000012</v>
      </c>
      <c r="Q254">
        <f t="shared" si="111"/>
        <v>0.18392166666666665</v>
      </c>
      <c r="R254">
        <f t="shared" si="112"/>
        <v>0.62153375</v>
      </c>
      <c r="S254">
        <f t="shared" si="113"/>
        <v>0.39487999999999995</v>
      </c>
      <c r="T254">
        <f t="shared" si="114"/>
        <v>0.67816100000000001</v>
      </c>
      <c r="U254">
        <f t="shared" si="114"/>
        <v>0.36910500000000002</v>
      </c>
      <c r="V254">
        <f t="shared" si="115"/>
        <v>0.66033666666666657</v>
      </c>
      <c r="W254">
        <f t="shared" si="116"/>
        <v>0.30641333333333332</v>
      </c>
      <c r="X254">
        <f t="shared" si="117"/>
        <v>0.34531000000000001</v>
      </c>
      <c r="Y254">
        <f t="shared" si="117"/>
        <v>0.29565000000000002</v>
      </c>
      <c r="Z254">
        <f t="shared" si="117"/>
        <v>0.19320199999999998</v>
      </c>
      <c r="AA254">
        <f t="shared" si="118"/>
        <v>0.59456666666666669</v>
      </c>
      <c r="AB254">
        <f t="shared" si="118"/>
        <v>0.24609393939393939</v>
      </c>
      <c r="AC254">
        <f t="shared" si="119"/>
        <v>0.45343600000000001</v>
      </c>
      <c r="AD254">
        <f t="shared" si="120"/>
        <v>0.49966874999999999</v>
      </c>
      <c r="AE254">
        <f t="shared" si="121"/>
        <v>0.65285700000000002</v>
      </c>
      <c r="AF254">
        <f t="shared" si="122"/>
        <v>0.55714333333333343</v>
      </c>
      <c r="AG254">
        <f t="shared" si="123"/>
        <v>0.24399999999999999</v>
      </c>
      <c r="AI254">
        <v>11.8</v>
      </c>
      <c r="AJ254">
        <v>73</v>
      </c>
      <c r="AK254">
        <v>73</v>
      </c>
      <c r="AO254">
        <f>0.04163*C254+0.04163*D254+0.01848*E254+0.01848*F254+0.01848*G254+0.04163*H254+0.04163*I254+0.02775*J254</f>
        <v>0.136480461213</v>
      </c>
      <c r="AP254">
        <v>53.041899999999998</v>
      </c>
      <c r="AQ254">
        <f t="shared" si="87"/>
        <v>13.260475</v>
      </c>
      <c r="AS254">
        <f>0.0625*K254+0.0625*L254+0.0625*M254+0.0625*N254</f>
        <v>0.11125370238095238</v>
      </c>
      <c r="AT254">
        <v>43.713300000000004</v>
      </c>
      <c r="AU254">
        <f t="shared" si="89"/>
        <v>10.928325000000001</v>
      </c>
      <c r="AW254">
        <f>0.01663*O254+0.01663*P254+0.01663*Q254+0.02498*R254+0.02498*S254+0.02498*T254+0.02498*U254</f>
        <v>7.8047962783009947E-2</v>
      </c>
      <c r="AX254">
        <v>50.459299999999999</v>
      </c>
      <c r="AY254">
        <f t="shared" si="91"/>
        <v>7.5688949999999995</v>
      </c>
      <c r="BA254">
        <f>0.024*V254+0.024*W254+0.024*X254+0.024*Y254+0.024*Z254+0.02664*AA254+0.02664*AB254+0.02664*AC254</f>
        <v>7.7696621585454553E-2</v>
      </c>
      <c r="BB254">
        <v>38.6586</v>
      </c>
      <c r="BC254">
        <f t="shared" si="93"/>
        <v>7.7317200000000001</v>
      </c>
      <c r="BE254">
        <f>0.0375*(AD254+AE254+AF254+AG254)</f>
        <v>7.3262590624999999E-2</v>
      </c>
      <c r="BF254">
        <v>48.841700000000003</v>
      </c>
      <c r="BG254">
        <f t="shared" si="95"/>
        <v>7.3262549999999997</v>
      </c>
      <c r="BI254">
        <f t="shared" si="96"/>
        <v>0.47674133858741691</v>
      </c>
      <c r="BJ254">
        <f t="shared" si="97"/>
        <v>46.815669999999997</v>
      </c>
    </row>
    <row r="255" spans="1:62" x14ac:dyDescent="0.3">
      <c r="A255" t="s">
        <v>36</v>
      </c>
      <c r="B255" t="s">
        <v>37</v>
      </c>
      <c r="C255">
        <f t="shared" si="98"/>
        <v>0.9995750000000001</v>
      </c>
      <c r="D255">
        <f t="shared" si="99"/>
        <v>0.38952799999999999</v>
      </c>
      <c r="E255">
        <f t="shared" si="100"/>
        <v>0.44948720000000003</v>
      </c>
      <c r="F255">
        <f t="shared" si="101"/>
        <v>0.95436699999999997</v>
      </c>
      <c r="G255">
        <f t="shared" si="102"/>
        <v>0.40740799999999999</v>
      </c>
      <c r="H255">
        <f t="shared" si="103"/>
        <v>0.94310400000000005</v>
      </c>
      <c r="I255">
        <f t="shared" si="103"/>
        <v>0.21613199999999999</v>
      </c>
      <c r="K255">
        <f t="shared" si="105"/>
        <v>0.8807383333333334</v>
      </c>
      <c r="L255">
        <f t="shared" si="106"/>
        <v>0.86212800000000001</v>
      </c>
      <c r="M255">
        <f t="shared" si="107"/>
        <v>0.7142857142857143</v>
      </c>
      <c r="N255">
        <f t="shared" si="108"/>
        <v>0</v>
      </c>
      <c r="O255">
        <f t="shared" si="109"/>
        <v>0.72541940298507457</v>
      </c>
      <c r="P255">
        <f t="shared" si="110"/>
        <v>0.77919800000000006</v>
      </c>
      <c r="Q255">
        <f t="shared" si="111"/>
        <v>0.48361166666666666</v>
      </c>
      <c r="R255">
        <f t="shared" si="112"/>
        <v>0.32549875000000006</v>
      </c>
      <c r="S255">
        <f t="shared" si="113"/>
        <v>0.34070500000000004</v>
      </c>
      <c r="T255">
        <f t="shared" si="114"/>
        <v>0.67106500000000002</v>
      </c>
      <c r="U255">
        <f t="shared" si="114"/>
        <v>0.73944500000000002</v>
      </c>
      <c r="V255">
        <f t="shared" si="115"/>
        <v>0.60483833333333337</v>
      </c>
      <c r="W255">
        <f t="shared" si="116"/>
        <v>0.15189333333333332</v>
      </c>
      <c r="X255">
        <f t="shared" si="117"/>
        <v>0.29389999999999999</v>
      </c>
      <c r="Y255">
        <f t="shared" si="117"/>
        <v>0.14812799999999998</v>
      </c>
      <c r="Z255">
        <f t="shared" si="117"/>
        <v>0.13820199999999999</v>
      </c>
      <c r="AA255">
        <f t="shared" si="118"/>
        <v>0.46344848484848483</v>
      </c>
      <c r="AB255">
        <f t="shared" si="118"/>
        <v>8.7878787878787876E-2</v>
      </c>
      <c r="AC255">
        <f t="shared" si="119"/>
        <v>0.60470400000000002</v>
      </c>
      <c r="AD255">
        <f t="shared" si="120"/>
        <v>0.33232624999999999</v>
      </c>
      <c r="AE255">
        <f t="shared" si="121"/>
        <v>0.12285700000000001</v>
      </c>
      <c r="AF255">
        <f t="shared" si="122"/>
        <v>0.39761833333333335</v>
      </c>
      <c r="AG255">
        <f t="shared" si="123"/>
        <v>0.14799999999999999</v>
      </c>
      <c r="AI255">
        <v>85.4</v>
      </c>
      <c r="AJ255">
        <v>262</v>
      </c>
      <c r="AK255">
        <v>262</v>
      </c>
      <c r="AP255">
        <v>62.587109999999996</v>
      </c>
      <c r="AQ255">
        <f t="shared" si="87"/>
        <v>15.646777499999999</v>
      </c>
      <c r="AT255">
        <v>70.789999999999992</v>
      </c>
      <c r="AU255">
        <f t="shared" si="89"/>
        <v>17.697499999999998</v>
      </c>
      <c r="AX255">
        <v>54.260400000000004</v>
      </c>
      <c r="AY255">
        <f t="shared" si="91"/>
        <v>8.1390600000000006</v>
      </c>
      <c r="BB255">
        <v>33.689100000000003</v>
      </c>
      <c r="BC255">
        <f t="shared" si="93"/>
        <v>6.737820000000001</v>
      </c>
      <c r="BF255">
        <v>25.020099999999999</v>
      </c>
      <c r="BG255">
        <f t="shared" si="95"/>
        <v>3.7530149999999995</v>
      </c>
      <c r="BJ255">
        <f t="shared" si="97"/>
        <v>51.974172499999995</v>
      </c>
    </row>
    <row r="256" spans="1:62" x14ac:dyDescent="0.3">
      <c r="A256" t="s">
        <v>38</v>
      </c>
      <c r="B256" t="s">
        <v>39</v>
      </c>
      <c r="C256">
        <f t="shared" si="98"/>
        <v>0.99883999999999984</v>
      </c>
      <c r="D256">
        <f t="shared" si="99"/>
        <v>0.56135199999999996</v>
      </c>
      <c r="E256">
        <f t="shared" si="100"/>
        <v>0.19873360000000001</v>
      </c>
      <c r="F256">
        <f t="shared" si="101"/>
        <v>0.6</v>
      </c>
      <c r="G256">
        <f t="shared" si="102"/>
        <v>0.17575733333333338</v>
      </c>
      <c r="H256">
        <f t="shared" si="103"/>
        <v>0.99973900000000004</v>
      </c>
      <c r="I256">
        <f t="shared" si="103"/>
        <v>0.117046</v>
      </c>
      <c r="J256">
        <f t="shared" si="104"/>
        <v>0.375</v>
      </c>
      <c r="K256">
        <f t="shared" si="105"/>
        <v>0.43697166666666665</v>
      </c>
      <c r="L256">
        <f t="shared" si="106"/>
        <v>0.51921200000000001</v>
      </c>
      <c r="M256">
        <f t="shared" si="107"/>
        <v>0.47142857142857142</v>
      </c>
      <c r="N256">
        <f t="shared" si="108"/>
        <v>0.27749999999999997</v>
      </c>
      <c r="O256">
        <f t="shared" si="109"/>
        <v>0.55765522388059696</v>
      </c>
      <c r="P256">
        <f t="shared" si="110"/>
        <v>0.79033199999999992</v>
      </c>
      <c r="Q256">
        <f t="shared" si="111"/>
        <v>0.4325033333333333</v>
      </c>
      <c r="R256">
        <f t="shared" si="112"/>
        <v>0.29188875000000003</v>
      </c>
      <c r="S256">
        <f t="shared" si="113"/>
        <v>0.55809166666666665</v>
      </c>
      <c r="T256">
        <f t="shared" si="114"/>
        <v>0.62404199999999999</v>
      </c>
      <c r="U256">
        <f t="shared" si="114"/>
        <v>0.654034</v>
      </c>
      <c r="V256">
        <f t="shared" si="115"/>
        <v>0.42319666666666667</v>
      </c>
      <c r="W256">
        <f t="shared" si="116"/>
        <v>0.22060000000000002</v>
      </c>
      <c r="X256">
        <f t="shared" si="117"/>
        <v>0.497284</v>
      </c>
      <c r="Y256">
        <f t="shared" si="117"/>
        <v>0.25942599999999999</v>
      </c>
      <c r="Z256">
        <f t="shared" si="117"/>
        <v>0.19311</v>
      </c>
      <c r="AA256">
        <f t="shared" si="118"/>
        <v>0.31597272727272724</v>
      </c>
      <c r="AB256">
        <f t="shared" si="118"/>
        <v>0.13419696969696968</v>
      </c>
      <c r="AC256">
        <f t="shared" si="119"/>
        <v>0.49637199999999998</v>
      </c>
      <c r="AD256">
        <f t="shared" si="120"/>
        <v>0.22988875000000003</v>
      </c>
      <c r="AE256">
        <f t="shared" si="121"/>
        <v>0.8871429999999999</v>
      </c>
      <c r="AF256">
        <f t="shared" si="122"/>
        <v>0.95238166666666657</v>
      </c>
      <c r="AG256">
        <f t="shared" si="123"/>
        <v>0</v>
      </c>
      <c r="AI256">
        <v>18.100000000000001</v>
      </c>
      <c r="AJ256">
        <v>86</v>
      </c>
      <c r="AK256">
        <v>86</v>
      </c>
      <c r="AO256">
        <f t="shared" ref="AO256:AO265" si="124">0.04163*C256+0.04163*D256+0.01848*E256+0.01848*F256+0.01848*G256+0.04163*H256+0.04163*I256+0.02775*J256</f>
        <v>0.13985739495799998</v>
      </c>
      <c r="AP256">
        <v>54.402650000000001</v>
      </c>
      <c r="AQ256">
        <f t="shared" si="87"/>
        <v>13.6006625</v>
      </c>
      <c r="AS256">
        <f t="shared" ref="AS256:AS265" si="125">0.0625*K256+0.0625*L256+0.0625*M256+0.0625*N256</f>
        <v>0.10656951488095237</v>
      </c>
      <c r="AT256">
        <v>41.829099999999997</v>
      </c>
      <c r="AU256">
        <f t="shared" si="89"/>
        <v>10.457274999999999</v>
      </c>
      <c r="AW256">
        <f t="shared" ref="AW256:AW265" si="126">0.01663*O256+0.01663*P256+0.01663*Q256+0.02498*R256+0.02498*S256+0.02498*T256+0.02498*U256</f>
        <v>8.2768407254800988E-2</v>
      </c>
      <c r="AX256">
        <v>52.903300000000002</v>
      </c>
      <c r="AY256">
        <f t="shared" si="91"/>
        <v>7.9354949999999995</v>
      </c>
      <c r="BA256">
        <f t="shared" ref="BA256:BA265" si="127">0.024*V256+0.024*W256+0.024*X256+0.024*Y256+0.024*Z256+0.02664*AA256+0.02664*AB256+0.02664*AC256</f>
        <v>6.346267080727272E-2</v>
      </c>
      <c r="BB256">
        <v>31.537199999999999</v>
      </c>
      <c r="BC256">
        <f t="shared" si="93"/>
        <v>6.3074399999999997</v>
      </c>
      <c r="BE256">
        <f t="shared" ref="BE256:BE265" si="128">0.0375*(AD256+AE256+AF256+AG256)</f>
        <v>7.7603003124999986E-2</v>
      </c>
      <c r="BF256">
        <v>51.735300000000002</v>
      </c>
      <c r="BG256">
        <f t="shared" si="95"/>
        <v>7.7602950000000002</v>
      </c>
      <c r="BI256">
        <f t="shared" si="96"/>
        <v>0.47026099102602603</v>
      </c>
      <c r="BJ256">
        <f t="shared" si="97"/>
        <v>46.061167499999996</v>
      </c>
    </row>
    <row r="257" spans="1:62" x14ac:dyDescent="0.3">
      <c r="A257" t="s">
        <v>40</v>
      </c>
      <c r="B257" t="s">
        <v>41</v>
      </c>
      <c r="C257">
        <f t="shared" si="98"/>
        <v>0.9996299999999998</v>
      </c>
      <c r="D257">
        <f t="shared" si="99"/>
        <v>0.88</v>
      </c>
      <c r="E257">
        <f t="shared" si="100"/>
        <v>0.32477599999999995</v>
      </c>
      <c r="F257">
        <f t="shared" si="101"/>
        <v>0.45</v>
      </c>
      <c r="G257">
        <f t="shared" si="102"/>
        <v>0.56902399999999997</v>
      </c>
      <c r="H257">
        <f t="shared" si="103"/>
        <v>0.9763679999999999</v>
      </c>
      <c r="I257">
        <f t="shared" si="103"/>
        <v>0.38531199999999999</v>
      </c>
      <c r="J257">
        <f t="shared" si="104"/>
        <v>0.74435750000000001</v>
      </c>
      <c r="K257">
        <f t="shared" si="105"/>
        <v>0.87294499999999997</v>
      </c>
      <c r="L257">
        <f t="shared" si="106"/>
        <v>0.72428700000000001</v>
      </c>
      <c r="M257">
        <f t="shared" si="107"/>
        <v>0.65714285714285714</v>
      </c>
      <c r="N257">
        <f t="shared" si="108"/>
        <v>0.26749999999999996</v>
      </c>
      <c r="O257">
        <f t="shared" si="109"/>
        <v>0.39050149253731348</v>
      </c>
      <c r="P257">
        <f t="shared" si="110"/>
        <v>0.76693999999999984</v>
      </c>
      <c r="Q257">
        <f t="shared" si="111"/>
        <v>0.64529833333333331</v>
      </c>
      <c r="R257">
        <f t="shared" si="112"/>
        <v>0.13463250000000002</v>
      </c>
      <c r="S257">
        <f t="shared" si="113"/>
        <v>0.30970666666666669</v>
      </c>
      <c r="T257">
        <f t="shared" si="114"/>
        <v>0.87283900000000003</v>
      </c>
      <c r="U257">
        <f t="shared" si="114"/>
        <v>0.72887600000000008</v>
      </c>
      <c r="V257">
        <f t="shared" si="115"/>
        <v>0.56333</v>
      </c>
      <c r="W257">
        <f t="shared" si="116"/>
        <v>6.8313333333333323E-2</v>
      </c>
      <c r="X257">
        <f t="shared" si="117"/>
        <v>0.64588800000000002</v>
      </c>
      <c r="Y257">
        <f t="shared" si="117"/>
        <v>0.20697600000000002</v>
      </c>
      <c r="Z257">
        <f t="shared" si="117"/>
        <v>0.46351999999999999</v>
      </c>
      <c r="AA257">
        <f t="shared" si="118"/>
        <v>0.3809818181818182</v>
      </c>
      <c r="AB257">
        <f t="shared" si="118"/>
        <v>0.23286969696969698</v>
      </c>
      <c r="AC257">
        <f t="shared" si="119"/>
        <v>0.33467199999999997</v>
      </c>
      <c r="AD257">
        <f t="shared" si="120"/>
        <v>0.75064374999999994</v>
      </c>
      <c r="AE257">
        <f t="shared" si="121"/>
        <v>0.67500000000000004</v>
      </c>
      <c r="AF257">
        <f t="shared" si="122"/>
        <v>0.69761833333333334</v>
      </c>
      <c r="AG257">
        <f t="shared" si="123"/>
        <v>0.6</v>
      </c>
      <c r="AI257">
        <v>38.9</v>
      </c>
      <c r="AJ257">
        <v>134</v>
      </c>
      <c r="AK257">
        <v>134</v>
      </c>
      <c r="AO257">
        <f t="shared" si="124"/>
        <v>0.18042507992499998</v>
      </c>
      <c r="AP257">
        <v>71.58762999999999</v>
      </c>
      <c r="AQ257">
        <f t="shared" si="87"/>
        <v>17.896907499999998</v>
      </c>
      <c r="AS257">
        <f t="shared" si="125"/>
        <v>0.15761717857142857</v>
      </c>
      <c r="AT257">
        <v>61.932699999999997</v>
      </c>
      <c r="AU257">
        <f t="shared" si="89"/>
        <v>15.483174999999999</v>
      </c>
      <c r="AW257">
        <f t="shared" si="126"/>
        <v>8.1089996387562174E-2</v>
      </c>
      <c r="AX257">
        <v>51.367649999999998</v>
      </c>
      <c r="AY257">
        <f t="shared" si="91"/>
        <v>7.7051474999999989</v>
      </c>
      <c r="BA257">
        <f t="shared" si="127"/>
        <v>7.2021322443636349E-2</v>
      </c>
      <c r="BB257">
        <v>35.526899999999998</v>
      </c>
      <c r="BC257">
        <f t="shared" si="93"/>
        <v>7.1053800000000003</v>
      </c>
      <c r="BE257">
        <f t="shared" si="128"/>
        <v>0.10212232812499999</v>
      </c>
      <c r="BF257">
        <v>68.081599999999995</v>
      </c>
      <c r="BG257">
        <f t="shared" si="95"/>
        <v>10.21224</v>
      </c>
      <c r="BI257">
        <f t="shared" si="96"/>
        <v>0.59327590545262709</v>
      </c>
      <c r="BJ257">
        <f t="shared" si="97"/>
        <v>58.402849999999994</v>
      </c>
    </row>
    <row r="258" spans="1:62" x14ac:dyDescent="0.3">
      <c r="A258" t="s">
        <v>42</v>
      </c>
      <c r="B258" t="s">
        <v>43</v>
      </c>
      <c r="C258">
        <f t="shared" si="98"/>
        <v>0.38142500000000013</v>
      </c>
      <c r="D258">
        <f t="shared" si="99"/>
        <v>0.21358599999999994</v>
      </c>
      <c r="E258">
        <f t="shared" si="100"/>
        <v>0.43028719999999998</v>
      </c>
      <c r="F258">
        <f t="shared" si="101"/>
        <v>0.75</v>
      </c>
      <c r="G258">
        <f t="shared" si="102"/>
        <v>0.73871999999999993</v>
      </c>
      <c r="H258">
        <f t="shared" si="103"/>
        <v>0.521366</v>
      </c>
      <c r="I258">
        <f t="shared" si="103"/>
        <v>0.326845</v>
      </c>
      <c r="J258">
        <f t="shared" si="104"/>
        <v>0.46538000000000002</v>
      </c>
      <c r="K258">
        <f t="shared" si="105"/>
        <v>0.33124666666666669</v>
      </c>
      <c r="L258">
        <f t="shared" si="106"/>
        <v>0.40041899999999997</v>
      </c>
      <c r="M258">
        <f t="shared" si="107"/>
        <v>0.35714285714285715</v>
      </c>
      <c r="N258">
        <f t="shared" si="108"/>
        <v>0.44749999999999995</v>
      </c>
      <c r="O258">
        <f t="shared" si="109"/>
        <v>0.14488656716417911</v>
      </c>
      <c r="P258">
        <f t="shared" si="110"/>
        <v>0.36359399999999992</v>
      </c>
      <c r="Q258">
        <f t="shared" si="111"/>
        <v>9.3495000000000009E-2</v>
      </c>
      <c r="R258">
        <f t="shared" si="112"/>
        <v>0.22921874999999997</v>
      </c>
      <c r="S258">
        <f t="shared" si="113"/>
        <v>0.26925666666666664</v>
      </c>
      <c r="T258">
        <f t="shared" si="114"/>
        <v>0.50933300000000004</v>
      </c>
      <c r="U258">
        <f t="shared" si="114"/>
        <v>0.48575800000000002</v>
      </c>
      <c r="V258">
        <f t="shared" si="115"/>
        <v>0.28489166666666665</v>
      </c>
      <c r="W258">
        <f t="shared" si="116"/>
        <v>0.18639333333333333</v>
      </c>
      <c r="X258">
        <f t="shared" si="117"/>
        <v>0.14029800000000001</v>
      </c>
      <c r="Y258">
        <f t="shared" si="117"/>
        <v>0.111274</v>
      </c>
      <c r="Z258">
        <f t="shared" si="117"/>
        <v>7.0092000000000002E-2</v>
      </c>
      <c r="AA258">
        <f t="shared" si="118"/>
        <v>0.25203030303030305</v>
      </c>
      <c r="AB258">
        <f t="shared" si="118"/>
        <v>0.19953939393939396</v>
      </c>
      <c r="AC258">
        <f t="shared" si="119"/>
        <v>0.13045600000000002</v>
      </c>
      <c r="AD258">
        <f t="shared" si="120"/>
        <v>0.21865375000000001</v>
      </c>
      <c r="AE258">
        <f t="shared" si="121"/>
        <v>0.65714299999999992</v>
      </c>
      <c r="AF258">
        <f t="shared" si="122"/>
        <v>0.60476166666666675</v>
      </c>
      <c r="AG258">
        <f t="shared" si="123"/>
        <v>0.56720000000000004</v>
      </c>
      <c r="AI258">
        <v>10.3</v>
      </c>
      <c r="AJ258">
        <v>67</v>
      </c>
      <c r="AK258">
        <v>67</v>
      </c>
      <c r="AO258">
        <f t="shared" si="124"/>
        <v>0.10845887991599999</v>
      </c>
      <c r="AP258">
        <v>41.671239999999997</v>
      </c>
      <c r="AQ258">
        <f t="shared" si="87"/>
        <v>10.417809999999999</v>
      </c>
      <c r="AS258">
        <f t="shared" si="125"/>
        <v>9.6019282738095235E-2</v>
      </c>
      <c r="AT258">
        <v>37.791699999999999</v>
      </c>
      <c r="AU258">
        <f t="shared" si="89"/>
        <v>9.4479249999999997</v>
      </c>
      <c r="AW258">
        <f t="shared" si="126"/>
        <v>4.7320142770273632E-2</v>
      </c>
      <c r="AX258">
        <v>30.2759</v>
      </c>
      <c r="AY258">
        <f t="shared" si="91"/>
        <v>4.541385</v>
      </c>
      <c r="BA258">
        <f t="shared" si="127"/>
        <v>3.453594056727273E-2</v>
      </c>
      <c r="BB258">
        <v>16.82723</v>
      </c>
      <c r="BC258">
        <f t="shared" si="93"/>
        <v>3.3654460000000004</v>
      </c>
      <c r="BE258">
        <f t="shared" si="128"/>
        <v>7.6790940625000012E-2</v>
      </c>
      <c r="BF258">
        <v>51.194000000000003</v>
      </c>
      <c r="BG258">
        <f t="shared" si="95"/>
        <v>7.6791</v>
      </c>
      <c r="BI258">
        <f t="shared" si="96"/>
        <v>0.36312518661664162</v>
      </c>
      <c r="BJ258">
        <f t="shared" si="97"/>
        <v>35.451665999999996</v>
      </c>
    </row>
    <row r="259" spans="1:62" x14ac:dyDescent="0.3">
      <c r="A259" t="s">
        <v>44</v>
      </c>
      <c r="B259" t="s">
        <v>45</v>
      </c>
      <c r="C259">
        <f t="shared" si="98"/>
        <v>0.98425000000000007</v>
      </c>
      <c r="D259">
        <f t="shared" si="99"/>
        <v>6.3153999999999974E-2</v>
      </c>
      <c r="E259">
        <f t="shared" si="100"/>
        <v>7.0455199999999996E-2</v>
      </c>
      <c r="F259">
        <f t="shared" si="101"/>
        <v>0.95</v>
      </c>
      <c r="G259">
        <f t="shared" si="102"/>
        <v>0.70720533333333335</v>
      </c>
      <c r="H259">
        <f t="shared" si="103"/>
        <v>0.84381600000000001</v>
      </c>
      <c r="I259">
        <f t="shared" si="103"/>
        <v>0.36733600000000005</v>
      </c>
      <c r="J259">
        <f t="shared" si="104"/>
        <v>0.40376749999999995</v>
      </c>
      <c r="K259">
        <f t="shared" si="105"/>
        <v>0.29547166666666663</v>
      </c>
      <c r="L259">
        <f t="shared" si="106"/>
        <v>0.47628900000000002</v>
      </c>
      <c r="M259">
        <f t="shared" si="107"/>
        <v>0.24285714285714285</v>
      </c>
      <c r="N259">
        <f t="shared" si="108"/>
        <v>0.48499999999999999</v>
      </c>
      <c r="O259">
        <f t="shared" si="109"/>
        <v>0.58377611940298502</v>
      </c>
      <c r="P259">
        <f t="shared" si="110"/>
        <v>0.66360800000000009</v>
      </c>
      <c r="Q259">
        <f t="shared" si="111"/>
        <v>0.14243166666666665</v>
      </c>
      <c r="R259">
        <f t="shared" si="112"/>
        <v>0.2033875</v>
      </c>
      <c r="S259">
        <f t="shared" si="113"/>
        <v>0.50561000000000011</v>
      </c>
      <c r="T259">
        <f t="shared" si="114"/>
        <v>0.36428199999999999</v>
      </c>
      <c r="U259">
        <f t="shared" si="114"/>
        <v>0.379855</v>
      </c>
      <c r="V259">
        <f t="shared" si="115"/>
        <v>0.5334416666666667</v>
      </c>
      <c r="W259">
        <f t="shared" si="116"/>
        <v>6.7560000000000009E-2</v>
      </c>
      <c r="X259">
        <f t="shared" si="117"/>
        <v>0.28500599999999998</v>
      </c>
      <c r="Y259">
        <f t="shared" si="117"/>
        <v>0.34916400000000003</v>
      </c>
      <c r="Z259">
        <f t="shared" si="117"/>
        <v>0.160048</v>
      </c>
      <c r="AA259">
        <f t="shared" si="118"/>
        <v>0.40771212121212119</v>
      </c>
      <c r="AB259">
        <f t="shared" si="118"/>
        <v>0.27662424242424244</v>
      </c>
      <c r="AC259">
        <f t="shared" si="119"/>
        <v>0.2162</v>
      </c>
      <c r="AD259">
        <f t="shared" si="120"/>
        <v>0.51983625</v>
      </c>
      <c r="AE259">
        <f t="shared" si="121"/>
        <v>0.65142899999999992</v>
      </c>
      <c r="AF259">
        <f t="shared" si="122"/>
        <v>0.94047666666666674</v>
      </c>
      <c r="AG259">
        <f t="shared" si="123"/>
        <v>0.44479999999999997</v>
      </c>
      <c r="AI259">
        <v>16.3</v>
      </c>
      <c r="AJ259">
        <v>77</v>
      </c>
      <c r="AK259">
        <v>77</v>
      </c>
      <c r="AO259">
        <f t="shared" si="124"/>
        <v>0.13715540106099999</v>
      </c>
      <c r="AP259">
        <v>54.410210000000006</v>
      </c>
      <c r="AQ259">
        <f t="shared" si="87"/>
        <v>13.602552500000002</v>
      </c>
      <c r="AS259">
        <f t="shared" si="125"/>
        <v>9.3726113095238095E-2</v>
      </c>
      <c r="AT259">
        <v>36.7577</v>
      </c>
      <c r="AU259">
        <f t="shared" si="89"/>
        <v>9.189425</v>
      </c>
      <c r="AW259">
        <f t="shared" si="126"/>
        <v>5.9411936332338308E-2</v>
      </c>
      <c r="AX259">
        <v>38.0105</v>
      </c>
      <c r="AY259">
        <f t="shared" si="91"/>
        <v>5.7015750000000001</v>
      </c>
      <c r="BA259">
        <f t="shared" si="127"/>
        <v>5.7475560727272723E-2</v>
      </c>
      <c r="BB259">
        <v>28.578400000000002</v>
      </c>
      <c r="BC259">
        <f t="shared" si="93"/>
        <v>5.7156800000000008</v>
      </c>
      <c r="BE259">
        <f t="shared" si="128"/>
        <v>9.5870321874999984E-2</v>
      </c>
      <c r="BF259">
        <v>63.913499999999999</v>
      </c>
      <c r="BG259">
        <f t="shared" si="95"/>
        <v>9.5870249999999988</v>
      </c>
      <c r="BI259">
        <f t="shared" si="96"/>
        <v>0.44363933309084913</v>
      </c>
      <c r="BJ259">
        <f t="shared" si="97"/>
        <v>43.796257499999996</v>
      </c>
    </row>
    <row r="260" spans="1:62" x14ac:dyDescent="0.3">
      <c r="A260" t="s">
        <v>46</v>
      </c>
      <c r="B260" t="s">
        <v>47</v>
      </c>
      <c r="C260">
        <f t="shared" si="98"/>
        <v>0.49977000000000016</v>
      </c>
      <c r="D260">
        <f t="shared" si="99"/>
        <v>0.10726799999999997</v>
      </c>
      <c r="E260">
        <f t="shared" si="100"/>
        <v>8.5196799999999989E-2</v>
      </c>
      <c r="F260">
        <f t="shared" si="101"/>
        <v>0.35</v>
      </c>
      <c r="G260">
        <f t="shared" si="102"/>
        <v>0.58356933333333338</v>
      </c>
      <c r="H260">
        <f t="shared" si="103"/>
        <v>0.65928500000000001</v>
      </c>
      <c r="I260">
        <f t="shared" si="103"/>
        <v>0.53815000000000002</v>
      </c>
      <c r="J260">
        <f t="shared" si="104"/>
        <v>0.70159499999999997</v>
      </c>
      <c r="K260">
        <f t="shared" si="105"/>
        <v>8.9648333333333358E-2</v>
      </c>
      <c r="L260">
        <f t="shared" si="106"/>
        <v>0.26277100000000003</v>
      </c>
      <c r="M260">
        <f t="shared" si="107"/>
        <v>0.22857142857142859</v>
      </c>
      <c r="N260">
        <f t="shared" si="108"/>
        <v>0.46749999999999997</v>
      </c>
      <c r="O260">
        <f t="shared" si="109"/>
        <v>0.37415373134328361</v>
      </c>
      <c r="P260">
        <f t="shared" si="110"/>
        <v>0.34425800000000012</v>
      </c>
      <c r="Q260">
        <f t="shared" si="111"/>
        <v>9.3493333333333345E-2</v>
      </c>
      <c r="R260">
        <f t="shared" si="112"/>
        <v>1.6399999999999969E-3</v>
      </c>
      <c r="S260">
        <f t="shared" si="113"/>
        <v>0.45260833333333322</v>
      </c>
      <c r="T260">
        <f t="shared" si="114"/>
        <v>8.6335999999999996E-2</v>
      </c>
      <c r="U260">
        <f t="shared" si="114"/>
        <v>0.151865</v>
      </c>
      <c r="V260">
        <f t="shared" si="115"/>
        <v>0.25416833333333333</v>
      </c>
      <c r="W260">
        <f t="shared" si="116"/>
        <v>3.5806666666666667E-2</v>
      </c>
      <c r="X260">
        <f t="shared" si="117"/>
        <v>0.11228400000000001</v>
      </c>
      <c r="Y260">
        <f t="shared" si="117"/>
        <v>0.15820200000000001</v>
      </c>
      <c r="Z260">
        <f t="shared" si="117"/>
        <v>5.5072000000000003E-2</v>
      </c>
      <c r="AA260">
        <f t="shared" si="118"/>
        <v>0.27373636363636367</v>
      </c>
      <c r="AB260">
        <f t="shared" si="118"/>
        <v>0.11577575757575759</v>
      </c>
      <c r="AC260">
        <f t="shared" si="119"/>
        <v>0.13775999999999999</v>
      </c>
      <c r="AD260">
        <f t="shared" si="120"/>
        <v>4.3177500000000001E-2</v>
      </c>
      <c r="AE260">
        <f t="shared" si="121"/>
        <v>8.2500000000000004E-2</v>
      </c>
      <c r="AF260">
        <f t="shared" si="122"/>
        <v>0.14761833333333338</v>
      </c>
      <c r="AG260">
        <f t="shared" si="123"/>
        <v>0.44400000000000001</v>
      </c>
      <c r="AI260">
        <v>7.2</v>
      </c>
      <c r="AJ260">
        <v>55</v>
      </c>
      <c r="AK260">
        <v>55</v>
      </c>
      <c r="AO260">
        <f t="shared" si="124"/>
        <v>0.113416270384</v>
      </c>
      <c r="AP260">
        <v>43.926050000000004</v>
      </c>
      <c r="AQ260">
        <f t="shared" si="87"/>
        <v>10.981512500000001</v>
      </c>
      <c r="AS260">
        <f t="shared" si="125"/>
        <v>6.5530672619047631E-2</v>
      </c>
      <c r="AT260">
        <v>25.808040000000002</v>
      </c>
      <c r="AU260">
        <f t="shared" si="89"/>
        <v>6.4520100000000005</v>
      </c>
      <c r="AW260">
        <f t="shared" si="126"/>
        <v>3.0799365572238804E-2</v>
      </c>
      <c r="AX260">
        <v>19.272259999999999</v>
      </c>
      <c r="AY260">
        <f t="shared" si="91"/>
        <v>2.8908389999999997</v>
      </c>
      <c r="BA260">
        <f t="shared" si="127"/>
        <v>2.8819321309090908E-2</v>
      </c>
      <c r="BB260">
        <v>14.357700000000001</v>
      </c>
      <c r="BC260">
        <f t="shared" si="93"/>
        <v>2.8715400000000004</v>
      </c>
      <c r="BE260">
        <f t="shared" si="128"/>
        <v>2.6898593750000005E-2</v>
      </c>
      <c r="BF260">
        <v>17.932400000000001</v>
      </c>
      <c r="BG260">
        <f t="shared" si="95"/>
        <v>2.6898599999999999</v>
      </c>
      <c r="BI260">
        <f t="shared" si="96"/>
        <v>0.26546422363437738</v>
      </c>
      <c r="BJ260">
        <f t="shared" si="97"/>
        <v>25.885761500000001</v>
      </c>
    </row>
    <row r="261" spans="1:62" x14ac:dyDescent="0.3">
      <c r="A261" t="s">
        <v>48</v>
      </c>
      <c r="B261" t="s">
        <v>49</v>
      </c>
      <c r="C261">
        <f t="shared" si="98"/>
        <v>0.32583499999999999</v>
      </c>
      <c r="D261">
        <f t="shared" si="99"/>
        <v>0.26325400000000004</v>
      </c>
      <c r="E261">
        <f t="shared" si="100"/>
        <v>0.28341359999999999</v>
      </c>
      <c r="F261">
        <f t="shared" si="101"/>
        <v>0.55000000000000004</v>
      </c>
      <c r="G261">
        <f t="shared" si="102"/>
        <v>0.69508399999999992</v>
      </c>
      <c r="H261">
        <f t="shared" si="103"/>
        <v>0.53815100000000005</v>
      </c>
      <c r="I261">
        <f t="shared" si="103"/>
        <v>0.21729600000000002</v>
      </c>
      <c r="J261">
        <f t="shared" si="104"/>
        <v>0.65040249999999999</v>
      </c>
      <c r="K261">
        <f t="shared" si="105"/>
        <v>0.57366000000000006</v>
      </c>
      <c r="L261">
        <f t="shared" si="106"/>
        <v>0.53146400000000005</v>
      </c>
      <c r="M261">
        <f t="shared" si="107"/>
        <v>0.35714285714285715</v>
      </c>
      <c r="N261">
        <f t="shared" si="108"/>
        <v>0.44749999999999995</v>
      </c>
      <c r="O261">
        <f t="shared" si="109"/>
        <v>0.33245820895522393</v>
      </c>
      <c r="P261">
        <f t="shared" si="110"/>
        <v>0.38572200000000012</v>
      </c>
      <c r="Q261">
        <f t="shared" si="111"/>
        <v>0.12145666666666667</v>
      </c>
      <c r="R261">
        <f t="shared" si="112"/>
        <v>0.39033249999999997</v>
      </c>
      <c r="S261">
        <f t="shared" si="113"/>
        <v>0.37330333333333338</v>
      </c>
      <c r="T261">
        <f t="shared" si="114"/>
        <v>0.49741100000000005</v>
      </c>
      <c r="U261">
        <f t="shared" si="114"/>
        <v>0.54807300000000003</v>
      </c>
      <c r="V261">
        <f t="shared" si="115"/>
        <v>0.51391166666666666</v>
      </c>
      <c r="W261">
        <f t="shared" si="116"/>
        <v>0.17801333333333333</v>
      </c>
      <c r="X261">
        <f t="shared" si="117"/>
        <v>0.23197399999999999</v>
      </c>
      <c r="Y261">
        <f t="shared" si="117"/>
        <v>0.27507199999999998</v>
      </c>
      <c r="Z261">
        <f t="shared" si="117"/>
        <v>0.25907000000000002</v>
      </c>
      <c r="AA261">
        <f t="shared" si="118"/>
        <v>0.51195151515151516</v>
      </c>
      <c r="AB261">
        <f t="shared" si="118"/>
        <v>0.27827272727272728</v>
      </c>
      <c r="AC261">
        <f t="shared" si="119"/>
        <v>0.32245600000000002</v>
      </c>
      <c r="AD261">
        <f t="shared" si="120"/>
        <v>0.24199500000000002</v>
      </c>
      <c r="AE261">
        <f t="shared" si="121"/>
        <v>0.4</v>
      </c>
      <c r="AF261">
        <f t="shared" si="122"/>
        <v>7.3810000000000056E-2</v>
      </c>
      <c r="AG261">
        <f t="shared" si="123"/>
        <v>0.46400000000000002</v>
      </c>
      <c r="AI261">
        <v>13.7</v>
      </c>
      <c r="AJ261">
        <v>77</v>
      </c>
      <c r="AK261">
        <v>77</v>
      </c>
      <c r="AO261">
        <f t="shared" si="124"/>
        <v>0.10226833870300001</v>
      </c>
      <c r="AP261">
        <v>38.450409999999998</v>
      </c>
      <c r="AQ261">
        <f t="shared" si="87"/>
        <v>9.6126024999999995</v>
      </c>
      <c r="AS261">
        <f t="shared" si="125"/>
        <v>0.11936042857142858</v>
      </c>
      <c r="AT261">
        <v>46.926600000000001</v>
      </c>
      <c r="AU261">
        <f t="shared" si="89"/>
        <v>11.73165</v>
      </c>
      <c r="AW261">
        <f t="shared" si="126"/>
        <v>5.9154974678258712E-2</v>
      </c>
      <c r="AX261">
        <v>38.100499999999997</v>
      </c>
      <c r="AY261">
        <f t="shared" si="91"/>
        <v>5.7150749999999997</v>
      </c>
      <c r="BA261">
        <f t="shared" si="127"/>
        <v>6.4634785658181829E-2</v>
      </c>
      <c r="BB261">
        <v>32.054699999999997</v>
      </c>
      <c r="BC261">
        <f t="shared" si="93"/>
        <v>6.4109400000000001</v>
      </c>
      <c r="BE261">
        <f t="shared" si="128"/>
        <v>4.4242687500000009E-2</v>
      </c>
      <c r="BF261">
        <v>29.495100000000001</v>
      </c>
      <c r="BG261">
        <f t="shared" si="95"/>
        <v>4.4242650000000001</v>
      </c>
      <c r="BI261">
        <f t="shared" si="96"/>
        <v>0.3896612151108691</v>
      </c>
      <c r="BJ261">
        <f t="shared" si="97"/>
        <v>37.894532499999997</v>
      </c>
    </row>
    <row r="262" spans="1:62" x14ac:dyDescent="0.3">
      <c r="A262" t="s">
        <v>50</v>
      </c>
      <c r="B262" t="s">
        <v>51</v>
      </c>
      <c r="C262">
        <f t="shared" si="98"/>
        <v>0.75927999999999973</v>
      </c>
      <c r="D262">
        <f t="shared" si="99"/>
        <v>0.43409799999999987</v>
      </c>
      <c r="E262">
        <f t="shared" si="100"/>
        <v>0.10995600000000001</v>
      </c>
      <c r="F262">
        <f t="shared" si="101"/>
        <v>0.85</v>
      </c>
      <c r="G262">
        <f t="shared" si="102"/>
        <v>0.18114533333333335</v>
      </c>
      <c r="H262">
        <f t="shared" si="103"/>
        <v>0.78068099999999996</v>
      </c>
      <c r="I262">
        <f t="shared" si="103"/>
        <v>5.0190499999999999E-2</v>
      </c>
      <c r="J262">
        <f t="shared" si="104"/>
        <v>0.611425</v>
      </c>
      <c r="K262">
        <f t="shared" si="105"/>
        <v>0.47647</v>
      </c>
      <c r="L262">
        <f t="shared" si="106"/>
        <v>0.50904400000000005</v>
      </c>
      <c r="M262">
        <f t="shared" si="107"/>
        <v>0.47142857142857142</v>
      </c>
      <c r="N262">
        <f t="shared" si="108"/>
        <v>0.48250000000000004</v>
      </c>
      <c r="O262">
        <f t="shared" si="109"/>
        <v>0.68575671641791047</v>
      </c>
      <c r="P262">
        <f t="shared" si="110"/>
        <v>0.56785200000000002</v>
      </c>
      <c r="Q262">
        <f t="shared" si="111"/>
        <v>0.2923466666666667</v>
      </c>
      <c r="R262">
        <f t="shared" si="112"/>
        <v>0.18960249999999998</v>
      </c>
      <c r="S262">
        <f t="shared" si="113"/>
        <v>0.21124999999999997</v>
      </c>
      <c r="T262">
        <f t="shared" si="114"/>
        <v>0.44464199999999998</v>
      </c>
      <c r="U262">
        <f t="shared" si="114"/>
        <v>0.48647399999999996</v>
      </c>
      <c r="V262">
        <f t="shared" si="115"/>
        <v>0.46758</v>
      </c>
      <c r="W262">
        <f t="shared" si="116"/>
        <v>0.16423333333333331</v>
      </c>
      <c r="X262">
        <f t="shared" si="117"/>
        <v>0.281976</v>
      </c>
      <c r="Y262">
        <f t="shared" si="117"/>
        <v>0.19603200000000001</v>
      </c>
      <c r="Z262">
        <f t="shared" si="117"/>
        <v>0.209228</v>
      </c>
      <c r="AA262">
        <f t="shared" si="118"/>
        <v>0.31107575757575756</v>
      </c>
      <c r="AB262">
        <f t="shared" si="118"/>
        <v>0.1484848484848485</v>
      </c>
      <c r="AC262">
        <f t="shared" si="119"/>
        <v>0.21922</v>
      </c>
      <c r="AD262">
        <f t="shared" si="120"/>
        <v>0.35082749999999996</v>
      </c>
      <c r="AE262">
        <f t="shared" si="121"/>
        <v>0.45857100000000001</v>
      </c>
      <c r="AF262">
        <f t="shared" si="122"/>
        <v>0.46904833333333329</v>
      </c>
      <c r="AG262">
        <f t="shared" si="123"/>
        <v>0.33600000000000002</v>
      </c>
      <c r="AI262">
        <v>17.600000000000001</v>
      </c>
      <c r="AJ262">
        <v>81</v>
      </c>
      <c r="AK262">
        <v>81</v>
      </c>
      <c r="AO262">
        <f t="shared" si="124"/>
        <v>0.122324103075</v>
      </c>
      <c r="AP262">
        <v>47.063560000000003</v>
      </c>
      <c r="AQ262">
        <f t="shared" si="87"/>
        <v>11.765890000000001</v>
      </c>
      <c r="AS262">
        <f t="shared" si="125"/>
        <v>0.1212151607142857</v>
      </c>
      <c r="AT262">
        <v>47.703000000000003</v>
      </c>
      <c r="AU262">
        <f t="shared" si="89"/>
        <v>11.925750000000001</v>
      </c>
      <c r="AW262">
        <f t="shared" si="126"/>
        <v>5.8981811150696513E-2</v>
      </c>
      <c r="AX262">
        <v>37.497680000000003</v>
      </c>
      <c r="AY262">
        <f t="shared" si="91"/>
        <v>5.6246520000000002</v>
      </c>
      <c r="BA262">
        <f t="shared" si="127"/>
        <v>4.9739899345454551E-2</v>
      </c>
      <c r="BB262">
        <v>24.591160000000002</v>
      </c>
      <c r="BC262">
        <f t="shared" si="93"/>
        <v>4.9182320000000006</v>
      </c>
      <c r="BE262">
        <f t="shared" si="128"/>
        <v>6.0541756249999995E-2</v>
      </c>
      <c r="BF262">
        <v>40.361199999999997</v>
      </c>
      <c r="BG262">
        <f t="shared" si="95"/>
        <v>6.0541799999999997</v>
      </c>
      <c r="BI262">
        <f t="shared" si="96"/>
        <v>0.4128027305354367</v>
      </c>
      <c r="BJ262">
        <f t="shared" si="97"/>
        <v>40.288704000000003</v>
      </c>
    </row>
    <row r="263" spans="1:62" x14ac:dyDescent="0.3">
      <c r="A263" t="s">
        <v>52</v>
      </c>
      <c r="B263" t="s">
        <v>53</v>
      </c>
      <c r="C263">
        <f t="shared" si="98"/>
        <v>0.82659499999999964</v>
      </c>
      <c r="D263">
        <f t="shared" si="99"/>
        <v>0.25128</v>
      </c>
      <c r="E263">
        <f t="shared" si="100"/>
        <v>0.2667272</v>
      </c>
      <c r="F263">
        <f t="shared" si="101"/>
        <v>0.75</v>
      </c>
      <c r="G263">
        <f t="shared" si="102"/>
        <v>0.67676799999999993</v>
      </c>
      <c r="H263">
        <f t="shared" si="103"/>
        <v>0.64864500000000003</v>
      </c>
      <c r="I263">
        <f t="shared" si="103"/>
        <v>0.12030300000000001</v>
      </c>
      <c r="J263">
        <f t="shared" si="104"/>
        <v>0.31582250000000001</v>
      </c>
      <c r="K263">
        <f t="shared" si="105"/>
        <v>0.43185000000000001</v>
      </c>
      <c r="L263">
        <f t="shared" si="106"/>
        <v>0.53896999999999995</v>
      </c>
      <c r="M263">
        <f t="shared" si="107"/>
        <v>0.35714285714285715</v>
      </c>
      <c r="N263">
        <f t="shared" si="108"/>
        <v>0.39</v>
      </c>
      <c r="O263">
        <f t="shared" si="109"/>
        <v>0.55254179104477619</v>
      </c>
      <c r="P263">
        <f t="shared" si="110"/>
        <v>0.66242600000000007</v>
      </c>
      <c r="Q263">
        <f t="shared" si="111"/>
        <v>0.44935166666666665</v>
      </c>
      <c r="R263">
        <f t="shared" si="112"/>
        <v>0.1049175</v>
      </c>
      <c r="S263">
        <f t="shared" si="113"/>
        <v>0.40173666666666674</v>
      </c>
      <c r="T263">
        <f t="shared" si="114"/>
        <v>0.45937100000000003</v>
      </c>
      <c r="U263">
        <f t="shared" si="114"/>
        <v>0.43216299999999996</v>
      </c>
      <c r="V263">
        <f t="shared" si="115"/>
        <v>0.52155833333333335</v>
      </c>
      <c r="W263">
        <f t="shared" si="116"/>
        <v>0.28659333333333331</v>
      </c>
      <c r="X263">
        <f t="shared" si="117"/>
        <v>0.36630600000000002</v>
      </c>
      <c r="Y263">
        <f t="shared" si="117"/>
        <v>0.13678200000000001</v>
      </c>
      <c r="Z263">
        <f t="shared" si="117"/>
        <v>0.18608799999999998</v>
      </c>
      <c r="AA263">
        <f t="shared" si="118"/>
        <v>0.36693636363636362</v>
      </c>
      <c r="AB263">
        <f t="shared" si="118"/>
        <v>0.22316969696969699</v>
      </c>
      <c r="AC263">
        <f t="shared" si="119"/>
        <v>0.18146799999999999</v>
      </c>
      <c r="AD263">
        <f t="shared" si="120"/>
        <v>0.40009375000000003</v>
      </c>
      <c r="AE263">
        <f t="shared" si="121"/>
        <v>0.54500000000000004</v>
      </c>
      <c r="AF263">
        <f t="shared" si="122"/>
        <v>0.84761833333333336</v>
      </c>
      <c r="AG263">
        <f t="shared" si="123"/>
        <v>0.81599999999999995</v>
      </c>
      <c r="AI263">
        <v>22</v>
      </c>
      <c r="AJ263">
        <v>90</v>
      </c>
      <c r="AK263">
        <v>90</v>
      </c>
      <c r="AO263">
        <f t="shared" si="124"/>
        <v>0.11694310716099997</v>
      </c>
      <c r="AP263">
        <v>44.455029999999994</v>
      </c>
      <c r="AQ263">
        <f t="shared" si="87"/>
        <v>11.113757499999998</v>
      </c>
      <c r="AS263">
        <f t="shared" si="125"/>
        <v>0.10737267857142857</v>
      </c>
      <c r="AT263">
        <v>42.120000000000005</v>
      </c>
      <c r="AU263">
        <f t="shared" si="89"/>
        <v>10.530000000000001</v>
      </c>
      <c r="AW263">
        <f t="shared" si="126"/>
        <v>6.2604372985074624E-2</v>
      </c>
      <c r="AX263">
        <v>39.518140000000002</v>
      </c>
      <c r="AY263">
        <f t="shared" si="91"/>
        <v>5.927721</v>
      </c>
      <c r="BA263">
        <f t="shared" si="127"/>
        <v>5.6490596974545448E-2</v>
      </c>
      <c r="BB263">
        <v>28.0563</v>
      </c>
      <c r="BC263">
        <f t="shared" si="93"/>
        <v>5.6112600000000006</v>
      </c>
      <c r="BE263">
        <f t="shared" si="128"/>
        <v>9.7826703124999997E-2</v>
      </c>
      <c r="BF263">
        <v>65.217799999999997</v>
      </c>
      <c r="BG263">
        <f t="shared" si="95"/>
        <v>9.7826699999999995</v>
      </c>
      <c r="BI263">
        <f t="shared" si="96"/>
        <v>0.44123745881704868</v>
      </c>
      <c r="BJ263">
        <f t="shared" si="97"/>
        <v>42.965408499999995</v>
      </c>
    </row>
    <row r="264" spans="1:62" x14ac:dyDescent="0.3">
      <c r="A264" t="s">
        <v>54</v>
      </c>
      <c r="B264" t="s">
        <v>55</v>
      </c>
      <c r="C264">
        <f t="shared" si="98"/>
        <v>0.95106499999999983</v>
      </c>
      <c r="D264">
        <f t="shared" si="99"/>
        <v>0.3580279999999999</v>
      </c>
      <c r="E264">
        <f t="shared" si="100"/>
        <v>0.65886400000000001</v>
      </c>
      <c r="F264">
        <f t="shared" si="101"/>
        <v>0.99967499999999998</v>
      </c>
      <c r="G264">
        <f t="shared" si="102"/>
        <v>0.94801333333333337</v>
      </c>
      <c r="H264">
        <f t="shared" si="103"/>
        <v>0.71180300000000007</v>
      </c>
      <c r="I264">
        <f t="shared" si="103"/>
        <v>0.32124799999999998</v>
      </c>
      <c r="J264">
        <f t="shared" si="104"/>
        <v>0.84751375000000007</v>
      </c>
      <c r="K264">
        <f t="shared" si="105"/>
        <v>0.86865333333333339</v>
      </c>
      <c r="L264">
        <f t="shared" si="106"/>
        <v>0.71581699999999993</v>
      </c>
      <c r="M264">
        <f t="shared" si="107"/>
        <v>0.82857142857142851</v>
      </c>
      <c r="N264">
        <f t="shared" si="108"/>
        <v>0.39750000000000002</v>
      </c>
      <c r="O264">
        <f t="shared" si="109"/>
        <v>0.76462985074626866</v>
      </c>
      <c r="P264">
        <f t="shared" si="110"/>
        <v>0.81762400000000013</v>
      </c>
      <c r="Q264">
        <f t="shared" si="111"/>
        <v>0.81113000000000002</v>
      </c>
      <c r="R264">
        <f t="shared" si="112"/>
        <v>0.26673000000000002</v>
      </c>
      <c r="S264">
        <f t="shared" si="113"/>
        <v>0.33070999999999995</v>
      </c>
      <c r="T264">
        <f t="shared" si="114"/>
        <v>0.86315900000000001</v>
      </c>
      <c r="U264">
        <f t="shared" si="114"/>
        <v>0.76213700000000006</v>
      </c>
      <c r="V264">
        <f t="shared" si="115"/>
        <v>0.75157499999999999</v>
      </c>
      <c r="W264">
        <f t="shared" si="116"/>
        <v>9.9486666666666668E-2</v>
      </c>
      <c r="X264">
        <f t="shared" si="117"/>
        <v>0.41531599999999996</v>
      </c>
      <c r="Y264">
        <f t="shared" si="117"/>
        <v>0.43628600000000001</v>
      </c>
      <c r="Z264">
        <f t="shared" si="117"/>
        <v>0.537524</v>
      </c>
      <c r="AA264">
        <f t="shared" si="118"/>
        <v>0.7096393939393939</v>
      </c>
      <c r="AB264">
        <f t="shared" si="118"/>
        <v>0.21540909090909091</v>
      </c>
      <c r="AC264">
        <f t="shared" si="119"/>
        <v>0.30949599999999999</v>
      </c>
      <c r="AD264">
        <f t="shared" si="120"/>
        <v>0.60533625000000002</v>
      </c>
      <c r="AE264">
        <f t="shared" si="121"/>
        <v>0.77</v>
      </c>
      <c r="AF264">
        <f t="shared" si="122"/>
        <v>0.71428500000000006</v>
      </c>
      <c r="AG264">
        <f t="shared" si="123"/>
        <v>0.4</v>
      </c>
      <c r="AI264">
        <v>45.4</v>
      </c>
      <c r="AJ264">
        <v>125</v>
      </c>
      <c r="AK264">
        <v>125</v>
      </c>
      <c r="AO264">
        <f t="shared" si="124"/>
        <v>0.16919104840249999</v>
      </c>
      <c r="AP264">
        <v>67.70102</v>
      </c>
      <c r="AQ264">
        <f t="shared" si="87"/>
        <v>16.925255</v>
      </c>
      <c r="AS264">
        <f t="shared" si="125"/>
        <v>0.17565886011904763</v>
      </c>
      <c r="AT264">
        <v>69.162399999999991</v>
      </c>
      <c r="AU264">
        <f t="shared" si="89"/>
        <v>17.290599999999998</v>
      </c>
      <c r="AW264">
        <f t="shared" si="126"/>
        <v>9.5325918717910435E-2</v>
      </c>
      <c r="AX264">
        <v>60.494630000000001</v>
      </c>
      <c r="AY264">
        <f t="shared" si="91"/>
        <v>9.0741944999999991</v>
      </c>
      <c r="BA264">
        <f t="shared" si="127"/>
        <v>8.6652769076363628E-2</v>
      </c>
      <c r="BB264">
        <v>42.767200000000003</v>
      </c>
      <c r="BC264">
        <f t="shared" si="93"/>
        <v>8.5534400000000002</v>
      </c>
      <c r="BE264">
        <f t="shared" si="128"/>
        <v>9.3360796875000013E-2</v>
      </c>
      <c r="BF264">
        <v>62.240499999999997</v>
      </c>
      <c r="BG264">
        <f t="shared" si="95"/>
        <v>9.3360749999999992</v>
      </c>
      <c r="BI264">
        <f t="shared" si="96"/>
        <v>0.62018939319082167</v>
      </c>
      <c r="BJ264">
        <f t="shared" si="97"/>
        <v>61.179564499999998</v>
      </c>
    </row>
    <row r="265" spans="1:62" x14ac:dyDescent="0.3">
      <c r="A265" t="s">
        <v>56</v>
      </c>
      <c r="B265" t="s">
        <v>57</v>
      </c>
      <c r="C265">
        <f t="shared" si="98"/>
        <v>0.99887999999999977</v>
      </c>
      <c r="D265">
        <f t="shared" si="99"/>
        <v>0.666686</v>
      </c>
      <c r="E265">
        <f t="shared" si="100"/>
        <v>0.45503279999999996</v>
      </c>
      <c r="F265">
        <f t="shared" si="101"/>
        <v>0.7</v>
      </c>
      <c r="G265">
        <f t="shared" si="102"/>
        <v>0.62828266666666666</v>
      </c>
      <c r="H265">
        <f t="shared" si="103"/>
        <v>0.81771400000000005</v>
      </c>
      <c r="I265">
        <f t="shared" si="103"/>
        <v>0.20588599999999999</v>
      </c>
      <c r="J265">
        <f t="shared" si="104"/>
        <v>0.76321525000000001</v>
      </c>
      <c r="K265">
        <f t="shared" si="105"/>
        <v>0.77535833333333337</v>
      </c>
      <c r="L265">
        <f t="shared" si="106"/>
        <v>0.67265199999999992</v>
      </c>
      <c r="M265">
        <f t="shared" si="107"/>
        <v>0.68571428571428572</v>
      </c>
      <c r="N265">
        <f t="shared" si="108"/>
        <v>0.495</v>
      </c>
      <c r="O265">
        <f t="shared" si="109"/>
        <v>0.47043731343283585</v>
      </c>
      <c r="P265">
        <f t="shared" si="110"/>
        <v>0.59457799999999994</v>
      </c>
      <c r="Q265">
        <f t="shared" si="111"/>
        <v>0.56324666666666667</v>
      </c>
      <c r="R265">
        <f t="shared" si="112"/>
        <v>0.12536249999999999</v>
      </c>
      <c r="S265">
        <f t="shared" si="113"/>
        <v>0.41154999999999997</v>
      </c>
      <c r="T265">
        <f t="shared" si="114"/>
        <v>0.60127699999999995</v>
      </c>
      <c r="U265">
        <f t="shared" si="114"/>
        <v>0.84669499999999998</v>
      </c>
      <c r="V265">
        <f t="shared" si="115"/>
        <v>0.18370833333333333</v>
      </c>
      <c r="W265">
        <f t="shared" si="116"/>
        <v>3.3499999999999995E-2</v>
      </c>
      <c r="X265">
        <f t="shared" si="117"/>
        <v>0.55049799999999993</v>
      </c>
      <c r="Y265">
        <f t="shared" si="117"/>
        <v>0.22995399999999999</v>
      </c>
      <c r="Z265">
        <f t="shared" si="117"/>
        <v>0.29304400000000003</v>
      </c>
      <c r="AA265">
        <f t="shared" si="118"/>
        <v>0.55676969696969703</v>
      </c>
      <c r="AB265">
        <f t="shared" si="118"/>
        <v>0.26001818181818181</v>
      </c>
      <c r="AC265">
        <f t="shared" si="119"/>
        <v>0.33322800000000002</v>
      </c>
      <c r="AD265">
        <f t="shared" si="120"/>
        <v>0.29736375000000004</v>
      </c>
      <c r="AE265">
        <f t="shared" si="121"/>
        <v>0.128333</v>
      </c>
      <c r="AF265">
        <f t="shared" si="122"/>
        <v>0.56190499999999988</v>
      </c>
      <c r="AG265">
        <f t="shared" si="123"/>
        <v>0.69199999999999995</v>
      </c>
      <c r="AI265">
        <v>32</v>
      </c>
      <c r="AJ265">
        <v>107</v>
      </c>
      <c r="AK265">
        <v>107</v>
      </c>
      <c r="AO265">
        <f t="shared" si="124"/>
        <v>0.16608487359149998</v>
      </c>
      <c r="AP265">
        <v>65.662570000000002</v>
      </c>
      <c r="AQ265">
        <f t="shared" si="87"/>
        <v>16.415642500000001</v>
      </c>
      <c r="AS265">
        <f t="shared" si="125"/>
        <v>0.16429528869047622</v>
      </c>
      <c r="AT265">
        <v>64.683400000000006</v>
      </c>
      <c r="AU265">
        <f t="shared" si="89"/>
        <v>16.170850000000002</v>
      </c>
      <c r="AW265">
        <f t="shared" si="126"/>
        <v>7.6660411539054729E-2</v>
      </c>
      <c r="AX265">
        <v>48.718239999999994</v>
      </c>
      <c r="AY265">
        <f t="shared" si="91"/>
        <v>7.3077359999999985</v>
      </c>
      <c r="BA265">
        <f t="shared" si="127"/>
        <v>6.1613327010909089E-2</v>
      </c>
      <c r="BB265">
        <v>30.508099999999999</v>
      </c>
      <c r="BC265">
        <f t="shared" si="93"/>
        <v>6.1016200000000005</v>
      </c>
      <c r="BE265">
        <f t="shared" si="128"/>
        <v>6.2985065624999989E-2</v>
      </c>
      <c r="BF265">
        <v>41.99</v>
      </c>
      <c r="BG265">
        <f t="shared" si="95"/>
        <v>6.2984999999999998</v>
      </c>
      <c r="BI265">
        <f t="shared" si="96"/>
        <v>0.53163896645693998</v>
      </c>
      <c r="BJ265">
        <f t="shared" si="97"/>
        <v>52.294348500000005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Dati</vt:lpstr>
      <vt:lpstr>Modelēšana</vt:lpstr>
      <vt:lpstr>2017</vt:lpstr>
      <vt:lpstr>2016</vt:lpstr>
      <vt:lpstr>2015</vt:lpstr>
      <vt:lpstr>2014</vt:lpstr>
      <vt:lpstr>Kopējais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Edvins Karnitis</dc:creator>
  <cp:lastModifiedBy>Windows User</cp:lastModifiedBy>
  <dcterms:created xsi:type="dcterms:W3CDTF">2017-07-28T11:49:12Z</dcterms:created>
  <dcterms:modified xsi:type="dcterms:W3CDTF">2017-10-01T10:06:48Z</dcterms:modified>
</cp:coreProperties>
</file>