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2" windowHeight="8767"/>
  </bookViews>
  <sheets>
    <sheet name="改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<sst xmlns="http://schemas.openxmlformats.org/spreadsheetml/2006/main" count="2162" uniqueCount="704">
  <si>
    <t>1yearegfr</t>
  </si>
  <si>
    <t>Number</t>
  </si>
  <si>
    <t>Gender</t>
  </si>
  <si>
    <t>Age</t>
  </si>
  <si>
    <t>BMI</t>
  </si>
  <si>
    <t>NEU</t>
  </si>
  <si>
    <t>LYM</t>
  </si>
  <si>
    <t>NLR</t>
  </si>
  <si>
    <t>PLT</t>
  </si>
  <si>
    <t>TG</t>
  </si>
  <si>
    <t>FPG</t>
  </si>
  <si>
    <t>HDL</t>
  </si>
  <si>
    <t>SBP</t>
  </si>
  <si>
    <t>DBP</t>
  </si>
  <si>
    <t>MBP</t>
  </si>
  <si>
    <t>ePWV</t>
  </si>
  <si>
    <t>SII</t>
  </si>
  <si>
    <t>AIP</t>
  </si>
  <si>
    <t>TG（mmol/L）</t>
  </si>
  <si>
    <t>FPG（mmol/L）</t>
  </si>
  <si>
    <t>TyG</t>
  </si>
  <si>
    <t>24h-UP</t>
  </si>
  <si>
    <t>eGFR</t>
  </si>
  <si>
    <t>Crescent-shaped_changes</t>
  </si>
  <si>
    <t>K-W_nodules</t>
  </si>
  <si>
    <t>Mesangial_expansion</t>
  </si>
  <si>
    <t>Capillary_microaneurysms</t>
  </si>
  <si>
    <t>Hyaline_droplets</t>
  </si>
  <si>
    <t>Cap_lesion</t>
  </si>
  <si>
    <t>Tubular_atrophy</t>
  </si>
  <si>
    <t>Interstitial_fibrosis</t>
  </si>
  <si>
    <t>Arteriolar_hyalinosis</t>
  </si>
  <si>
    <t>CKD</t>
  </si>
  <si>
    <t>1</t>
  </si>
  <si>
    <t>29.6</t>
  </si>
  <si>
    <t>3.56</t>
  </si>
  <si>
    <t>1.71</t>
  </si>
  <si>
    <t>248</t>
  </si>
  <si>
    <t>2.96</t>
  </si>
  <si>
    <t>11.81</t>
  </si>
  <si>
    <t>1.07</t>
  </si>
  <si>
    <t>135</t>
  </si>
  <si>
    <t>81</t>
  </si>
  <si>
    <t>0</t>
  </si>
  <si>
    <t>2</t>
  </si>
  <si>
    <t>3b</t>
  </si>
  <si>
    <t>153</t>
  </si>
  <si>
    <t>96</t>
  </si>
  <si>
    <t>43</t>
  </si>
  <si>
    <t>30.4</t>
  </si>
  <si>
    <t>5.54</t>
  </si>
  <si>
    <t>1.95</t>
  </si>
  <si>
    <t>391</t>
  </si>
  <si>
    <t>3.6</t>
  </si>
  <si>
    <t>11.44</t>
  </si>
  <si>
    <t>1.05</t>
  </si>
  <si>
    <t>160</t>
  </si>
  <si>
    <t>100</t>
  </si>
  <si>
    <t>3a</t>
  </si>
  <si>
    <t>47</t>
  </si>
  <si>
    <t>24.4</t>
  </si>
  <si>
    <t>1.84</t>
  </si>
  <si>
    <t>413</t>
  </si>
  <si>
    <t>2.63</t>
  </si>
  <si>
    <t>4.68</t>
  </si>
  <si>
    <t>1.42</t>
  </si>
  <si>
    <t>143</t>
  </si>
  <si>
    <t>79</t>
  </si>
  <si>
    <t>63</t>
  </si>
  <si>
    <t>23.4</t>
  </si>
  <si>
    <t>6.22</t>
  </si>
  <si>
    <t>1.09</t>
  </si>
  <si>
    <t>168</t>
  </si>
  <si>
    <t>1.15</t>
  </si>
  <si>
    <t>182</t>
  </si>
  <si>
    <t>49</t>
  </si>
  <si>
    <t>28.1</t>
  </si>
  <si>
    <t>5.59</t>
  </si>
  <si>
    <t>1.16</t>
  </si>
  <si>
    <t>242</t>
  </si>
  <si>
    <t>1.17</t>
  </si>
  <si>
    <t>9.89</t>
  </si>
  <si>
    <t>1.19</t>
  </si>
  <si>
    <t>140</t>
  </si>
  <si>
    <t>86</t>
  </si>
  <si>
    <t>58</t>
  </si>
  <si>
    <t>25.6</t>
  </si>
  <si>
    <t>4.5</t>
  </si>
  <si>
    <t>253</t>
  </si>
  <si>
    <t>3.09</t>
  </si>
  <si>
    <t>4.47</t>
  </si>
  <si>
    <t>151</t>
  </si>
  <si>
    <t>72</t>
  </si>
  <si>
    <t>144</t>
  </si>
  <si>
    <t>84</t>
  </si>
  <si>
    <t>34</t>
  </si>
  <si>
    <t>25.7</t>
  </si>
  <si>
    <t>2.07</t>
  </si>
  <si>
    <t>1.27</t>
  </si>
  <si>
    <t>224</t>
  </si>
  <si>
    <t>13.05</t>
  </si>
  <si>
    <t>0.97</t>
  </si>
  <si>
    <t>137</t>
  </si>
  <si>
    <t>56</t>
  </si>
  <si>
    <t>26.2</t>
  </si>
  <si>
    <t>1.63</t>
  </si>
  <si>
    <t>325</t>
  </si>
  <si>
    <t>0.95</t>
  </si>
  <si>
    <t>3.1</t>
  </si>
  <si>
    <t>1.34</t>
  </si>
  <si>
    <t>150</t>
  </si>
  <si>
    <t>89</t>
  </si>
  <si>
    <t>51</t>
  </si>
  <si>
    <t>27</t>
  </si>
  <si>
    <t>2.93</t>
  </si>
  <si>
    <t>2.65</t>
  </si>
  <si>
    <t>292</t>
  </si>
  <si>
    <t>6.25</t>
  </si>
  <si>
    <t>1.1</t>
  </si>
  <si>
    <t>146</t>
  </si>
  <si>
    <t>125</t>
  </si>
  <si>
    <t>62</t>
  </si>
  <si>
    <t>76</t>
  </si>
  <si>
    <t>53</t>
  </si>
  <si>
    <t>27.5</t>
  </si>
  <si>
    <t>3.83</t>
  </si>
  <si>
    <t>1.55</t>
  </si>
  <si>
    <t>237</t>
  </si>
  <si>
    <t>2.21</t>
  </si>
  <si>
    <t>7.32</t>
  </si>
  <si>
    <t>142</t>
  </si>
  <si>
    <t>156</t>
  </si>
  <si>
    <t>74</t>
  </si>
  <si>
    <t>57</t>
  </si>
  <si>
    <t>24.2</t>
  </si>
  <si>
    <t>5.6</t>
  </si>
  <si>
    <t>176</t>
  </si>
  <si>
    <t>158</t>
  </si>
  <si>
    <t>60</t>
  </si>
  <si>
    <t>22.9</t>
  </si>
  <si>
    <t>3.69</t>
  </si>
  <si>
    <t>1.57</t>
  </si>
  <si>
    <t>455</t>
  </si>
  <si>
    <t>1.54</t>
  </si>
  <si>
    <t>83</t>
  </si>
  <si>
    <t>36</t>
  </si>
  <si>
    <t>27.7</t>
  </si>
  <si>
    <t>5.23</t>
  </si>
  <si>
    <t>2.12</t>
  </si>
  <si>
    <t>254</t>
  </si>
  <si>
    <t>5.68</t>
  </si>
  <si>
    <t>6.96</t>
  </si>
  <si>
    <t>0.9</t>
  </si>
  <si>
    <t>136</t>
  </si>
  <si>
    <t>85</t>
  </si>
  <si>
    <t>167</t>
  </si>
  <si>
    <t>92</t>
  </si>
  <si>
    <t>32</t>
  </si>
  <si>
    <t>30.1</t>
  </si>
  <si>
    <t>7.4</t>
  </si>
  <si>
    <t>2.46</t>
  </si>
  <si>
    <t>386</t>
  </si>
  <si>
    <t>5.78</t>
  </si>
  <si>
    <t>12.33</t>
  </si>
  <si>
    <t>1.25</t>
  </si>
  <si>
    <t>4.8</t>
  </si>
  <si>
    <t>1.74</t>
  </si>
  <si>
    <t>265</t>
  </si>
  <si>
    <t>2.05</t>
  </si>
  <si>
    <t>7.54</t>
  </si>
  <si>
    <t>155</t>
  </si>
  <si>
    <t>90</t>
  </si>
  <si>
    <t>31.2</t>
  </si>
  <si>
    <t>2.84</t>
  </si>
  <si>
    <t>1.03</t>
  </si>
  <si>
    <t>173</t>
  </si>
  <si>
    <t>1.59</t>
  </si>
  <si>
    <t>4.82</t>
  </si>
  <si>
    <t>80</t>
  </si>
  <si>
    <t>71</t>
  </si>
  <si>
    <t>23.8</t>
  </si>
  <si>
    <t>3.7</t>
  </si>
  <si>
    <t>2.23</t>
  </si>
  <si>
    <t>7.46</t>
  </si>
  <si>
    <t>1.14</t>
  </si>
  <si>
    <t>152</t>
  </si>
  <si>
    <t>64</t>
  </si>
  <si>
    <t>65</t>
  </si>
  <si>
    <t>20.4</t>
  </si>
  <si>
    <t>2.52</t>
  </si>
  <si>
    <t>0.8</t>
  </si>
  <si>
    <t>5.88</t>
  </si>
  <si>
    <t>68</t>
  </si>
  <si>
    <t>3</t>
  </si>
  <si>
    <t>66</t>
  </si>
  <si>
    <t>20.7</t>
  </si>
  <si>
    <t>1.92</t>
  </si>
  <si>
    <t>18.96</t>
  </si>
  <si>
    <t>193</t>
  </si>
  <si>
    <t>115</t>
  </si>
  <si>
    <t>67</t>
  </si>
  <si>
    <t>121</t>
  </si>
  <si>
    <t>2.42</t>
  </si>
  <si>
    <t>134</t>
  </si>
  <si>
    <t>172</t>
  </si>
  <si>
    <t>91</t>
  </si>
  <si>
    <t>128</t>
  </si>
  <si>
    <t>25.1</t>
  </si>
  <si>
    <t>4.18</t>
  </si>
  <si>
    <t>1.66</t>
  </si>
  <si>
    <t>210</t>
  </si>
  <si>
    <t>4.32</t>
  </si>
  <si>
    <t>0.84</t>
  </si>
  <si>
    <t>147</t>
  </si>
  <si>
    <t>30.3</t>
  </si>
  <si>
    <t>4.99</t>
  </si>
  <si>
    <t>184</t>
  </si>
  <si>
    <t>10.19</t>
  </si>
  <si>
    <t>0.82</t>
  </si>
  <si>
    <t>5.24</t>
  </si>
  <si>
    <t>0.93</t>
  </si>
  <si>
    <t>208</t>
  </si>
  <si>
    <t>8.09</t>
  </si>
  <si>
    <t>1.37</t>
  </si>
  <si>
    <t>95</t>
  </si>
  <si>
    <t>40</t>
  </si>
  <si>
    <t>7.01</t>
  </si>
  <si>
    <t>2.11</t>
  </si>
  <si>
    <t>215</t>
  </si>
  <si>
    <t>2.31</t>
  </si>
  <si>
    <t>7.19</t>
  </si>
  <si>
    <t>1.44</t>
  </si>
  <si>
    <t>162</t>
  </si>
  <si>
    <t>44</t>
  </si>
  <si>
    <t>27.2</t>
  </si>
  <si>
    <t>5.58</t>
  </si>
  <si>
    <t>499</t>
  </si>
  <si>
    <t>8.08</t>
  </si>
  <si>
    <t>50</t>
  </si>
  <si>
    <t>22.5</t>
  </si>
  <si>
    <t>6.41</t>
  </si>
  <si>
    <t>1.29</t>
  </si>
  <si>
    <t>258</t>
  </si>
  <si>
    <t>1.32</t>
  </si>
  <si>
    <t>7</t>
  </si>
  <si>
    <t>1.35</t>
  </si>
  <si>
    <t>87</t>
  </si>
  <si>
    <t>25.2</t>
  </si>
  <si>
    <t>8.82</t>
  </si>
  <si>
    <t>2.28</t>
  </si>
  <si>
    <t>276</t>
  </si>
  <si>
    <t>1.6</t>
  </si>
  <si>
    <t>7.29</t>
  </si>
  <si>
    <t>1.76</t>
  </si>
  <si>
    <t>341</t>
  </si>
  <si>
    <t>0.88</t>
  </si>
  <si>
    <t>5.2</t>
  </si>
  <si>
    <t>1.22</t>
  </si>
  <si>
    <t>154</t>
  </si>
  <si>
    <t>1.91</t>
  </si>
  <si>
    <t>1.52</t>
  </si>
  <si>
    <t>4.53</t>
  </si>
  <si>
    <t>1.47</t>
  </si>
  <si>
    <t>119</t>
  </si>
  <si>
    <t>7.41</t>
  </si>
  <si>
    <t>24.3</t>
  </si>
  <si>
    <t>4.49</t>
  </si>
  <si>
    <t>301</t>
  </si>
  <si>
    <t>1.49</t>
  </si>
  <si>
    <t>6.63</t>
  </si>
  <si>
    <t>1.94</t>
  </si>
  <si>
    <t>4.79</t>
  </si>
  <si>
    <t>127</t>
  </si>
  <si>
    <t>75</t>
  </si>
  <si>
    <t>26.1</t>
  </si>
  <si>
    <t>3.18</t>
  </si>
  <si>
    <t>315</t>
  </si>
  <si>
    <t>2.49</t>
  </si>
  <si>
    <t>7.6</t>
  </si>
  <si>
    <t xml:space="preserve"> 2</t>
  </si>
  <si>
    <t>59</t>
  </si>
  <si>
    <t>6.12</t>
  </si>
  <si>
    <t>170</t>
  </si>
  <si>
    <t>2.61</t>
  </si>
  <si>
    <t>1.64</t>
  </si>
  <si>
    <t>9.94</t>
  </si>
  <si>
    <t>93</t>
  </si>
  <si>
    <t>31</t>
  </si>
  <si>
    <t>5.41</t>
  </si>
  <si>
    <t>1.99</t>
  </si>
  <si>
    <t>3.12</t>
  </si>
  <si>
    <t>7.05</t>
  </si>
  <si>
    <t>1.06</t>
  </si>
  <si>
    <t>45</t>
  </si>
  <si>
    <t>598</t>
  </si>
  <si>
    <t>4.48</t>
  </si>
  <si>
    <t>1.86</t>
  </si>
  <si>
    <t>78</t>
  </si>
  <si>
    <t>26.6</t>
  </si>
  <si>
    <t>2.9</t>
  </si>
  <si>
    <t>1.11</t>
  </si>
  <si>
    <t>263</t>
  </si>
  <si>
    <t>3.17</t>
  </si>
  <si>
    <t>14.4</t>
  </si>
  <si>
    <t>1.2</t>
  </si>
  <si>
    <t>70</t>
  </si>
  <si>
    <t>46</t>
  </si>
  <si>
    <t>28.4</t>
  </si>
  <si>
    <t>6.82</t>
  </si>
  <si>
    <t>2.06</t>
  </si>
  <si>
    <t>335</t>
  </si>
  <si>
    <t>4.74</t>
  </si>
  <si>
    <t>8.85</t>
  </si>
  <si>
    <t>0.85</t>
  </si>
  <si>
    <t>164</t>
  </si>
  <si>
    <t>88</t>
  </si>
  <si>
    <t>27.1</t>
  </si>
  <si>
    <t>6.42</t>
  </si>
  <si>
    <t>231</t>
  </si>
  <si>
    <t>4.1</t>
  </si>
  <si>
    <t>13.43</t>
  </si>
  <si>
    <t>1.9</t>
  </si>
  <si>
    <t>266</t>
  </si>
  <si>
    <t>3.22</t>
  </si>
  <si>
    <t>3.73</t>
  </si>
  <si>
    <t>1.67</t>
  </si>
  <si>
    <t xml:space="preserve">2 </t>
  </si>
  <si>
    <t>23.5</t>
  </si>
  <si>
    <t>3.65</t>
  </si>
  <si>
    <t>1.73</t>
  </si>
  <si>
    <t>364</t>
  </si>
  <si>
    <t>6.8</t>
  </si>
  <si>
    <t>1.43</t>
  </si>
  <si>
    <t>24.9</t>
  </si>
  <si>
    <t>4.7</t>
  </si>
  <si>
    <t>1.38</t>
  </si>
  <si>
    <t>344</t>
  </si>
  <si>
    <t>14.43</t>
  </si>
  <si>
    <t>0.72</t>
  </si>
  <si>
    <t>61</t>
  </si>
  <si>
    <t>22.4</t>
  </si>
  <si>
    <t>4.36</t>
  </si>
  <si>
    <t>2.79</t>
  </si>
  <si>
    <t>1.98</t>
  </si>
  <si>
    <t>1.01</t>
  </si>
  <si>
    <t>2.74</t>
  </si>
  <si>
    <t>1.85</t>
  </si>
  <si>
    <t>195</t>
  </si>
  <si>
    <t>3.51</t>
  </si>
  <si>
    <t>1.31</t>
  </si>
  <si>
    <t>27.4</t>
  </si>
  <si>
    <t>4.85</t>
  </si>
  <si>
    <t>2.99</t>
  </si>
  <si>
    <t>316</t>
  </si>
  <si>
    <t>5.44</t>
  </si>
  <si>
    <t>0.89</t>
  </si>
  <si>
    <t>145</t>
  </si>
  <si>
    <t>73</t>
  </si>
  <si>
    <t>22.0</t>
  </si>
  <si>
    <t>4.02</t>
  </si>
  <si>
    <t>293</t>
  </si>
  <si>
    <t>1.02</t>
  </si>
  <si>
    <t>7.09</t>
  </si>
  <si>
    <t>1.4</t>
  </si>
  <si>
    <t>133</t>
  </si>
  <si>
    <t>41</t>
  </si>
  <si>
    <t>1.82</t>
  </si>
  <si>
    <t>257</t>
  </si>
  <si>
    <t>0.78</t>
  </si>
  <si>
    <t>4.09</t>
  </si>
  <si>
    <t>131</t>
  </si>
  <si>
    <t>26.9</t>
  </si>
  <si>
    <t>2.38</t>
  </si>
  <si>
    <t>340</t>
  </si>
  <si>
    <t>10.74</t>
  </si>
  <si>
    <t>116</t>
  </si>
  <si>
    <t>27.0</t>
  </si>
  <si>
    <t>250</t>
  </si>
  <si>
    <t>5.19</t>
  </si>
  <si>
    <t>132</t>
  </si>
  <si>
    <t>35</t>
  </si>
  <si>
    <t>3.02</t>
  </si>
  <si>
    <t>218</t>
  </si>
  <si>
    <t>1.45</t>
  </si>
  <si>
    <t>5.87</t>
  </si>
  <si>
    <t>1.58</t>
  </si>
  <si>
    <t>98</t>
  </si>
  <si>
    <t>25.0</t>
  </si>
  <si>
    <t>13</t>
  </si>
  <si>
    <t>30.7</t>
  </si>
  <si>
    <t>5.28</t>
  </si>
  <si>
    <t>2.22</t>
  </si>
  <si>
    <t>8.35</t>
  </si>
  <si>
    <t>0.96</t>
  </si>
  <si>
    <t>82</t>
  </si>
  <si>
    <t>2.87</t>
  </si>
  <si>
    <t>0.71</t>
  </si>
  <si>
    <t>2.02</t>
  </si>
  <si>
    <t>166</t>
  </si>
  <si>
    <t>52</t>
  </si>
  <si>
    <t>27.9</t>
  </si>
  <si>
    <t>4.16</t>
  </si>
  <si>
    <t>357</t>
  </si>
  <si>
    <t>149</t>
  </si>
  <si>
    <t>27.3</t>
  </si>
  <si>
    <t>4.24</t>
  </si>
  <si>
    <t>26.78</t>
  </si>
  <si>
    <t>3.31</t>
  </si>
  <si>
    <t>5.12</t>
  </si>
  <si>
    <t>2.2</t>
  </si>
  <si>
    <t>141</t>
  </si>
  <si>
    <t>25.3</t>
  </si>
  <si>
    <t>4.87</t>
  </si>
  <si>
    <t>1.81</t>
  </si>
  <si>
    <t>6.23</t>
  </si>
  <si>
    <t>54</t>
  </si>
  <si>
    <t>3.55</t>
  </si>
  <si>
    <t>272</t>
  </si>
  <si>
    <t>8.95</t>
  </si>
  <si>
    <t>3.96</t>
  </si>
  <si>
    <t>1.41</t>
  </si>
  <si>
    <t>2.18</t>
  </si>
  <si>
    <t>15.76</t>
  </si>
  <si>
    <t>1.33</t>
  </si>
  <si>
    <t>33.0</t>
  </si>
  <si>
    <t>4.4</t>
  </si>
  <si>
    <t>3.59</t>
  </si>
  <si>
    <t>7.84</t>
  </si>
  <si>
    <t>1.39</t>
  </si>
  <si>
    <t>20.2</t>
  </si>
  <si>
    <t>3.67</t>
  </si>
  <si>
    <t>1.77</t>
  </si>
  <si>
    <t>6.18</t>
  </si>
  <si>
    <t>3.48</t>
  </si>
  <si>
    <t>359</t>
  </si>
  <si>
    <t>4.2</t>
  </si>
  <si>
    <t>20.3</t>
  </si>
  <si>
    <t>5.36</t>
  </si>
  <si>
    <t>1.93</t>
  </si>
  <si>
    <t>240</t>
  </si>
  <si>
    <t>2.19</t>
  </si>
  <si>
    <t>138</t>
  </si>
  <si>
    <t>27.6</t>
  </si>
  <si>
    <t>5.7</t>
  </si>
  <si>
    <t>2.3</t>
  </si>
  <si>
    <t>279</t>
  </si>
  <si>
    <t>15.45</t>
  </si>
  <si>
    <t>24.8</t>
  </si>
  <si>
    <t>2.24</t>
  </si>
  <si>
    <t>2.55</t>
  </si>
  <si>
    <t>5.26</t>
  </si>
  <si>
    <t>1.13</t>
  </si>
  <si>
    <t>29.1</t>
  </si>
  <si>
    <t>7.81</t>
  </si>
  <si>
    <t>362</t>
  </si>
  <si>
    <t>22.6</t>
  </si>
  <si>
    <t>5.13</t>
  </si>
  <si>
    <t>251</t>
  </si>
  <si>
    <t>1.97</t>
  </si>
  <si>
    <t>1.62</t>
  </si>
  <si>
    <t>3.75</t>
  </si>
  <si>
    <t>192</t>
  </si>
  <si>
    <t>6.6</t>
  </si>
  <si>
    <t>1.23</t>
  </si>
  <si>
    <t>26.3</t>
  </si>
  <si>
    <t>1.61</t>
  </si>
  <si>
    <t>223</t>
  </si>
  <si>
    <t>5.74</t>
  </si>
  <si>
    <t>0.98</t>
  </si>
  <si>
    <t>130</t>
  </si>
  <si>
    <t>26.5</t>
  </si>
  <si>
    <t>4.84</t>
  </si>
  <si>
    <t>310</t>
  </si>
  <si>
    <t>0.99</t>
  </si>
  <si>
    <t>5.221</t>
  </si>
  <si>
    <t>23.3</t>
  </si>
  <si>
    <t>232</t>
  </si>
  <si>
    <t>7.95</t>
  </si>
  <si>
    <t>5.56</t>
  </si>
  <si>
    <t>2.44</t>
  </si>
  <si>
    <t>214</t>
  </si>
  <si>
    <t>7.63</t>
  </si>
  <si>
    <t>123</t>
  </si>
  <si>
    <t>227</t>
  </si>
  <si>
    <t>2.8</t>
  </si>
  <si>
    <t>37</t>
  </si>
  <si>
    <t>23.1</t>
  </si>
  <si>
    <t>252</t>
  </si>
  <si>
    <t>5.62</t>
  </si>
  <si>
    <t>118</t>
  </si>
  <si>
    <t>2.76</t>
  </si>
  <si>
    <t>7.17</t>
  </si>
  <si>
    <t>48</t>
  </si>
  <si>
    <t>1.78</t>
  </si>
  <si>
    <t>169</t>
  </si>
  <si>
    <t>5.03</t>
  </si>
  <si>
    <t>1.08</t>
  </si>
  <si>
    <t>21.8</t>
  </si>
  <si>
    <t>4.57</t>
  </si>
  <si>
    <t>213</t>
  </si>
  <si>
    <t>7.94</t>
  </si>
  <si>
    <t>1.5</t>
  </si>
  <si>
    <t>21.5</t>
  </si>
  <si>
    <t>4.91</t>
  </si>
  <si>
    <t>1.48</t>
  </si>
  <si>
    <t>201</t>
  </si>
  <si>
    <t>5.46</t>
  </si>
  <si>
    <t>2.08</t>
  </si>
  <si>
    <t>0.87</t>
  </si>
  <si>
    <t>148</t>
  </si>
  <si>
    <t>9</t>
  </si>
  <si>
    <t>26.7</t>
  </si>
  <si>
    <t>306</t>
  </si>
  <si>
    <t>4.29</t>
  </si>
  <si>
    <t>6</t>
  </si>
  <si>
    <t>2.39</t>
  </si>
  <si>
    <t>9.45</t>
  </si>
  <si>
    <t>28.5</t>
  </si>
  <si>
    <t>3.79</t>
  </si>
  <si>
    <t>0.76</t>
  </si>
  <si>
    <t>275</t>
  </si>
  <si>
    <t>255</t>
  </si>
  <si>
    <t>7.71</t>
  </si>
  <si>
    <t>5.84</t>
  </si>
  <si>
    <t>2.98</t>
  </si>
  <si>
    <t>11.54</t>
  </si>
  <si>
    <t>161</t>
  </si>
  <si>
    <t>30.5</t>
  </si>
  <si>
    <t>1.28</t>
  </si>
  <si>
    <t>99</t>
  </si>
  <si>
    <t>32.2</t>
  </si>
  <si>
    <t>4.61</t>
  </si>
  <si>
    <t>326</t>
  </si>
  <si>
    <t>7.57</t>
  </si>
  <si>
    <t>26.31</t>
  </si>
  <si>
    <t>7.69</t>
  </si>
  <si>
    <t>6.01</t>
  </si>
  <si>
    <t>139</t>
  </si>
  <si>
    <t>3.41</t>
  </si>
  <si>
    <t>244</t>
  </si>
  <si>
    <t>23.9</t>
  </si>
  <si>
    <t>4.21</t>
  </si>
  <si>
    <t>277</t>
  </si>
  <si>
    <t>3.89</t>
  </si>
  <si>
    <t>11.28</t>
  </si>
  <si>
    <t>2.36</t>
  </si>
  <si>
    <t>13.17</t>
  </si>
  <si>
    <t>2.95</t>
  </si>
  <si>
    <t>5.06</t>
  </si>
  <si>
    <t>21.6</t>
  </si>
  <si>
    <t>447</t>
  </si>
  <si>
    <t>3.57</t>
  </si>
  <si>
    <t>12.19</t>
  </si>
  <si>
    <t>103</t>
  </si>
  <si>
    <t>23.0</t>
  </si>
  <si>
    <t>249</t>
  </si>
  <si>
    <t>2.57</t>
  </si>
  <si>
    <t>6.79</t>
  </si>
  <si>
    <t>34.2</t>
  </si>
  <si>
    <t>6.51</t>
  </si>
  <si>
    <t>180</t>
  </si>
  <si>
    <t>9.75</t>
  </si>
  <si>
    <t>21.9</t>
  </si>
  <si>
    <t>0.79</t>
  </si>
  <si>
    <t>5.66</t>
  </si>
  <si>
    <t>1.36</t>
  </si>
  <si>
    <t>22.1</t>
  </si>
  <si>
    <t>225</t>
  </si>
  <si>
    <t>14.7</t>
  </si>
  <si>
    <t>31.6</t>
  </si>
  <si>
    <t>5.92</t>
  </si>
  <si>
    <t>303</t>
  </si>
  <si>
    <t>13.44</t>
  </si>
  <si>
    <t>2.33</t>
  </si>
  <si>
    <t>1.51</t>
  </si>
  <si>
    <t>207</t>
  </si>
  <si>
    <t>3.93</t>
  </si>
  <si>
    <t>0.77</t>
  </si>
  <si>
    <t>38</t>
  </si>
  <si>
    <t>6.71</t>
  </si>
  <si>
    <t>241</t>
  </si>
  <si>
    <t>8.6</t>
  </si>
  <si>
    <t>0.92</t>
  </si>
  <si>
    <t>5.96</t>
  </si>
  <si>
    <t>320</t>
  </si>
  <si>
    <t>14.85</t>
  </si>
  <si>
    <t>0.53</t>
  </si>
  <si>
    <t>94</t>
  </si>
  <si>
    <t>24.5</t>
  </si>
  <si>
    <t>299</t>
  </si>
  <si>
    <t>28.7</t>
  </si>
  <si>
    <t>3.71</t>
  </si>
  <si>
    <t>1.72</t>
  </si>
  <si>
    <t>12.01</t>
  </si>
  <si>
    <t>22.2</t>
  </si>
  <si>
    <t>3.91</t>
  </si>
  <si>
    <t>77</t>
  </si>
  <si>
    <t>12.47</t>
  </si>
  <si>
    <t>0.75</t>
  </si>
  <si>
    <t>25.4</t>
  </si>
  <si>
    <t>4.41</t>
  </si>
  <si>
    <t>234</t>
  </si>
  <si>
    <t>1.24</t>
  </si>
  <si>
    <t>9.39</t>
  </si>
  <si>
    <t>23</t>
  </si>
  <si>
    <t>4.3</t>
  </si>
  <si>
    <t>259</t>
  </si>
  <si>
    <t>5.11</t>
  </si>
  <si>
    <t>9.05</t>
  </si>
  <si>
    <t>23.7</t>
  </si>
  <si>
    <t>1.83</t>
  </si>
  <si>
    <t>305</t>
  </si>
  <si>
    <t>2.03</t>
  </si>
  <si>
    <t>4.96</t>
  </si>
  <si>
    <t>0.91</t>
  </si>
  <si>
    <t>2.5</t>
  </si>
  <si>
    <t>8.97</t>
  </si>
  <si>
    <t>34.4</t>
  </si>
  <si>
    <t>3.36</t>
  </si>
  <si>
    <t>285</t>
  </si>
  <si>
    <t>124</t>
  </si>
  <si>
    <t>55</t>
  </si>
  <si>
    <t>38.1</t>
  </si>
  <si>
    <t>1.56</t>
  </si>
  <si>
    <t>13.21</t>
  </si>
  <si>
    <t>29.8</t>
  </si>
  <si>
    <t>4.98</t>
  </si>
  <si>
    <t>1.3</t>
  </si>
  <si>
    <t>204</t>
  </si>
  <si>
    <t>4.55</t>
  </si>
  <si>
    <t>28</t>
  </si>
  <si>
    <t>2.04</t>
  </si>
  <si>
    <t>13.74</t>
  </si>
  <si>
    <t>30.6</t>
  </si>
  <si>
    <t>1.12</t>
  </si>
  <si>
    <t>7.5</t>
  </si>
  <si>
    <t>3.97</t>
  </si>
  <si>
    <t>3.82</t>
  </si>
  <si>
    <t>11.07</t>
  </si>
  <si>
    <t>5.29</t>
  </si>
  <si>
    <t>10.89</t>
  </si>
  <si>
    <t>29.4</t>
  </si>
  <si>
    <t>1.87</t>
  </si>
  <si>
    <t>0.81</t>
  </si>
  <si>
    <t>42</t>
  </si>
  <si>
    <t>36.3</t>
  </si>
  <si>
    <t>6.15</t>
  </si>
  <si>
    <t>2.48</t>
  </si>
  <si>
    <t>1.26</t>
  </si>
  <si>
    <t>22.7</t>
  </si>
  <si>
    <t>7.55</t>
  </si>
  <si>
    <t>21.7</t>
  </si>
  <si>
    <t>2.14</t>
  </si>
  <si>
    <t>7.36</t>
  </si>
  <si>
    <t>0.86</t>
  </si>
  <si>
    <t>6.53</t>
  </si>
  <si>
    <t>35.2</t>
  </si>
  <si>
    <t>3.87</t>
  </si>
  <si>
    <t>256</t>
  </si>
  <si>
    <t>296</t>
  </si>
  <si>
    <t>7.72</t>
  </si>
  <si>
    <t>21.4</t>
  </si>
  <si>
    <t>4.9</t>
  </si>
  <si>
    <t>2.64</t>
  </si>
  <si>
    <t>6.16</t>
  </si>
  <si>
    <t>126</t>
  </si>
  <si>
    <t>8.83</t>
  </si>
  <si>
    <t>29</t>
  </si>
  <si>
    <t>2.72</t>
  </si>
  <si>
    <t>2.13</t>
  </si>
  <si>
    <t>3.35</t>
  </si>
  <si>
    <t>287</t>
  </si>
  <si>
    <t>3.58</t>
  </si>
  <si>
    <t>13.94</t>
  </si>
  <si>
    <t>8.68</t>
  </si>
  <si>
    <t>246</t>
  </si>
  <si>
    <t>269</t>
  </si>
  <si>
    <t>8.18</t>
  </si>
  <si>
    <t>26.4</t>
  </si>
  <si>
    <t>6.19</t>
  </si>
  <si>
    <t>8.93</t>
  </si>
  <si>
    <t>30</t>
  </si>
  <si>
    <t>5.82</t>
  </si>
  <si>
    <t>11.66</t>
  </si>
  <si>
    <t>6.97</t>
  </si>
  <si>
    <t>129</t>
  </si>
  <si>
    <t>20.6</t>
  </si>
  <si>
    <t>2.7</t>
  </si>
  <si>
    <t>5.38</t>
  </si>
  <si>
    <t>15.6</t>
  </si>
  <si>
    <t>4.12</t>
  </si>
  <si>
    <t>2.26</t>
  </si>
  <si>
    <t>366</t>
  </si>
  <si>
    <t>3.45</t>
  </si>
  <si>
    <t>13.35</t>
  </si>
  <si>
    <t>6.07</t>
  </si>
  <si>
    <t>0.83</t>
  </si>
  <si>
    <t>6.04</t>
  </si>
  <si>
    <t>294</t>
  </si>
  <si>
    <t>3.3</t>
  </si>
  <si>
    <t>5.99</t>
  </si>
  <si>
    <t>297</t>
  </si>
  <si>
    <t>31.9</t>
  </si>
  <si>
    <t>5.98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</si>
</sst>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0_);[Red]\(0.00\)"/>
    <numFmt numFmtId="179" formatCode="0.0_ "/>
  </numFmts>
  <fonts count="27">
    <font>
      <sz val="11"/>
      <name val="等线"/>
      <charset val="134"/>
    </font>
    <font>
      <b/>
      <sz val="11"/>
      <name val="等线"/>
      <charset val="134"/>
    </font>
    <font>
      <b/>
      <sz val="11"/>
      <color rgb="FFFF000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  <scheme val="minor"/>
    </font>
    <font>
      <b/>
      <sz val="11"/>
      <color rgb="FF000000"/>
      <name val="等线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1" applyNumberFormat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4" borderId="11" applyNumberFormat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3">
    <xf numFmtId="0" fontId="0" fillId="0" borderId="0" xfId="0">
      <alignment vertical="center"/>
    </xf>
    <xf numFmtId="49" fontId="1" fillId="0" borderId="1" xfId="49" applyNumberFormat="1" applyFont="1" applyFill="1" applyBorder="1" applyAlignment="1">
      <alignment horizontal="center" vertical="center" wrapText="1"/>
    </xf>
    <xf numFmtId="49" fontId="1" fillId="0" borderId="1" xfId="49" applyNumberFormat="1" applyFont="1" applyFill="1" applyBorder="1" applyAlignment="1">
      <alignment horizontal="center" vertical="center" wrapText="1"/>
    </xf>
    <xf numFmtId="49" fontId="2" fillId="0" borderId="1" xfId="49" applyNumberFormat="1" applyFont="1" applyFill="1" applyBorder="1" applyAlignment="1">
      <alignment horizontal="center" vertical="center" wrapText="1"/>
    </xf>
    <xf numFmtId="0" fontId="1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1" fillId="0" borderId="1" xfId="49" applyNumberFormat="1" applyFont="1" applyFill="1" applyBorder="1" applyAlignment="1">
      <alignment horizontal="center" vertical="center" wrapText="1"/>
    </xf>
    <xf numFmtId="176" fontId="1" fillId="0" borderId="1" xfId="49" applyNumberFormat="1" applyFont="1" applyFill="1" applyBorder="1" applyAlignment="1">
      <alignment horizontal="center" vertical="center" wrapText="1"/>
    </xf>
    <xf numFmtId="176" fontId="1" fillId="0" borderId="1" xfId="49" applyNumberFormat="1" applyFont="1" applyFill="1" applyBorder="1" applyAlignment="1">
      <alignment horizontal="center" vertical="center" wrapText="1"/>
    </xf>
    <xf numFmtId="178" fontId="1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0" fontId="1" fillId="0" borderId="2" xfId="49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179" fontId="3" fillId="0" borderId="3" xfId="0" applyNumberFormat="1" applyFont="1" applyFill="1" applyBorder="1" applyAlignment="1">
      <alignment horizontal="center" vertical="center"/>
    </xf>
    <xf numFmtId="49" fontId="1" fillId="0" borderId="3" xfId="49" applyNumberFormat="1" applyFont="1" applyFill="1" applyBorder="1" applyAlignment="1">
      <alignment horizontal="center" vertical="center" wrapText="1"/>
    </xf>
    <xf numFmtId="0" fontId="1" fillId="0" borderId="3" xfId="49" applyNumberFormat="1" applyFont="1" applyFill="1" applyBorder="1" applyAlignment="1">
      <alignment horizontal="center" vertical="center" wrapText="1"/>
    </xf>
    <xf numFmtId="0" fontId="1" fillId="0" borderId="2" xfId="4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49" applyFont="1" applyFill="1" applyBorder="1" applyAlignment="1">
      <alignment horizontal="center" vertical="center"/>
    </xf>
    <xf numFmtId="0" fontId="5" fillId="0" borderId="3" xfId="49" applyFont="1" applyFill="1" applyBorder="1" applyAlignment="1">
      <alignment horizontal="center" vertical="center"/>
    </xf>
    <xf numFmtId="0" fontId="5" fillId="0" borderId="1" xfId="49" applyNumberFormat="1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0" fontId="1" fillId="0" borderId="3" xfId="49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4" fillId="0" borderId="1" xfId="49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7" fontId="1" fillId="0" borderId="1" xfId="49" applyNumberFormat="1" applyFont="1" applyFill="1" applyBorder="1" applyAlignment="1">
      <alignment horizontal="center" vertical="center" wrapText="1"/>
    </xf>
    <xf numFmtId="177" fontId="1" fillId="0" borderId="2" xfId="49" applyNumberFormat="1" applyFont="1" applyFill="1" applyBorder="1" applyAlignment="1">
      <alignment horizontal="center" vertical="center" wrapText="1"/>
    </xf>
    <xf numFmtId="176" fontId="1" fillId="0" borderId="2" xfId="49" applyNumberFormat="1" applyFont="1" applyFill="1" applyBorder="1" applyAlignment="1">
      <alignment horizontal="center" vertical="center" wrapText="1"/>
    </xf>
    <xf numFmtId="178" fontId="1" fillId="0" borderId="1" xfId="49" applyNumberFormat="1" applyFont="1" applyFill="1" applyBorder="1" applyAlignment="1">
      <alignment horizontal="center" vertical="center" wrapText="1"/>
    </xf>
    <xf numFmtId="176" fontId="1" fillId="0" borderId="2" xfId="49" applyNumberFormat="1" applyFont="1" applyFill="1" applyBorder="1" applyAlignment="1">
      <alignment horizontal="center" vertical="center" wrapText="1"/>
    </xf>
    <xf numFmtId="176" fontId="5" fillId="0" borderId="1" xfId="49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49" applyNumberFormat="1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/>
    </xf>
    <xf numFmtId="0" fontId="1" fillId="0" borderId="5" xfId="49" applyNumberFormat="1" applyFont="1" applyFill="1" applyBorder="1" applyAlignment="1">
      <alignment horizontal="center" vertical="center" wrapText="1"/>
    </xf>
    <xf numFmtId="0" fontId="1" fillId="0" borderId="6" xfId="49" applyNumberFormat="1" applyFont="1" applyFill="1" applyBorder="1" applyAlignment="1">
      <alignment horizontal="center" vertical="center" wrapText="1"/>
    </xf>
    <xf numFmtId="176" fontId="1" fillId="0" borderId="6" xfId="49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176" fontId="5" fillId="0" borderId="6" xfId="49" applyNumberFormat="1" applyFont="1" applyFill="1" applyBorder="1" applyAlignment="1">
      <alignment horizontal="center"/>
    </xf>
    <xf numFmtId="0" fontId="1" fillId="0" borderId="7" xfId="49" applyNumberFormat="1" applyFont="1" applyFill="1" applyBorder="1" applyAlignment="1">
      <alignment horizontal="center" vertical="center" wrapText="1"/>
    </xf>
    <xf numFmtId="177" fontId="5" fillId="0" borderId="1" xfId="49" applyNumberFormat="1" applyFont="1" applyFill="1" applyBorder="1" applyAlignment="1">
      <alignment horizontal="center" vertical="center"/>
    </xf>
    <xf numFmtId="177" fontId="1" fillId="0" borderId="1" xfId="49" applyNumberFormat="1" applyFont="1" applyFill="1" applyBorder="1" applyAlignment="1">
      <alignment horizontal="center" vertical="center"/>
    </xf>
    <xf numFmtId="178" fontId="1" fillId="0" borderId="2" xfId="49" applyNumberFormat="1" applyFont="1" applyFill="1" applyBorder="1" applyAlignment="1">
      <alignment horizontal="center" vertical="center" wrapText="1"/>
    </xf>
    <xf numFmtId="49" fontId="4" fillId="0" borderId="1" xfId="49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176" fontId="5" fillId="0" borderId="7" xfId="49" applyNumberFormat="1" applyFont="1" applyFill="1" applyBorder="1" applyAlignment="1">
      <alignment horizontal="center" vertical="center"/>
    </xf>
    <xf numFmtId="0" fontId="4" fillId="0" borderId="1" xfId="49" applyNumberFormat="1" applyFont="1" applyFill="1" applyBorder="1" applyAlignment="1">
      <alignment horizontal="center"/>
    </xf>
    <xf numFmtId="176" fontId="5" fillId="0" borderId="1" xfId="49" applyNumberFormat="1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2" fillId="0" borderId="1" xfId="49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9" fontId="6" fillId="0" borderId="1" xfId="49" applyNumberFormat="1" applyFont="1" applyFill="1" applyBorder="1" applyAlignment="1">
      <alignment horizontal="center" vertical="center"/>
    </xf>
    <xf numFmtId="176" fontId="2" fillId="0" borderId="1" xfId="49" applyNumberFormat="1" applyFont="1" applyFill="1" applyBorder="1" applyAlignment="1">
      <alignment horizontal="center" vertical="center" wrapText="1"/>
    </xf>
    <xf numFmtId="177" fontId="2" fillId="0" borderId="2" xfId="49" applyNumberFormat="1" applyFont="1" applyFill="1" applyBorder="1" applyAlignment="1">
      <alignment horizontal="center" vertical="center" wrapText="1"/>
    </xf>
    <xf numFmtId="178" fontId="2" fillId="0" borderId="2" xfId="49" applyNumberFormat="1" applyFont="1" applyFill="1" applyBorder="1" applyAlignment="1">
      <alignment horizontal="center" vertical="center" wrapText="1"/>
    </xf>
    <xf numFmtId="176" fontId="2" fillId="0" borderId="2" xfId="49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76" fontId="2" fillId="0" borderId="2" xfId="49" applyNumberFormat="1" applyFont="1" applyFill="1" applyBorder="1" applyAlignment="1">
      <alignment horizontal="center" vertical="center" wrapText="1"/>
    </xf>
    <xf numFmtId="49" fontId="2" fillId="0" borderId="1" xfId="49" applyNumberFormat="1" applyFont="1" applyFill="1" applyBorder="1" applyAlignment="1">
      <alignment horizontal="center" vertical="center" wrapText="1"/>
    </xf>
    <xf numFmtId="178" fontId="2" fillId="0" borderId="1" xfId="49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08"/>
  <sheetViews>
    <sheetView tabSelected="1" zoomScale="90" zoomScaleNormal="90" workbookViewId="0">
      <pane ySplit="1" topLeftCell="A180" activePane="bottomLeft" state="frozen"/>
      <selection/>
      <selection pane="bottomLeft" activeCell="E1" sqref="E$1:E$1048576"/>
    </sheetView>
  </sheetViews>
  <sheetFormatPr defaultColWidth="8.66371681415929" defaultRowHeight="13.85"/>
  <cols>
    <col min="1" max="1" width="9.53097345132743" style="4" customWidth="1"/>
    <col min="2" max="2" width="9.20353982300885" style="2" customWidth="1"/>
    <col min="3" max="3" width="8.51327433628319" style="2" customWidth="1"/>
    <col min="4" max="4" width="4.86725663716814" style="2" customWidth="1"/>
    <col min="5" max="5" width="5.60176991150442" style="2" customWidth="1"/>
    <col min="6" max="6" width="8.3716814159292" style="5" customWidth="1"/>
    <col min="7" max="7" width="9" style="5" customWidth="1"/>
    <col min="8" max="8" width="9" style="6" customWidth="1"/>
    <col min="9" max="12" width="9" style="5" customWidth="1"/>
    <col min="13" max="14" width="8.66371681415929" style="2" customWidth="1"/>
    <col min="15" max="15" width="8" style="7" customWidth="1"/>
    <col min="16" max="16" width="8" style="8" customWidth="1"/>
    <col min="17" max="17" width="11" style="8" customWidth="1"/>
    <col min="18" max="18" width="6.46902654867257" style="9" customWidth="1"/>
    <col min="19" max="20" width="11.9557522123894" style="9" customWidth="1"/>
    <col min="21" max="21" width="12.1769911504425" style="9" customWidth="1"/>
    <col min="22" max="22" width="9.39823008849558" style="1" customWidth="1"/>
    <col min="23" max="23" width="8.66371681415929" style="10" customWidth="1"/>
    <col min="24" max="24" width="15.5398230088496" style="11" customWidth="1"/>
    <col min="25" max="25" width="10.5663716814159" style="5" customWidth="1"/>
    <col min="26" max="26" width="8.66371681415929" style="2" customWidth="1"/>
    <col min="27" max="28" width="9" style="5" customWidth="1"/>
    <col min="29" max="29" width="10.0973451327434" style="5" customWidth="1"/>
    <col min="30" max="30" width="9" style="5" customWidth="1"/>
    <col min="31" max="31" width="9" style="12" customWidth="1"/>
    <col min="32" max="32" width="9" style="5" customWidth="1"/>
    <col min="33" max="33" width="8.63716814159292" style="2" customWidth="1"/>
    <col min="34" max="438" width="8.66371681415929" style="2" customWidth="1"/>
    <col min="439" max="16384" width="8.66371681415929" style="2"/>
  </cols>
  <sheetData>
    <row r="1" s="1" customFormat="1" ht="48" customHeight="1" spans="1:33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3" t="s">
        <v>6</v>
      </c>
      <c r="H1" s="8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" t="s">
        <v>12</v>
      </c>
      <c r="N1" s="1" t="s">
        <v>13</v>
      </c>
      <c r="O1" s="45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" t="s">
        <v>21</v>
      </c>
      <c r="W1" s="48" t="s">
        <v>22</v>
      </c>
      <c r="X1" s="13" t="s">
        <v>23</v>
      </c>
      <c r="Y1" s="44" t="s">
        <v>24</v>
      </c>
      <c r="Z1" s="1" t="s">
        <v>25</v>
      </c>
      <c r="AA1" s="44" t="s">
        <v>26</v>
      </c>
      <c r="AB1" s="44" t="s">
        <v>27</v>
      </c>
      <c r="AC1" s="44" t="s">
        <v>28</v>
      </c>
      <c r="AD1" s="13" t="s">
        <v>29</v>
      </c>
      <c r="AE1" s="45" t="s">
        <v>30</v>
      </c>
      <c r="AF1" s="13" t="s">
        <v>31</v>
      </c>
      <c r="AG1" s="1" t="s">
        <v>32</v>
      </c>
    </row>
    <row r="2" s="2" customFormat="1" ht="13.9" spans="1:33">
      <c r="A2" s="14">
        <v>1</v>
      </c>
      <c r="B2" s="15">
        <v>1</v>
      </c>
      <c r="C2" s="16" t="s">
        <v>33</v>
      </c>
      <c r="D2" s="17">
        <v>58</v>
      </c>
      <c r="E2" s="18" t="s">
        <v>34</v>
      </c>
      <c r="F2" s="17" t="s">
        <v>35</v>
      </c>
      <c r="G2" s="17" t="s">
        <v>36</v>
      </c>
      <c r="H2" s="6">
        <f t="shared" ref="H2:H65" si="0">F2/G2</f>
        <v>2.08187134502924</v>
      </c>
      <c r="I2" s="17" t="s">
        <v>37</v>
      </c>
      <c r="J2" s="17" t="s">
        <v>38</v>
      </c>
      <c r="K2" s="17" t="s">
        <v>39</v>
      </c>
      <c r="L2" s="17" t="s">
        <v>40</v>
      </c>
      <c r="M2" s="2" t="s">
        <v>41</v>
      </c>
      <c r="N2" s="2" t="s">
        <v>42</v>
      </c>
      <c r="O2" s="46">
        <f t="shared" ref="O2:O65" si="1">N2+(M2-N2)*0.4</f>
        <v>102.6</v>
      </c>
      <c r="P2" s="47">
        <f t="shared" ref="P2:P65" si="2">9.587-(0.402*D2)+(4.56*0.001*(D2^2))-(2.621*0.00001*(D2^2)*O2)+(3.176*0.001*D2*O2)-(1.832*0.01*O2)</f>
        <v>9.584661656</v>
      </c>
      <c r="Q2" s="47">
        <f t="shared" ref="Q2:Q65" si="3">I2*(F2/G2)</f>
        <v>516.304093567251</v>
      </c>
      <c r="R2" s="49">
        <f t="shared" ref="R2:R64" si="4">LOG10(J2/L2)</f>
        <v>0.441907933373729</v>
      </c>
      <c r="S2" s="49">
        <f t="shared" ref="S2:S65" si="5">88.57*J2</f>
        <v>262.1672</v>
      </c>
      <c r="T2" s="49">
        <f t="shared" ref="T2:T65" si="6">18.02*K2</f>
        <v>212.8162</v>
      </c>
      <c r="U2" s="49">
        <f t="shared" ref="U2:U65" si="7">LN(S2*T2/2)</f>
        <v>10.236264169987</v>
      </c>
      <c r="V2" s="13">
        <v>13.52</v>
      </c>
      <c r="W2" s="49">
        <v>35.97</v>
      </c>
      <c r="X2" s="33">
        <v>1</v>
      </c>
      <c r="Y2" s="17">
        <v>0</v>
      </c>
      <c r="Z2" s="2" t="s">
        <v>43</v>
      </c>
      <c r="AA2" s="17">
        <v>0</v>
      </c>
      <c r="AB2" s="17">
        <v>1</v>
      </c>
      <c r="AC2" s="17">
        <v>0</v>
      </c>
      <c r="AD2" s="17" t="s">
        <v>44</v>
      </c>
      <c r="AE2" s="12">
        <v>2</v>
      </c>
      <c r="AF2" s="17" t="s">
        <v>33</v>
      </c>
      <c r="AG2" s="63" t="s">
        <v>45</v>
      </c>
    </row>
    <row r="3" s="2" customFormat="1" ht="13.9" spans="1:33">
      <c r="A3" s="14">
        <v>1</v>
      </c>
      <c r="B3" s="15">
        <v>2</v>
      </c>
      <c r="C3" s="16" t="s">
        <v>33</v>
      </c>
      <c r="D3" s="5">
        <v>32</v>
      </c>
      <c r="E3" s="19">
        <v>27.3</v>
      </c>
      <c r="F3" s="5">
        <v>3.29</v>
      </c>
      <c r="G3" s="5">
        <v>1.44</v>
      </c>
      <c r="H3" s="6">
        <f t="shared" si="0"/>
        <v>2.28472222222222</v>
      </c>
      <c r="I3" s="5">
        <v>239</v>
      </c>
      <c r="J3" s="5">
        <v>1.18</v>
      </c>
      <c r="K3" s="5">
        <v>5.54</v>
      </c>
      <c r="L3" s="5">
        <v>0.72</v>
      </c>
      <c r="M3" s="2" t="s">
        <v>46</v>
      </c>
      <c r="N3" s="2" t="s">
        <v>47</v>
      </c>
      <c r="O3" s="46">
        <f t="shared" si="1"/>
        <v>118.8</v>
      </c>
      <c r="P3" s="47">
        <f t="shared" si="2"/>
        <v>8.101427648</v>
      </c>
      <c r="Q3" s="47">
        <f t="shared" si="3"/>
        <v>546.048611111111</v>
      </c>
      <c r="R3" s="49">
        <f t="shared" si="4"/>
        <v>0.214549510874857</v>
      </c>
      <c r="S3" s="49">
        <f t="shared" si="5"/>
        <v>104.5126</v>
      </c>
      <c r="T3" s="49">
        <f t="shared" si="6"/>
        <v>99.8308</v>
      </c>
      <c r="U3" s="49">
        <f t="shared" si="7"/>
        <v>8.5596372106785</v>
      </c>
      <c r="V3" s="13">
        <v>13</v>
      </c>
      <c r="W3" s="49">
        <v>43.6</v>
      </c>
      <c r="X3" s="11">
        <v>1</v>
      </c>
      <c r="Y3" s="5">
        <v>1</v>
      </c>
      <c r="Z3" s="2" t="s">
        <v>33</v>
      </c>
      <c r="AA3" s="5">
        <v>1</v>
      </c>
      <c r="AB3" s="5">
        <v>1</v>
      </c>
      <c r="AC3" s="5">
        <v>1</v>
      </c>
      <c r="AD3" s="5">
        <v>2</v>
      </c>
      <c r="AE3" s="12">
        <v>2</v>
      </c>
      <c r="AF3" s="5">
        <v>0</v>
      </c>
      <c r="AG3" s="63" t="s">
        <v>45</v>
      </c>
    </row>
    <row r="4" s="2" customFormat="1" ht="13.9" spans="1:33">
      <c r="A4" s="14">
        <v>1</v>
      </c>
      <c r="B4" s="15">
        <v>3</v>
      </c>
      <c r="C4" s="20" t="s">
        <v>33</v>
      </c>
      <c r="D4" s="21" t="s">
        <v>48</v>
      </c>
      <c r="E4" s="22" t="s">
        <v>49</v>
      </c>
      <c r="F4" s="15" t="s">
        <v>50</v>
      </c>
      <c r="G4" s="15" t="s">
        <v>51</v>
      </c>
      <c r="H4" s="6">
        <f t="shared" si="0"/>
        <v>2.84102564102564</v>
      </c>
      <c r="I4" s="15" t="s">
        <v>52</v>
      </c>
      <c r="J4" s="15" t="s">
        <v>53</v>
      </c>
      <c r="K4" s="15" t="s">
        <v>54</v>
      </c>
      <c r="L4" s="15" t="s">
        <v>55</v>
      </c>
      <c r="M4" s="28">
        <v>164</v>
      </c>
      <c r="N4" s="28">
        <v>97</v>
      </c>
      <c r="O4" s="46">
        <f t="shared" si="1"/>
        <v>123.8</v>
      </c>
      <c r="P4" s="47">
        <f t="shared" si="2"/>
        <v>9.371910898</v>
      </c>
      <c r="Q4" s="47">
        <f t="shared" si="3"/>
        <v>1110.84102564103</v>
      </c>
      <c r="R4" s="49">
        <f t="shared" si="4"/>
        <v>0.535113201697349</v>
      </c>
      <c r="S4" s="49">
        <f t="shared" si="5"/>
        <v>318.852</v>
      </c>
      <c r="T4" s="49">
        <f t="shared" si="6"/>
        <v>206.1488</v>
      </c>
      <c r="U4" s="49">
        <f t="shared" si="7"/>
        <v>10.4001781028555</v>
      </c>
      <c r="V4" s="44">
        <v>9.32</v>
      </c>
      <c r="W4" s="49">
        <v>44.24</v>
      </c>
      <c r="X4" s="13">
        <v>1</v>
      </c>
      <c r="Y4" s="15">
        <v>1</v>
      </c>
      <c r="Z4" s="35">
        <v>1</v>
      </c>
      <c r="AA4" s="15">
        <v>1</v>
      </c>
      <c r="AB4" s="15">
        <v>1</v>
      </c>
      <c r="AC4" s="15">
        <v>1</v>
      </c>
      <c r="AD4" s="4" t="s">
        <v>44</v>
      </c>
      <c r="AE4" s="13">
        <v>2</v>
      </c>
      <c r="AF4" s="4" t="s">
        <v>33</v>
      </c>
      <c r="AG4" s="63" t="s">
        <v>45</v>
      </c>
    </row>
    <row r="5" s="2" customFormat="1" ht="13.9" spans="1:33">
      <c r="A5" s="14">
        <v>1</v>
      </c>
      <c r="B5" s="15">
        <v>4</v>
      </c>
      <c r="C5" s="16" t="s">
        <v>33</v>
      </c>
      <c r="D5" s="5">
        <v>45</v>
      </c>
      <c r="E5" s="23">
        <v>16</v>
      </c>
      <c r="F5" s="5">
        <v>4</v>
      </c>
      <c r="G5" s="5">
        <v>1.8</v>
      </c>
      <c r="H5" s="6">
        <f t="shared" si="0"/>
        <v>2.22222222222222</v>
      </c>
      <c r="I5" s="5">
        <v>283</v>
      </c>
      <c r="J5" s="5">
        <v>5.47</v>
      </c>
      <c r="K5" s="5">
        <v>5.96</v>
      </c>
      <c r="L5" s="5">
        <v>1.05</v>
      </c>
      <c r="M5" s="2" t="s">
        <v>56</v>
      </c>
      <c r="N5" s="2" t="s">
        <v>57</v>
      </c>
      <c r="O5" s="46">
        <f t="shared" si="1"/>
        <v>124</v>
      </c>
      <c r="P5" s="47">
        <f t="shared" si="2"/>
        <v>9.600069</v>
      </c>
      <c r="Q5" s="47">
        <f t="shared" si="3"/>
        <v>628.888888888889</v>
      </c>
      <c r="R5" s="49">
        <f t="shared" si="4"/>
        <v>0.716798027263493</v>
      </c>
      <c r="S5" s="49">
        <f t="shared" si="5"/>
        <v>484.4779</v>
      </c>
      <c r="T5" s="49">
        <f t="shared" si="6"/>
        <v>107.3992</v>
      </c>
      <c r="U5" s="49">
        <f t="shared" si="7"/>
        <v>10.1664773689529</v>
      </c>
      <c r="V5" s="13">
        <v>9.3</v>
      </c>
      <c r="W5" s="49">
        <v>45.6</v>
      </c>
      <c r="X5" s="11">
        <v>1</v>
      </c>
      <c r="Y5" s="5">
        <v>0</v>
      </c>
      <c r="Z5" s="2" t="s">
        <v>33</v>
      </c>
      <c r="AA5" s="5">
        <v>1</v>
      </c>
      <c r="AB5" s="5">
        <v>0</v>
      </c>
      <c r="AC5" s="5">
        <v>1</v>
      </c>
      <c r="AD5" s="5">
        <v>2</v>
      </c>
      <c r="AE5" s="12">
        <v>1</v>
      </c>
      <c r="AF5" s="5">
        <v>1</v>
      </c>
      <c r="AG5" s="63" t="s">
        <v>58</v>
      </c>
    </row>
    <row r="6" s="2" customFormat="1" ht="13.9" spans="1:33">
      <c r="A6" s="14">
        <v>1</v>
      </c>
      <c r="B6" s="15">
        <v>5</v>
      </c>
      <c r="C6" s="16" t="s">
        <v>33</v>
      </c>
      <c r="D6" s="2" t="s">
        <v>59</v>
      </c>
      <c r="E6" s="24" t="s">
        <v>60</v>
      </c>
      <c r="F6" s="4">
        <v>6.05</v>
      </c>
      <c r="G6" s="4" t="s">
        <v>61</v>
      </c>
      <c r="H6" s="6">
        <f t="shared" si="0"/>
        <v>3.28804347826087</v>
      </c>
      <c r="I6" s="4" t="s">
        <v>62</v>
      </c>
      <c r="J6" s="4" t="s">
        <v>63</v>
      </c>
      <c r="K6" s="4" t="s">
        <v>64</v>
      </c>
      <c r="L6" s="4" t="s">
        <v>65</v>
      </c>
      <c r="M6" s="2" t="s">
        <v>66</v>
      </c>
      <c r="N6" s="2" t="s">
        <v>67</v>
      </c>
      <c r="O6" s="46">
        <f t="shared" si="1"/>
        <v>104.6</v>
      </c>
      <c r="P6" s="47">
        <f t="shared" si="2"/>
        <v>8.407499906</v>
      </c>
      <c r="Q6" s="47">
        <f t="shared" si="3"/>
        <v>1357.96195652174</v>
      </c>
      <c r="R6" s="49">
        <f t="shared" si="4"/>
        <v>0.267667404106701</v>
      </c>
      <c r="S6" s="49">
        <f t="shared" si="5"/>
        <v>232.9391</v>
      </c>
      <c r="T6" s="49">
        <f t="shared" si="6"/>
        <v>84.3336</v>
      </c>
      <c r="U6" s="49">
        <f t="shared" si="7"/>
        <v>9.19241022756097</v>
      </c>
      <c r="V6" s="13">
        <v>9.03</v>
      </c>
      <c r="W6" s="49">
        <v>39.94</v>
      </c>
      <c r="X6" s="13">
        <v>1</v>
      </c>
      <c r="Y6" s="15">
        <v>1</v>
      </c>
      <c r="Z6" s="35">
        <v>1</v>
      </c>
      <c r="AA6" s="15">
        <v>1</v>
      </c>
      <c r="AB6" s="15">
        <v>1</v>
      </c>
      <c r="AC6" s="15">
        <v>0</v>
      </c>
      <c r="AD6" s="4" t="s">
        <v>44</v>
      </c>
      <c r="AE6" s="13">
        <v>2</v>
      </c>
      <c r="AF6" s="4" t="s">
        <v>33</v>
      </c>
      <c r="AG6" s="63" t="s">
        <v>45</v>
      </c>
    </row>
    <row r="7" s="2" customFormat="1" ht="13.9" spans="1:33">
      <c r="A7" s="14">
        <v>1</v>
      </c>
      <c r="B7" s="15">
        <v>6</v>
      </c>
      <c r="C7" s="16" t="s">
        <v>33</v>
      </c>
      <c r="D7" s="15" t="s">
        <v>68</v>
      </c>
      <c r="E7" s="25" t="s">
        <v>69</v>
      </c>
      <c r="F7" s="4" t="s">
        <v>70</v>
      </c>
      <c r="G7" s="4" t="s">
        <v>71</v>
      </c>
      <c r="H7" s="6">
        <f t="shared" si="0"/>
        <v>5.70642201834862</v>
      </c>
      <c r="I7" s="4" t="s">
        <v>72</v>
      </c>
      <c r="J7" s="4">
        <v>1.83</v>
      </c>
      <c r="K7" s="4">
        <v>16</v>
      </c>
      <c r="L7" s="4" t="s">
        <v>73</v>
      </c>
      <c r="M7" s="2" t="s">
        <v>74</v>
      </c>
      <c r="N7" s="2" t="s">
        <v>57</v>
      </c>
      <c r="O7" s="46">
        <f t="shared" si="1"/>
        <v>132.8</v>
      </c>
      <c r="P7" s="47">
        <f t="shared" si="2"/>
        <v>12.683579728</v>
      </c>
      <c r="Q7" s="47">
        <f t="shared" si="3"/>
        <v>958.678899082569</v>
      </c>
      <c r="R7" s="49">
        <f t="shared" si="4"/>
        <v>0.201753249376818</v>
      </c>
      <c r="S7" s="49">
        <f t="shared" si="5"/>
        <v>162.0831</v>
      </c>
      <c r="T7" s="49">
        <f t="shared" si="6"/>
        <v>288.32</v>
      </c>
      <c r="U7" s="49">
        <f t="shared" si="7"/>
        <v>10.0590329605348</v>
      </c>
      <c r="V7" s="13">
        <v>8.45</v>
      </c>
      <c r="W7" s="49">
        <v>23.59</v>
      </c>
      <c r="X7" s="33">
        <v>1</v>
      </c>
      <c r="Y7" s="17">
        <v>1</v>
      </c>
      <c r="Z7" s="2" t="s">
        <v>33</v>
      </c>
      <c r="AA7" s="17">
        <v>1</v>
      </c>
      <c r="AB7" s="17">
        <v>1</v>
      </c>
      <c r="AC7" s="17">
        <v>1</v>
      </c>
      <c r="AD7" s="17" t="s">
        <v>44</v>
      </c>
      <c r="AE7" s="33">
        <v>2</v>
      </c>
      <c r="AF7" s="17" t="s">
        <v>33</v>
      </c>
      <c r="AG7" s="63" t="str">
        <f>IF(W7&gt;=90,"1",IF(W7&gt;=60,"2",IF(W7&gt;=30,"3",IF(W7&gt;=15,"4",""))))</f>
        <v>4</v>
      </c>
    </row>
    <row r="8" s="2" customFormat="1" ht="13.9" spans="1:33">
      <c r="A8" s="14">
        <v>1</v>
      </c>
      <c r="B8" s="15">
        <v>7</v>
      </c>
      <c r="C8" s="16" t="s">
        <v>33</v>
      </c>
      <c r="D8" s="17" t="s">
        <v>75</v>
      </c>
      <c r="E8" s="18" t="s">
        <v>76</v>
      </c>
      <c r="F8" s="17" t="s">
        <v>77</v>
      </c>
      <c r="G8" s="17" t="s">
        <v>78</v>
      </c>
      <c r="H8" s="6">
        <f t="shared" si="0"/>
        <v>4.81896551724138</v>
      </c>
      <c r="I8" s="17" t="s">
        <v>79</v>
      </c>
      <c r="J8" s="17" t="s">
        <v>80</v>
      </c>
      <c r="K8" s="17" t="s">
        <v>81</v>
      </c>
      <c r="L8" s="17" t="s">
        <v>82</v>
      </c>
      <c r="M8" s="2" t="s">
        <v>83</v>
      </c>
      <c r="N8" s="2" t="s">
        <v>84</v>
      </c>
      <c r="O8" s="46">
        <f t="shared" si="1"/>
        <v>107.6</v>
      </c>
      <c r="P8" s="47">
        <f t="shared" si="2"/>
        <v>8.840179804</v>
      </c>
      <c r="Q8" s="47">
        <f t="shared" si="3"/>
        <v>1166.18965517241</v>
      </c>
      <c r="R8" s="49">
        <f t="shared" si="4"/>
        <v>-0.00736109964636914</v>
      </c>
      <c r="S8" s="49">
        <f t="shared" si="5"/>
        <v>103.6269</v>
      </c>
      <c r="T8" s="49">
        <f t="shared" si="6"/>
        <v>178.2178</v>
      </c>
      <c r="U8" s="49">
        <f t="shared" si="7"/>
        <v>9.13065616588602</v>
      </c>
      <c r="V8" s="13">
        <v>7.88</v>
      </c>
      <c r="W8" s="49">
        <v>19.77</v>
      </c>
      <c r="X8" s="33">
        <v>1</v>
      </c>
      <c r="Y8" s="17">
        <v>1</v>
      </c>
      <c r="Z8" s="2" t="s">
        <v>33</v>
      </c>
      <c r="AA8" s="17">
        <v>1</v>
      </c>
      <c r="AB8" s="17">
        <v>1</v>
      </c>
      <c r="AC8" s="17">
        <v>0</v>
      </c>
      <c r="AD8" s="17">
        <v>2</v>
      </c>
      <c r="AE8" s="12">
        <v>2</v>
      </c>
      <c r="AF8" s="17">
        <v>1</v>
      </c>
      <c r="AG8" s="63" t="str">
        <f>IF(W8&gt;=90,"1",IF(W8&gt;=60,"2",IF(W8&gt;=30,"3",IF(W8&gt;=15,"4",""))))</f>
        <v>4</v>
      </c>
    </row>
    <row r="9" s="2" customFormat="1" ht="13.9" spans="1:33">
      <c r="A9" s="26">
        <v>0</v>
      </c>
      <c r="B9" s="15">
        <v>8</v>
      </c>
      <c r="C9" s="16" t="s">
        <v>43</v>
      </c>
      <c r="D9" s="21" t="s">
        <v>85</v>
      </c>
      <c r="E9" s="22" t="s">
        <v>86</v>
      </c>
      <c r="F9" s="15" t="s">
        <v>87</v>
      </c>
      <c r="G9" s="15">
        <v>1.83</v>
      </c>
      <c r="H9" s="6">
        <f t="shared" si="0"/>
        <v>2.45901639344262</v>
      </c>
      <c r="I9" s="15" t="s">
        <v>88</v>
      </c>
      <c r="J9" s="15" t="s">
        <v>89</v>
      </c>
      <c r="K9" s="15" t="s">
        <v>90</v>
      </c>
      <c r="L9" s="15">
        <v>1.4</v>
      </c>
      <c r="M9" s="2" t="s">
        <v>91</v>
      </c>
      <c r="N9" s="2" t="s">
        <v>92</v>
      </c>
      <c r="O9" s="46">
        <f t="shared" si="1"/>
        <v>103.6</v>
      </c>
      <c r="P9" s="47">
        <f t="shared" si="2"/>
        <v>9.662379216</v>
      </c>
      <c r="Q9" s="47">
        <f t="shared" si="3"/>
        <v>622.131147540984</v>
      </c>
      <c r="R9" s="49">
        <f t="shared" si="4"/>
        <v>0.343830443746597</v>
      </c>
      <c r="S9" s="49">
        <f t="shared" si="5"/>
        <v>273.6813</v>
      </c>
      <c r="T9" s="49">
        <f t="shared" si="6"/>
        <v>80.5494</v>
      </c>
      <c r="U9" s="49">
        <f t="shared" si="7"/>
        <v>9.30768777097687</v>
      </c>
      <c r="V9" s="44">
        <v>7.8</v>
      </c>
      <c r="W9" s="49">
        <v>21.3</v>
      </c>
      <c r="X9" s="13">
        <v>1</v>
      </c>
      <c r="Y9" s="15">
        <v>0</v>
      </c>
      <c r="Z9" s="2" t="s">
        <v>33</v>
      </c>
      <c r="AA9" s="15">
        <v>1</v>
      </c>
      <c r="AB9" s="15">
        <v>1</v>
      </c>
      <c r="AC9" s="15">
        <v>1</v>
      </c>
      <c r="AD9" s="4" t="s">
        <v>44</v>
      </c>
      <c r="AE9" s="13">
        <v>2</v>
      </c>
      <c r="AF9" s="4" t="s">
        <v>33</v>
      </c>
      <c r="AG9" s="63" t="str">
        <f>IF(W9&gt;=90,"1",IF(W9&gt;=60,"2",IF(W9&gt;=30,"3",IF(W9&gt;=15,"4",""))))</f>
        <v>4</v>
      </c>
    </row>
    <row r="10" s="2" customFormat="1" ht="13.9" spans="1:33">
      <c r="A10" s="14">
        <v>1</v>
      </c>
      <c r="B10" s="15">
        <v>9</v>
      </c>
      <c r="C10" s="16" t="s">
        <v>33</v>
      </c>
      <c r="D10" s="5">
        <v>44</v>
      </c>
      <c r="E10" s="19">
        <v>27.1</v>
      </c>
      <c r="F10" s="5">
        <v>5.77</v>
      </c>
      <c r="G10" s="5">
        <v>1.4</v>
      </c>
      <c r="H10" s="6">
        <f t="shared" si="0"/>
        <v>4.12142857142857</v>
      </c>
      <c r="I10" s="5">
        <v>265</v>
      </c>
      <c r="J10" s="5">
        <v>1.73</v>
      </c>
      <c r="K10" s="5">
        <v>4.45</v>
      </c>
      <c r="L10" s="5">
        <v>1.12</v>
      </c>
      <c r="M10" s="2" t="s">
        <v>93</v>
      </c>
      <c r="N10" s="2" t="s">
        <v>94</v>
      </c>
      <c r="O10" s="46">
        <f t="shared" si="1"/>
        <v>108</v>
      </c>
      <c r="P10" s="47">
        <f t="shared" si="2"/>
        <v>8.36075552</v>
      </c>
      <c r="Q10" s="47">
        <f t="shared" si="3"/>
        <v>1092.17857142857</v>
      </c>
      <c r="R10" s="49">
        <f t="shared" si="4"/>
        <v>0.188828080458614</v>
      </c>
      <c r="S10" s="49">
        <f t="shared" si="5"/>
        <v>153.2261</v>
      </c>
      <c r="T10" s="49">
        <f t="shared" si="6"/>
        <v>80.189</v>
      </c>
      <c r="U10" s="49">
        <f t="shared" si="7"/>
        <v>8.72315377612957</v>
      </c>
      <c r="V10" s="13">
        <v>7.51</v>
      </c>
      <c r="W10" s="49">
        <v>40.25</v>
      </c>
      <c r="X10" s="11">
        <v>1</v>
      </c>
      <c r="Y10" s="5">
        <v>1</v>
      </c>
      <c r="Z10" s="2" t="s">
        <v>33</v>
      </c>
      <c r="AA10" s="5">
        <v>1</v>
      </c>
      <c r="AB10" s="5">
        <v>1</v>
      </c>
      <c r="AC10" s="5">
        <v>1</v>
      </c>
      <c r="AD10" s="5">
        <v>2</v>
      </c>
      <c r="AE10" s="12">
        <v>2</v>
      </c>
      <c r="AF10" s="5">
        <v>1</v>
      </c>
      <c r="AG10" s="63" t="s">
        <v>45</v>
      </c>
    </row>
    <row r="11" s="2" customFormat="1" ht="13.9" spans="1:33">
      <c r="A11" s="26">
        <v>0</v>
      </c>
      <c r="B11" s="15">
        <v>10</v>
      </c>
      <c r="C11" s="16" t="s">
        <v>33</v>
      </c>
      <c r="D11" s="21" t="s">
        <v>95</v>
      </c>
      <c r="E11" s="22" t="s">
        <v>96</v>
      </c>
      <c r="F11" s="15" t="s">
        <v>97</v>
      </c>
      <c r="G11" s="15" t="s">
        <v>98</v>
      </c>
      <c r="H11" s="6">
        <f t="shared" si="0"/>
        <v>1.62992125984252</v>
      </c>
      <c r="I11" s="15" t="s">
        <v>99</v>
      </c>
      <c r="J11" s="15">
        <v>1.96</v>
      </c>
      <c r="K11" s="15" t="s">
        <v>100</v>
      </c>
      <c r="L11" s="15" t="s">
        <v>101</v>
      </c>
      <c r="M11" s="2" t="s">
        <v>102</v>
      </c>
      <c r="N11" s="2" t="s">
        <v>67</v>
      </c>
      <c r="O11" s="46">
        <f t="shared" si="1"/>
        <v>102.2</v>
      </c>
      <c r="P11" s="47">
        <f t="shared" si="2"/>
        <v>7.257487528</v>
      </c>
      <c r="Q11" s="47">
        <f t="shared" si="3"/>
        <v>365.102362204724</v>
      </c>
      <c r="R11" s="49">
        <f t="shared" si="4"/>
        <v>0.305484337090231</v>
      </c>
      <c r="S11" s="49">
        <f t="shared" si="5"/>
        <v>173.5972</v>
      </c>
      <c r="T11" s="49">
        <f t="shared" si="6"/>
        <v>235.161</v>
      </c>
      <c r="U11" s="49">
        <f t="shared" si="7"/>
        <v>9.92386087845287</v>
      </c>
      <c r="V11" s="44">
        <v>7.42</v>
      </c>
      <c r="W11" s="49">
        <v>52.83</v>
      </c>
      <c r="X11" s="13">
        <v>1</v>
      </c>
      <c r="Y11" s="15">
        <v>0</v>
      </c>
      <c r="Z11" s="2" t="s">
        <v>43</v>
      </c>
      <c r="AA11" s="15">
        <v>1</v>
      </c>
      <c r="AB11" s="15">
        <v>0</v>
      </c>
      <c r="AC11" s="15">
        <v>0</v>
      </c>
      <c r="AD11" s="4" t="s">
        <v>44</v>
      </c>
      <c r="AE11" s="13">
        <v>2</v>
      </c>
      <c r="AF11" s="4" t="s">
        <v>33</v>
      </c>
      <c r="AG11" s="63" t="s">
        <v>58</v>
      </c>
    </row>
    <row r="12" s="2" customFormat="1" ht="13.9" spans="1:33">
      <c r="A12" s="14">
        <v>1</v>
      </c>
      <c r="B12" s="15">
        <v>11</v>
      </c>
      <c r="C12" s="16" t="s">
        <v>33</v>
      </c>
      <c r="D12" s="17" t="s">
        <v>103</v>
      </c>
      <c r="E12" s="18" t="s">
        <v>104</v>
      </c>
      <c r="F12" s="17">
        <v>7.17</v>
      </c>
      <c r="G12" s="17" t="s">
        <v>105</v>
      </c>
      <c r="H12" s="6">
        <f t="shared" si="0"/>
        <v>4.39877300613497</v>
      </c>
      <c r="I12" s="17" t="s">
        <v>106</v>
      </c>
      <c r="J12" s="17" t="s">
        <v>107</v>
      </c>
      <c r="K12" s="17" t="s">
        <v>108</v>
      </c>
      <c r="L12" s="17" t="s">
        <v>109</v>
      </c>
      <c r="M12" s="2" t="s">
        <v>110</v>
      </c>
      <c r="N12" s="2" t="s">
        <v>111</v>
      </c>
      <c r="O12" s="46">
        <f t="shared" si="1"/>
        <v>113.4</v>
      </c>
      <c r="P12" s="47">
        <f t="shared" si="2"/>
        <v>10.145679296</v>
      </c>
      <c r="Q12" s="47">
        <f t="shared" si="3"/>
        <v>1429.60122699387</v>
      </c>
      <c r="R12" s="49">
        <f t="shared" si="4"/>
        <v>-0.14938119307596</v>
      </c>
      <c r="S12" s="49">
        <f t="shared" si="5"/>
        <v>84.1415</v>
      </c>
      <c r="T12" s="49">
        <f t="shared" si="6"/>
        <v>55.862</v>
      </c>
      <c r="U12" s="49">
        <f t="shared" si="7"/>
        <v>7.76223708854529</v>
      </c>
      <c r="V12" s="13">
        <v>7.34</v>
      </c>
      <c r="W12" s="49">
        <v>45.37</v>
      </c>
      <c r="X12" s="33">
        <v>1</v>
      </c>
      <c r="Y12" s="33">
        <v>0</v>
      </c>
      <c r="Z12" s="35">
        <v>1</v>
      </c>
      <c r="AA12" s="17">
        <v>1</v>
      </c>
      <c r="AB12" s="17">
        <v>1</v>
      </c>
      <c r="AC12" s="17">
        <v>1</v>
      </c>
      <c r="AD12" s="17" t="s">
        <v>44</v>
      </c>
      <c r="AE12" s="33">
        <v>2</v>
      </c>
      <c r="AF12" s="17" t="s">
        <v>33</v>
      </c>
      <c r="AG12" s="63" t="s">
        <v>58</v>
      </c>
    </row>
    <row r="13" s="2" customFormat="1" ht="13.9" spans="1:33">
      <c r="A13" s="26">
        <v>0</v>
      </c>
      <c r="B13" s="15">
        <v>12</v>
      </c>
      <c r="C13" s="21" t="s">
        <v>33</v>
      </c>
      <c r="D13" s="21" t="s">
        <v>112</v>
      </c>
      <c r="E13" s="22" t="s">
        <v>113</v>
      </c>
      <c r="F13" s="15" t="s">
        <v>114</v>
      </c>
      <c r="G13" s="15" t="s">
        <v>115</v>
      </c>
      <c r="H13" s="6">
        <f t="shared" si="0"/>
        <v>1.10566037735849</v>
      </c>
      <c r="I13" s="15" t="s">
        <v>116</v>
      </c>
      <c r="J13" s="15">
        <v>1.66</v>
      </c>
      <c r="K13" s="15" t="s">
        <v>117</v>
      </c>
      <c r="L13" s="15" t="s">
        <v>118</v>
      </c>
      <c r="M13" s="2" t="s">
        <v>119</v>
      </c>
      <c r="N13" s="2" t="s">
        <v>67</v>
      </c>
      <c r="O13" s="46">
        <f t="shared" si="1"/>
        <v>105.8</v>
      </c>
      <c r="P13" s="47">
        <f t="shared" si="2"/>
        <v>8.931744982</v>
      </c>
      <c r="Q13" s="47">
        <f t="shared" si="3"/>
        <v>322.852830188679</v>
      </c>
      <c r="R13" s="49">
        <f t="shared" si="4"/>
        <v>0.17871540288183</v>
      </c>
      <c r="S13" s="49">
        <f t="shared" si="5"/>
        <v>147.0262</v>
      </c>
      <c r="T13" s="49">
        <f t="shared" si="6"/>
        <v>112.625</v>
      </c>
      <c r="U13" s="49">
        <f t="shared" si="7"/>
        <v>9.0215273375585</v>
      </c>
      <c r="V13" s="13">
        <v>7.15</v>
      </c>
      <c r="W13" s="49">
        <v>59.48</v>
      </c>
      <c r="X13" s="13">
        <v>1</v>
      </c>
      <c r="Y13" s="15">
        <v>1</v>
      </c>
      <c r="Z13" s="2" t="s">
        <v>33</v>
      </c>
      <c r="AA13" s="15">
        <v>0</v>
      </c>
      <c r="AB13" s="15">
        <v>0</v>
      </c>
      <c r="AC13" s="15">
        <v>0</v>
      </c>
      <c r="AD13" s="4" t="s">
        <v>44</v>
      </c>
      <c r="AE13" s="13">
        <v>2</v>
      </c>
      <c r="AF13" s="4" t="s">
        <v>33</v>
      </c>
      <c r="AG13" s="63" t="s">
        <v>58</v>
      </c>
    </row>
    <row r="14" s="2" customFormat="1" ht="13.9" spans="1:33">
      <c r="A14" s="14">
        <v>1</v>
      </c>
      <c r="B14" s="15">
        <v>13</v>
      </c>
      <c r="C14" s="16" t="s">
        <v>33</v>
      </c>
      <c r="D14" s="5">
        <v>57</v>
      </c>
      <c r="E14" s="19">
        <v>23.9</v>
      </c>
      <c r="F14" s="5">
        <v>6.19</v>
      </c>
      <c r="G14" s="5">
        <v>1.67</v>
      </c>
      <c r="H14" s="6">
        <f t="shared" si="0"/>
        <v>3.70658682634731</v>
      </c>
      <c r="I14" s="5">
        <v>255</v>
      </c>
      <c r="J14" s="5">
        <v>1.59</v>
      </c>
      <c r="K14" s="5">
        <v>5.25</v>
      </c>
      <c r="L14" s="5">
        <v>0.89</v>
      </c>
      <c r="M14" s="2" t="s">
        <v>120</v>
      </c>
      <c r="N14" s="2" t="s">
        <v>121</v>
      </c>
      <c r="O14" s="46">
        <f t="shared" si="1"/>
        <v>87.2</v>
      </c>
      <c r="P14" s="47">
        <f t="shared" si="2"/>
        <v>8.251297912</v>
      </c>
      <c r="Q14" s="47">
        <f t="shared" si="3"/>
        <v>945.179640718563</v>
      </c>
      <c r="R14" s="49">
        <f t="shared" si="4"/>
        <v>0.252007117675539</v>
      </c>
      <c r="S14" s="49">
        <f t="shared" si="5"/>
        <v>140.8263</v>
      </c>
      <c r="T14" s="49">
        <f t="shared" si="6"/>
        <v>94.605</v>
      </c>
      <c r="U14" s="49">
        <f t="shared" si="7"/>
        <v>8.80409036427741</v>
      </c>
      <c r="V14" s="13">
        <v>7.1</v>
      </c>
      <c r="W14" s="49">
        <v>42.83</v>
      </c>
      <c r="X14" s="11">
        <v>1</v>
      </c>
      <c r="Y14" s="5">
        <v>1</v>
      </c>
      <c r="Z14" s="2" t="s">
        <v>33</v>
      </c>
      <c r="AA14" s="5">
        <v>1</v>
      </c>
      <c r="AB14" s="5">
        <v>1</v>
      </c>
      <c r="AC14" s="5">
        <v>0</v>
      </c>
      <c r="AD14" s="5">
        <v>2</v>
      </c>
      <c r="AE14" s="12">
        <v>2</v>
      </c>
      <c r="AF14" s="5">
        <v>1</v>
      </c>
      <c r="AG14" s="63" t="s">
        <v>45</v>
      </c>
    </row>
    <row r="15" s="2" customFormat="1" ht="13.9" spans="1:33">
      <c r="A15" s="14">
        <v>1</v>
      </c>
      <c r="B15" s="15">
        <v>14</v>
      </c>
      <c r="C15" s="16" t="s">
        <v>33</v>
      </c>
      <c r="D15" s="5">
        <v>55</v>
      </c>
      <c r="E15" s="19">
        <v>30.1</v>
      </c>
      <c r="F15" s="5">
        <v>4.96</v>
      </c>
      <c r="G15" s="5">
        <v>1.67</v>
      </c>
      <c r="H15" s="6">
        <f t="shared" si="0"/>
        <v>2.97005988023952</v>
      </c>
      <c r="I15" s="5">
        <v>168</v>
      </c>
      <c r="J15" s="5">
        <v>6.84</v>
      </c>
      <c r="K15" s="5">
        <v>8.68</v>
      </c>
      <c r="L15" s="5">
        <v>0.65</v>
      </c>
      <c r="M15" s="2" t="s">
        <v>110</v>
      </c>
      <c r="N15" s="2" t="s">
        <v>122</v>
      </c>
      <c r="O15" s="46">
        <f t="shared" si="1"/>
        <v>105.6</v>
      </c>
      <c r="P15" s="47">
        <f t="shared" si="2"/>
        <v>9.4100936</v>
      </c>
      <c r="Q15" s="47">
        <f t="shared" si="3"/>
        <v>498.97005988024</v>
      </c>
      <c r="R15" s="49">
        <f t="shared" si="4"/>
        <v>1.02214274507726</v>
      </c>
      <c r="S15" s="49">
        <f t="shared" si="5"/>
        <v>605.8188</v>
      </c>
      <c r="T15" s="49">
        <f t="shared" si="6"/>
        <v>156.4136</v>
      </c>
      <c r="U15" s="49">
        <f t="shared" si="7"/>
        <v>10.7659375317485</v>
      </c>
      <c r="V15" s="13">
        <v>7.03</v>
      </c>
      <c r="W15" s="49">
        <v>29.5</v>
      </c>
      <c r="X15" s="11">
        <v>1</v>
      </c>
      <c r="Y15" s="5">
        <v>1</v>
      </c>
      <c r="Z15" s="2" t="s">
        <v>33</v>
      </c>
      <c r="AA15" s="5">
        <v>1</v>
      </c>
      <c r="AB15" s="5">
        <v>0</v>
      </c>
      <c r="AC15" s="5">
        <v>1</v>
      </c>
      <c r="AD15" s="5">
        <v>2</v>
      </c>
      <c r="AE15" s="12">
        <v>2</v>
      </c>
      <c r="AF15" s="5">
        <v>1</v>
      </c>
      <c r="AG15" s="63" t="str">
        <f>IF(W15&gt;=90,"1",IF(W15&gt;=60,"2",IF(W15&gt;=30,"3",IF(W15&gt;=15,"4",""))))</f>
        <v>4</v>
      </c>
    </row>
    <row r="16" s="2" customFormat="1" ht="13.9" spans="1:33">
      <c r="A16" s="26">
        <v>0</v>
      </c>
      <c r="B16" s="15">
        <v>15</v>
      </c>
      <c r="C16" s="16" t="s">
        <v>33</v>
      </c>
      <c r="D16" s="17" t="s">
        <v>123</v>
      </c>
      <c r="E16" s="18" t="s">
        <v>124</v>
      </c>
      <c r="F16" s="17" t="s">
        <v>125</v>
      </c>
      <c r="G16" s="17" t="s">
        <v>126</v>
      </c>
      <c r="H16" s="6">
        <f t="shared" si="0"/>
        <v>2.47096774193548</v>
      </c>
      <c r="I16" s="17" t="s">
        <v>127</v>
      </c>
      <c r="J16" s="17" t="s">
        <v>128</v>
      </c>
      <c r="K16" s="17" t="s">
        <v>129</v>
      </c>
      <c r="L16" s="17">
        <v>1.25</v>
      </c>
      <c r="M16" s="2" t="s">
        <v>130</v>
      </c>
      <c r="N16" s="2" t="s">
        <v>67</v>
      </c>
      <c r="O16" s="46">
        <f t="shared" si="1"/>
        <v>104.2</v>
      </c>
      <c r="P16" s="47">
        <f t="shared" si="2"/>
        <v>9.049264262</v>
      </c>
      <c r="Q16" s="47">
        <f t="shared" si="3"/>
        <v>585.61935483871</v>
      </c>
      <c r="R16" s="49">
        <f t="shared" si="4"/>
        <v>0.247482260677054</v>
      </c>
      <c r="S16" s="49">
        <f t="shared" si="5"/>
        <v>195.7397</v>
      </c>
      <c r="T16" s="49">
        <f t="shared" si="6"/>
        <v>131.9064</v>
      </c>
      <c r="U16" s="49">
        <f t="shared" si="7"/>
        <v>9.46573111494462</v>
      </c>
      <c r="V16" s="13">
        <v>6.98</v>
      </c>
      <c r="W16" s="49">
        <v>45.7</v>
      </c>
      <c r="X16" s="33">
        <v>1</v>
      </c>
      <c r="Y16" s="17">
        <v>1</v>
      </c>
      <c r="Z16" s="2" t="s">
        <v>33</v>
      </c>
      <c r="AA16" s="17">
        <v>1</v>
      </c>
      <c r="AB16" s="17">
        <v>1</v>
      </c>
      <c r="AC16" s="17">
        <v>1</v>
      </c>
      <c r="AD16" s="17" t="s">
        <v>44</v>
      </c>
      <c r="AE16" s="33">
        <v>2</v>
      </c>
      <c r="AF16" s="17" t="s">
        <v>33</v>
      </c>
      <c r="AG16" s="63" t="s">
        <v>58</v>
      </c>
    </row>
    <row r="17" s="2" customFormat="1" ht="13.9" spans="1:33">
      <c r="A17" s="14">
        <v>1</v>
      </c>
      <c r="B17" s="15">
        <v>16</v>
      </c>
      <c r="C17" s="16" t="s">
        <v>33</v>
      </c>
      <c r="D17" s="5">
        <v>53</v>
      </c>
      <c r="E17" s="19">
        <v>20.4</v>
      </c>
      <c r="F17" s="5">
        <v>3.2</v>
      </c>
      <c r="G17" s="5">
        <v>1.9</v>
      </c>
      <c r="H17" s="6">
        <f t="shared" si="0"/>
        <v>1.68421052631579</v>
      </c>
      <c r="I17" s="5">
        <v>179</v>
      </c>
      <c r="J17" s="5">
        <v>2.88</v>
      </c>
      <c r="K17" s="5">
        <v>4.96</v>
      </c>
      <c r="L17" s="5">
        <v>1.11</v>
      </c>
      <c r="M17" s="2" t="s">
        <v>131</v>
      </c>
      <c r="N17" s="2" t="s">
        <v>132</v>
      </c>
      <c r="O17" s="46">
        <f t="shared" si="1"/>
        <v>106.8</v>
      </c>
      <c r="P17" s="47">
        <f t="shared" si="2"/>
        <v>9.247862948</v>
      </c>
      <c r="Q17" s="47">
        <f t="shared" si="3"/>
        <v>301.473684210526</v>
      </c>
      <c r="R17" s="49">
        <f t="shared" si="4"/>
        <v>0.414069508972573</v>
      </c>
      <c r="S17" s="49">
        <f t="shared" si="5"/>
        <v>255.0816</v>
      </c>
      <c r="T17" s="49">
        <f t="shared" si="6"/>
        <v>89.3792</v>
      </c>
      <c r="U17" s="49">
        <f t="shared" si="7"/>
        <v>9.34132430632643</v>
      </c>
      <c r="V17" s="13">
        <v>6.73</v>
      </c>
      <c r="W17" s="49">
        <v>41</v>
      </c>
      <c r="X17" s="11">
        <v>1</v>
      </c>
      <c r="Y17" s="5">
        <v>0</v>
      </c>
      <c r="Z17" s="2" t="s">
        <v>43</v>
      </c>
      <c r="AA17" s="5">
        <v>1</v>
      </c>
      <c r="AB17" s="5">
        <v>0</v>
      </c>
      <c r="AC17" s="5">
        <v>0</v>
      </c>
      <c r="AD17" s="5">
        <v>2</v>
      </c>
      <c r="AE17" s="12">
        <v>2</v>
      </c>
      <c r="AF17" s="5">
        <v>1</v>
      </c>
      <c r="AG17" s="63" t="s">
        <v>45</v>
      </c>
    </row>
    <row r="18" s="2" customFormat="1" ht="13.9" spans="1:33">
      <c r="A18" s="14">
        <v>1</v>
      </c>
      <c r="B18" s="15">
        <v>17</v>
      </c>
      <c r="C18" s="16" t="s">
        <v>33</v>
      </c>
      <c r="D18" s="17" t="s">
        <v>133</v>
      </c>
      <c r="E18" s="18" t="s">
        <v>134</v>
      </c>
      <c r="F18" s="17">
        <v>3.71</v>
      </c>
      <c r="G18" s="17" t="s">
        <v>36</v>
      </c>
      <c r="H18" s="6">
        <f t="shared" si="0"/>
        <v>2.16959064327485</v>
      </c>
      <c r="I18" s="17">
        <v>265</v>
      </c>
      <c r="J18" s="17" t="s">
        <v>40</v>
      </c>
      <c r="K18" s="17" t="s">
        <v>135</v>
      </c>
      <c r="L18" s="17">
        <v>1.04</v>
      </c>
      <c r="M18" s="2" t="s">
        <v>136</v>
      </c>
      <c r="N18" s="2" t="s">
        <v>94</v>
      </c>
      <c r="O18" s="46">
        <f t="shared" si="1"/>
        <v>120.8</v>
      </c>
      <c r="P18" s="47">
        <f t="shared" si="2"/>
        <v>10.857169768</v>
      </c>
      <c r="Q18" s="47">
        <f t="shared" si="3"/>
        <v>574.941520467836</v>
      </c>
      <c r="R18" s="49">
        <f t="shared" si="4"/>
        <v>0.0123504383864293</v>
      </c>
      <c r="S18" s="49">
        <f t="shared" si="5"/>
        <v>94.7699</v>
      </c>
      <c r="T18" s="49">
        <f t="shared" si="6"/>
        <v>100.912</v>
      </c>
      <c r="U18" s="49">
        <f t="shared" si="7"/>
        <v>8.47255351765666</v>
      </c>
      <c r="V18" s="13">
        <v>6.49</v>
      </c>
      <c r="W18" s="49">
        <v>56.87</v>
      </c>
      <c r="X18" s="33">
        <v>1</v>
      </c>
      <c r="Y18" s="33">
        <v>1</v>
      </c>
      <c r="Z18" s="1" t="s">
        <v>33</v>
      </c>
      <c r="AA18" s="17">
        <v>1</v>
      </c>
      <c r="AB18" s="17">
        <v>0</v>
      </c>
      <c r="AC18" s="17">
        <v>0</v>
      </c>
      <c r="AD18" s="17" t="s">
        <v>44</v>
      </c>
      <c r="AE18" s="33">
        <v>2</v>
      </c>
      <c r="AF18" s="17" t="s">
        <v>33</v>
      </c>
      <c r="AG18" s="63" t="s">
        <v>58</v>
      </c>
    </row>
    <row r="19" s="2" customFormat="1" ht="13.9" spans="1:33">
      <c r="A19" s="14">
        <v>1</v>
      </c>
      <c r="B19" s="15">
        <v>18</v>
      </c>
      <c r="C19" s="16" t="s">
        <v>43</v>
      </c>
      <c r="D19" s="5">
        <v>61</v>
      </c>
      <c r="E19" s="19">
        <v>23.3</v>
      </c>
      <c r="F19" s="5">
        <v>3.9</v>
      </c>
      <c r="G19" s="5">
        <v>1.6</v>
      </c>
      <c r="H19" s="6">
        <f t="shared" si="0"/>
        <v>2.4375</v>
      </c>
      <c r="I19" s="5">
        <v>254</v>
      </c>
      <c r="J19" s="5">
        <v>1.4</v>
      </c>
      <c r="K19" s="5">
        <v>9</v>
      </c>
      <c r="L19" s="5">
        <v>1.8</v>
      </c>
      <c r="M19" s="2" t="s">
        <v>137</v>
      </c>
      <c r="N19" s="2" t="s">
        <v>111</v>
      </c>
      <c r="O19" s="46">
        <f t="shared" si="1"/>
        <v>116.6</v>
      </c>
      <c r="P19" s="47">
        <f t="shared" si="2"/>
        <v>11.114569594</v>
      </c>
      <c r="Q19" s="47">
        <f t="shared" si="3"/>
        <v>619.125</v>
      </c>
      <c r="R19" s="49">
        <f t="shared" si="4"/>
        <v>-0.109144469425068</v>
      </c>
      <c r="S19" s="49">
        <f t="shared" si="5"/>
        <v>123.998</v>
      </c>
      <c r="T19" s="49">
        <f t="shared" si="6"/>
        <v>162.18</v>
      </c>
      <c r="U19" s="49">
        <f t="shared" si="7"/>
        <v>9.21582508539917</v>
      </c>
      <c r="V19" s="13">
        <v>6.49</v>
      </c>
      <c r="W19" s="49">
        <v>51.85</v>
      </c>
      <c r="X19" s="11">
        <v>1</v>
      </c>
      <c r="Y19" s="5">
        <v>1</v>
      </c>
      <c r="Z19" s="2" t="s">
        <v>33</v>
      </c>
      <c r="AA19" s="5">
        <v>1</v>
      </c>
      <c r="AB19" s="5">
        <v>1</v>
      </c>
      <c r="AC19" s="5">
        <v>1</v>
      </c>
      <c r="AD19" s="5">
        <v>2</v>
      </c>
      <c r="AE19" s="12">
        <v>2</v>
      </c>
      <c r="AF19" s="5">
        <v>1</v>
      </c>
      <c r="AG19" s="63" t="s">
        <v>58</v>
      </c>
    </row>
    <row r="20" s="2" customFormat="1" ht="13.9" spans="1:33">
      <c r="A20" s="14">
        <v>1</v>
      </c>
      <c r="B20" s="15">
        <v>19</v>
      </c>
      <c r="C20" s="21" t="s">
        <v>33</v>
      </c>
      <c r="D20" s="21" t="s">
        <v>138</v>
      </c>
      <c r="E20" s="22" t="s">
        <v>139</v>
      </c>
      <c r="F20" s="15" t="s">
        <v>140</v>
      </c>
      <c r="G20" s="15" t="s">
        <v>141</v>
      </c>
      <c r="H20" s="6">
        <f t="shared" si="0"/>
        <v>2.35031847133758</v>
      </c>
      <c r="I20" s="15" t="s">
        <v>142</v>
      </c>
      <c r="J20" s="15" t="s">
        <v>143</v>
      </c>
      <c r="K20" s="15">
        <v>17</v>
      </c>
      <c r="L20" s="15">
        <v>1.57</v>
      </c>
      <c r="M20" s="2" t="s">
        <v>66</v>
      </c>
      <c r="N20" s="2" t="s">
        <v>144</v>
      </c>
      <c r="O20" s="46">
        <f t="shared" si="1"/>
        <v>107</v>
      </c>
      <c r="P20" s="47">
        <f t="shared" si="2"/>
        <v>10.216588</v>
      </c>
      <c r="Q20" s="47">
        <f t="shared" si="3"/>
        <v>1069.3949044586</v>
      </c>
      <c r="R20" s="49">
        <f t="shared" si="4"/>
        <v>-0.00837893157277067</v>
      </c>
      <c r="S20" s="49">
        <f t="shared" si="5"/>
        <v>136.3978</v>
      </c>
      <c r="T20" s="49">
        <f t="shared" si="6"/>
        <v>306.34</v>
      </c>
      <c r="U20" s="49">
        <f t="shared" si="7"/>
        <v>9.94712403192349</v>
      </c>
      <c r="V20" s="44">
        <v>6.46</v>
      </c>
      <c r="W20" s="49">
        <v>36.1</v>
      </c>
      <c r="X20" s="13">
        <v>1</v>
      </c>
      <c r="Y20" s="15">
        <v>1</v>
      </c>
      <c r="Z20" s="2" t="s">
        <v>33</v>
      </c>
      <c r="AA20" s="15">
        <v>1</v>
      </c>
      <c r="AB20" s="15">
        <v>0</v>
      </c>
      <c r="AC20" s="15">
        <v>1</v>
      </c>
      <c r="AD20" s="4" t="s">
        <v>44</v>
      </c>
      <c r="AE20" s="13">
        <v>1</v>
      </c>
      <c r="AF20" s="4" t="s">
        <v>33</v>
      </c>
      <c r="AG20" s="63" t="s">
        <v>45</v>
      </c>
    </row>
    <row r="21" s="2" customFormat="1" ht="13.9" spans="1:33">
      <c r="A21" s="14">
        <v>1</v>
      </c>
      <c r="B21" s="15">
        <v>20</v>
      </c>
      <c r="C21" s="16" t="s">
        <v>33</v>
      </c>
      <c r="D21" s="2" t="s">
        <v>145</v>
      </c>
      <c r="E21" s="24" t="s">
        <v>146</v>
      </c>
      <c r="F21" s="4" t="s">
        <v>147</v>
      </c>
      <c r="G21" s="4" t="s">
        <v>148</v>
      </c>
      <c r="H21" s="6">
        <f t="shared" si="0"/>
        <v>2.46698113207547</v>
      </c>
      <c r="I21" s="4" t="s">
        <v>149</v>
      </c>
      <c r="J21" s="4" t="s">
        <v>150</v>
      </c>
      <c r="K21" s="4" t="s">
        <v>151</v>
      </c>
      <c r="L21" s="4" t="s">
        <v>152</v>
      </c>
      <c r="M21" s="2" t="s">
        <v>153</v>
      </c>
      <c r="N21" s="2" t="s">
        <v>154</v>
      </c>
      <c r="O21" s="46">
        <f t="shared" si="1"/>
        <v>105.4</v>
      </c>
      <c r="P21" s="47">
        <f t="shared" si="2"/>
        <v>7.564602336</v>
      </c>
      <c r="Q21" s="47">
        <f t="shared" si="3"/>
        <v>626.61320754717</v>
      </c>
      <c r="R21" s="49">
        <f t="shared" si="4"/>
        <v>0.800105826271694</v>
      </c>
      <c r="S21" s="49">
        <f t="shared" si="5"/>
        <v>503.0776</v>
      </c>
      <c r="T21" s="49">
        <f t="shared" si="6"/>
        <v>125.4192</v>
      </c>
      <c r="U21" s="49">
        <f t="shared" si="7"/>
        <v>10.3592589785211</v>
      </c>
      <c r="V21" s="13">
        <v>6.28</v>
      </c>
      <c r="W21" s="49">
        <v>22.52</v>
      </c>
      <c r="X21" s="13">
        <v>1</v>
      </c>
      <c r="Y21" s="15">
        <v>1</v>
      </c>
      <c r="Z21" s="2" t="s">
        <v>33</v>
      </c>
      <c r="AA21" s="15">
        <v>1</v>
      </c>
      <c r="AB21" s="15">
        <v>1</v>
      </c>
      <c r="AC21" s="15">
        <v>1</v>
      </c>
      <c r="AD21" s="4" t="s">
        <v>44</v>
      </c>
      <c r="AE21" s="13">
        <v>2</v>
      </c>
      <c r="AF21" s="4" t="s">
        <v>33</v>
      </c>
      <c r="AG21" s="63" t="str">
        <f>IF(W21&gt;=90,"1",IF(W21&gt;=60,"2",IF(W21&gt;=30,"3",IF(W21&gt;=15,"4",""))))</f>
        <v>4</v>
      </c>
    </row>
    <row r="22" s="2" customFormat="1" ht="13.9" spans="1:33">
      <c r="A22" s="14">
        <v>1</v>
      </c>
      <c r="B22" s="15">
        <v>21</v>
      </c>
      <c r="C22" s="16" t="s">
        <v>33</v>
      </c>
      <c r="D22" s="5">
        <v>52</v>
      </c>
      <c r="E22" s="19">
        <v>26.6</v>
      </c>
      <c r="F22" s="5">
        <v>4.4</v>
      </c>
      <c r="G22" s="5">
        <v>1.12</v>
      </c>
      <c r="H22" s="6">
        <f t="shared" si="0"/>
        <v>3.92857142857143</v>
      </c>
      <c r="I22" s="5">
        <v>218</v>
      </c>
      <c r="J22" s="5">
        <v>1.35</v>
      </c>
      <c r="K22" s="5">
        <v>9.5</v>
      </c>
      <c r="L22" s="5">
        <v>1.21</v>
      </c>
      <c r="M22" s="2" t="s">
        <v>155</v>
      </c>
      <c r="N22" s="2" t="s">
        <v>156</v>
      </c>
      <c r="O22" s="46">
        <f t="shared" si="1"/>
        <v>122</v>
      </c>
      <c r="P22" s="47">
        <f t="shared" si="2"/>
        <v>10.28037952</v>
      </c>
      <c r="Q22" s="47">
        <f t="shared" si="3"/>
        <v>856.428571428571</v>
      </c>
      <c r="R22" s="49">
        <f t="shared" si="4"/>
        <v>0.0475483981785561</v>
      </c>
      <c r="S22" s="49">
        <f t="shared" si="5"/>
        <v>119.5695</v>
      </c>
      <c r="T22" s="49">
        <f t="shared" si="6"/>
        <v>171.19</v>
      </c>
      <c r="U22" s="49">
        <f t="shared" si="7"/>
        <v>9.23352466249857</v>
      </c>
      <c r="V22" s="13">
        <v>5.8</v>
      </c>
      <c r="W22" s="49">
        <v>24.01</v>
      </c>
      <c r="X22" s="11">
        <v>1</v>
      </c>
      <c r="Y22" s="5">
        <v>1</v>
      </c>
      <c r="Z22" s="2" t="s">
        <v>33</v>
      </c>
      <c r="AA22" s="5">
        <v>1</v>
      </c>
      <c r="AB22" s="5">
        <v>1</v>
      </c>
      <c r="AC22" s="5">
        <v>1</v>
      </c>
      <c r="AD22" s="5">
        <v>2</v>
      </c>
      <c r="AE22" s="12">
        <v>2</v>
      </c>
      <c r="AF22" s="5">
        <v>1</v>
      </c>
      <c r="AG22" s="63" t="str">
        <f>IF(W22&gt;=90,"1",IF(W22&gt;=60,"2",IF(W22&gt;=30,"3",IF(W22&gt;=15,"4",""))))</f>
        <v>4</v>
      </c>
    </row>
    <row r="23" s="2" customFormat="1" ht="13.9" spans="1:33">
      <c r="A23" s="14">
        <v>1</v>
      </c>
      <c r="B23" s="15">
        <v>22</v>
      </c>
      <c r="C23" s="27">
        <v>1</v>
      </c>
      <c r="D23" s="28">
        <v>62</v>
      </c>
      <c r="E23" s="29">
        <v>23.5</v>
      </c>
      <c r="F23" s="30">
        <v>5.07</v>
      </c>
      <c r="G23" s="30">
        <v>1.48</v>
      </c>
      <c r="H23" s="6">
        <f t="shared" si="0"/>
        <v>3.42567567567568</v>
      </c>
      <c r="I23" s="30">
        <v>259</v>
      </c>
      <c r="J23" s="30">
        <v>1.06</v>
      </c>
      <c r="K23" s="30">
        <v>5.02</v>
      </c>
      <c r="L23" s="30">
        <v>1.45</v>
      </c>
      <c r="M23" s="2" t="s">
        <v>119</v>
      </c>
      <c r="N23" s="2" t="s">
        <v>84</v>
      </c>
      <c r="O23" s="46">
        <f t="shared" si="1"/>
        <v>110</v>
      </c>
      <c r="P23" s="47">
        <f t="shared" si="2"/>
        <v>10.7541236</v>
      </c>
      <c r="Q23" s="47">
        <f t="shared" si="3"/>
        <v>887.25</v>
      </c>
      <c r="R23" s="49">
        <f t="shared" si="4"/>
        <v>-0.136062136970205</v>
      </c>
      <c r="S23" s="49">
        <f t="shared" si="5"/>
        <v>93.8842</v>
      </c>
      <c r="T23" s="49">
        <f t="shared" si="6"/>
        <v>90.4604</v>
      </c>
      <c r="U23" s="49">
        <f t="shared" si="7"/>
        <v>8.35382711326935</v>
      </c>
      <c r="V23" s="50">
        <v>5.64</v>
      </c>
      <c r="W23" s="49">
        <v>41.84</v>
      </c>
      <c r="X23" s="13">
        <v>1</v>
      </c>
      <c r="Y23" s="15">
        <v>1</v>
      </c>
      <c r="Z23" s="2" t="s">
        <v>33</v>
      </c>
      <c r="AA23" s="15">
        <v>1</v>
      </c>
      <c r="AB23" s="15">
        <v>1</v>
      </c>
      <c r="AC23" s="15">
        <v>0</v>
      </c>
      <c r="AD23" s="4" t="s">
        <v>44</v>
      </c>
      <c r="AE23" s="13">
        <v>2</v>
      </c>
      <c r="AF23" s="4" t="s">
        <v>33</v>
      </c>
      <c r="AG23" s="63" t="s">
        <v>45</v>
      </c>
    </row>
    <row r="24" s="2" customFormat="1" ht="13.9" spans="1:33">
      <c r="A24" s="14">
        <v>1</v>
      </c>
      <c r="B24" s="15">
        <v>23</v>
      </c>
      <c r="C24" s="16" t="s">
        <v>43</v>
      </c>
      <c r="D24" s="31" t="s">
        <v>157</v>
      </c>
      <c r="E24" s="24" t="s">
        <v>158</v>
      </c>
      <c r="F24" s="4" t="s">
        <v>159</v>
      </c>
      <c r="G24" s="4" t="s">
        <v>160</v>
      </c>
      <c r="H24" s="6">
        <f t="shared" si="0"/>
        <v>3.00813008130081</v>
      </c>
      <c r="I24" s="4" t="s">
        <v>161</v>
      </c>
      <c r="J24" s="4" t="s">
        <v>162</v>
      </c>
      <c r="K24" s="4" t="s">
        <v>163</v>
      </c>
      <c r="L24" s="4" t="s">
        <v>164</v>
      </c>
      <c r="M24" s="2" t="s">
        <v>120</v>
      </c>
      <c r="N24" s="2" t="s">
        <v>47</v>
      </c>
      <c r="O24" s="46">
        <f t="shared" si="1"/>
        <v>107.6</v>
      </c>
      <c r="P24" s="47">
        <f t="shared" si="2"/>
        <v>7.468930496</v>
      </c>
      <c r="Q24" s="47">
        <f t="shared" si="3"/>
        <v>1161.13821138211</v>
      </c>
      <c r="R24" s="49">
        <f t="shared" si="4"/>
        <v>0.665017825412473</v>
      </c>
      <c r="S24" s="49">
        <f t="shared" si="5"/>
        <v>511.9346</v>
      </c>
      <c r="T24" s="49">
        <f t="shared" si="6"/>
        <v>222.1866</v>
      </c>
      <c r="U24" s="49">
        <f t="shared" si="7"/>
        <v>10.9485672713023</v>
      </c>
      <c r="V24" s="51">
        <v>5.51</v>
      </c>
      <c r="W24" s="49">
        <v>35.52</v>
      </c>
      <c r="X24" s="13">
        <v>1</v>
      </c>
      <c r="Y24" s="15">
        <v>0</v>
      </c>
      <c r="Z24" s="2" t="s">
        <v>43</v>
      </c>
      <c r="AA24" s="15">
        <v>0</v>
      </c>
      <c r="AB24" s="15">
        <v>0</v>
      </c>
      <c r="AC24" s="15">
        <v>1</v>
      </c>
      <c r="AD24" s="4" t="s">
        <v>44</v>
      </c>
      <c r="AE24" s="13">
        <v>2</v>
      </c>
      <c r="AF24" s="4" t="s">
        <v>33</v>
      </c>
      <c r="AG24" s="63" t="s">
        <v>45</v>
      </c>
    </row>
    <row r="25" s="2" customFormat="1" ht="13.9" spans="1:33">
      <c r="A25" s="14">
        <v>1</v>
      </c>
      <c r="B25" s="15">
        <v>24</v>
      </c>
      <c r="C25" s="16" t="s">
        <v>33</v>
      </c>
      <c r="D25" s="17" t="s">
        <v>85</v>
      </c>
      <c r="E25" s="18">
        <v>22.9</v>
      </c>
      <c r="F25" s="17" t="s">
        <v>165</v>
      </c>
      <c r="G25" s="17" t="s">
        <v>166</v>
      </c>
      <c r="H25" s="6">
        <f t="shared" si="0"/>
        <v>2.75862068965517</v>
      </c>
      <c r="I25" s="17" t="s">
        <v>167</v>
      </c>
      <c r="J25" s="17" t="s">
        <v>168</v>
      </c>
      <c r="K25" s="17" t="s">
        <v>169</v>
      </c>
      <c r="L25" s="17" t="s">
        <v>118</v>
      </c>
      <c r="M25" s="2" t="s">
        <v>170</v>
      </c>
      <c r="N25" s="2" t="s">
        <v>68</v>
      </c>
      <c r="O25" s="46">
        <f t="shared" si="1"/>
        <v>99.8</v>
      </c>
      <c r="P25" s="47">
        <f t="shared" si="2"/>
        <v>9.367052488</v>
      </c>
      <c r="Q25" s="47">
        <f t="shared" si="3"/>
        <v>731.034482758621</v>
      </c>
      <c r="R25" s="49">
        <f t="shared" si="4"/>
        <v>0.270361175897529</v>
      </c>
      <c r="S25" s="49">
        <f t="shared" si="5"/>
        <v>181.5685</v>
      </c>
      <c r="T25" s="49">
        <f t="shared" si="6"/>
        <v>135.8708</v>
      </c>
      <c r="U25" s="49">
        <f t="shared" si="7"/>
        <v>9.42019024661192</v>
      </c>
      <c r="V25" s="13">
        <v>5.47</v>
      </c>
      <c r="W25" s="49">
        <v>57.82</v>
      </c>
      <c r="X25" s="33">
        <v>1</v>
      </c>
      <c r="Y25" s="17">
        <v>1</v>
      </c>
      <c r="Z25" s="2" t="s">
        <v>33</v>
      </c>
      <c r="AA25" s="17">
        <v>1</v>
      </c>
      <c r="AB25" s="17">
        <v>1</v>
      </c>
      <c r="AC25" s="17">
        <v>1</v>
      </c>
      <c r="AD25" s="17" t="s">
        <v>44</v>
      </c>
      <c r="AE25" s="33">
        <v>2</v>
      </c>
      <c r="AF25" s="17" t="s">
        <v>33</v>
      </c>
      <c r="AG25" s="63" t="s">
        <v>58</v>
      </c>
    </row>
    <row r="26" s="2" customFormat="1" ht="13.9" spans="1:33">
      <c r="A26" s="14">
        <v>1</v>
      </c>
      <c r="B26" s="15">
        <v>25</v>
      </c>
      <c r="C26" s="16" t="s">
        <v>33</v>
      </c>
      <c r="D26" s="5">
        <v>60</v>
      </c>
      <c r="E26" s="19">
        <v>23.9</v>
      </c>
      <c r="F26" s="5">
        <v>6.02</v>
      </c>
      <c r="G26" s="5">
        <v>2.47</v>
      </c>
      <c r="H26" s="6">
        <f t="shared" si="0"/>
        <v>2.43724696356275</v>
      </c>
      <c r="I26" s="5">
        <v>274</v>
      </c>
      <c r="J26" s="5">
        <v>1.81</v>
      </c>
      <c r="K26" s="5">
        <v>7.92</v>
      </c>
      <c r="L26" s="5">
        <v>1.18</v>
      </c>
      <c r="M26" s="2" t="s">
        <v>83</v>
      </c>
      <c r="N26" s="2" t="s">
        <v>171</v>
      </c>
      <c r="O26" s="46">
        <f t="shared" si="1"/>
        <v>110</v>
      </c>
      <c r="P26" s="47">
        <f t="shared" si="2"/>
        <v>10.45024</v>
      </c>
      <c r="Q26" s="47">
        <f t="shared" si="3"/>
        <v>667.805668016194</v>
      </c>
      <c r="R26" s="49">
        <f t="shared" si="4"/>
        <v>0.185796567563059</v>
      </c>
      <c r="S26" s="49">
        <f t="shared" si="5"/>
        <v>160.3117</v>
      </c>
      <c r="T26" s="49">
        <f t="shared" si="6"/>
        <v>142.7184</v>
      </c>
      <c r="U26" s="49">
        <f t="shared" si="7"/>
        <v>9.34484632254581</v>
      </c>
      <c r="V26" s="13">
        <v>5.15</v>
      </c>
      <c r="W26" s="49">
        <v>30.97</v>
      </c>
      <c r="X26" s="11">
        <v>1</v>
      </c>
      <c r="Y26" s="5">
        <v>1</v>
      </c>
      <c r="Z26" s="2" t="s">
        <v>33</v>
      </c>
      <c r="AA26" s="5">
        <v>1</v>
      </c>
      <c r="AB26" s="5">
        <v>1</v>
      </c>
      <c r="AC26" s="5">
        <v>1</v>
      </c>
      <c r="AD26" s="5">
        <v>1</v>
      </c>
      <c r="AE26" s="12">
        <v>1</v>
      </c>
      <c r="AF26" s="5">
        <v>1</v>
      </c>
      <c r="AG26" s="63" t="s">
        <v>45</v>
      </c>
    </row>
    <row r="27" s="2" customFormat="1" ht="13.9" spans="1:33">
      <c r="A27" s="14">
        <v>1</v>
      </c>
      <c r="B27" s="15">
        <v>26</v>
      </c>
      <c r="C27" s="16" t="s">
        <v>43</v>
      </c>
      <c r="D27" s="17" t="s">
        <v>59</v>
      </c>
      <c r="E27" s="18" t="s">
        <v>172</v>
      </c>
      <c r="F27" s="17" t="s">
        <v>173</v>
      </c>
      <c r="G27" s="17" t="s">
        <v>174</v>
      </c>
      <c r="H27" s="6">
        <f t="shared" si="0"/>
        <v>2.75728155339806</v>
      </c>
      <c r="I27" s="17" t="s">
        <v>175</v>
      </c>
      <c r="J27" s="17" t="s">
        <v>176</v>
      </c>
      <c r="K27" s="17" t="s">
        <v>177</v>
      </c>
      <c r="L27" s="17" t="s">
        <v>107</v>
      </c>
      <c r="M27" s="2" t="s">
        <v>170</v>
      </c>
      <c r="N27" s="2" t="s">
        <v>178</v>
      </c>
      <c r="O27" s="46">
        <f t="shared" si="1"/>
        <v>110</v>
      </c>
      <c r="P27" s="47">
        <f t="shared" si="2"/>
        <v>8.8019921</v>
      </c>
      <c r="Q27" s="47">
        <f t="shared" si="3"/>
        <v>477.009708737864</v>
      </c>
      <c r="R27" s="49">
        <f t="shared" si="4"/>
        <v>0.223673519031604</v>
      </c>
      <c r="S27" s="49">
        <f t="shared" si="5"/>
        <v>140.8263</v>
      </c>
      <c r="T27" s="49">
        <f t="shared" si="6"/>
        <v>86.8564</v>
      </c>
      <c r="U27" s="49">
        <f t="shared" si="7"/>
        <v>8.71863621573639</v>
      </c>
      <c r="V27" s="13">
        <v>4.64</v>
      </c>
      <c r="W27" s="49">
        <v>24.93</v>
      </c>
      <c r="X27" s="33">
        <v>1</v>
      </c>
      <c r="Y27" s="17">
        <v>1</v>
      </c>
      <c r="Z27" s="2" t="s">
        <v>33</v>
      </c>
      <c r="AA27" s="17">
        <v>1</v>
      </c>
      <c r="AB27" s="17">
        <v>1</v>
      </c>
      <c r="AC27" s="17">
        <v>1</v>
      </c>
      <c r="AD27" s="17">
        <v>2</v>
      </c>
      <c r="AE27" s="12">
        <v>2</v>
      </c>
      <c r="AF27" s="17">
        <v>1</v>
      </c>
      <c r="AG27" s="63" t="str">
        <f>IF(W27&gt;=90,"1",IF(W27&gt;=60,"2",IF(W27&gt;=30,"3",IF(W27&gt;=15,"4",""))))</f>
        <v>4</v>
      </c>
    </row>
    <row r="28" s="2" customFormat="1" ht="13.9" spans="1:33">
      <c r="A28" s="14">
        <v>1</v>
      </c>
      <c r="B28" s="15">
        <v>27</v>
      </c>
      <c r="C28" s="16" t="s">
        <v>43</v>
      </c>
      <c r="D28" s="17" t="s">
        <v>179</v>
      </c>
      <c r="E28" s="18" t="s">
        <v>180</v>
      </c>
      <c r="F28" s="17" t="s">
        <v>181</v>
      </c>
      <c r="G28" s="17" t="s">
        <v>118</v>
      </c>
      <c r="H28" s="6">
        <f t="shared" si="0"/>
        <v>3.36363636363636</v>
      </c>
      <c r="I28" s="17">
        <v>217</v>
      </c>
      <c r="J28" s="17" t="s">
        <v>182</v>
      </c>
      <c r="K28" s="17" t="s">
        <v>183</v>
      </c>
      <c r="L28" s="17" t="s">
        <v>184</v>
      </c>
      <c r="M28" s="2" t="s">
        <v>185</v>
      </c>
      <c r="N28" s="2" t="s">
        <v>186</v>
      </c>
      <c r="O28" s="46">
        <f t="shared" si="1"/>
        <v>99.2</v>
      </c>
      <c r="P28" s="47">
        <f t="shared" si="2"/>
        <v>11.477057888</v>
      </c>
      <c r="Q28" s="47">
        <f t="shared" si="3"/>
        <v>729.909090909091</v>
      </c>
      <c r="R28" s="49">
        <f t="shared" si="4"/>
        <v>0.291400011711688</v>
      </c>
      <c r="S28" s="49">
        <f t="shared" si="5"/>
        <v>197.5111</v>
      </c>
      <c r="T28" s="49">
        <f t="shared" si="6"/>
        <v>134.4292</v>
      </c>
      <c r="U28" s="49">
        <f t="shared" si="7"/>
        <v>9.49368527112943</v>
      </c>
      <c r="V28" s="13">
        <v>4.5</v>
      </c>
      <c r="W28" s="49">
        <v>27.6</v>
      </c>
      <c r="X28" s="33">
        <v>1</v>
      </c>
      <c r="Y28" s="17">
        <v>1</v>
      </c>
      <c r="Z28" s="2" t="s">
        <v>33</v>
      </c>
      <c r="AA28" s="17">
        <v>1</v>
      </c>
      <c r="AB28" s="17">
        <v>0</v>
      </c>
      <c r="AC28" s="17">
        <v>1</v>
      </c>
      <c r="AD28" s="17" t="s">
        <v>44</v>
      </c>
      <c r="AE28" s="33">
        <v>2</v>
      </c>
      <c r="AF28" s="17">
        <v>0</v>
      </c>
      <c r="AG28" s="63" t="str">
        <f>IF(W28&gt;=90,"1",IF(W28&gt;=60,"2",IF(W28&gt;=30,"3",IF(W28&gt;=15,"4",""))))</f>
        <v>4</v>
      </c>
    </row>
    <row r="29" s="2" customFormat="1" ht="13.9" spans="1:33">
      <c r="A29" s="14">
        <v>1</v>
      </c>
      <c r="B29" s="15">
        <v>28</v>
      </c>
      <c r="C29" s="16" t="s">
        <v>33</v>
      </c>
      <c r="D29" s="2" t="s">
        <v>187</v>
      </c>
      <c r="E29" s="24" t="s">
        <v>188</v>
      </c>
      <c r="F29" s="4" t="s">
        <v>189</v>
      </c>
      <c r="G29" s="4" t="s">
        <v>190</v>
      </c>
      <c r="H29" s="6">
        <f t="shared" si="0"/>
        <v>3.15</v>
      </c>
      <c r="I29" s="4" t="s">
        <v>79</v>
      </c>
      <c r="J29" s="4">
        <v>0.79</v>
      </c>
      <c r="K29" s="4" t="s">
        <v>191</v>
      </c>
      <c r="L29" s="4">
        <v>1.47</v>
      </c>
      <c r="M29" s="2" t="s">
        <v>41</v>
      </c>
      <c r="N29" s="2" t="s">
        <v>192</v>
      </c>
      <c r="O29" s="46">
        <f t="shared" si="1"/>
        <v>94.8</v>
      </c>
      <c r="P29" s="47">
        <f t="shared" si="2"/>
        <v>10.0588847</v>
      </c>
      <c r="Q29" s="47">
        <f t="shared" si="3"/>
        <v>762.3</v>
      </c>
      <c r="R29" s="49">
        <f t="shared" si="4"/>
        <v>-0.269690243457735</v>
      </c>
      <c r="S29" s="49">
        <f t="shared" si="5"/>
        <v>69.9703</v>
      </c>
      <c r="T29" s="49">
        <f t="shared" si="6"/>
        <v>105.9576</v>
      </c>
      <c r="U29" s="49">
        <f t="shared" si="7"/>
        <v>8.2179626998312</v>
      </c>
      <c r="V29" s="13">
        <v>4.37</v>
      </c>
      <c r="W29" s="49">
        <v>24.89</v>
      </c>
      <c r="X29" s="13">
        <v>1</v>
      </c>
      <c r="Y29" s="15">
        <v>1</v>
      </c>
      <c r="Z29" s="2" t="s">
        <v>33</v>
      </c>
      <c r="AA29" s="15">
        <v>1</v>
      </c>
      <c r="AB29" s="15">
        <v>0</v>
      </c>
      <c r="AC29" s="15">
        <v>0</v>
      </c>
      <c r="AD29" s="4" t="s">
        <v>193</v>
      </c>
      <c r="AE29" s="13">
        <v>2</v>
      </c>
      <c r="AF29" s="4" t="s">
        <v>33</v>
      </c>
      <c r="AG29" s="63" t="str">
        <f>IF(W29&gt;=90,"1",IF(W29&gt;=60,"2",IF(W29&gt;=30,"3",IF(W29&gt;=15,"4",""))))</f>
        <v>4</v>
      </c>
    </row>
    <row r="30" s="2" customFormat="1" ht="13.9" spans="1:33">
      <c r="A30" s="14">
        <v>1</v>
      </c>
      <c r="B30" s="15">
        <v>29</v>
      </c>
      <c r="C30" s="32" t="s">
        <v>43</v>
      </c>
      <c r="D30" s="33" t="s">
        <v>194</v>
      </c>
      <c r="E30" s="34" t="s">
        <v>195</v>
      </c>
      <c r="F30" s="33">
        <v>3.65</v>
      </c>
      <c r="G30" s="33">
        <v>2.04</v>
      </c>
      <c r="H30" s="6">
        <f t="shared" si="0"/>
        <v>1.78921568627451</v>
      </c>
      <c r="I30" s="33">
        <v>283</v>
      </c>
      <c r="J30" s="33" t="s">
        <v>196</v>
      </c>
      <c r="K30" s="33" t="s">
        <v>197</v>
      </c>
      <c r="L30" s="33">
        <v>0.9</v>
      </c>
      <c r="M30" s="2" t="s">
        <v>198</v>
      </c>
      <c r="N30" s="2" t="s">
        <v>199</v>
      </c>
      <c r="O30" s="46">
        <f t="shared" si="1"/>
        <v>146.2</v>
      </c>
      <c r="P30" s="47">
        <f t="shared" si="2"/>
        <v>14.194070088</v>
      </c>
      <c r="Q30" s="47">
        <f t="shared" si="3"/>
        <v>506.348039215686</v>
      </c>
      <c r="R30" s="49">
        <f t="shared" si="4"/>
        <v>0.329058719264225</v>
      </c>
      <c r="S30" s="49">
        <f t="shared" si="5"/>
        <v>170.0544</v>
      </c>
      <c r="T30" s="49">
        <f t="shared" si="6"/>
        <v>341.6592</v>
      </c>
      <c r="U30" s="49">
        <f t="shared" si="7"/>
        <v>10.2767849543083</v>
      </c>
      <c r="V30" s="13">
        <v>4.25</v>
      </c>
      <c r="W30" s="49">
        <v>18.31</v>
      </c>
      <c r="X30" s="11">
        <v>1</v>
      </c>
      <c r="Y30" s="5">
        <v>1</v>
      </c>
      <c r="Z30" s="2" t="s">
        <v>33</v>
      </c>
      <c r="AA30" s="5">
        <v>1</v>
      </c>
      <c r="AB30" s="5">
        <v>0</v>
      </c>
      <c r="AC30" s="5">
        <v>1</v>
      </c>
      <c r="AD30" s="5">
        <v>2</v>
      </c>
      <c r="AE30" s="12">
        <v>2</v>
      </c>
      <c r="AF30" s="5">
        <v>0</v>
      </c>
      <c r="AG30" s="63" t="str">
        <f>IF(W30&gt;=90,"1",IF(W30&gt;=60,"2",IF(W30&gt;=30,"3",IF(W30&gt;=15,"4",""))))</f>
        <v>4</v>
      </c>
    </row>
    <row r="31" s="2" customFormat="1" ht="13.9" spans="1:33">
      <c r="A31" s="14">
        <v>1</v>
      </c>
      <c r="B31" s="15">
        <v>30</v>
      </c>
      <c r="C31" s="27">
        <v>1</v>
      </c>
      <c r="D31" s="5">
        <v>69</v>
      </c>
      <c r="E31" s="19">
        <v>30.5</v>
      </c>
      <c r="F31" s="5">
        <v>4.8</v>
      </c>
      <c r="G31" s="5">
        <v>1.29</v>
      </c>
      <c r="H31" s="6">
        <f t="shared" si="0"/>
        <v>3.72093023255814</v>
      </c>
      <c r="I31" s="5">
        <v>241</v>
      </c>
      <c r="J31" s="5">
        <v>1.73</v>
      </c>
      <c r="K31" s="5">
        <v>4.7</v>
      </c>
      <c r="L31" s="5">
        <v>0.82</v>
      </c>
      <c r="M31" s="2" t="s">
        <v>170</v>
      </c>
      <c r="N31" s="2" t="s">
        <v>94</v>
      </c>
      <c r="O31" s="46">
        <f t="shared" si="1"/>
        <v>112.4</v>
      </c>
      <c r="P31" s="47">
        <f t="shared" si="2"/>
        <v>12.105852556</v>
      </c>
      <c r="Q31" s="47">
        <f t="shared" si="3"/>
        <v>896.744186046512</v>
      </c>
      <c r="R31" s="49">
        <f t="shared" si="4"/>
        <v>0.324232250745079</v>
      </c>
      <c r="S31" s="49">
        <f t="shared" si="5"/>
        <v>153.2261</v>
      </c>
      <c r="T31" s="49">
        <f t="shared" si="6"/>
        <v>84.694</v>
      </c>
      <c r="U31" s="49">
        <f t="shared" si="7"/>
        <v>8.77781218866744</v>
      </c>
      <c r="V31" s="13">
        <v>4.02</v>
      </c>
      <c r="W31" s="49">
        <v>46.81</v>
      </c>
      <c r="X31" s="13">
        <v>1</v>
      </c>
      <c r="Y31" s="5">
        <v>0</v>
      </c>
      <c r="Z31" s="2" t="s">
        <v>33</v>
      </c>
      <c r="AA31" s="5">
        <v>1</v>
      </c>
      <c r="AB31" s="5">
        <v>0</v>
      </c>
      <c r="AC31" s="5">
        <v>1</v>
      </c>
      <c r="AD31" s="5">
        <v>2</v>
      </c>
      <c r="AE31" s="12">
        <v>2</v>
      </c>
      <c r="AF31" s="5">
        <v>0</v>
      </c>
      <c r="AG31" s="63" t="s">
        <v>58</v>
      </c>
    </row>
    <row r="32" s="2" customFormat="1" ht="13.9" spans="1:33">
      <c r="A32" s="14">
        <v>1</v>
      </c>
      <c r="B32" s="15">
        <v>31</v>
      </c>
      <c r="C32" s="16" t="s">
        <v>43</v>
      </c>
      <c r="D32" s="28" t="s">
        <v>200</v>
      </c>
      <c r="E32" s="29">
        <v>22.7</v>
      </c>
      <c r="F32" s="30">
        <v>2.98</v>
      </c>
      <c r="G32" s="30">
        <v>1.67</v>
      </c>
      <c r="H32" s="6">
        <f t="shared" si="0"/>
        <v>1.78443113772455</v>
      </c>
      <c r="I32" s="30">
        <v>270</v>
      </c>
      <c r="J32" s="30">
        <v>1.75</v>
      </c>
      <c r="K32" s="30">
        <v>8.79</v>
      </c>
      <c r="L32" s="30">
        <v>0.72</v>
      </c>
      <c r="M32" s="2" t="s">
        <v>201</v>
      </c>
      <c r="N32" s="2" t="s">
        <v>84</v>
      </c>
      <c r="O32" s="46">
        <f t="shared" si="1"/>
        <v>100</v>
      </c>
      <c r="P32" s="47">
        <f t="shared" si="2"/>
        <v>10.804371</v>
      </c>
      <c r="Q32" s="47">
        <f t="shared" si="3"/>
        <v>481.796407185629</v>
      </c>
      <c r="R32" s="49">
        <f t="shared" si="4"/>
        <v>0.385705552255026</v>
      </c>
      <c r="S32" s="49">
        <f t="shared" si="5"/>
        <v>154.9975</v>
      </c>
      <c r="T32" s="49">
        <f t="shared" si="6"/>
        <v>158.3958</v>
      </c>
      <c r="U32" s="49">
        <f t="shared" si="7"/>
        <v>9.41535877107425</v>
      </c>
      <c r="V32" s="51">
        <v>3.83</v>
      </c>
      <c r="W32" s="49">
        <v>28.74</v>
      </c>
      <c r="X32" s="52">
        <v>1</v>
      </c>
      <c r="Y32" s="44">
        <v>0</v>
      </c>
      <c r="Z32" s="2" t="s">
        <v>33</v>
      </c>
      <c r="AA32" s="15">
        <v>0</v>
      </c>
      <c r="AB32" s="15">
        <v>1</v>
      </c>
      <c r="AC32" s="15">
        <v>1</v>
      </c>
      <c r="AD32" s="30">
        <v>2</v>
      </c>
      <c r="AE32" s="61">
        <v>2</v>
      </c>
      <c r="AF32" s="30">
        <v>1</v>
      </c>
      <c r="AG32" s="63" t="str">
        <f>IF(W32&gt;=90,"1",IF(W32&gt;=60,"2",IF(W32&gt;=30,"3",IF(W32&gt;=15,"4",""))))</f>
        <v>4</v>
      </c>
    </row>
    <row r="33" s="2" customFormat="1" ht="13.9" spans="1:33">
      <c r="A33" s="26">
        <v>0</v>
      </c>
      <c r="B33" s="15">
        <v>32</v>
      </c>
      <c r="C33" s="16" t="s">
        <v>33</v>
      </c>
      <c r="D33" s="35">
        <v>65</v>
      </c>
      <c r="E33" s="36">
        <v>24.8</v>
      </c>
      <c r="F33" s="37">
        <v>5.09</v>
      </c>
      <c r="G33" s="37">
        <v>1.2</v>
      </c>
      <c r="H33" s="6">
        <f t="shared" si="0"/>
        <v>4.24166666666667</v>
      </c>
      <c r="I33" s="37">
        <v>137</v>
      </c>
      <c r="J33" s="37" t="s">
        <v>202</v>
      </c>
      <c r="K33" s="37">
        <v>6.29</v>
      </c>
      <c r="L33" s="37">
        <v>1.09</v>
      </c>
      <c r="M33" s="2" t="s">
        <v>203</v>
      </c>
      <c r="N33" s="2" t="s">
        <v>154</v>
      </c>
      <c r="O33" s="46">
        <f t="shared" si="1"/>
        <v>104.6</v>
      </c>
      <c r="P33" s="47">
        <f t="shared" si="2"/>
        <v>10.81723565</v>
      </c>
      <c r="Q33" s="47">
        <f t="shared" si="3"/>
        <v>581.108333333333</v>
      </c>
      <c r="R33" s="49">
        <f t="shared" si="4"/>
        <v>0.346388868039808</v>
      </c>
      <c r="S33" s="49">
        <f t="shared" si="5"/>
        <v>214.3394</v>
      </c>
      <c r="T33" s="49">
        <f t="shared" si="6"/>
        <v>113.3458</v>
      </c>
      <c r="U33" s="49">
        <f t="shared" si="7"/>
        <v>9.40485688232268</v>
      </c>
      <c r="V33" s="53">
        <v>3.78</v>
      </c>
      <c r="W33" s="49">
        <v>25.55</v>
      </c>
      <c r="X33" s="13">
        <v>1</v>
      </c>
      <c r="Y33" s="15">
        <v>1</v>
      </c>
      <c r="Z33" s="2" t="s">
        <v>33</v>
      </c>
      <c r="AA33" s="15">
        <v>1</v>
      </c>
      <c r="AB33" s="15">
        <v>1</v>
      </c>
      <c r="AC33" s="15">
        <v>1</v>
      </c>
      <c r="AD33" s="4" t="s">
        <v>44</v>
      </c>
      <c r="AE33" s="13">
        <v>2</v>
      </c>
      <c r="AF33" s="4" t="s">
        <v>33</v>
      </c>
      <c r="AG33" s="63" t="str">
        <f>IF(W33&gt;=90,"1",IF(W33&gt;=60,"2",IF(W33&gt;=30,"3",IF(W33&gt;=15,"4",""))))</f>
        <v>4</v>
      </c>
    </row>
    <row r="34" s="2" customFormat="1" ht="13.9" spans="1:33">
      <c r="A34" s="14">
        <v>1</v>
      </c>
      <c r="B34" s="15">
        <v>33</v>
      </c>
      <c r="C34" s="16" t="s">
        <v>43</v>
      </c>
      <c r="D34" s="5">
        <v>52</v>
      </c>
      <c r="E34" s="19">
        <v>22.7</v>
      </c>
      <c r="F34" s="5">
        <v>3.55</v>
      </c>
      <c r="G34" s="5">
        <v>1.01</v>
      </c>
      <c r="H34" s="6">
        <f t="shared" si="0"/>
        <v>3.51485148514851</v>
      </c>
      <c r="I34" s="5">
        <v>168</v>
      </c>
      <c r="J34" s="5">
        <v>1.5</v>
      </c>
      <c r="K34" s="5">
        <v>5.7</v>
      </c>
      <c r="L34" s="5">
        <v>1.82</v>
      </c>
      <c r="M34" s="2" t="s">
        <v>204</v>
      </c>
      <c r="N34" s="2" t="s">
        <v>205</v>
      </c>
      <c r="O34" s="46">
        <f t="shared" si="1"/>
        <v>123.4</v>
      </c>
      <c r="P34" s="47">
        <f t="shared" si="2"/>
        <v>10.386723744</v>
      </c>
      <c r="Q34" s="47">
        <f t="shared" si="3"/>
        <v>590.495049504951</v>
      </c>
      <c r="R34" s="49">
        <f t="shared" si="4"/>
        <v>-0.0839801289293936</v>
      </c>
      <c r="S34" s="49">
        <f t="shared" si="5"/>
        <v>132.855</v>
      </c>
      <c r="T34" s="49">
        <f t="shared" si="6"/>
        <v>102.714</v>
      </c>
      <c r="U34" s="49">
        <f t="shared" si="7"/>
        <v>8.82805955439041</v>
      </c>
      <c r="V34" s="13">
        <v>3.75</v>
      </c>
      <c r="W34" s="49">
        <v>49.8</v>
      </c>
      <c r="X34" s="11">
        <v>1</v>
      </c>
      <c r="Y34" s="5">
        <v>1</v>
      </c>
      <c r="Z34" s="2" t="s">
        <v>33</v>
      </c>
      <c r="AA34" s="5">
        <v>1</v>
      </c>
      <c r="AB34" s="5">
        <v>1</v>
      </c>
      <c r="AC34" s="5">
        <v>0</v>
      </c>
      <c r="AD34" s="5">
        <v>2</v>
      </c>
      <c r="AE34" s="12">
        <v>2</v>
      </c>
      <c r="AF34" s="5">
        <v>1</v>
      </c>
      <c r="AG34" s="63" t="s">
        <v>58</v>
      </c>
    </row>
    <row r="35" s="2" customFormat="1" ht="13.9" spans="1:33">
      <c r="A35" s="14">
        <v>1</v>
      </c>
      <c r="B35" s="15">
        <v>34</v>
      </c>
      <c r="C35" s="27">
        <v>1</v>
      </c>
      <c r="D35" s="5">
        <v>68</v>
      </c>
      <c r="E35" s="19">
        <v>25.1</v>
      </c>
      <c r="F35" s="5">
        <v>6.98</v>
      </c>
      <c r="G35" s="5">
        <v>2.46</v>
      </c>
      <c r="H35" s="6">
        <f t="shared" si="0"/>
        <v>2.83739837398374</v>
      </c>
      <c r="I35" s="5">
        <v>263</v>
      </c>
      <c r="J35" s="5">
        <v>2.73</v>
      </c>
      <c r="K35" s="5">
        <v>5.33</v>
      </c>
      <c r="L35" s="5">
        <v>1.06</v>
      </c>
      <c r="M35" s="2" t="s">
        <v>206</v>
      </c>
      <c r="N35" s="2" t="s">
        <v>192</v>
      </c>
      <c r="O35" s="46">
        <f t="shared" si="1"/>
        <v>92</v>
      </c>
      <c r="P35" s="47">
        <f t="shared" si="2"/>
        <v>10.37011232</v>
      </c>
      <c r="Q35" s="47">
        <f t="shared" si="3"/>
        <v>746.235772357724</v>
      </c>
      <c r="R35" s="49">
        <f t="shared" si="4"/>
        <v>0.410856781775986</v>
      </c>
      <c r="S35" s="49">
        <f t="shared" si="5"/>
        <v>241.7961</v>
      </c>
      <c r="T35" s="49">
        <f t="shared" si="6"/>
        <v>96.0466</v>
      </c>
      <c r="U35" s="49">
        <f t="shared" si="7"/>
        <v>9.35978111881636</v>
      </c>
      <c r="V35" s="13">
        <v>3.39</v>
      </c>
      <c r="W35" s="49">
        <v>37.82</v>
      </c>
      <c r="X35" s="11">
        <v>1</v>
      </c>
      <c r="Y35" s="5">
        <v>1</v>
      </c>
      <c r="Z35" s="2" t="s">
        <v>33</v>
      </c>
      <c r="AA35" s="5">
        <v>1</v>
      </c>
      <c r="AB35" s="5">
        <v>1</v>
      </c>
      <c r="AC35" s="5">
        <v>1</v>
      </c>
      <c r="AD35" s="5">
        <v>2</v>
      </c>
      <c r="AE35" s="12">
        <v>2</v>
      </c>
      <c r="AF35" s="5">
        <v>1</v>
      </c>
      <c r="AG35" s="63" t="s">
        <v>45</v>
      </c>
    </row>
    <row r="36" s="2" customFormat="1" ht="13.9" spans="1:33">
      <c r="A36" s="14">
        <v>1</v>
      </c>
      <c r="B36" s="15">
        <v>35</v>
      </c>
      <c r="C36" s="20" t="s">
        <v>33</v>
      </c>
      <c r="D36" s="17" t="s">
        <v>194</v>
      </c>
      <c r="E36" s="18" t="s">
        <v>207</v>
      </c>
      <c r="F36" s="17" t="s">
        <v>208</v>
      </c>
      <c r="G36" s="17" t="s">
        <v>209</v>
      </c>
      <c r="H36" s="6">
        <f t="shared" si="0"/>
        <v>2.51807228915663</v>
      </c>
      <c r="I36" s="17" t="s">
        <v>210</v>
      </c>
      <c r="J36" s="17" t="s">
        <v>80</v>
      </c>
      <c r="K36" s="17" t="s">
        <v>211</v>
      </c>
      <c r="L36" s="17" t="s">
        <v>212</v>
      </c>
      <c r="M36" s="2" t="s">
        <v>213</v>
      </c>
      <c r="N36" s="2" t="s">
        <v>179</v>
      </c>
      <c r="O36" s="46">
        <f t="shared" si="1"/>
        <v>101.4</v>
      </c>
      <c r="P36" s="47">
        <f t="shared" si="2"/>
        <v>10.738859336</v>
      </c>
      <c r="Q36" s="47">
        <f t="shared" si="3"/>
        <v>528.795180722891</v>
      </c>
      <c r="R36" s="49">
        <f t="shared" si="4"/>
        <v>0.14390657568428</v>
      </c>
      <c r="S36" s="49">
        <f t="shared" si="5"/>
        <v>103.6269</v>
      </c>
      <c r="T36" s="49">
        <f t="shared" si="6"/>
        <v>77.8464</v>
      </c>
      <c r="U36" s="49">
        <f t="shared" si="7"/>
        <v>8.30238742250742</v>
      </c>
      <c r="V36" s="13">
        <v>3.38</v>
      </c>
      <c r="W36" s="49">
        <v>42.34</v>
      </c>
      <c r="X36" s="33">
        <v>1</v>
      </c>
      <c r="Y36" s="17">
        <v>0</v>
      </c>
      <c r="Z36" s="2" t="s">
        <v>33</v>
      </c>
      <c r="AA36" s="17">
        <v>1</v>
      </c>
      <c r="AB36" s="17">
        <v>1</v>
      </c>
      <c r="AC36" s="17">
        <v>1</v>
      </c>
      <c r="AD36" s="17" t="s">
        <v>44</v>
      </c>
      <c r="AE36" s="33">
        <v>2</v>
      </c>
      <c r="AF36" s="17" t="s">
        <v>33</v>
      </c>
      <c r="AG36" s="63" t="s">
        <v>45</v>
      </c>
    </row>
    <row r="37" s="2" customFormat="1" ht="13.9" spans="1:33">
      <c r="A37" s="14">
        <v>1</v>
      </c>
      <c r="B37" s="15">
        <v>36</v>
      </c>
      <c r="C37" s="21" t="s">
        <v>33</v>
      </c>
      <c r="D37" s="21" t="s">
        <v>68</v>
      </c>
      <c r="E37" s="22" t="s">
        <v>214</v>
      </c>
      <c r="F37" s="15" t="s">
        <v>215</v>
      </c>
      <c r="G37" s="15" t="s">
        <v>143</v>
      </c>
      <c r="H37" s="6">
        <f t="shared" si="0"/>
        <v>3.24025974025974</v>
      </c>
      <c r="I37" s="15" t="s">
        <v>216</v>
      </c>
      <c r="J37" s="15">
        <v>2.09</v>
      </c>
      <c r="K37" s="15" t="s">
        <v>217</v>
      </c>
      <c r="L37" s="15" t="s">
        <v>218</v>
      </c>
      <c r="M37" s="2" t="s">
        <v>93</v>
      </c>
      <c r="N37" s="2" t="s">
        <v>84</v>
      </c>
      <c r="O37" s="46">
        <f t="shared" si="1"/>
        <v>109.2</v>
      </c>
      <c r="P37" s="47">
        <f t="shared" si="2"/>
        <v>10.848903692</v>
      </c>
      <c r="Q37" s="47">
        <f t="shared" si="3"/>
        <v>596.207792207792</v>
      </c>
      <c r="R37" s="49">
        <f t="shared" si="4"/>
        <v>0.406332433727337</v>
      </c>
      <c r="S37" s="49">
        <f t="shared" si="5"/>
        <v>185.1113</v>
      </c>
      <c r="T37" s="49">
        <f t="shared" si="6"/>
        <v>183.6238</v>
      </c>
      <c r="U37" s="49">
        <f t="shared" si="7"/>
        <v>9.74069918465309</v>
      </c>
      <c r="V37" s="44">
        <v>3.36</v>
      </c>
      <c r="W37" s="49">
        <v>45.46</v>
      </c>
      <c r="X37" s="13">
        <v>1</v>
      </c>
      <c r="Y37" s="15">
        <v>1</v>
      </c>
      <c r="Z37" s="2" t="s">
        <v>33</v>
      </c>
      <c r="AA37" s="15">
        <v>0</v>
      </c>
      <c r="AB37" s="15">
        <v>0</v>
      </c>
      <c r="AC37" s="15">
        <v>0</v>
      </c>
      <c r="AD37" s="4" t="s">
        <v>44</v>
      </c>
      <c r="AE37" s="13">
        <v>2</v>
      </c>
      <c r="AF37" s="4" t="s">
        <v>33</v>
      </c>
      <c r="AG37" s="63" t="s">
        <v>58</v>
      </c>
    </row>
    <row r="38" s="2" customFormat="1" ht="13.9" spans="1:33">
      <c r="A38" s="14">
        <v>1</v>
      </c>
      <c r="B38" s="15">
        <v>37</v>
      </c>
      <c r="C38" s="21" t="s">
        <v>33</v>
      </c>
      <c r="D38" s="38">
        <v>41</v>
      </c>
      <c r="E38" s="22" t="s">
        <v>134</v>
      </c>
      <c r="F38" s="15" t="s">
        <v>219</v>
      </c>
      <c r="G38" s="15" t="s">
        <v>220</v>
      </c>
      <c r="H38" s="6">
        <f t="shared" si="0"/>
        <v>5.63440860215054</v>
      </c>
      <c r="I38" s="15" t="s">
        <v>221</v>
      </c>
      <c r="J38" s="15">
        <v>0.87</v>
      </c>
      <c r="K38" s="15" t="s">
        <v>222</v>
      </c>
      <c r="L38" s="15" t="s">
        <v>223</v>
      </c>
      <c r="M38" s="2" t="s">
        <v>130</v>
      </c>
      <c r="N38" s="2" t="s">
        <v>224</v>
      </c>
      <c r="O38" s="46">
        <f t="shared" si="1"/>
        <v>113.8</v>
      </c>
      <c r="P38" s="47">
        <f t="shared" si="2"/>
        <v>8.490209462</v>
      </c>
      <c r="Q38" s="47">
        <f t="shared" si="3"/>
        <v>1171.95698924731</v>
      </c>
      <c r="R38" s="49">
        <f t="shared" si="4"/>
        <v>-0.197201314537788</v>
      </c>
      <c r="S38" s="49">
        <f t="shared" si="5"/>
        <v>77.0559</v>
      </c>
      <c r="T38" s="49">
        <f t="shared" si="6"/>
        <v>145.7818</v>
      </c>
      <c r="U38" s="49">
        <f t="shared" si="7"/>
        <v>8.63349493517863</v>
      </c>
      <c r="V38" s="44">
        <v>8.25</v>
      </c>
      <c r="W38" s="49">
        <v>37.14</v>
      </c>
      <c r="X38" s="13">
        <v>1</v>
      </c>
      <c r="Y38" s="15">
        <v>0</v>
      </c>
      <c r="Z38" s="2" t="s">
        <v>33</v>
      </c>
      <c r="AA38" s="15">
        <v>1</v>
      </c>
      <c r="AB38" s="15">
        <v>1</v>
      </c>
      <c r="AC38" s="15">
        <v>1</v>
      </c>
      <c r="AD38" s="4" t="s">
        <v>193</v>
      </c>
      <c r="AE38" s="13">
        <v>2</v>
      </c>
      <c r="AF38" s="4" t="s">
        <v>33</v>
      </c>
      <c r="AG38" s="63" t="s">
        <v>45</v>
      </c>
    </row>
    <row r="39" s="2" customFormat="1" ht="13.9" spans="1:33">
      <c r="A39" s="14">
        <v>1</v>
      </c>
      <c r="B39" s="15">
        <v>38</v>
      </c>
      <c r="C39" s="16" t="s">
        <v>33</v>
      </c>
      <c r="D39" s="17" t="s">
        <v>225</v>
      </c>
      <c r="E39" s="18">
        <v>19.5</v>
      </c>
      <c r="F39" s="17" t="s">
        <v>226</v>
      </c>
      <c r="G39" s="17" t="s">
        <v>227</v>
      </c>
      <c r="H39" s="6">
        <f t="shared" si="0"/>
        <v>3.32227488151659</v>
      </c>
      <c r="I39" s="17" t="s">
        <v>228</v>
      </c>
      <c r="J39" s="17" t="s">
        <v>229</v>
      </c>
      <c r="K39" s="17" t="s">
        <v>230</v>
      </c>
      <c r="L39" s="17" t="s">
        <v>231</v>
      </c>
      <c r="M39" s="2" t="s">
        <v>232</v>
      </c>
      <c r="N39" s="2" t="s">
        <v>57</v>
      </c>
      <c r="O39" s="46">
        <f t="shared" si="1"/>
        <v>124.8</v>
      </c>
      <c r="P39" s="47">
        <f t="shared" si="2"/>
        <v>9.1376432</v>
      </c>
      <c r="Q39" s="47">
        <f t="shared" si="3"/>
        <v>714.289099526066</v>
      </c>
      <c r="R39" s="49">
        <f t="shared" si="4"/>
        <v>0.205249487796895</v>
      </c>
      <c r="S39" s="49">
        <f t="shared" si="5"/>
        <v>204.5967</v>
      </c>
      <c r="T39" s="49">
        <f t="shared" si="6"/>
        <v>129.5638</v>
      </c>
      <c r="U39" s="49">
        <f t="shared" si="7"/>
        <v>9.49206696770839</v>
      </c>
      <c r="V39" s="13">
        <v>3.25</v>
      </c>
      <c r="W39" s="49">
        <v>50.02</v>
      </c>
      <c r="X39" s="33">
        <v>1</v>
      </c>
      <c r="Y39" s="17">
        <v>0</v>
      </c>
      <c r="Z39" s="2" t="s">
        <v>43</v>
      </c>
      <c r="AA39" s="17">
        <v>0</v>
      </c>
      <c r="AB39" s="17">
        <v>0</v>
      </c>
      <c r="AC39" s="17">
        <v>0</v>
      </c>
      <c r="AD39" s="17" t="s">
        <v>33</v>
      </c>
      <c r="AE39" s="33">
        <v>1</v>
      </c>
      <c r="AF39" s="17" t="s">
        <v>43</v>
      </c>
      <c r="AG39" s="63" t="s">
        <v>58</v>
      </c>
    </row>
    <row r="40" s="2" customFormat="1" ht="13.9" spans="1:33">
      <c r="A40" s="14">
        <v>1</v>
      </c>
      <c r="B40" s="15">
        <v>39</v>
      </c>
      <c r="C40" s="21" t="s">
        <v>43</v>
      </c>
      <c r="D40" s="39" t="s">
        <v>233</v>
      </c>
      <c r="E40" s="24" t="s">
        <v>234</v>
      </c>
      <c r="F40" s="4" t="s">
        <v>235</v>
      </c>
      <c r="G40" s="4" t="s">
        <v>51</v>
      </c>
      <c r="H40" s="6">
        <f t="shared" si="0"/>
        <v>2.86153846153846</v>
      </c>
      <c r="I40" s="4" t="s">
        <v>236</v>
      </c>
      <c r="J40" s="4">
        <v>6.61</v>
      </c>
      <c r="K40" s="4" t="s">
        <v>237</v>
      </c>
      <c r="L40" s="4" t="s">
        <v>190</v>
      </c>
      <c r="M40" s="28">
        <v>152</v>
      </c>
      <c r="N40" s="28">
        <v>95</v>
      </c>
      <c r="O40" s="46">
        <f t="shared" si="1"/>
        <v>117.8</v>
      </c>
      <c r="P40" s="47">
        <f t="shared" si="2"/>
        <v>9.053433632</v>
      </c>
      <c r="Q40" s="47">
        <f t="shared" si="3"/>
        <v>1427.90769230769</v>
      </c>
      <c r="R40" s="49">
        <f t="shared" si="4"/>
        <v>0.917111472493697</v>
      </c>
      <c r="S40" s="49">
        <f t="shared" si="5"/>
        <v>585.4477</v>
      </c>
      <c r="T40" s="49">
        <f t="shared" si="6"/>
        <v>145.6016</v>
      </c>
      <c r="U40" s="49">
        <f t="shared" si="7"/>
        <v>10.6601037978383</v>
      </c>
      <c r="V40" s="13">
        <v>3.21</v>
      </c>
      <c r="W40" s="49">
        <v>35.67</v>
      </c>
      <c r="X40" s="13">
        <v>1</v>
      </c>
      <c r="Y40" s="15">
        <v>1</v>
      </c>
      <c r="Z40" s="2" t="s">
        <v>33</v>
      </c>
      <c r="AA40" s="15">
        <v>1</v>
      </c>
      <c r="AB40" s="15">
        <v>1</v>
      </c>
      <c r="AC40" s="15">
        <v>1</v>
      </c>
      <c r="AD40" s="4" t="s">
        <v>44</v>
      </c>
      <c r="AE40" s="13">
        <v>2</v>
      </c>
      <c r="AF40" s="4" t="s">
        <v>33</v>
      </c>
      <c r="AG40" s="63" t="s">
        <v>45</v>
      </c>
    </row>
    <row r="41" s="2" customFormat="1" ht="13.9" spans="1:33">
      <c r="A41" s="14">
        <v>1</v>
      </c>
      <c r="B41" s="15">
        <v>40</v>
      </c>
      <c r="C41" s="20" t="s">
        <v>33</v>
      </c>
      <c r="D41" s="17" t="s">
        <v>238</v>
      </c>
      <c r="E41" s="18" t="s">
        <v>239</v>
      </c>
      <c r="F41" s="17" t="s">
        <v>240</v>
      </c>
      <c r="G41" s="17" t="s">
        <v>241</v>
      </c>
      <c r="H41" s="6">
        <f t="shared" si="0"/>
        <v>4.96899224806202</v>
      </c>
      <c r="I41" s="17" t="s">
        <v>242</v>
      </c>
      <c r="J41" s="17" t="s">
        <v>243</v>
      </c>
      <c r="K41" s="17" t="s">
        <v>244</v>
      </c>
      <c r="L41" s="17" t="s">
        <v>245</v>
      </c>
      <c r="M41" s="2" t="s">
        <v>93</v>
      </c>
      <c r="N41" s="2" t="s">
        <v>246</v>
      </c>
      <c r="O41" s="46">
        <f t="shared" si="1"/>
        <v>109.8</v>
      </c>
      <c r="P41" s="47">
        <f t="shared" si="2"/>
        <v>9.117059</v>
      </c>
      <c r="Q41" s="47">
        <f t="shared" si="3"/>
        <v>1282</v>
      </c>
      <c r="R41" s="49">
        <f t="shared" si="4"/>
        <v>-0.00975983728915626</v>
      </c>
      <c r="S41" s="49">
        <f t="shared" si="5"/>
        <v>116.9124</v>
      </c>
      <c r="T41" s="49">
        <f t="shared" si="6"/>
        <v>126.14</v>
      </c>
      <c r="U41" s="49">
        <f t="shared" si="7"/>
        <v>8.90567015709533</v>
      </c>
      <c r="V41" s="13">
        <v>3.1</v>
      </c>
      <c r="W41" s="49">
        <v>24.41</v>
      </c>
      <c r="X41" s="33">
        <v>1</v>
      </c>
      <c r="Y41" s="17">
        <v>0</v>
      </c>
      <c r="Z41" s="2" t="s">
        <v>43</v>
      </c>
      <c r="AA41" s="17">
        <v>1</v>
      </c>
      <c r="AB41" s="17">
        <v>0</v>
      </c>
      <c r="AC41" s="17">
        <v>0</v>
      </c>
      <c r="AD41" s="17" t="s">
        <v>44</v>
      </c>
      <c r="AE41" s="33">
        <v>2</v>
      </c>
      <c r="AF41" s="17" t="s">
        <v>33</v>
      </c>
      <c r="AG41" s="63" t="str">
        <f>IF(W41&gt;=90,"1",IF(W41&gt;=60,"2",IF(W41&gt;=30,"3",IF(W41&gt;=15,"4",""))))</f>
        <v>4</v>
      </c>
    </row>
    <row r="42" s="2" customFormat="1" ht="13.9" spans="1:33">
      <c r="A42" s="14">
        <v>1</v>
      </c>
      <c r="B42" s="15">
        <v>41</v>
      </c>
      <c r="C42" s="15">
        <v>1</v>
      </c>
      <c r="D42" s="17" t="s">
        <v>48</v>
      </c>
      <c r="E42" s="18" t="s">
        <v>247</v>
      </c>
      <c r="F42" s="17" t="s">
        <v>248</v>
      </c>
      <c r="G42" s="17" t="s">
        <v>249</v>
      </c>
      <c r="H42" s="6">
        <f t="shared" si="0"/>
        <v>3.86842105263158</v>
      </c>
      <c r="I42" s="17" t="s">
        <v>250</v>
      </c>
      <c r="J42" s="17" t="s">
        <v>251</v>
      </c>
      <c r="K42" s="17" t="s">
        <v>252</v>
      </c>
      <c r="L42" s="17" t="s">
        <v>107</v>
      </c>
      <c r="M42" s="2" t="s">
        <v>130</v>
      </c>
      <c r="N42" s="2" t="s">
        <v>67</v>
      </c>
      <c r="O42" s="46">
        <f t="shared" si="1"/>
        <v>104.2</v>
      </c>
      <c r="P42" s="47">
        <f t="shared" si="2"/>
        <v>8.004110982</v>
      </c>
      <c r="Q42" s="47">
        <f t="shared" si="3"/>
        <v>1067.68421052632</v>
      </c>
      <c r="R42" s="49">
        <f t="shared" si="4"/>
        <v>0.226396377367077</v>
      </c>
      <c r="S42" s="49">
        <f t="shared" si="5"/>
        <v>141.712</v>
      </c>
      <c r="T42" s="49">
        <f t="shared" si="6"/>
        <v>131.3658</v>
      </c>
      <c r="U42" s="49">
        <f t="shared" si="7"/>
        <v>9.13863544670804</v>
      </c>
      <c r="V42" s="13">
        <v>2.72</v>
      </c>
      <c r="W42" s="49">
        <v>43.85</v>
      </c>
      <c r="X42" s="33">
        <v>1</v>
      </c>
      <c r="Y42" s="33">
        <v>1</v>
      </c>
      <c r="Z42" s="1" t="s">
        <v>33</v>
      </c>
      <c r="AA42" s="17">
        <v>0</v>
      </c>
      <c r="AB42" s="17">
        <v>1</v>
      </c>
      <c r="AC42" s="17">
        <v>0</v>
      </c>
      <c r="AD42" s="17" t="s">
        <v>44</v>
      </c>
      <c r="AE42" s="33">
        <v>2</v>
      </c>
      <c r="AF42" s="17" t="s">
        <v>33</v>
      </c>
      <c r="AG42" s="63" t="s">
        <v>45</v>
      </c>
    </row>
    <row r="43" s="2" customFormat="1" ht="13.9" spans="1:33">
      <c r="A43" s="26">
        <v>0</v>
      </c>
      <c r="B43" s="15">
        <v>42</v>
      </c>
      <c r="C43" s="15">
        <v>1</v>
      </c>
      <c r="D43" s="17">
        <v>39</v>
      </c>
      <c r="E43" s="18" t="s">
        <v>86</v>
      </c>
      <c r="F43" s="17">
        <v>5.37</v>
      </c>
      <c r="G43" s="17" t="s">
        <v>253</v>
      </c>
      <c r="H43" s="6">
        <f t="shared" si="0"/>
        <v>3.05113636363636</v>
      </c>
      <c r="I43" s="17" t="s">
        <v>254</v>
      </c>
      <c r="J43" s="17" t="s">
        <v>255</v>
      </c>
      <c r="K43" s="17" t="s">
        <v>256</v>
      </c>
      <c r="L43" s="17" t="s">
        <v>257</v>
      </c>
      <c r="M43" s="2" t="s">
        <v>41</v>
      </c>
      <c r="N43" s="2" t="s">
        <v>67</v>
      </c>
      <c r="O43" s="46">
        <f t="shared" si="1"/>
        <v>101.4</v>
      </c>
      <c r="P43" s="47">
        <f t="shared" si="2"/>
        <v>7.504569026</v>
      </c>
      <c r="Q43" s="47">
        <f t="shared" si="3"/>
        <v>1040.4375</v>
      </c>
      <c r="R43" s="49">
        <f t="shared" si="4"/>
        <v>-0.14187715852458</v>
      </c>
      <c r="S43" s="49">
        <f t="shared" si="5"/>
        <v>77.9416</v>
      </c>
      <c r="T43" s="49">
        <f t="shared" si="6"/>
        <v>93.704</v>
      </c>
      <c r="U43" s="49">
        <f t="shared" si="7"/>
        <v>8.20295352551924</v>
      </c>
      <c r="V43" s="13">
        <v>2.55</v>
      </c>
      <c r="W43" s="49">
        <v>44.44</v>
      </c>
      <c r="X43" s="33">
        <v>1</v>
      </c>
      <c r="Y43" s="17">
        <v>1</v>
      </c>
      <c r="Z43" s="2" t="s">
        <v>33</v>
      </c>
      <c r="AA43" s="17">
        <v>1</v>
      </c>
      <c r="AB43" s="17">
        <v>1</v>
      </c>
      <c r="AC43" s="17">
        <v>1</v>
      </c>
      <c r="AD43" s="17" t="s">
        <v>44</v>
      </c>
      <c r="AE43" s="33">
        <v>2</v>
      </c>
      <c r="AF43" s="17" t="s">
        <v>33</v>
      </c>
      <c r="AG43" s="63" t="s">
        <v>45</v>
      </c>
    </row>
    <row r="44" s="2" customFormat="1" ht="13.9" spans="1:33">
      <c r="A44" s="14">
        <v>1</v>
      </c>
      <c r="B44" s="15">
        <v>43</v>
      </c>
      <c r="C44" s="27">
        <v>1</v>
      </c>
      <c r="D44" s="28">
        <v>39</v>
      </c>
      <c r="E44" s="29">
        <v>26.4</v>
      </c>
      <c r="F44" s="30">
        <v>6.19</v>
      </c>
      <c r="G44" s="30">
        <v>1.89</v>
      </c>
      <c r="H44" s="6">
        <f t="shared" si="0"/>
        <v>3.27513227513228</v>
      </c>
      <c r="I44" s="30">
        <v>227</v>
      </c>
      <c r="J44" s="30">
        <v>0.88</v>
      </c>
      <c r="K44" s="30">
        <v>4.96</v>
      </c>
      <c r="L44" s="30">
        <v>1.02</v>
      </c>
      <c r="M44" s="2" t="s">
        <v>258</v>
      </c>
      <c r="N44" s="2" t="s">
        <v>224</v>
      </c>
      <c r="O44" s="46">
        <f t="shared" si="1"/>
        <v>118.6</v>
      </c>
      <c r="P44" s="47">
        <f t="shared" si="2"/>
        <v>8.634240774</v>
      </c>
      <c r="Q44" s="47">
        <f t="shared" si="3"/>
        <v>743.455026455027</v>
      </c>
      <c r="R44" s="49">
        <f t="shared" si="4"/>
        <v>-0.0641174996117489</v>
      </c>
      <c r="S44" s="49">
        <f t="shared" si="5"/>
        <v>77.9416</v>
      </c>
      <c r="T44" s="49">
        <f t="shared" si="6"/>
        <v>89.3792</v>
      </c>
      <c r="U44" s="49">
        <f t="shared" si="7"/>
        <v>8.15570064066869</v>
      </c>
      <c r="V44" s="50">
        <v>2.45</v>
      </c>
      <c r="W44" s="49">
        <v>46.37</v>
      </c>
      <c r="X44" s="13">
        <v>1</v>
      </c>
      <c r="Y44" s="15">
        <v>0</v>
      </c>
      <c r="Z44" s="2" t="s">
        <v>33</v>
      </c>
      <c r="AA44" s="15">
        <v>1</v>
      </c>
      <c r="AB44" s="15">
        <v>1</v>
      </c>
      <c r="AC44" s="15">
        <v>1</v>
      </c>
      <c r="AD44" s="4" t="s">
        <v>44</v>
      </c>
      <c r="AE44" s="13">
        <v>2</v>
      </c>
      <c r="AF44" s="4" t="s">
        <v>33</v>
      </c>
      <c r="AG44" s="63" t="s">
        <v>58</v>
      </c>
    </row>
    <row r="45" s="2" customFormat="1" ht="13.9" spans="1:33">
      <c r="A45" s="14">
        <v>1</v>
      </c>
      <c r="B45" s="15">
        <v>44</v>
      </c>
      <c r="C45" s="20" t="s">
        <v>43</v>
      </c>
      <c r="D45" s="28">
        <v>47</v>
      </c>
      <c r="E45" s="29">
        <v>25.2</v>
      </c>
      <c r="F45" s="30">
        <v>6.05</v>
      </c>
      <c r="G45" s="30">
        <v>1.28</v>
      </c>
      <c r="H45" s="6">
        <f t="shared" si="0"/>
        <v>4.7265625</v>
      </c>
      <c r="I45" s="30">
        <v>276</v>
      </c>
      <c r="J45" s="30">
        <v>1</v>
      </c>
      <c r="K45" s="30">
        <v>3.42</v>
      </c>
      <c r="L45" s="30">
        <v>1.51</v>
      </c>
      <c r="M45" s="2" t="s">
        <v>130</v>
      </c>
      <c r="N45" s="2" t="s">
        <v>67</v>
      </c>
      <c r="O45" s="46">
        <f t="shared" si="1"/>
        <v>104.2</v>
      </c>
      <c r="P45" s="47">
        <f t="shared" si="2"/>
        <v>8.378278262</v>
      </c>
      <c r="Q45" s="47">
        <f t="shared" si="3"/>
        <v>1304.53125</v>
      </c>
      <c r="R45" s="49">
        <f t="shared" si="4"/>
        <v>-0.178976947293169</v>
      </c>
      <c r="S45" s="49">
        <f t="shared" si="5"/>
        <v>88.57</v>
      </c>
      <c r="T45" s="49">
        <f t="shared" si="6"/>
        <v>61.6284</v>
      </c>
      <c r="U45" s="49">
        <f t="shared" si="7"/>
        <v>7.91176882251625</v>
      </c>
      <c r="V45" s="50">
        <v>9.43</v>
      </c>
      <c r="W45" s="49">
        <v>39.74</v>
      </c>
      <c r="X45" s="13">
        <v>1</v>
      </c>
      <c r="Y45" s="15">
        <v>1</v>
      </c>
      <c r="Z45" s="2" t="s">
        <v>33</v>
      </c>
      <c r="AA45" s="15">
        <v>1</v>
      </c>
      <c r="AB45" s="15">
        <v>1</v>
      </c>
      <c r="AC45" s="15">
        <v>1</v>
      </c>
      <c r="AD45" s="4" t="s">
        <v>44</v>
      </c>
      <c r="AE45" s="13">
        <v>2</v>
      </c>
      <c r="AF45" s="4" t="s">
        <v>43</v>
      </c>
      <c r="AG45" s="63" t="s">
        <v>45</v>
      </c>
    </row>
    <row r="46" s="2" customFormat="1" ht="13.9" spans="1:33">
      <c r="A46" s="14">
        <v>1</v>
      </c>
      <c r="B46" s="15">
        <v>45</v>
      </c>
      <c r="C46" s="21" t="s">
        <v>43</v>
      </c>
      <c r="D46" s="40">
        <v>68</v>
      </c>
      <c r="E46" s="41">
        <v>21.3</v>
      </c>
      <c r="F46" s="5">
        <v>3.07</v>
      </c>
      <c r="G46" s="5">
        <v>1.43</v>
      </c>
      <c r="H46" s="6">
        <f t="shared" si="0"/>
        <v>2.14685314685315</v>
      </c>
      <c r="I46" s="5">
        <v>252</v>
      </c>
      <c r="J46" s="5">
        <v>1.19</v>
      </c>
      <c r="K46" s="5">
        <v>6.18</v>
      </c>
      <c r="L46" s="5">
        <v>1.38</v>
      </c>
      <c r="M46" s="28">
        <v>140</v>
      </c>
      <c r="N46" s="28">
        <v>70</v>
      </c>
      <c r="O46" s="46">
        <f t="shared" si="1"/>
        <v>98</v>
      </c>
      <c r="P46" s="47">
        <f t="shared" si="2"/>
        <v>10.82883008</v>
      </c>
      <c r="Q46" s="47">
        <f t="shared" si="3"/>
        <v>541.006993006993</v>
      </c>
      <c r="R46" s="49">
        <f t="shared" si="4"/>
        <v>-0.0643321250087057</v>
      </c>
      <c r="S46" s="49">
        <f t="shared" si="5"/>
        <v>105.3983</v>
      </c>
      <c r="T46" s="49">
        <f t="shared" si="6"/>
        <v>111.3636</v>
      </c>
      <c r="U46" s="49">
        <f t="shared" si="7"/>
        <v>8.67739985003478</v>
      </c>
      <c r="V46" s="54">
        <v>2.27</v>
      </c>
      <c r="W46" s="49">
        <v>35.25</v>
      </c>
      <c r="X46" s="11">
        <v>1</v>
      </c>
      <c r="Y46" s="5">
        <v>0</v>
      </c>
      <c r="Z46" s="2" t="s">
        <v>33</v>
      </c>
      <c r="AA46" s="5">
        <v>1</v>
      </c>
      <c r="AB46" s="5">
        <v>0</v>
      </c>
      <c r="AC46" s="5">
        <v>1</v>
      </c>
      <c r="AD46" s="5">
        <v>2</v>
      </c>
      <c r="AE46" s="12">
        <v>2</v>
      </c>
      <c r="AF46" s="5">
        <v>1</v>
      </c>
      <c r="AG46" s="63" t="s">
        <v>45</v>
      </c>
    </row>
    <row r="47" s="2" customFormat="1" ht="13.9" spans="1:33">
      <c r="A47" s="26">
        <v>0</v>
      </c>
      <c r="B47" s="15">
        <v>46</v>
      </c>
      <c r="C47" s="16" t="s">
        <v>43</v>
      </c>
      <c r="D47" s="17" t="s">
        <v>194</v>
      </c>
      <c r="E47" s="18" t="s">
        <v>207</v>
      </c>
      <c r="F47" s="17">
        <v>4.1</v>
      </c>
      <c r="G47" s="17" t="s">
        <v>259</v>
      </c>
      <c r="H47" s="6">
        <f t="shared" si="0"/>
        <v>2.14659685863874</v>
      </c>
      <c r="I47" s="17" t="s">
        <v>250</v>
      </c>
      <c r="J47" s="17" t="s">
        <v>260</v>
      </c>
      <c r="K47" s="17" t="s">
        <v>261</v>
      </c>
      <c r="L47" s="17" t="s">
        <v>262</v>
      </c>
      <c r="M47" s="2" t="s">
        <v>263</v>
      </c>
      <c r="N47" s="2" t="s">
        <v>192</v>
      </c>
      <c r="O47" s="46">
        <f t="shared" si="1"/>
        <v>88.4</v>
      </c>
      <c r="P47" s="47">
        <f t="shared" si="2"/>
        <v>9.736231216</v>
      </c>
      <c r="Q47" s="47">
        <f t="shared" si="3"/>
        <v>592.460732984293</v>
      </c>
      <c r="R47" s="49">
        <f t="shared" si="4"/>
        <v>0.0145262531965965</v>
      </c>
      <c r="S47" s="49">
        <f t="shared" si="5"/>
        <v>134.6264</v>
      </c>
      <c r="T47" s="49">
        <f t="shared" si="6"/>
        <v>81.6306</v>
      </c>
      <c r="U47" s="49">
        <f t="shared" si="7"/>
        <v>8.61156054579487</v>
      </c>
      <c r="V47" s="55">
        <v>2.27</v>
      </c>
      <c r="W47" s="49">
        <v>56.66</v>
      </c>
      <c r="X47" s="33">
        <v>1</v>
      </c>
      <c r="Y47" s="17">
        <v>1</v>
      </c>
      <c r="Z47" s="2" t="s">
        <v>33</v>
      </c>
      <c r="AA47" s="17">
        <v>1</v>
      </c>
      <c r="AB47" s="17">
        <v>1</v>
      </c>
      <c r="AC47" s="17">
        <v>1</v>
      </c>
      <c r="AD47" s="17" t="s">
        <v>44</v>
      </c>
      <c r="AE47" s="33">
        <v>2</v>
      </c>
      <c r="AF47" s="17" t="s">
        <v>33</v>
      </c>
      <c r="AG47" s="63" t="s">
        <v>58</v>
      </c>
    </row>
    <row r="48" s="2" customFormat="1" ht="13.9" spans="1:33">
      <c r="A48" s="14">
        <v>1</v>
      </c>
      <c r="B48" s="15">
        <v>47</v>
      </c>
      <c r="C48" s="16" t="s">
        <v>33</v>
      </c>
      <c r="D48" s="17" t="s">
        <v>121</v>
      </c>
      <c r="E48" s="18" t="s">
        <v>139</v>
      </c>
      <c r="F48" s="17">
        <v>6.42</v>
      </c>
      <c r="G48" s="17">
        <v>1.38</v>
      </c>
      <c r="H48" s="6">
        <f t="shared" si="0"/>
        <v>4.65217391304348</v>
      </c>
      <c r="I48" s="17">
        <v>341</v>
      </c>
      <c r="J48" s="17" t="s">
        <v>98</v>
      </c>
      <c r="K48" s="17" t="s">
        <v>264</v>
      </c>
      <c r="L48" s="17">
        <v>0.9</v>
      </c>
      <c r="M48" s="2" t="s">
        <v>170</v>
      </c>
      <c r="N48" s="2" t="s">
        <v>67</v>
      </c>
      <c r="O48" s="46">
        <f t="shared" si="1"/>
        <v>109.4</v>
      </c>
      <c r="P48" s="47">
        <f t="shared" si="2"/>
        <v>10.707419144</v>
      </c>
      <c r="Q48" s="47">
        <f t="shared" si="3"/>
        <v>1586.39130434783</v>
      </c>
      <c r="R48" s="49">
        <f t="shared" si="4"/>
        <v>0.149561211516632</v>
      </c>
      <c r="S48" s="49">
        <f t="shared" si="5"/>
        <v>112.4839</v>
      </c>
      <c r="T48" s="49">
        <f t="shared" si="6"/>
        <v>133.5282</v>
      </c>
      <c r="U48" s="49">
        <f t="shared" si="7"/>
        <v>8.92397561122023</v>
      </c>
      <c r="V48" s="55">
        <v>8.11</v>
      </c>
      <c r="W48" s="49">
        <v>49.7</v>
      </c>
      <c r="X48" s="33">
        <v>1</v>
      </c>
      <c r="Y48" s="17">
        <v>1</v>
      </c>
      <c r="Z48" s="2" t="s">
        <v>33</v>
      </c>
      <c r="AA48" s="17">
        <v>0</v>
      </c>
      <c r="AB48" s="17">
        <v>1</v>
      </c>
      <c r="AC48" s="17">
        <v>1</v>
      </c>
      <c r="AD48" s="17" t="s">
        <v>44</v>
      </c>
      <c r="AE48" s="33">
        <v>2</v>
      </c>
      <c r="AF48" s="17" t="s">
        <v>33</v>
      </c>
      <c r="AG48" s="63" t="s">
        <v>58</v>
      </c>
    </row>
    <row r="49" s="2" customFormat="1" ht="13.9" spans="1:33">
      <c r="A49" s="26">
        <v>0</v>
      </c>
      <c r="B49" s="15">
        <v>48</v>
      </c>
      <c r="C49" s="20" t="s">
        <v>33</v>
      </c>
      <c r="D49" s="2" t="s">
        <v>233</v>
      </c>
      <c r="E49" s="24" t="s">
        <v>265</v>
      </c>
      <c r="F49" s="4" t="s">
        <v>266</v>
      </c>
      <c r="G49" s="4" t="s">
        <v>260</v>
      </c>
      <c r="H49" s="6">
        <f t="shared" si="0"/>
        <v>2.95394736842105</v>
      </c>
      <c r="I49" s="4" t="s">
        <v>267</v>
      </c>
      <c r="J49" s="4" t="s">
        <v>268</v>
      </c>
      <c r="K49" s="4" t="s">
        <v>269</v>
      </c>
      <c r="L49" s="4" t="s">
        <v>245</v>
      </c>
      <c r="M49" s="2" t="s">
        <v>258</v>
      </c>
      <c r="N49" s="2" t="s">
        <v>84</v>
      </c>
      <c r="O49" s="46">
        <f t="shared" si="1"/>
        <v>113.2</v>
      </c>
      <c r="P49" s="47">
        <f t="shared" si="2"/>
        <v>8.728299008</v>
      </c>
      <c r="Q49" s="47">
        <f t="shared" si="3"/>
        <v>889.138157894737</v>
      </c>
      <c r="R49" s="49">
        <f t="shared" si="4"/>
        <v>0.0428524999172679</v>
      </c>
      <c r="S49" s="49">
        <f t="shared" si="5"/>
        <v>131.9693</v>
      </c>
      <c r="T49" s="49">
        <f t="shared" si="6"/>
        <v>119.4726</v>
      </c>
      <c r="U49" s="49">
        <f t="shared" si="7"/>
        <v>8.97250919559688</v>
      </c>
      <c r="V49" s="55">
        <v>1.09</v>
      </c>
      <c r="W49" s="49">
        <v>44.1</v>
      </c>
      <c r="X49" s="13">
        <v>0</v>
      </c>
      <c r="Y49" s="15">
        <v>0</v>
      </c>
      <c r="Z49" s="2" t="s">
        <v>43</v>
      </c>
      <c r="AA49" s="15">
        <v>0</v>
      </c>
      <c r="AB49" s="15">
        <v>0</v>
      </c>
      <c r="AC49" s="15">
        <v>0</v>
      </c>
      <c r="AD49" s="4" t="s">
        <v>44</v>
      </c>
      <c r="AE49" s="13">
        <v>2</v>
      </c>
      <c r="AF49" s="4" t="s">
        <v>33</v>
      </c>
      <c r="AG49" s="63" t="s">
        <v>45</v>
      </c>
    </row>
    <row r="50" s="2" customFormat="1" ht="13.9" spans="1:33">
      <c r="A50" s="26">
        <v>0</v>
      </c>
      <c r="B50" s="15">
        <v>49</v>
      </c>
      <c r="C50" s="16" t="s">
        <v>33</v>
      </c>
      <c r="D50" s="17" t="s">
        <v>48</v>
      </c>
      <c r="E50" s="18" t="s">
        <v>113</v>
      </c>
      <c r="F50" s="17" t="s">
        <v>270</v>
      </c>
      <c r="G50" s="17" t="s">
        <v>223</v>
      </c>
      <c r="H50" s="6">
        <f t="shared" si="0"/>
        <v>1.41605839416058</v>
      </c>
      <c r="I50" s="17" t="s">
        <v>206</v>
      </c>
      <c r="J50" s="17" t="s">
        <v>126</v>
      </c>
      <c r="K50" s="17" t="s">
        <v>271</v>
      </c>
      <c r="L50" s="17" t="s">
        <v>220</v>
      </c>
      <c r="M50" s="2" t="s">
        <v>272</v>
      </c>
      <c r="N50" s="2" t="s">
        <v>273</v>
      </c>
      <c r="O50" s="46">
        <f t="shared" si="1"/>
        <v>95.8</v>
      </c>
      <c r="P50" s="47">
        <f t="shared" si="2"/>
        <v>7.417911018</v>
      </c>
      <c r="Q50" s="47">
        <f t="shared" si="3"/>
        <v>181.255474452555</v>
      </c>
      <c r="R50" s="49">
        <f t="shared" si="4"/>
        <v>0.221848749616356</v>
      </c>
      <c r="S50" s="49">
        <f t="shared" si="5"/>
        <v>137.2835</v>
      </c>
      <c r="T50" s="49">
        <f t="shared" si="6"/>
        <v>86.3158</v>
      </c>
      <c r="U50" s="49">
        <f t="shared" si="7"/>
        <v>8.68691361379572</v>
      </c>
      <c r="V50" s="55">
        <v>0.89</v>
      </c>
      <c r="W50" s="49">
        <v>47.47</v>
      </c>
      <c r="X50" s="33">
        <v>0</v>
      </c>
      <c r="Y50" s="17">
        <v>0</v>
      </c>
      <c r="Z50" s="2" t="s">
        <v>33</v>
      </c>
      <c r="AA50" s="17">
        <v>1</v>
      </c>
      <c r="AB50" s="17">
        <v>1</v>
      </c>
      <c r="AC50" s="17">
        <v>1</v>
      </c>
      <c r="AD50" s="17" t="s">
        <v>44</v>
      </c>
      <c r="AE50" s="33">
        <v>2</v>
      </c>
      <c r="AF50" s="17" t="s">
        <v>43</v>
      </c>
      <c r="AG50" s="63" t="s">
        <v>58</v>
      </c>
    </row>
    <row r="51" s="2" customFormat="1" ht="13.9" spans="1:33">
      <c r="A51" s="14">
        <v>1</v>
      </c>
      <c r="B51" s="15">
        <v>50</v>
      </c>
      <c r="C51" s="16" t="s">
        <v>33</v>
      </c>
      <c r="D51" s="17" t="s">
        <v>233</v>
      </c>
      <c r="E51" s="18" t="s">
        <v>274</v>
      </c>
      <c r="F51" s="17" t="s">
        <v>275</v>
      </c>
      <c r="G51" s="17" t="s">
        <v>182</v>
      </c>
      <c r="H51" s="6">
        <f t="shared" si="0"/>
        <v>1.42600896860987</v>
      </c>
      <c r="I51" s="17" t="s">
        <v>276</v>
      </c>
      <c r="J51" s="17" t="s">
        <v>277</v>
      </c>
      <c r="K51" s="17" t="s">
        <v>278</v>
      </c>
      <c r="L51" s="17" t="s">
        <v>80</v>
      </c>
      <c r="M51" s="2" t="s">
        <v>110</v>
      </c>
      <c r="N51" s="2" t="s">
        <v>84</v>
      </c>
      <c r="O51" s="46">
        <f t="shared" si="1"/>
        <v>111.6</v>
      </c>
      <c r="P51" s="47">
        <f t="shared" si="2"/>
        <v>8.615208704</v>
      </c>
      <c r="Q51" s="47">
        <f t="shared" si="3"/>
        <v>449.192825112108</v>
      </c>
      <c r="R51" s="49">
        <f t="shared" si="4"/>
        <v>0.328013485349575</v>
      </c>
      <c r="S51" s="49">
        <f t="shared" si="5"/>
        <v>220.5393</v>
      </c>
      <c r="T51" s="49">
        <f t="shared" si="6"/>
        <v>136.952</v>
      </c>
      <c r="U51" s="49">
        <f t="shared" si="7"/>
        <v>9.62255922921064</v>
      </c>
      <c r="V51" s="55">
        <v>10.6</v>
      </c>
      <c r="W51" s="49">
        <v>39.49</v>
      </c>
      <c r="X51" s="33">
        <v>1</v>
      </c>
      <c r="Y51" s="17">
        <v>1</v>
      </c>
      <c r="Z51" s="2" t="s">
        <v>33</v>
      </c>
      <c r="AA51" s="17">
        <v>1</v>
      </c>
      <c r="AB51" s="17">
        <v>1</v>
      </c>
      <c r="AC51" s="17">
        <v>1</v>
      </c>
      <c r="AD51" s="17" t="s">
        <v>279</v>
      </c>
      <c r="AE51" s="33">
        <v>2</v>
      </c>
      <c r="AF51" s="17" t="s">
        <v>33</v>
      </c>
      <c r="AG51" s="63" t="s">
        <v>45</v>
      </c>
    </row>
    <row r="52" s="2" customFormat="1" ht="13.9" spans="1:33">
      <c r="A52" s="14">
        <v>1</v>
      </c>
      <c r="B52" s="15">
        <v>51</v>
      </c>
      <c r="C52" s="32" t="s">
        <v>33</v>
      </c>
      <c r="D52" s="33" t="s">
        <v>280</v>
      </c>
      <c r="E52" s="34" t="s">
        <v>247</v>
      </c>
      <c r="F52" s="33" t="s">
        <v>281</v>
      </c>
      <c r="G52" s="33" t="s">
        <v>78</v>
      </c>
      <c r="H52" s="6">
        <f t="shared" si="0"/>
        <v>5.27586206896552</v>
      </c>
      <c r="I52" s="33" t="s">
        <v>282</v>
      </c>
      <c r="J52" s="33" t="s">
        <v>283</v>
      </c>
      <c r="K52" s="33" t="s">
        <v>215</v>
      </c>
      <c r="L52" s="33" t="s">
        <v>284</v>
      </c>
      <c r="M52" s="2" t="s">
        <v>93</v>
      </c>
      <c r="N52" s="2" t="s">
        <v>273</v>
      </c>
      <c r="O52" s="46">
        <f t="shared" si="1"/>
        <v>102.6</v>
      </c>
      <c r="P52" s="47">
        <f t="shared" si="2"/>
        <v>9.727409174</v>
      </c>
      <c r="Q52" s="47">
        <f t="shared" si="3"/>
        <v>896.896551724138</v>
      </c>
      <c r="R52" s="49">
        <f t="shared" si="4"/>
        <v>0.201796659290583</v>
      </c>
      <c r="S52" s="49">
        <f t="shared" si="5"/>
        <v>231.1677</v>
      </c>
      <c r="T52" s="49">
        <f t="shared" si="6"/>
        <v>89.9198</v>
      </c>
      <c r="U52" s="49">
        <f t="shared" si="7"/>
        <v>9.24891440253977</v>
      </c>
      <c r="V52" s="56" t="s">
        <v>285</v>
      </c>
      <c r="W52" s="49">
        <v>30.41</v>
      </c>
      <c r="X52" s="11">
        <v>0</v>
      </c>
      <c r="Y52" s="5">
        <v>0</v>
      </c>
      <c r="Z52" s="2" t="s">
        <v>43</v>
      </c>
      <c r="AA52" s="33">
        <v>0</v>
      </c>
      <c r="AB52" s="33">
        <v>0</v>
      </c>
      <c r="AC52" s="33">
        <v>0</v>
      </c>
      <c r="AD52" s="33">
        <v>1</v>
      </c>
      <c r="AE52" s="12">
        <v>2</v>
      </c>
      <c r="AF52" s="5">
        <v>0</v>
      </c>
      <c r="AG52" s="63" t="s">
        <v>45</v>
      </c>
    </row>
    <row r="53" s="2" customFormat="1" ht="13.9" spans="1:33">
      <c r="A53" s="14">
        <v>1</v>
      </c>
      <c r="B53" s="15">
        <v>52</v>
      </c>
      <c r="C53" s="27">
        <v>1</v>
      </c>
      <c r="D53" s="42">
        <v>57</v>
      </c>
      <c r="E53" s="29">
        <v>30.1</v>
      </c>
      <c r="F53" s="30">
        <v>5.1</v>
      </c>
      <c r="G53" s="30">
        <v>1.24</v>
      </c>
      <c r="H53" s="6">
        <f t="shared" si="0"/>
        <v>4.11290322580645</v>
      </c>
      <c r="I53" s="30">
        <v>296</v>
      </c>
      <c r="J53" s="30">
        <v>1.19</v>
      </c>
      <c r="K53" s="30">
        <v>6.77</v>
      </c>
      <c r="L53" s="30">
        <v>1.19</v>
      </c>
      <c r="M53" s="2" t="s">
        <v>131</v>
      </c>
      <c r="N53" s="2" t="s">
        <v>246</v>
      </c>
      <c r="O53" s="46">
        <f t="shared" si="1"/>
        <v>114.6</v>
      </c>
      <c r="P53" s="47">
        <f t="shared" si="2"/>
        <v>10.376324366</v>
      </c>
      <c r="Q53" s="47">
        <f t="shared" si="3"/>
        <v>1217.41935483871</v>
      </c>
      <c r="R53" s="49">
        <f t="shared" si="4"/>
        <v>0</v>
      </c>
      <c r="S53" s="49">
        <f t="shared" si="5"/>
        <v>105.3983</v>
      </c>
      <c r="T53" s="49">
        <f t="shared" si="6"/>
        <v>121.9954</v>
      </c>
      <c r="U53" s="49">
        <f t="shared" si="7"/>
        <v>8.76858266548936</v>
      </c>
      <c r="V53" s="57">
        <v>23.94</v>
      </c>
      <c r="W53" s="49">
        <v>21.22</v>
      </c>
      <c r="X53" s="52">
        <v>0</v>
      </c>
      <c r="Y53" s="15">
        <v>0</v>
      </c>
      <c r="Z53" s="2" t="s">
        <v>33</v>
      </c>
      <c r="AA53" s="15">
        <v>1</v>
      </c>
      <c r="AB53" s="15">
        <v>0</v>
      </c>
      <c r="AC53" s="15">
        <v>1</v>
      </c>
      <c r="AD53" s="30">
        <v>2</v>
      </c>
      <c r="AE53" s="61">
        <v>2</v>
      </c>
      <c r="AF53" s="30">
        <v>1</v>
      </c>
      <c r="AG53" s="63" t="str">
        <f>IF(W53&gt;=90,"1",IF(W53&gt;=60,"2",IF(W53&gt;=30,"3",IF(W53&gt;=15,"4",""))))</f>
        <v>4</v>
      </c>
    </row>
    <row r="54" s="2" customFormat="1" ht="13.9" spans="1:33">
      <c r="A54" s="14">
        <v>1</v>
      </c>
      <c r="B54" s="15">
        <v>53</v>
      </c>
      <c r="C54" s="16" t="s">
        <v>33</v>
      </c>
      <c r="D54" s="5">
        <v>42</v>
      </c>
      <c r="E54" s="19">
        <v>30.2</v>
      </c>
      <c r="F54" s="5">
        <v>3.73</v>
      </c>
      <c r="G54" s="5">
        <v>2.07</v>
      </c>
      <c r="H54" s="6">
        <f t="shared" si="0"/>
        <v>1.80193236714976</v>
      </c>
      <c r="I54" s="5">
        <v>298</v>
      </c>
      <c r="J54" s="5">
        <v>2.71</v>
      </c>
      <c r="K54" s="5">
        <v>8.72</v>
      </c>
      <c r="L54" s="5">
        <v>0.75</v>
      </c>
      <c r="M54" s="2" t="s">
        <v>110</v>
      </c>
      <c r="N54" s="2" t="s">
        <v>286</v>
      </c>
      <c r="O54" s="46">
        <f t="shared" si="1"/>
        <v>115.8</v>
      </c>
      <c r="P54" s="47">
        <f t="shared" si="2"/>
        <v>8.718229448</v>
      </c>
      <c r="Q54" s="47">
        <f t="shared" si="3"/>
        <v>536.975845410628</v>
      </c>
      <c r="R54" s="49">
        <f t="shared" si="4"/>
        <v>0.557908027482706</v>
      </c>
      <c r="S54" s="49">
        <f t="shared" si="5"/>
        <v>240.0247</v>
      </c>
      <c r="T54" s="49">
        <f t="shared" si="6"/>
        <v>157.1344</v>
      </c>
      <c r="U54" s="49">
        <f t="shared" si="7"/>
        <v>9.84469614425424</v>
      </c>
      <c r="V54" s="55">
        <v>21.69</v>
      </c>
      <c r="W54" s="49">
        <v>28.87</v>
      </c>
      <c r="X54" s="11">
        <v>0</v>
      </c>
      <c r="Y54" s="5">
        <v>0</v>
      </c>
      <c r="Z54" s="2" t="s">
        <v>33</v>
      </c>
      <c r="AA54" s="5">
        <v>1</v>
      </c>
      <c r="AB54" s="5">
        <v>1</v>
      </c>
      <c r="AC54" s="5">
        <v>0</v>
      </c>
      <c r="AD54" s="5">
        <v>2</v>
      </c>
      <c r="AE54" s="12">
        <v>2</v>
      </c>
      <c r="AF54" s="5">
        <v>1</v>
      </c>
      <c r="AG54" s="63" t="str">
        <f>IF(W54&gt;=90,"1",IF(W54&gt;=60,"2",IF(W54&gt;=30,"3",IF(W54&gt;=15,"4",""))))</f>
        <v>4</v>
      </c>
    </row>
    <row r="55" s="2" customFormat="1" ht="13.9" spans="1:33">
      <c r="A55" s="14">
        <v>1</v>
      </c>
      <c r="B55" s="15">
        <v>54</v>
      </c>
      <c r="C55" s="2" t="s">
        <v>33</v>
      </c>
      <c r="D55" s="31" t="s">
        <v>75</v>
      </c>
      <c r="E55" s="24" t="s">
        <v>287</v>
      </c>
      <c r="F55" s="4" t="s">
        <v>288</v>
      </c>
      <c r="G55" s="4" t="s">
        <v>289</v>
      </c>
      <c r="H55" s="6">
        <f t="shared" si="0"/>
        <v>2.71859296482412</v>
      </c>
      <c r="I55" s="4" t="s">
        <v>116</v>
      </c>
      <c r="J55" s="4" t="s">
        <v>290</v>
      </c>
      <c r="K55" s="4" t="s">
        <v>291</v>
      </c>
      <c r="L55" s="4" t="s">
        <v>292</v>
      </c>
      <c r="M55" s="2" t="s">
        <v>170</v>
      </c>
      <c r="N55" s="2" t="s">
        <v>67</v>
      </c>
      <c r="O55" s="46">
        <f t="shared" si="1"/>
        <v>109.4</v>
      </c>
      <c r="P55" s="47">
        <f t="shared" si="2"/>
        <v>8.974052626</v>
      </c>
      <c r="Q55" s="47">
        <f t="shared" si="3"/>
        <v>793.829145728643</v>
      </c>
      <c r="R55" s="49">
        <f t="shared" si="4"/>
        <v>0.468848728753673</v>
      </c>
      <c r="S55" s="49">
        <f t="shared" si="5"/>
        <v>276.3384</v>
      </c>
      <c r="T55" s="49">
        <f t="shared" si="6"/>
        <v>127.041</v>
      </c>
      <c r="U55" s="49">
        <f t="shared" si="7"/>
        <v>9.7729888900873</v>
      </c>
      <c r="V55" s="57">
        <v>17.36</v>
      </c>
      <c r="W55" s="49">
        <v>25.37</v>
      </c>
      <c r="X55" s="13">
        <v>0</v>
      </c>
      <c r="Y55" s="15">
        <v>0</v>
      </c>
      <c r="Z55" s="2" t="s">
        <v>33</v>
      </c>
      <c r="AA55" s="15">
        <v>0</v>
      </c>
      <c r="AB55" s="15">
        <v>1</v>
      </c>
      <c r="AC55" s="15">
        <v>1</v>
      </c>
      <c r="AD55" s="4" t="s">
        <v>44</v>
      </c>
      <c r="AE55" s="13">
        <v>2</v>
      </c>
      <c r="AF55" s="4" t="s">
        <v>33</v>
      </c>
      <c r="AG55" s="63" t="str">
        <f>IF(W55&gt;=90,"1",IF(W55&gt;=60,"2",IF(W55&gt;=30,"3",IF(W55&gt;=15,"4",""))))</f>
        <v>4</v>
      </c>
    </row>
    <row r="56" s="2" customFormat="1" ht="13.9" spans="1:33">
      <c r="A56" s="14">
        <v>1</v>
      </c>
      <c r="B56" s="15">
        <v>55</v>
      </c>
      <c r="C56" s="21" t="s">
        <v>43</v>
      </c>
      <c r="D56" s="15" t="s">
        <v>293</v>
      </c>
      <c r="E56" s="25" t="s">
        <v>34</v>
      </c>
      <c r="F56" s="4" t="s">
        <v>215</v>
      </c>
      <c r="G56" s="4" t="s">
        <v>202</v>
      </c>
      <c r="H56" s="6">
        <f t="shared" si="0"/>
        <v>2.06198347107438</v>
      </c>
      <c r="I56" s="4" t="s">
        <v>294</v>
      </c>
      <c r="J56" s="4">
        <v>6.06</v>
      </c>
      <c r="K56" s="4" t="s">
        <v>295</v>
      </c>
      <c r="L56" s="4" t="s">
        <v>296</v>
      </c>
      <c r="M56" s="2" t="s">
        <v>213</v>
      </c>
      <c r="N56" s="2" t="s">
        <v>297</v>
      </c>
      <c r="O56" s="46">
        <f t="shared" si="1"/>
        <v>105.6</v>
      </c>
      <c r="P56" s="47">
        <f t="shared" si="2"/>
        <v>8.2840136</v>
      </c>
      <c r="Q56" s="47">
        <f t="shared" si="3"/>
        <v>1233.06611570248</v>
      </c>
      <c r="R56" s="49">
        <f t="shared" si="4"/>
        <v>0.51295967994837</v>
      </c>
      <c r="S56" s="49">
        <f t="shared" si="5"/>
        <v>536.7342</v>
      </c>
      <c r="T56" s="49">
        <f t="shared" si="6"/>
        <v>80.7296</v>
      </c>
      <c r="U56" s="49">
        <f t="shared" si="7"/>
        <v>9.98346111794985</v>
      </c>
      <c r="V56" s="55">
        <v>14.47</v>
      </c>
      <c r="W56" s="49">
        <v>23.04</v>
      </c>
      <c r="X56" s="33">
        <v>0</v>
      </c>
      <c r="Y56" s="17">
        <v>1</v>
      </c>
      <c r="Z56" s="2" t="s">
        <v>33</v>
      </c>
      <c r="AA56" s="17">
        <v>1</v>
      </c>
      <c r="AB56" s="17">
        <v>1</v>
      </c>
      <c r="AC56" s="17">
        <v>1</v>
      </c>
      <c r="AD56" s="17" t="s">
        <v>44</v>
      </c>
      <c r="AE56" s="33">
        <v>2</v>
      </c>
      <c r="AF56" s="17" t="s">
        <v>33</v>
      </c>
      <c r="AG56" s="63" t="str">
        <f>IF(W56&gt;=90,"1",IF(W56&gt;=60,"2",IF(W56&gt;=30,"3",IF(W56&gt;=15,"4",""))))</f>
        <v>4</v>
      </c>
    </row>
    <row r="57" s="2" customFormat="1" ht="13.9" spans="1:33">
      <c r="A57" s="14">
        <v>1</v>
      </c>
      <c r="B57" s="15">
        <v>56</v>
      </c>
      <c r="C57" s="16" t="s">
        <v>33</v>
      </c>
      <c r="D57" s="31" t="s">
        <v>186</v>
      </c>
      <c r="E57" s="24" t="s">
        <v>298</v>
      </c>
      <c r="F57" s="4" t="s">
        <v>299</v>
      </c>
      <c r="G57" s="4" t="s">
        <v>300</v>
      </c>
      <c r="H57" s="6">
        <f t="shared" si="0"/>
        <v>2.61261261261261</v>
      </c>
      <c r="I57" s="4" t="s">
        <v>301</v>
      </c>
      <c r="J57" s="4" t="s">
        <v>302</v>
      </c>
      <c r="K57" s="4" t="s">
        <v>303</v>
      </c>
      <c r="L57" s="4" t="s">
        <v>304</v>
      </c>
      <c r="M57" s="2" t="s">
        <v>83</v>
      </c>
      <c r="N57" s="2" t="s">
        <v>305</v>
      </c>
      <c r="O57" s="46">
        <f t="shared" si="1"/>
        <v>98</v>
      </c>
      <c r="P57" s="47">
        <f t="shared" si="2"/>
        <v>10.14036832</v>
      </c>
      <c r="Q57" s="47">
        <f t="shared" si="3"/>
        <v>687.117117117117</v>
      </c>
      <c r="R57" s="49">
        <f t="shared" si="4"/>
        <v>0.421878016170127</v>
      </c>
      <c r="S57" s="49">
        <f t="shared" si="5"/>
        <v>280.7669</v>
      </c>
      <c r="T57" s="49">
        <f t="shared" si="6"/>
        <v>259.488</v>
      </c>
      <c r="U57" s="49">
        <f t="shared" si="7"/>
        <v>10.5030880659129</v>
      </c>
      <c r="V57" s="57">
        <v>12.06</v>
      </c>
      <c r="W57" s="49">
        <v>28.81</v>
      </c>
      <c r="X57" s="13">
        <v>0</v>
      </c>
      <c r="Y57" s="15">
        <v>0</v>
      </c>
      <c r="Z57" s="2" t="s">
        <v>33</v>
      </c>
      <c r="AA57" s="15">
        <v>1</v>
      </c>
      <c r="AB57" s="15">
        <v>1</v>
      </c>
      <c r="AC57" s="15">
        <v>1</v>
      </c>
      <c r="AD57" s="4" t="s">
        <v>44</v>
      </c>
      <c r="AE57" s="13">
        <v>2</v>
      </c>
      <c r="AF57" s="4" t="s">
        <v>33</v>
      </c>
      <c r="AG57" s="63" t="str">
        <f>IF(W57&gt;=90,"1",IF(W57&gt;=60,"2",IF(W57&gt;=30,"3",IF(W57&gt;=15,"4",""))))</f>
        <v>4</v>
      </c>
    </row>
    <row r="58" s="2" customFormat="1" ht="13.9" spans="1:33">
      <c r="A58" s="14">
        <v>1</v>
      </c>
      <c r="B58" s="15">
        <v>57</v>
      </c>
      <c r="C58" s="15">
        <v>1</v>
      </c>
      <c r="D58" s="17" t="s">
        <v>306</v>
      </c>
      <c r="E58" s="18" t="s">
        <v>307</v>
      </c>
      <c r="F58" s="17" t="s">
        <v>308</v>
      </c>
      <c r="G58" s="17" t="s">
        <v>309</v>
      </c>
      <c r="H58" s="6">
        <f t="shared" si="0"/>
        <v>3.31067961165049</v>
      </c>
      <c r="I58" s="17" t="s">
        <v>310</v>
      </c>
      <c r="J58" s="17" t="s">
        <v>311</v>
      </c>
      <c r="K58" s="17" t="s">
        <v>312</v>
      </c>
      <c r="L58" s="17" t="s">
        <v>313</v>
      </c>
      <c r="M58" s="2" t="s">
        <v>314</v>
      </c>
      <c r="N58" s="2" t="s">
        <v>315</v>
      </c>
      <c r="O58" s="46">
        <f t="shared" si="1"/>
        <v>118.4</v>
      </c>
      <c r="P58" s="47">
        <f t="shared" si="2"/>
        <v>9.306131776</v>
      </c>
      <c r="Q58" s="47">
        <f t="shared" si="3"/>
        <v>1109.07766990291</v>
      </c>
      <c r="R58" s="49">
        <f t="shared" si="4"/>
        <v>0.746359415959792</v>
      </c>
      <c r="S58" s="49">
        <f t="shared" si="5"/>
        <v>419.8218</v>
      </c>
      <c r="T58" s="49">
        <f t="shared" si="6"/>
        <v>159.477</v>
      </c>
      <c r="U58" s="49">
        <f t="shared" si="7"/>
        <v>10.4185828661686</v>
      </c>
      <c r="V58" s="55">
        <v>11.36</v>
      </c>
      <c r="W58" s="49">
        <v>38.61</v>
      </c>
      <c r="X58" s="33">
        <v>0</v>
      </c>
      <c r="Y58" s="17">
        <v>1</v>
      </c>
      <c r="Z58" s="35">
        <v>1</v>
      </c>
      <c r="AA58" s="17">
        <v>1</v>
      </c>
      <c r="AB58" s="17">
        <v>1</v>
      </c>
      <c r="AC58" s="17">
        <v>1</v>
      </c>
      <c r="AD58" s="17" t="s">
        <v>44</v>
      </c>
      <c r="AE58" s="33">
        <v>2</v>
      </c>
      <c r="AF58" s="17" t="s">
        <v>33</v>
      </c>
      <c r="AG58" s="63" t="s">
        <v>45</v>
      </c>
    </row>
    <row r="59" s="2" customFormat="1" ht="13.9" spans="1:33">
      <c r="A59" s="14">
        <v>1</v>
      </c>
      <c r="B59" s="15">
        <v>58</v>
      </c>
      <c r="C59" s="16" t="s">
        <v>33</v>
      </c>
      <c r="D59" s="28" t="s">
        <v>112</v>
      </c>
      <c r="E59" s="29">
        <v>19.7</v>
      </c>
      <c r="F59" s="30">
        <v>6.43</v>
      </c>
      <c r="G59" s="30">
        <v>1.45</v>
      </c>
      <c r="H59" s="6">
        <f t="shared" si="0"/>
        <v>4.43448275862069</v>
      </c>
      <c r="I59" s="30">
        <v>221</v>
      </c>
      <c r="J59" s="30">
        <v>1.66</v>
      </c>
      <c r="K59" s="30">
        <v>9.51</v>
      </c>
      <c r="L59" s="30">
        <v>1.34</v>
      </c>
      <c r="M59" s="2" t="s">
        <v>130</v>
      </c>
      <c r="N59" s="2" t="s">
        <v>132</v>
      </c>
      <c r="O59" s="46">
        <f t="shared" si="1"/>
        <v>101.2</v>
      </c>
      <c r="P59" s="47">
        <f t="shared" si="2"/>
        <v>8.584519548</v>
      </c>
      <c r="Q59" s="47">
        <f t="shared" si="3"/>
        <v>980.020689655172</v>
      </c>
      <c r="R59" s="49">
        <f t="shared" si="4"/>
        <v>0.0930032896752474</v>
      </c>
      <c r="S59" s="49">
        <f t="shared" si="5"/>
        <v>147.0262</v>
      </c>
      <c r="T59" s="49">
        <f t="shared" si="6"/>
        <v>171.3702</v>
      </c>
      <c r="U59" s="49">
        <f t="shared" si="7"/>
        <v>9.44128975036749</v>
      </c>
      <c r="V59" s="57">
        <v>10.7</v>
      </c>
      <c r="W59" s="49">
        <v>35.06</v>
      </c>
      <c r="X59" s="52">
        <v>0</v>
      </c>
      <c r="Y59" s="15">
        <v>0</v>
      </c>
      <c r="Z59" s="2" t="s">
        <v>33</v>
      </c>
      <c r="AA59" s="15">
        <v>1</v>
      </c>
      <c r="AB59" s="15">
        <v>1</v>
      </c>
      <c r="AC59" s="15">
        <v>1</v>
      </c>
      <c r="AD59" s="37">
        <v>2</v>
      </c>
      <c r="AE59" s="62">
        <v>2</v>
      </c>
      <c r="AF59" s="37">
        <v>1</v>
      </c>
      <c r="AG59" s="63" t="s">
        <v>45</v>
      </c>
    </row>
    <row r="60" s="2" customFormat="1" ht="13.9" spans="1:33">
      <c r="A60" s="26">
        <v>0</v>
      </c>
      <c r="B60" s="15">
        <v>59</v>
      </c>
      <c r="C60" s="21" t="s">
        <v>33</v>
      </c>
      <c r="D60" s="21" t="s">
        <v>194</v>
      </c>
      <c r="E60" s="22" t="s">
        <v>316</v>
      </c>
      <c r="F60" s="15" t="s">
        <v>317</v>
      </c>
      <c r="G60" s="15" t="s">
        <v>143</v>
      </c>
      <c r="H60" s="6">
        <f t="shared" si="0"/>
        <v>4.16883116883117</v>
      </c>
      <c r="I60" s="15" t="s">
        <v>318</v>
      </c>
      <c r="J60" s="15" t="s">
        <v>319</v>
      </c>
      <c r="K60" s="15" t="s">
        <v>320</v>
      </c>
      <c r="L60" s="15" t="s">
        <v>152</v>
      </c>
      <c r="M60" s="2" t="s">
        <v>213</v>
      </c>
      <c r="N60" s="2" t="s">
        <v>305</v>
      </c>
      <c r="O60" s="46">
        <f t="shared" si="1"/>
        <v>100.8</v>
      </c>
      <c r="P60" s="47">
        <f t="shared" si="2"/>
        <v>10.692584192</v>
      </c>
      <c r="Q60" s="47">
        <f t="shared" si="3"/>
        <v>963</v>
      </c>
      <c r="R60" s="49">
        <f t="shared" si="4"/>
        <v>0.658541347280411</v>
      </c>
      <c r="S60" s="49">
        <f t="shared" si="5"/>
        <v>363.137</v>
      </c>
      <c r="T60" s="49">
        <f t="shared" si="6"/>
        <v>242.0086</v>
      </c>
      <c r="U60" s="49">
        <f t="shared" si="7"/>
        <v>10.6906062556871</v>
      </c>
      <c r="V60" s="58">
        <v>4.56</v>
      </c>
      <c r="W60" s="49">
        <v>39.67</v>
      </c>
      <c r="X60" s="13">
        <v>0</v>
      </c>
      <c r="Y60" s="15">
        <v>0</v>
      </c>
      <c r="Z60" s="2" t="s">
        <v>43</v>
      </c>
      <c r="AA60" s="15">
        <v>0</v>
      </c>
      <c r="AB60" s="15">
        <v>0</v>
      </c>
      <c r="AC60" s="15">
        <v>0</v>
      </c>
      <c r="AD60" s="4" t="s">
        <v>44</v>
      </c>
      <c r="AE60" s="13">
        <v>2</v>
      </c>
      <c r="AF60" s="4" t="s">
        <v>33</v>
      </c>
      <c r="AG60" s="63" t="s">
        <v>45</v>
      </c>
    </row>
    <row r="61" s="2" customFormat="1" ht="13.9" spans="1:33">
      <c r="A61" s="26">
        <v>0</v>
      </c>
      <c r="B61" s="15">
        <v>60</v>
      </c>
      <c r="C61" s="16" t="s">
        <v>33</v>
      </c>
      <c r="D61" s="17" t="s">
        <v>75</v>
      </c>
      <c r="E61" s="18">
        <v>30.9</v>
      </c>
      <c r="F61" s="17">
        <v>6.09</v>
      </c>
      <c r="G61" s="17" t="s">
        <v>321</v>
      </c>
      <c r="H61" s="6">
        <f t="shared" si="0"/>
        <v>3.20526315789474</v>
      </c>
      <c r="I61" s="17" t="s">
        <v>322</v>
      </c>
      <c r="J61" s="17" t="s">
        <v>323</v>
      </c>
      <c r="K61" s="17" t="s">
        <v>324</v>
      </c>
      <c r="L61" s="17" t="s">
        <v>325</v>
      </c>
      <c r="M61" s="2" t="s">
        <v>213</v>
      </c>
      <c r="N61" s="2" t="s">
        <v>178</v>
      </c>
      <c r="O61" s="46">
        <f t="shared" si="1"/>
        <v>106.8</v>
      </c>
      <c r="P61" s="47">
        <f t="shared" si="2"/>
        <v>8.780680772</v>
      </c>
      <c r="Q61" s="47">
        <f t="shared" si="3"/>
        <v>852.6</v>
      </c>
      <c r="R61" s="49">
        <f t="shared" si="4"/>
        <v>0.285139400548248</v>
      </c>
      <c r="S61" s="49">
        <f t="shared" si="5"/>
        <v>285.1954</v>
      </c>
      <c r="T61" s="49">
        <f t="shared" si="6"/>
        <v>67.2146</v>
      </c>
      <c r="U61" s="49">
        <f t="shared" si="7"/>
        <v>9.16791786465378</v>
      </c>
      <c r="V61" s="55">
        <v>5.55</v>
      </c>
      <c r="W61" s="49">
        <v>39.13</v>
      </c>
      <c r="X61" s="13">
        <v>0</v>
      </c>
      <c r="Y61" s="17">
        <v>1</v>
      </c>
      <c r="Z61" s="2" t="s">
        <v>33</v>
      </c>
      <c r="AA61" s="17">
        <v>1</v>
      </c>
      <c r="AB61" s="17">
        <v>1</v>
      </c>
      <c r="AC61" s="17">
        <v>1</v>
      </c>
      <c r="AD61" s="17" t="s">
        <v>326</v>
      </c>
      <c r="AE61" s="33">
        <v>2</v>
      </c>
      <c r="AF61" s="17" t="s">
        <v>33</v>
      </c>
      <c r="AG61" s="63" t="s">
        <v>45</v>
      </c>
    </row>
    <row r="62" s="2" customFormat="1" ht="13.9" spans="1:33">
      <c r="A62" s="14">
        <v>1</v>
      </c>
      <c r="B62" s="15">
        <v>61</v>
      </c>
      <c r="C62" s="43">
        <v>1</v>
      </c>
      <c r="D62" s="17">
        <v>47</v>
      </c>
      <c r="E62" s="18" t="s">
        <v>327</v>
      </c>
      <c r="F62" s="17" t="s">
        <v>328</v>
      </c>
      <c r="G62" s="17" t="s">
        <v>329</v>
      </c>
      <c r="H62" s="6">
        <f t="shared" si="0"/>
        <v>2.10982658959538</v>
      </c>
      <c r="I62" s="17" t="s">
        <v>330</v>
      </c>
      <c r="J62" s="17">
        <v>1.56</v>
      </c>
      <c r="K62" s="17" t="s">
        <v>331</v>
      </c>
      <c r="L62" s="17" t="s">
        <v>78</v>
      </c>
      <c r="M62" s="2" t="s">
        <v>131</v>
      </c>
      <c r="N62" s="2" t="s">
        <v>111</v>
      </c>
      <c r="O62" s="46">
        <f t="shared" si="1"/>
        <v>115.8</v>
      </c>
      <c r="P62" s="47">
        <f t="shared" si="2"/>
        <v>9.225705938</v>
      </c>
      <c r="Q62" s="47">
        <f t="shared" si="3"/>
        <v>767.976878612717</v>
      </c>
      <c r="R62" s="49">
        <f t="shared" si="4"/>
        <v>0.128666609127543</v>
      </c>
      <c r="S62" s="49">
        <f t="shared" si="5"/>
        <v>138.1692</v>
      </c>
      <c r="T62" s="49">
        <f t="shared" si="6"/>
        <v>122.536</v>
      </c>
      <c r="U62" s="49">
        <f t="shared" si="7"/>
        <v>9.04373670488524</v>
      </c>
      <c r="V62" s="55">
        <v>10.52</v>
      </c>
      <c r="W62" s="49">
        <v>27.76</v>
      </c>
      <c r="X62" s="33">
        <v>0</v>
      </c>
      <c r="Y62" s="17">
        <v>0</v>
      </c>
      <c r="Z62" s="35">
        <v>1</v>
      </c>
      <c r="AA62" s="17">
        <v>1</v>
      </c>
      <c r="AB62" s="17">
        <v>1</v>
      </c>
      <c r="AC62" s="17">
        <v>1</v>
      </c>
      <c r="AD62" s="17" t="s">
        <v>44</v>
      </c>
      <c r="AE62" s="33">
        <v>2</v>
      </c>
      <c r="AF62" s="17" t="s">
        <v>33</v>
      </c>
      <c r="AG62" s="63" t="str">
        <f>IF(W62&gt;=90,"1",IF(W62&gt;=60,"2",IF(W62&gt;=30,"3",IF(W62&gt;=15,"4",""))))</f>
        <v>4</v>
      </c>
    </row>
    <row r="63" s="2" customFormat="1" ht="13.9" spans="1:33">
      <c r="A63" s="14">
        <v>1</v>
      </c>
      <c r="B63" s="15">
        <v>62</v>
      </c>
      <c r="C63" s="16" t="s">
        <v>33</v>
      </c>
      <c r="D63" s="28">
        <v>50</v>
      </c>
      <c r="E63" s="29">
        <v>31.9</v>
      </c>
      <c r="F63" s="30">
        <v>3.8</v>
      </c>
      <c r="G63" s="30">
        <v>1.72</v>
      </c>
      <c r="H63" s="6">
        <f t="shared" si="0"/>
        <v>2.2093023255814</v>
      </c>
      <c r="I63" s="30">
        <v>188</v>
      </c>
      <c r="J63" s="30" t="s">
        <v>332</v>
      </c>
      <c r="K63" s="30">
        <v>5.76</v>
      </c>
      <c r="L63" s="30">
        <v>1.29</v>
      </c>
      <c r="M63" s="2" t="s">
        <v>66</v>
      </c>
      <c r="N63" s="2" t="s">
        <v>94</v>
      </c>
      <c r="O63" s="46">
        <f t="shared" si="1"/>
        <v>107.6</v>
      </c>
      <c r="P63" s="47">
        <f t="shared" si="2"/>
        <v>8.952158</v>
      </c>
      <c r="Q63" s="47">
        <f t="shared" si="3"/>
        <v>415.348837209302</v>
      </c>
      <c r="R63" s="49">
        <f t="shared" si="4"/>
        <v>0.0447463271658128</v>
      </c>
      <c r="S63" s="49">
        <f t="shared" si="5"/>
        <v>126.6551</v>
      </c>
      <c r="T63" s="49">
        <f t="shared" si="6"/>
        <v>103.7952</v>
      </c>
      <c r="U63" s="49">
        <f t="shared" si="7"/>
        <v>8.79074019042135</v>
      </c>
      <c r="V63" s="59">
        <v>10.5</v>
      </c>
      <c r="W63" s="49">
        <v>27.74</v>
      </c>
      <c r="X63" s="13">
        <v>0</v>
      </c>
      <c r="Y63" s="15">
        <v>0</v>
      </c>
      <c r="Z63" s="35">
        <v>1</v>
      </c>
      <c r="AA63" s="15">
        <v>1</v>
      </c>
      <c r="AB63" s="15">
        <v>1</v>
      </c>
      <c r="AC63" s="15">
        <v>1</v>
      </c>
      <c r="AD63" s="4" t="s">
        <v>44</v>
      </c>
      <c r="AE63" s="13">
        <v>2</v>
      </c>
      <c r="AF63" s="4" t="s">
        <v>33</v>
      </c>
      <c r="AG63" s="63" t="str">
        <f>IF(W63&gt;=90,"1",IF(W63&gt;=60,"2",IF(W63&gt;=30,"3",IF(W63&gt;=15,"4",""))))</f>
        <v>4</v>
      </c>
    </row>
    <row r="64" s="2" customFormat="1" ht="13.9" spans="1:33">
      <c r="A64" s="14">
        <v>1</v>
      </c>
      <c r="B64" s="15">
        <v>63</v>
      </c>
      <c r="C64" s="44">
        <v>1</v>
      </c>
      <c r="D64" s="33" t="s">
        <v>121</v>
      </c>
      <c r="E64" s="34" t="s">
        <v>333</v>
      </c>
      <c r="F64" s="33" t="s">
        <v>334</v>
      </c>
      <c r="G64" s="33" t="s">
        <v>335</v>
      </c>
      <c r="H64" s="6">
        <f t="shared" si="0"/>
        <v>3.40579710144928</v>
      </c>
      <c r="I64" s="33" t="s">
        <v>336</v>
      </c>
      <c r="J64" s="33" t="s">
        <v>33</v>
      </c>
      <c r="K64" s="33" t="s">
        <v>337</v>
      </c>
      <c r="L64" s="33" t="s">
        <v>338</v>
      </c>
      <c r="M64" s="2" t="s">
        <v>170</v>
      </c>
      <c r="N64" s="2" t="s">
        <v>84</v>
      </c>
      <c r="O64" s="46">
        <f t="shared" si="1"/>
        <v>113.6</v>
      </c>
      <c r="P64" s="47">
        <f t="shared" si="2"/>
        <v>11.034350336</v>
      </c>
      <c r="Q64" s="47">
        <f t="shared" si="3"/>
        <v>1171.59420289855</v>
      </c>
      <c r="R64" s="49">
        <f t="shared" si="4"/>
        <v>0.142667503568732</v>
      </c>
      <c r="S64" s="49">
        <f t="shared" si="5"/>
        <v>88.57</v>
      </c>
      <c r="T64" s="49">
        <f t="shared" si="6"/>
        <v>260.0286</v>
      </c>
      <c r="U64" s="49">
        <f t="shared" si="7"/>
        <v>9.35143764422752</v>
      </c>
      <c r="V64" s="60">
        <v>9.8</v>
      </c>
      <c r="W64" s="49">
        <v>18.96</v>
      </c>
      <c r="X64" s="11">
        <v>0</v>
      </c>
      <c r="Y64" s="5">
        <v>0</v>
      </c>
      <c r="Z64" s="2" t="s">
        <v>33</v>
      </c>
      <c r="AA64" s="5">
        <v>1</v>
      </c>
      <c r="AB64" s="5">
        <v>1</v>
      </c>
      <c r="AC64" s="5">
        <v>0</v>
      </c>
      <c r="AD64" s="5">
        <v>2</v>
      </c>
      <c r="AE64" s="12">
        <v>2</v>
      </c>
      <c r="AF64" s="5">
        <v>1</v>
      </c>
      <c r="AG64" s="63" t="str">
        <f>IF(W64&gt;=90,"1",IF(W64&gt;=60,"2",IF(W64&gt;=30,"3",IF(W64&gt;=15,"4",""))))</f>
        <v>4</v>
      </c>
    </row>
    <row r="65" s="2" customFormat="1" ht="13.9" spans="1:33">
      <c r="A65" s="14">
        <v>1</v>
      </c>
      <c r="B65" s="15">
        <v>64</v>
      </c>
      <c r="C65" s="16" t="s">
        <v>33</v>
      </c>
      <c r="D65" s="64" t="s">
        <v>339</v>
      </c>
      <c r="E65" s="24" t="s">
        <v>340</v>
      </c>
      <c r="F65" s="4" t="s">
        <v>341</v>
      </c>
      <c r="G65" s="4" t="s">
        <v>342</v>
      </c>
      <c r="H65" s="6">
        <f t="shared" si="0"/>
        <v>1.56272401433692</v>
      </c>
      <c r="I65" s="4">
        <v>260</v>
      </c>
      <c r="J65" s="4" t="s">
        <v>343</v>
      </c>
      <c r="K65" s="4">
        <v>16</v>
      </c>
      <c r="L65" s="4" t="s">
        <v>344</v>
      </c>
      <c r="M65" s="2" t="s">
        <v>110</v>
      </c>
      <c r="N65" s="2" t="s">
        <v>92</v>
      </c>
      <c r="O65" s="46">
        <f t="shared" si="1"/>
        <v>103.2</v>
      </c>
      <c r="P65" s="47">
        <f t="shared" si="2"/>
        <v>10.070862488</v>
      </c>
      <c r="Q65" s="47">
        <f t="shared" si="3"/>
        <v>406.308243727599</v>
      </c>
      <c r="R65" s="49">
        <f>LOG10(K65/L65)</f>
        <v>1.19979860887328</v>
      </c>
      <c r="S65" s="49">
        <f t="shared" si="5"/>
        <v>175.3686</v>
      </c>
      <c r="T65" s="49">
        <f t="shared" si="6"/>
        <v>288.32</v>
      </c>
      <c r="U65" s="49">
        <f t="shared" si="7"/>
        <v>10.137813838388</v>
      </c>
      <c r="V65" s="68">
        <v>9.44</v>
      </c>
      <c r="W65" s="49">
        <v>29.13</v>
      </c>
      <c r="X65" s="13">
        <v>0</v>
      </c>
      <c r="Y65" s="15">
        <v>1</v>
      </c>
      <c r="Z65" s="2" t="s">
        <v>33</v>
      </c>
      <c r="AA65" s="15">
        <v>1</v>
      </c>
      <c r="AB65" s="15">
        <v>1</v>
      </c>
      <c r="AC65" s="15">
        <v>1</v>
      </c>
      <c r="AD65" s="4" t="s">
        <v>44</v>
      </c>
      <c r="AE65" s="13">
        <v>2</v>
      </c>
      <c r="AF65" s="4" t="s">
        <v>33</v>
      </c>
      <c r="AG65" s="63" t="str">
        <f>IF(W65&gt;=90,"1",IF(W65&gt;=60,"2",IF(W65&gt;=30,"3",IF(W65&gt;=15,"4",""))))</f>
        <v>4</v>
      </c>
    </row>
    <row r="66" s="2" customFormat="1" ht="13.9" spans="1:33">
      <c r="A66" s="26">
        <v>0</v>
      </c>
      <c r="B66" s="15">
        <v>65</v>
      </c>
      <c r="C66" s="31" t="s">
        <v>43</v>
      </c>
      <c r="D66" s="42">
        <v>67</v>
      </c>
      <c r="E66" s="24" t="s">
        <v>207</v>
      </c>
      <c r="F66" s="4" t="s">
        <v>345</v>
      </c>
      <c r="G66" s="4" t="s">
        <v>346</v>
      </c>
      <c r="H66" s="6">
        <f t="shared" ref="H66:H129" si="8">F66/G66</f>
        <v>1.48108108108108</v>
      </c>
      <c r="I66" s="4" t="s">
        <v>347</v>
      </c>
      <c r="J66" s="4" t="s">
        <v>348</v>
      </c>
      <c r="K66" s="4" t="s">
        <v>53</v>
      </c>
      <c r="L66" s="4" t="s">
        <v>349</v>
      </c>
      <c r="M66" s="2" t="s">
        <v>131</v>
      </c>
      <c r="N66" s="2" t="s">
        <v>122</v>
      </c>
      <c r="O66" s="46">
        <f t="shared" ref="O66:O129" si="9">N66+(M66-N66)*0.4</f>
        <v>108</v>
      </c>
      <c r="P66" s="47">
        <f t="shared" ref="P66:P129" si="10">9.587-(0.402*D66)+(4.56*0.001*(D66^2))-(2.621*0.00001*(D66^2)*O66)+(3.176*0.001*D66*O66)-(1.832*0.01*O66)</f>
        <v>11.41889348</v>
      </c>
      <c r="Q66" s="47">
        <f t="shared" ref="Q66:Q129" si="11">I66*(F66/G66)</f>
        <v>288.810810810811</v>
      </c>
      <c r="R66" s="49">
        <f>LOG10(J66/L66)</f>
        <v>0.42803582081006</v>
      </c>
      <c r="S66" s="49">
        <f t="shared" ref="S66:S129" si="12">88.57*J66</f>
        <v>310.8807</v>
      </c>
      <c r="T66" s="49">
        <f t="shared" ref="T66:T129" si="13">18.02*K66</f>
        <v>64.872</v>
      </c>
      <c r="U66" s="49">
        <f t="shared" ref="U66:U129" si="14">LN(S66*T66/2)</f>
        <v>9.21867815438158</v>
      </c>
      <c r="V66" s="68">
        <v>8.51</v>
      </c>
      <c r="W66" s="49">
        <v>58.58</v>
      </c>
      <c r="X66" s="13">
        <v>0</v>
      </c>
      <c r="Y66" s="15">
        <v>1</v>
      </c>
      <c r="Z66" s="2" t="s">
        <v>33</v>
      </c>
      <c r="AA66" s="15">
        <v>1</v>
      </c>
      <c r="AB66" s="15">
        <v>1</v>
      </c>
      <c r="AC66" s="15">
        <v>1</v>
      </c>
      <c r="AD66" s="4" t="s">
        <v>44</v>
      </c>
      <c r="AE66" s="13">
        <v>2</v>
      </c>
      <c r="AF66" s="4" t="s">
        <v>33</v>
      </c>
      <c r="AG66" s="63" t="s">
        <v>58</v>
      </c>
    </row>
    <row r="67" s="2" customFormat="1" ht="13.9" spans="1:33">
      <c r="A67" s="26">
        <v>0</v>
      </c>
      <c r="B67" s="15">
        <v>66</v>
      </c>
      <c r="C67" s="16" t="s">
        <v>33</v>
      </c>
      <c r="D67" s="17" t="s">
        <v>238</v>
      </c>
      <c r="E67" s="18" t="s">
        <v>350</v>
      </c>
      <c r="F67" s="17" t="s">
        <v>351</v>
      </c>
      <c r="G67" s="17" t="s">
        <v>352</v>
      </c>
      <c r="H67" s="6">
        <f t="shared" si="8"/>
        <v>1.62207357859532</v>
      </c>
      <c r="I67" s="17" t="s">
        <v>353</v>
      </c>
      <c r="J67" s="17" t="s">
        <v>253</v>
      </c>
      <c r="K67" s="17" t="s">
        <v>354</v>
      </c>
      <c r="L67" s="17" t="s">
        <v>355</v>
      </c>
      <c r="M67" s="2" t="s">
        <v>356</v>
      </c>
      <c r="N67" s="2" t="s">
        <v>357</v>
      </c>
      <c r="O67" s="46">
        <f t="shared" si="9"/>
        <v>101.8</v>
      </c>
      <c r="P67" s="47">
        <f t="shared" si="10"/>
        <v>8.517419</v>
      </c>
      <c r="Q67" s="47">
        <f t="shared" si="11"/>
        <v>512.57525083612</v>
      </c>
      <c r="R67" s="49">
        <f>LOG10(J67/L67)</f>
        <v>0.296122661169237</v>
      </c>
      <c r="S67" s="49">
        <f t="shared" si="12"/>
        <v>155.8832</v>
      </c>
      <c r="T67" s="49">
        <f t="shared" si="13"/>
        <v>98.0288</v>
      </c>
      <c r="U67" s="49">
        <f t="shared" si="14"/>
        <v>8.94122114135965</v>
      </c>
      <c r="V67" s="60">
        <v>8.26</v>
      </c>
      <c r="W67" s="49">
        <v>45.45</v>
      </c>
      <c r="X67" s="33">
        <v>0</v>
      </c>
      <c r="Y67" s="17">
        <v>1</v>
      </c>
      <c r="Z67" s="2" t="s">
        <v>33</v>
      </c>
      <c r="AA67" s="17">
        <v>1</v>
      </c>
      <c r="AB67" s="17">
        <v>1</v>
      </c>
      <c r="AC67" s="17">
        <v>1</v>
      </c>
      <c r="AD67" s="17" t="s">
        <v>44</v>
      </c>
      <c r="AE67" s="33">
        <v>2</v>
      </c>
      <c r="AF67" s="17" t="s">
        <v>33</v>
      </c>
      <c r="AG67" s="63" t="s">
        <v>58</v>
      </c>
    </row>
    <row r="68" s="2" customFormat="1" ht="13.9" spans="1:33">
      <c r="A68" s="14">
        <v>1</v>
      </c>
      <c r="B68" s="15">
        <v>67</v>
      </c>
      <c r="C68" s="16" t="s">
        <v>43</v>
      </c>
      <c r="D68" s="31" t="s">
        <v>113</v>
      </c>
      <c r="E68" s="24" t="s">
        <v>358</v>
      </c>
      <c r="F68" s="4" t="s">
        <v>359</v>
      </c>
      <c r="G68" s="4" t="s">
        <v>128</v>
      </c>
      <c r="H68" s="6">
        <f t="shared" si="8"/>
        <v>1.81900452488688</v>
      </c>
      <c r="I68" s="4" t="s">
        <v>360</v>
      </c>
      <c r="J68" s="4" t="s">
        <v>361</v>
      </c>
      <c r="K68" s="4" t="s">
        <v>362</v>
      </c>
      <c r="L68" s="4" t="s">
        <v>363</v>
      </c>
      <c r="M68" s="2" t="s">
        <v>364</v>
      </c>
      <c r="N68" s="2" t="s">
        <v>178</v>
      </c>
      <c r="O68" s="46">
        <f t="shared" si="9"/>
        <v>101.2</v>
      </c>
      <c r="P68" s="47">
        <f t="shared" si="10"/>
        <v>6.947720892</v>
      </c>
      <c r="Q68" s="47">
        <f t="shared" si="11"/>
        <v>532.968325791855</v>
      </c>
      <c r="R68" s="49">
        <f>LOG10(J68/L68)</f>
        <v>-0.13752786391632</v>
      </c>
      <c r="S68" s="49">
        <f t="shared" si="12"/>
        <v>90.3414</v>
      </c>
      <c r="T68" s="49">
        <f t="shared" si="13"/>
        <v>127.7618</v>
      </c>
      <c r="U68" s="49">
        <f t="shared" si="14"/>
        <v>8.66061623928195</v>
      </c>
      <c r="V68" s="60">
        <v>8.24</v>
      </c>
      <c r="W68" s="49">
        <v>27.94</v>
      </c>
      <c r="X68" s="13">
        <v>0</v>
      </c>
      <c r="Y68" s="15">
        <v>1</v>
      </c>
      <c r="Z68" s="2" t="s">
        <v>33</v>
      </c>
      <c r="AA68" s="15">
        <v>1</v>
      </c>
      <c r="AB68" s="15">
        <v>1</v>
      </c>
      <c r="AC68" s="15">
        <v>1</v>
      </c>
      <c r="AD68" s="4" t="s">
        <v>44</v>
      </c>
      <c r="AE68" s="13">
        <v>2</v>
      </c>
      <c r="AF68" s="4" t="s">
        <v>33</v>
      </c>
      <c r="AG68" s="63" t="str">
        <f>IF(W68&gt;=90,"1",IF(W68&gt;=60,"2",IF(W68&gt;=30,"3",IF(W68&gt;=15,"4",""))))</f>
        <v>4</v>
      </c>
    </row>
    <row r="69" s="2" customFormat="1" ht="13.9" spans="1:33">
      <c r="A69" s="26">
        <v>0</v>
      </c>
      <c r="B69" s="15">
        <v>68</v>
      </c>
      <c r="C69" s="16" t="s">
        <v>43</v>
      </c>
      <c r="D69" s="17" t="s">
        <v>365</v>
      </c>
      <c r="E69" s="18" t="s">
        <v>95</v>
      </c>
      <c r="F69" s="17">
        <v>4.96</v>
      </c>
      <c r="G69" s="17" t="s">
        <v>366</v>
      </c>
      <c r="H69" s="6">
        <f t="shared" si="8"/>
        <v>2.72527472527473</v>
      </c>
      <c r="I69" s="17" t="s">
        <v>367</v>
      </c>
      <c r="J69" s="17" t="s">
        <v>368</v>
      </c>
      <c r="K69" s="17" t="s">
        <v>369</v>
      </c>
      <c r="L69" s="17" t="s">
        <v>335</v>
      </c>
      <c r="M69" s="2" t="s">
        <v>66</v>
      </c>
      <c r="N69" s="2" t="s">
        <v>246</v>
      </c>
      <c r="O69" s="46">
        <f t="shared" si="9"/>
        <v>109.4</v>
      </c>
      <c r="P69" s="47">
        <f t="shared" si="10"/>
        <v>8.191726706</v>
      </c>
      <c r="Q69" s="47">
        <f t="shared" si="11"/>
        <v>700.395604395604</v>
      </c>
      <c r="R69" s="49">
        <f>LOG10(J69/L69)</f>
        <v>-0.247784483710756</v>
      </c>
      <c r="S69" s="49">
        <f t="shared" si="12"/>
        <v>69.0846</v>
      </c>
      <c r="T69" s="49">
        <f t="shared" si="13"/>
        <v>73.7018</v>
      </c>
      <c r="U69" s="49">
        <f t="shared" si="14"/>
        <v>7.84221188219795</v>
      </c>
      <c r="V69" s="60">
        <v>7.78</v>
      </c>
      <c r="W69" s="49">
        <v>51.68</v>
      </c>
      <c r="X69" s="33">
        <v>0</v>
      </c>
      <c r="Y69" s="17">
        <v>0</v>
      </c>
      <c r="Z69" s="2" t="s">
        <v>33</v>
      </c>
      <c r="AA69" s="17">
        <v>1</v>
      </c>
      <c r="AB69" s="17">
        <v>1</v>
      </c>
      <c r="AC69" s="17">
        <v>1</v>
      </c>
      <c r="AD69" s="17" t="s">
        <v>44</v>
      </c>
      <c r="AE69" s="33">
        <v>2</v>
      </c>
      <c r="AF69" s="17" t="s">
        <v>33</v>
      </c>
      <c r="AG69" s="63" t="s">
        <v>58</v>
      </c>
    </row>
    <row r="70" s="2" customFormat="1" ht="13.9" spans="1:33">
      <c r="A70" s="14">
        <v>1</v>
      </c>
      <c r="B70" s="15">
        <v>69</v>
      </c>
      <c r="C70" s="16" t="s">
        <v>33</v>
      </c>
      <c r="D70" s="28" t="s">
        <v>123</v>
      </c>
      <c r="E70" s="29">
        <v>26.2</v>
      </c>
      <c r="F70" s="30">
        <v>5.26</v>
      </c>
      <c r="G70" s="30">
        <v>3.2</v>
      </c>
      <c r="H70" s="6">
        <f t="shared" si="8"/>
        <v>1.64375</v>
      </c>
      <c r="I70" s="30">
        <v>294</v>
      </c>
      <c r="J70" s="30">
        <v>2</v>
      </c>
      <c r="K70" s="30">
        <v>6.7</v>
      </c>
      <c r="L70" s="30">
        <v>1.35</v>
      </c>
      <c r="M70" s="2" t="s">
        <v>370</v>
      </c>
      <c r="N70" s="2" t="s">
        <v>144</v>
      </c>
      <c r="O70" s="46">
        <f t="shared" si="9"/>
        <v>102.2</v>
      </c>
      <c r="P70" s="47">
        <f t="shared" si="10"/>
        <v>8.896496042</v>
      </c>
      <c r="Q70" s="47">
        <f t="shared" si="11"/>
        <v>483.2625</v>
      </c>
      <c r="R70" s="49">
        <f>LOG10(K70/L70)</f>
        <v>0.69574103420582</v>
      </c>
      <c r="S70" s="49">
        <f t="shared" si="12"/>
        <v>177.14</v>
      </c>
      <c r="T70" s="49">
        <f t="shared" si="13"/>
        <v>120.734</v>
      </c>
      <c r="U70" s="49">
        <f t="shared" si="14"/>
        <v>9.2773829783986</v>
      </c>
      <c r="V70" s="68">
        <v>7.66</v>
      </c>
      <c r="W70" s="49">
        <v>23.5</v>
      </c>
      <c r="X70" s="13">
        <v>0</v>
      </c>
      <c r="Y70" s="15">
        <v>0</v>
      </c>
      <c r="Z70" s="2" t="s">
        <v>43</v>
      </c>
      <c r="AA70" s="15">
        <v>0</v>
      </c>
      <c r="AB70" s="15">
        <v>0</v>
      </c>
      <c r="AC70" s="15">
        <v>0</v>
      </c>
      <c r="AD70" s="4" t="s">
        <v>193</v>
      </c>
      <c r="AE70" s="13">
        <v>2</v>
      </c>
      <c r="AF70" s="4" t="s">
        <v>43</v>
      </c>
      <c r="AG70" s="63" t="str">
        <f>IF(W70&gt;=90,"1",IF(W70&gt;=60,"2",IF(W70&gt;=30,"3",IF(W70&gt;=15,"4",""))))</f>
        <v>4</v>
      </c>
    </row>
    <row r="71" s="2" customFormat="1" ht="13.9" spans="1:33">
      <c r="A71" s="14">
        <v>1</v>
      </c>
      <c r="B71" s="15">
        <v>70</v>
      </c>
      <c r="C71" s="16" t="s">
        <v>43</v>
      </c>
      <c r="D71" s="5">
        <v>61</v>
      </c>
      <c r="E71" s="19">
        <v>24.2</v>
      </c>
      <c r="F71" s="5">
        <v>4.53</v>
      </c>
      <c r="G71" s="5">
        <v>1.85</v>
      </c>
      <c r="H71" s="6">
        <f t="shared" si="8"/>
        <v>2.44864864864865</v>
      </c>
      <c r="I71" s="5">
        <v>218</v>
      </c>
      <c r="J71" s="5">
        <v>1.85</v>
      </c>
      <c r="K71" s="5">
        <v>8.26</v>
      </c>
      <c r="L71" s="5">
        <v>0.9</v>
      </c>
      <c r="M71" s="2" t="s">
        <v>119</v>
      </c>
      <c r="N71" s="2" t="s">
        <v>84</v>
      </c>
      <c r="O71" s="46">
        <f t="shared" si="9"/>
        <v>110</v>
      </c>
      <c r="P71" s="47">
        <f t="shared" si="10"/>
        <v>10.6005049</v>
      </c>
      <c r="Q71" s="47">
        <f t="shared" si="11"/>
        <v>533.805405405405</v>
      </c>
      <c r="R71" s="49">
        <f t="shared" ref="R71:R76" si="15">LOG10(J71/L71)</f>
        <v>0.312929218963689</v>
      </c>
      <c r="S71" s="49">
        <f t="shared" si="12"/>
        <v>163.8545</v>
      </c>
      <c r="T71" s="49">
        <f t="shared" si="13"/>
        <v>148.8452</v>
      </c>
      <c r="U71" s="49">
        <f t="shared" si="14"/>
        <v>9.40873849806486</v>
      </c>
      <c r="V71" s="60">
        <v>7.54</v>
      </c>
      <c r="W71" s="49">
        <v>46.84</v>
      </c>
      <c r="X71" s="11">
        <v>0</v>
      </c>
      <c r="Y71" s="5">
        <v>1</v>
      </c>
      <c r="Z71" s="2" t="s">
        <v>33</v>
      </c>
      <c r="AA71" s="5">
        <v>1</v>
      </c>
      <c r="AB71" s="5">
        <v>1</v>
      </c>
      <c r="AC71" s="5">
        <v>1</v>
      </c>
      <c r="AD71" s="5">
        <v>2</v>
      </c>
      <c r="AE71" s="12">
        <v>2</v>
      </c>
      <c r="AF71" s="5">
        <v>1</v>
      </c>
      <c r="AG71" s="63" t="s">
        <v>58</v>
      </c>
    </row>
    <row r="72" s="2" customFormat="1" ht="13.9" spans="1:33">
      <c r="A72" s="26">
        <v>0</v>
      </c>
      <c r="B72" s="15">
        <v>71</v>
      </c>
      <c r="C72" s="16" t="s">
        <v>33</v>
      </c>
      <c r="D72" s="17" t="s">
        <v>238</v>
      </c>
      <c r="E72" s="18" t="s">
        <v>371</v>
      </c>
      <c r="F72" s="17">
        <v>4.52</v>
      </c>
      <c r="G72" s="17" t="s">
        <v>372</v>
      </c>
      <c r="H72" s="6">
        <f t="shared" si="8"/>
        <v>1.89915966386555</v>
      </c>
      <c r="I72" s="17" t="s">
        <v>373</v>
      </c>
      <c r="J72" s="17" t="s">
        <v>97</v>
      </c>
      <c r="K72" s="17" t="s">
        <v>374</v>
      </c>
      <c r="L72" s="17" t="s">
        <v>212</v>
      </c>
      <c r="M72" s="2" t="s">
        <v>375</v>
      </c>
      <c r="N72" s="2" t="s">
        <v>194</v>
      </c>
      <c r="O72" s="46">
        <f t="shared" si="9"/>
        <v>86</v>
      </c>
      <c r="P72" s="47">
        <f t="shared" si="10"/>
        <v>7.33313</v>
      </c>
      <c r="Q72" s="47">
        <f t="shared" si="11"/>
        <v>645.714285714286</v>
      </c>
      <c r="R72" s="49">
        <f t="shared" si="15"/>
        <v>0.391691059395036</v>
      </c>
      <c r="S72" s="49">
        <f t="shared" si="12"/>
        <v>183.3399</v>
      </c>
      <c r="T72" s="49">
        <f t="shared" si="13"/>
        <v>193.5348</v>
      </c>
      <c r="U72" s="49">
        <f t="shared" si="14"/>
        <v>9.78365196779973</v>
      </c>
      <c r="V72" s="60">
        <v>7.3</v>
      </c>
      <c r="W72" s="49">
        <v>52.49</v>
      </c>
      <c r="X72" s="33">
        <v>0</v>
      </c>
      <c r="Y72" s="17">
        <v>0</v>
      </c>
      <c r="Z72" s="2" t="s">
        <v>33</v>
      </c>
      <c r="AA72" s="17">
        <v>1</v>
      </c>
      <c r="AB72" s="17">
        <v>1</v>
      </c>
      <c r="AC72" s="17">
        <v>1</v>
      </c>
      <c r="AD72" s="17" t="s">
        <v>44</v>
      </c>
      <c r="AE72" s="33">
        <v>2</v>
      </c>
      <c r="AF72" s="17" t="s">
        <v>33</v>
      </c>
      <c r="AG72" s="63" t="s">
        <v>58</v>
      </c>
    </row>
    <row r="73" s="2" customFormat="1" ht="13.9" spans="1:33">
      <c r="A73" s="14">
        <v>1</v>
      </c>
      <c r="B73" s="15">
        <v>72</v>
      </c>
      <c r="C73" s="16" t="s">
        <v>33</v>
      </c>
      <c r="D73" s="31" t="s">
        <v>75</v>
      </c>
      <c r="E73" s="24" t="s">
        <v>376</v>
      </c>
      <c r="F73" s="4">
        <v>4.49</v>
      </c>
      <c r="G73" s="4">
        <v>1.3</v>
      </c>
      <c r="H73" s="6">
        <f t="shared" si="8"/>
        <v>3.45384615384615</v>
      </c>
      <c r="I73" s="4" t="s">
        <v>377</v>
      </c>
      <c r="J73" s="4" t="s">
        <v>143</v>
      </c>
      <c r="K73" s="4" t="s">
        <v>378</v>
      </c>
      <c r="L73" s="4" t="s">
        <v>107</v>
      </c>
      <c r="M73" s="2" t="s">
        <v>379</v>
      </c>
      <c r="N73" s="2" t="s">
        <v>179</v>
      </c>
      <c r="O73" s="46">
        <f t="shared" si="9"/>
        <v>95.4</v>
      </c>
      <c r="P73" s="47">
        <f t="shared" si="10"/>
        <v>7.932819566</v>
      </c>
      <c r="Q73" s="47">
        <f t="shared" si="11"/>
        <v>863.461538461538</v>
      </c>
      <c r="R73" s="49">
        <f t="shared" si="15"/>
        <v>0.209797115547615</v>
      </c>
      <c r="S73" s="49">
        <f t="shared" si="12"/>
        <v>136.3978</v>
      </c>
      <c r="T73" s="49">
        <f t="shared" si="13"/>
        <v>93.5238</v>
      </c>
      <c r="U73" s="49">
        <f t="shared" si="14"/>
        <v>8.76064438504507</v>
      </c>
      <c r="V73" s="60">
        <v>7.18</v>
      </c>
      <c r="W73" s="49">
        <v>40.4</v>
      </c>
      <c r="X73" s="13">
        <v>0</v>
      </c>
      <c r="Y73" s="15">
        <v>0</v>
      </c>
      <c r="Z73" s="2" t="s">
        <v>43</v>
      </c>
      <c r="AA73" s="15">
        <v>0</v>
      </c>
      <c r="AB73" s="15">
        <v>1</v>
      </c>
      <c r="AC73" s="15">
        <v>0</v>
      </c>
      <c r="AD73" s="4" t="s">
        <v>44</v>
      </c>
      <c r="AE73" s="13">
        <v>2</v>
      </c>
      <c r="AF73" s="4" t="s">
        <v>44</v>
      </c>
      <c r="AG73" s="63" t="s">
        <v>45</v>
      </c>
    </row>
    <row r="74" s="2" customFormat="1" ht="13.9" spans="1:33">
      <c r="A74" s="14">
        <v>1</v>
      </c>
      <c r="B74" s="15">
        <v>73</v>
      </c>
      <c r="C74" s="16" t="s">
        <v>33</v>
      </c>
      <c r="D74" s="31" t="s">
        <v>380</v>
      </c>
      <c r="E74" s="24" t="s">
        <v>146</v>
      </c>
      <c r="F74" s="4" t="s">
        <v>381</v>
      </c>
      <c r="G74" s="4" t="s">
        <v>363</v>
      </c>
      <c r="H74" s="6">
        <f t="shared" si="8"/>
        <v>2.15714285714286</v>
      </c>
      <c r="I74" s="4" t="s">
        <v>382</v>
      </c>
      <c r="J74" s="4" t="s">
        <v>383</v>
      </c>
      <c r="K74" s="4" t="s">
        <v>384</v>
      </c>
      <c r="L74" s="4" t="s">
        <v>385</v>
      </c>
      <c r="M74" s="2" t="s">
        <v>93</v>
      </c>
      <c r="N74" s="2" t="s">
        <v>386</v>
      </c>
      <c r="O74" s="46">
        <f t="shared" si="9"/>
        <v>116.4</v>
      </c>
      <c r="P74" s="47">
        <f t="shared" si="10"/>
        <v>8.1722921</v>
      </c>
      <c r="Q74" s="47">
        <f t="shared" si="11"/>
        <v>470.257142857143</v>
      </c>
      <c r="R74" s="49">
        <f t="shared" si="15"/>
        <v>-0.0372890847194478</v>
      </c>
      <c r="S74" s="49">
        <f t="shared" si="12"/>
        <v>128.4265</v>
      </c>
      <c r="T74" s="49">
        <f t="shared" si="13"/>
        <v>105.7774</v>
      </c>
      <c r="U74" s="49">
        <f t="shared" si="14"/>
        <v>8.82354646171423</v>
      </c>
      <c r="V74" s="60">
        <v>7.15</v>
      </c>
      <c r="W74" s="49">
        <v>34.31</v>
      </c>
      <c r="X74" s="13">
        <v>0</v>
      </c>
      <c r="Y74" s="15">
        <v>0</v>
      </c>
      <c r="Z74" s="2" t="s">
        <v>33</v>
      </c>
      <c r="AA74" s="15">
        <v>1</v>
      </c>
      <c r="AB74" s="15">
        <v>1</v>
      </c>
      <c r="AC74" s="15">
        <v>1</v>
      </c>
      <c r="AD74" s="4" t="s">
        <v>44</v>
      </c>
      <c r="AE74" s="13">
        <v>2</v>
      </c>
      <c r="AF74" s="4" t="s">
        <v>33</v>
      </c>
      <c r="AG74" s="63" t="s">
        <v>45</v>
      </c>
    </row>
    <row r="75" s="3" customFormat="1" ht="13.9" spans="1:33">
      <c r="A75" s="26">
        <v>0</v>
      </c>
      <c r="B75" s="15">
        <v>74</v>
      </c>
      <c r="C75" s="31" t="s">
        <v>33</v>
      </c>
      <c r="D75" s="17" t="s">
        <v>123</v>
      </c>
      <c r="E75" s="18" t="s">
        <v>387</v>
      </c>
      <c r="F75" s="17">
        <v>5.58</v>
      </c>
      <c r="G75" s="17">
        <v>1.87</v>
      </c>
      <c r="H75" s="6">
        <f t="shared" si="8"/>
        <v>2.98395721925134</v>
      </c>
      <c r="I75" s="17">
        <v>286</v>
      </c>
      <c r="J75" s="17">
        <v>0.77</v>
      </c>
      <c r="K75" s="17" t="s">
        <v>388</v>
      </c>
      <c r="L75" s="17">
        <v>1.06</v>
      </c>
      <c r="M75" s="2" t="s">
        <v>83</v>
      </c>
      <c r="N75" s="2" t="s">
        <v>171</v>
      </c>
      <c r="O75" s="46">
        <f t="shared" si="9"/>
        <v>110</v>
      </c>
      <c r="P75" s="47">
        <f t="shared" si="10"/>
        <v>9.4922921</v>
      </c>
      <c r="Q75" s="47">
        <f t="shared" si="11"/>
        <v>853.411764705882</v>
      </c>
      <c r="R75" s="49">
        <f t="shared" si="15"/>
        <v>-0.138815140092288</v>
      </c>
      <c r="S75" s="49">
        <f t="shared" si="12"/>
        <v>68.1989</v>
      </c>
      <c r="T75" s="49">
        <f t="shared" si="13"/>
        <v>234.26</v>
      </c>
      <c r="U75" s="49">
        <f t="shared" si="14"/>
        <v>8.98571286476887</v>
      </c>
      <c r="V75" s="60">
        <v>6.94</v>
      </c>
      <c r="W75" s="49">
        <v>57.21</v>
      </c>
      <c r="X75" s="13">
        <v>0</v>
      </c>
      <c r="Y75" s="17">
        <v>1</v>
      </c>
      <c r="Z75" s="2" t="s">
        <v>33</v>
      </c>
      <c r="AA75" s="17">
        <v>1</v>
      </c>
      <c r="AB75" s="17">
        <v>1</v>
      </c>
      <c r="AC75" s="17">
        <v>1</v>
      </c>
      <c r="AD75" s="17" t="s">
        <v>44</v>
      </c>
      <c r="AE75" s="33">
        <v>2</v>
      </c>
      <c r="AF75" s="17" t="s">
        <v>33</v>
      </c>
      <c r="AG75" s="63" t="s">
        <v>58</v>
      </c>
    </row>
    <row r="76" s="2" customFormat="1" ht="13.9" spans="1:33">
      <c r="A76" s="26">
        <v>0</v>
      </c>
      <c r="B76" s="15">
        <v>75</v>
      </c>
      <c r="C76" s="16" t="s">
        <v>33</v>
      </c>
      <c r="D76" s="17" t="s">
        <v>225</v>
      </c>
      <c r="E76" s="18" t="s">
        <v>389</v>
      </c>
      <c r="F76" s="17" t="s">
        <v>390</v>
      </c>
      <c r="G76" s="17" t="s">
        <v>391</v>
      </c>
      <c r="H76" s="6">
        <f t="shared" si="8"/>
        <v>2.37837837837838</v>
      </c>
      <c r="I76" s="17">
        <v>248</v>
      </c>
      <c r="J76" s="17">
        <v>7</v>
      </c>
      <c r="K76" s="17" t="s">
        <v>392</v>
      </c>
      <c r="L76" s="17" t="s">
        <v>393</v>
      </c>
      <c r="M76" s="2" t="s">
        <v>364</v>
      </c>
      <c r="N76" s="2" t="s">
        <v>394</v>
      </c>
      <c r="O76" s="46">
        <f t="shared" si="9"/>
        <v>102.4</v>
      </c>
      <c r="P76" s="47">
        <f t="shared" si="10"/>
        <v>7.6416816</v>
      </c>
      <c r="Q76" s="47">
        <f t="shared" si="11"/>
        <v>589.837837837838</v>
      </c>
      <c r="R76" s="49">
        <f t="shared" si="15"/>
        <v>0.862826806974688</v>
      </c>
      <c r="S76" s="49">
        <f t="shared" si="12"/>
        <v>619.99</v>
      </c>
      <c r="T76" s="49">
        <f t="shared" si="13"/>
        <v>150.467</v>
      </c>
      <c r="U76" s="49">
        <f t="shared" si="14"/>
        <v>10.7502999593598</v>
      </c>
      <c r="V76" s="60">
        <v>6.81</v>
      </c>
      <c r="W76" s="49">
        <v>28.83</v>
      </c>
      <c r="X76" s="33">
        <v>0</v>
      </c>
      <c r="Y76" s="17">
        <v>0</v>
      </c>
      <c r="Z76" s="2" t="s">
        <v>33</v>
      </c>
      <c r="AA76" s="17">
        <v>1</v>
      </c>
      <c r="AB76" s="17">
        <v>1</v>
      </c>
      <c r="AC76" s="17">
        <v>1</v>
      </c>
      <c r="AD76" s="17" t="s">
        <v>44</v>
      </c>
      <c r="AE76" s="33">
        <v>2</v>
      </c>
      <c r="AF76" s="17" t="s">
        <v>33</v>
      </c>
      <c r="AG76" s="63" t="str">
        <f>IF(W76&gt;=90,"1",IF(W76&gt;=60,"2",IF(W76&gt;=30,"3",IF(W76&gt;=15,"4",""))))</f>
        <v>4</v>
      </c>
    </row>
    <row r="77" s="2" customFormat="1" ht="13.9" spans="1:33">
      <c r="A77" s="14">
        <v>1</v>
      </c>
      <c r="B77" s="15">
        <v>76</v>
      </c>
      <c r="C77" s="16" t="s">
        <v>33</v>
      </c>
      <c r="D77" s="64" t="s">
        <v>138</v>
      </c>
      <c r="E77" s="24" t="s">
        <v>387</v>
      </c>
      <c r="F77" s="4" t="s">
        <v>395</v>
      </c>
      <c r="G77" s="4" t="s">
        <v>396</v>
      </c>
      <c r="H77" s="6">
        <f t="shared" si="8"/>
        <v>4.04225352112676</v>
      </c>
      <c r="I77" s="4">
        <v>260</v>
      </c>
      <c r="J77" s="4" t="s">
        <v>397</v>
      </c>
      <c r="K77" s="4" t="s">
        <v>266</v>
      </c>
      <c r="L77" s="4" t="s">
        <v>98</v>
      </c>
      <c r="M77" s="2" t="s">
        <v>398</v>
      </c>
      <c r="N77" s="2" t="s">
        <v>178</v>
      </c>
      <c r="O77" s="46">
        <f t="shared" si="9"/>
        <v>114.4</v>
      </c>
      <c r="P77" s="47">
        <f t="shared" si="10"/>
        <v>10.7929296</v>
      </c>
      <c r="Q77" s="47">
        <f t="shared" si="11"/>
        <v>1050.98591549296</v>
      </c>
      <c r="R77" s="49">
        <f>LOG10(K77/L77)</f>
        <v>0.548442620047366</v>
      </c>
      <c r="S77" s="49">
        <f t="shared" si="12"/>
        <v>178.9114</v>
      </c>
      <c r="T77" s="49">
        <f t="shared" si="13"/>
        <v>80.9098</v>
      </c>
      <c r="U77" s="49">
        <f t="shared" si="14"/>
        <v>8.88707848460901</v>
      </c>
      <c r="V77" s="68">
        <v>6.74</v>
      </c>
      <c r="W77" s="49">
        <v>41.03</v>
      </c>
      <c r="X77" s="13">
        <v>0</v>
      </c>
      <c r="Y77" s="15">
        <v>0</v>
      </c>
      <c r="Z77" s="2" t="s">
        <v>33</v>
      </c>
      <c r="AA77" s="15">
        <v>0</v>
      </c>
      <c r="AB77" s="15">
        <v>1</v>
      </c>
      <c r="AC77" s="15">
        <v>1</v>
      </c>
      <c r="AD77" s="4" t="s">
        <v>44</v>
      </c>
      <c r="AE77" s="13">
        <v>2</v>
      </c>
      <c r="AF77" s="4" t="s">
        <v>33</v>
      </c>
      <c r="AG77" s="63" t="s">
        <v>45</v>
      </c>
    </row>
    <row r="78" s="2" customFormat="1" ht="13.9" spans="1:33">
      <c r="A78" s="14">
        <v>1</v>
      </c>
      <c r="B78" s="15">
        <v>77</v>
      </c>
      <c r="C78" s="15">
        <v>1</v>
      </c>
      <c r="D78" s="17" t="s">
        <v>399</v>
      </c>
      <c r="E78" s="18" t="s">
        <v>400</v>
      </c>
      <c r="F78" s="17" t="s">
        <v>401</v>
      </c>
      <c r="G78" s="17" t="s">
        <v>176</v>
      </c>
      <c r="H78" s="6">
        <f t="shared" si="8"/>
        <v>2.61635220125786</v>
      </c>
      <c r="I78" s="17" t="s">
        <v>402</v>
      </c>
      <c r="J78" s="17" t="s">
        <v>338</v>
      </c>
      <c r="K78" s="17" t="s">
        <v>50</v>
      </c>
      <c r="L78" s="17">
        <v>1.21</v>
      </c>
      <c r="M78" s="2" t="s">
        <v>403</v>
      </c>
      <c r="N78" s="2" t="s">
        <v>394</v>
      </c>
      <c r="O78" s="46">
        <f t="shared" si="9"/>
        <v>108.8</v>
      </c>
      <c r="P78" s="47">
        <f t="shared" si="10"/>
        <v>9.277705408</v>
      </c>
      <c r="Q78" s="47">
        <f t="shared" si="11"/>
        <v>934.037735849057</v>
      </c>
      <c r="R78" s="49">
        <f t="shared" ref="R78:R87" si="16">LOG10(J78/L78)</f>
        <v>-0.225452873885182</v>
      </c>
      <c r="S78" s="49">
        <f t="shared" si="12"/>
        <v>63.7704</v>
      </c>
      <c r="T78" s="49">
        <f t="shared" si="13"/>
        <v>99.8308</v>
      </c>
      <c r="U78" s="49">
        <f t="shared" si="14"/>
        <v>8.06561870522889</v>
      </c>
      <c r="V78" s="60">
        <v>6.52</v>
      </c>
      <c r="W78" s="49">
        <v>48.6</v>
      </c>
      <c r="X78" s="33">
        <v>0</v>
      </c>
      <c r="Y78" s="33">
        <v>1</v>
      </c>
      <c r="Z78" s="1" t="s">
        <v>33</v>
      </c>
      <c r="AA78" s="17">
        <v>0</v>
      </c>
      <c r="AB78" s="17">
        <v>0</v>
      </c>
      <c r="AC78" s="17">
        <v>1</v>
      </c>
      <c r="AD78" s="17" t="s">
        <v>44</v>
      </c>
      <c r="AE78" s="33">
        <v>1</v>
      </c>
      <c r="AF78" s="17" t="s">
        <v>33</v>
      </c>
      <c r="AG78" s="63" t="s">
        <v>58</v>
      </c>
    </row>
    <row r="79" s="2" customFormat="1" ht="13.9" spans="1:33">
      <c r="A79" s="14">
        <v>1</v>
      </c>
      <c r="B79" s="15">
        <v>78</v>
      </c>
      <c r="C79" s="20" t="s">
        <v>33</v>
      </c>
      <c r="D79" s="17" t="s">
        <v>103</v>
      </c>
      <c r="E79" s="18" t="s">
        <v>404</v>
      </c>
      <c r="F79" s="17">
        <v>3.87</v>
      </c>
      <c r="G79" s="17">
        <v>1.87</v>
      </c>
      <c r="H79" s="6">
        <f t="shared" si="8"/>
        <v>2.06951871657754</v>
      </c>
      <c r="I79" s="17">
        <v>210</v>
      </c>
      <c r="J79" s="17" t="s">
        <v>405</v>
      </c>
      <c r="K79" s="17" t="s">
        <v>278</v>
      </c>
      <c r="L79" s="17">
        <v>1.3</v>
      </c>
      <c r="M79" s="2" t="s">
        <v>213</v>
      </c>
      <c r="N79" s="2" t="s">
        <v>111</v>
      </c>
      <c r="O79" s="46">
        <f t="shared" si="9"/>
        <v>112.2</v>
      </c>
      <c r="P79" s="47">
        <f t="shared" si="10"/>
        <v>10.052869568</v>
      </c>
      <c r="Q79" s="47">
        <f t="shared" si="11"/>
        <v>434.598930481283</v>
      </c>
      <c r="R79" s="49">
        <f t="shared" si="16"/>
        <v>0.513422504285896</v>
      </c>
      <c r="S79" s="49">
        <f t="shared" si="12"/>
        <v>375.5368</v>
      </c>
      <c r="T79" s="49">
        <f t="shared" si="13"/>
        <v>136.952</v>
      </c>
      <c r="U79" s="49">
        <f t="shared" si="14"/>
        <v>10.1548397879779</v>
      </c>
      <c r="V79" s="60">
        <v>6.45</v>
      </c>
      <c r="W79" s="49">
        <v>44.63</v>
      </c>
      <c r="X79" s="33">
        <v>0</v>
      </c>
      <c r="Y79" s="17">
        <v>1</v>
      </c>
      <c r="Z79" s="2" t="s">
        <v>33</v>
      </c>
      <c r="AA79" s="17">
        <v>1</v>
      </c>
      <c r="AB79" s="17">
        <v>1</v>
      </c>
      <c r="AC79" s="17">
        <v>1</v>
      </c>
      <c r="AD79" s="17" t="s">
        <v>44</v>
      </c>
      <c r="AE79" s="33">
        <v>2</v>
      </c>
      <c r="AF79" s="17" t="s">
        <v>33</v>
      </c>
      <c r="AG79" s="63" t="s">
        <v>45</v>
      </c>
    </row>
    <row r="80" s="2" customFormat="1" ht="13.9" spans="1:33">
      <c r="A80" s="26">
        <v>0</v>
      </c>
      <c r="B80" s="15">
        <v>79</v>
      </c>
      <c r="C80" s="16" t="s">
        <v>33</v>
      </c>
      <c r="D80" s="28">
        <v>51</v>
      </c>
      <c r="E80" s="29">
        <v>22.7</v>
      </c>
      <c r="F80" s="30">
        <v>6.73</v>
      </c>
      <c r="G80" s="30">
        <v>3.04</v>
      </c>
      <c r="H80" s="6">
        <f t="shared" si="8"/>
        <v>2.21381578947368</v>
      </c>
      <c r="I80" s="30">
        <v>264</v>
      </c>
      <c r="J80" s="30">
        <v>2.2</v>
      </c>
      <c r="K80" s="30">
        <v>17.17</v>
      </c>
      <c r="L80" s="30">
        <v>0.86</v>
      </c>
      <c r="M80" s="2" t="s">
        <v>131</v>
      </c>
      <c r="N80" s="2" t="s">
        <v>92</v>
      </c>
      <c r="O80" s="46">
        <f t="shared" si="9"/>
        <v>105.6</v>
      </c>
      <c r="P80" s="47">
        <f t="shared" si="10"/>
        <v>8.916648224</v>
      </c>
      <c r="Q80" s="47">
        <f t="shared" si="11"/>
        <v>584.447368421053</v>
      </c>
      <c r="R80" s="49">
        <f t="shared" si="16"/>
        <v>0.407924229578639</v>
      </c>
      <c r="S80" s="49">
        <f t="shared" si="12"/>
        <v>194.854</v>
      </c>
      <c r="T80" s="49">
        <f t="shared" si="13"/>
        <v>309.4034</v>
      </c>
      <c r="U80" s="49">
        <f t="shared" si="14"/>
        <v>10.3137493067154</v>
      </c>
      <c r="V80" s="69">
        <v>6.4</v>
      </c>
      <c r="W80" s="49">
        <v>54.46</v>
      </c>
      <c r="X80" s="13">
        <v>0</v>
      </c>
      <c r="Y80" s="15">
        <v>1</v>
      </c>
      <c r="Z80" s="2" t="s">
        <v>33</v>
      </c>
      <c r="AA80" s="15">
        <v>1</v>
      </c>
      <c r="AB80" s="15">
        <v>1</v>
      </c>
      <c r="AC80" s="15">
        <v>1</v>
      </c>
      <c r="AD80" s="4" t="s">
        <v>44</v>
      </c>
      <c r="AE80" s="13">
        <v>2</v>
      </c>
      <c r="AF80" s="4" t="s">
        <v>33</v>
      </c>
      <c r="AG80" s="63" t="s">
        <v>58</v>
      </c>
    </row>
    <row r="81" s="2" customFormat="1" ht="13.9" spans="1:33">
      <c r="A81" s="14">
        <v>1</v>
      </c>
      <c r="B81" s="15">
        <v>80</v>
      </c>
      <c r="C81" s="16" t="s">
        <v>33</v>
      </c>
      <c r="D81" s="31" t="s">
        <v>75</v>
      </c>
      <c r="E81" s="2" t="s">
        <v>406</v>
      </c>
      <c r="F81" s="4" t="s">
        <v>348</v>
      </c>
      <c r="G81" s="4" t="s">
        <v>407</v>
      </c>
      <c r="H81" s="6">
        <f t="shared" si="8"/>
        <v>1.06042296072508</v>
      </c>
      <c r="I81" s="4">
        <v>216</v>
      </c>
      <c r="J81" s="4" t="s">
        <v>38</v>
      </c>
      <c r="K81" s="4" t="s">
        <v>408</v>
      </c>
      <c r="L81" s="4" t="s">
        <v>409</v>
      </c>
      <c r="M81" s="2" t="s">
        <v>56</v>
      </c>
      <c r="N81" s="2" t="s">
        <v>156</v>
      </c>
      <c r="O81" s="46">
        <f t="shared" si="9"/>
        <v>119.2</v>
      </c>
      <c r="P81" s="47">
        <f t="shared" si="10"/>
        <v>9.702915768</v>
      </c>
      <c r="Q81" s="47">
        <f t="shared" si="11"/>
        <v>229.051359516616</v>
      </c>
      <c r="R81" s="49">
        <f t="shared" si="16"/>
        <v>0.128869030236732</v>
      </c>
      <c r="S81" s="49">
        <f t="shared" si="12"/>
        <v>262.1672</v>
      </c>
      <c r="T81" s="49">
        <f t="shared" si="13"/>
        <v>92.2624</v>
      </c>
      <c r="U81" s="49">
        <f t="shared" si="14"/>
        <v>9.40047197882912</v>
      </c>
      <c r="V81" s="51">
        <v>5.95</v>
      </c>
      <c r="W81" s="49">
        <v>28.94</v>
      </c>
      <c r="X81" s="13">
        <v>0</v>
      </c>
      <c r="Y81" s="15">
        <v>1</v>
      </c>
      <c r="Z81" s="2" t="s">
        <v>33</v>
      </c>
      <c r="AA81" s="15">
        <v>1</v>
      </c>
      <c r="AB81" s="15">
        <v>1</v>
      </c>
      <c r="AC81" s="15">
        <v>1</v>
      </c>
      <c r="AD81" s="4" t="s">
        <v>44</v>
      </c>
      <c r="AE81" s="13">
        <v>2</v>
      </c>
      <c r="AF81" s="4" t="s">
        <v>33</v>
      </c>
      <c r="AG81" s="63" t="str">
        <f>IF(W81&gt;=90,"1",IF(W81&gt;=60,"2",IF(W81&gt;=30,"3",IF(W81&gt;=15,"4",""))))</f>
        <v>4</v>
      </c>
    </row>
    <row r="82" s="2" customFormat="1" ht="13.9" spans="1:33">
      <c r="A82" s="14">
        <v>1</v>
      </c>
      <c r="B82" s="15">
        <v>81</v>
      </c>
      <c r="C82" s="16" t="s">
        <v>43</v>
      </c>
      <c r="D82" s="5">
        <v>50</v>
      </c>
      <c r="E82" s="5">
        <v>25.6</v>
      </c>
      <c r="F82" s="5">
        <v>5</v>
      </c>
      <c r="G82" s="5">
        <v>1.37</v>
      </c>
      <c r="H82" s="6">
        <f t="shared" si="8"/>
        <v>3.64963503649635</v>
      </c>
      <c r="I82" s="5">
        <v>311</v>
      </c>
      <c r="J82" s="5">
        <v>3.24</v>
      </c>
      <c r="K82" s="5">
        <v>5.75</v>
      </c>
      <c r="L82" s="5">
        <v>1.11</v>
      </c>
      <c r="M82" s="2" t="s">
        <v>203</v>
      </c>
      <c r="N82" s="2" t="s">
        <v>273</v>
      </c>
      <c r="O82" s="46">
        <f t="shared" si="9"/>
        <v>98.6</v>
      </c>
      <c r="P82" s="47">
        <f t="shared" si="10"/>
        <v>8.277563</v>
      </c>
      <c r="Q82" s="47">
        <f t="shared" si="11"/>
        <v>1135.03649635036</v>
      </c>
      <c r="R82" s="49">
        <f t="shared" si="16"/>
        <v>0.465222031419955</v>
      </c>
      <c r="S82" s="49">
        <f t="shared" si="12"/>
        <v>286.9668</v>
      </c>
      <c r="T82" s="49">
        <f t="shared" si="13"/>
        <v>103.615</v>
      </c>
      <c r="U82" s="49">
        <f t="shared" si="14"/>
        <v>9.60690145605524</v>
      </c>
      <c r="V82" s="13">
        <v>5.92</v>
      </c>
      <c r="W82" s="49">
        <v>33.04</v>
      </c>
      <c r="X82" s="11">
        <v>0</v>
      </c>
      <c r="Y82" s="5">
        <v>1</v>
      </c>
      <c r="Z82" s="2" t="s">
        <v>33</v>
      </c>
      <c r="AA82" s="5">
        <v>1</v>
      </c>
      <c r="AB82" s="5">
        <v>1</v>
      </c>
      <c r="AC82" s="5">
        <v>1</v>
      </c>
      <c r="AD82" s="5">
        <v>2</v>
      </c>
      <c r="AE82" s="12">
        <v>2</v>
      </c>
      <c r="AF82" s="5">
        <v>0</v>
      </c>
      <c r="AG82" s="63" t="s">
        <v>45</v>
      </c>
    </row>
    <row r="83" s="2" customFormat="1" ht="13.9" spans="1:33">
      <c r="A83" s="14">
        <v>1</v>
      </c>
      <c r="B83" s="15">
        <v>82</v>
      </c>
      <c r="C83" s="15">
        <v>1</v>
      </c>
      <c r="D83" s="5">
        <v>60</v>
      </c>
      <c r="E83" s="5">
        <v>22.5</v>
      </c>
      <c r="F83" s="5">
        <v>4.38</v>
      </c>
      <c r="G83" s="5">
        <v>1.02</v>
      </c>
      <c r="H83" s="6">
        <f t="shared" si="8"/>
        <v>4.29411764705882</v>
      </c>
      <c r="I83" s="5">
        <v>347</v>
      </c>
      <c r="J83" s="5">
        <v>2.32</v>
      </c>
      <c r="K83" s="5">
        <v>6.5</v>
      </c>
      <c r="L83" s="5">
        <v>0.9</v>
      </c>
      <c r="M83" s="2" t="s">
        <v>410</v>
      </c>
      <c r="N83" s="2" t="s">
        <v>178</v>
      </c>
      <c r="O83" s="46">
        <f t="shared" si="9"/>
        <v>104.4</v>
      </c>
      <c r="P83" s="47">
        <f t="shared" si="10"/>
        <v>10.0140896</v>
      </c>
      <c r="Q83" s="47">
        <f t="shared" si="11"/>
        <v>1490.05882352941</v>
      </c>
      <c r="R83" s="49">
        <f t="shared" si="16"/>
        <v>0.411245475451575</v>
      </c>
      <c r="S83" s="49">
        <f t="shared" si="12"/>
        <v>205.4824</v>
      </c>
      <c r="T83" s="49">
        <f t="shared" si="13"/>
        <v>117.13</v>
      </c>
      <c r="U83" s="49">
        <f t="shared" si="14"/>
        <v>9.39549763402155</v>
      </c>
      <c r="V83" s="13">
        <v>5.88</v>
      </c>
      <c r="W83" s="49">
        <v>19.07</v>
      </c>
      <c r="X83" s="11">
        <v>0</v>
      </c>
      <c r="Y83" s="5">
        <v>0</v>
      </c>
      <c r="Z83" s="2" t="s">
        <v>33</v>
      </c>
      <c r="AA83" s="5">
        <v>1</v>
      </c>
      <c r="AB83" s="5">
        <v>1</v>
      </c>
      <c r="AC83" s="5">
        <v>1</v>
      </c>
      <c r="AD83" s="5">
        <v>2</v>
      </c>
      <c r="AE83" s="12">
        <v>2</v>
      </c>
      <c r="AF83" s="5">
        <v>1</v>
      </c>
      <c r="AG83" s="63" t="str">
        <f>IF(W83&gt;=90,"1",IF(W83&gt;=60,"2",IF(W83&gt;=30,"3",IF(W83&gt;=15,"4",""))))</f>
        <v>4</v>
      </c>
    </row>
    <row r="84" s="2" customFormat="1" ht="13.9" spans="1:33">
      <c r="A84" s="14">
        <v>1</v>
      </c>
      <c r="B84" s="15">
        <v>83</v>
      </c>
      <c r="C84" s="16" t="s">
        <v>33</v>
      </c>
      <c r="D84" s="17" t="s">
        <v>138</v>
      </c>
      <c r="E84" s="17" t="s">
        <v>411</v>
      </c>
      <c r="F84" s="17" t="s">
        <v>412</v>
      </c>
      <c r="G84" s="17" t="s">
        <v>260</v>
      </c>
      <c r="H84" s="6">
        <f t="shared" si="8"/>
        <v>3.20394736842105</v>
      </c>
      <c r="I84" s="17">
        <v>215</v>
      </c>
      <c r="J84" s="17" t="s">
        <v>413</v>
      </c>
      <c r="K84" s="17" t="s">
        <v>414</v>
      </c>
      <c r="L84" s="17" t="s">
        <v>184</v>
      </c>
      <c r="M84" s="2" t="s">
        <v>282</v>
      </c>
      <c r="N84" s="2" t="s">
        <v>273</v>
      </c>
      <c r="O84" s="46">
        <f t="shared" si="9"/>
        <v>113</v>
      </c>
      <c r="P84" s="47">
        <f t="shared" si="10"/>
        <v>10.683892</v>
      </c>
      <c r="Q84" s="47">
        <f t="shared" si="11"/>
        <v>688.848684210526</v>
      </c>
      <c r="R84" s="49">
        <f t="shared" si="16"/>
        <v>0.200773723532712</v>
      </c>
      <c r="S84" s="49">
        <f t="shared" si="12"/>
        <v>160.3117</v>
      </c>
      <c r="T84" s="49">
        <f t="shared" si="13"/>
        <v>112.2646</v>
      </c>
      <c r="U84" s="49">
        <f t="shared" si="14"/>
        <v>9.10483144951883</v>
      </c>
      <c r="V84" s="13">
        <v>5.62</v>
      </c>
      <c r="W84" s="49">
        <v>19.2</v>
      </c>
      <c r="X84" s="33">
        <v>0</v>
      </c>
      <c r="Y84" s="33">
        <v>1</v>
      </c>
      <c r="Z84" s="1" t="s">
        <v>33</v>
      </c>
      <c r="AA84" s="17">
        <v>1</v>
      </c>
      <c r="AB84" s="17">
        <v>0</v>
      </c>
      <c r="AC84" s="17">
        <v>0</v>
      </c>
      <c r="AD84" s="17" t="s">
        <v>44</v>
      </c>
      <c r="AE84" s="33">
        <v>2</v>
      </c>
      <c r="AF84" s="17" t="s">
        <v>44</v>
      </c>
      <c r="AG84" s="63" t="str">
        <f>IF(W84&gt;=90,"1",IF(W84&gt;=60,"2",IF(W84&gt;=30,"3",IF(W84&gt;=15,"4",""))))</f>
        <v>4</v>
      </c>
    </row>
    <row r="85" s="2" customFormat="1" ht="13.9" spans="1:33">
      <c r="A85" s="26">
        <v>0</v>
      </c>
      <c r="B85" s="15">
        <v>84</v>
      </c>
      <c r="C85" s="16" t="s">
        <v>43</v>
      </c>
      <c r="D85" s="28" t="s">
        <v>415</v>
      </c>
      <c r="E85" s="28">
        <v>27.3</v>
      </c>
      <c r="F85" s="30">
        <v>3.68</v>
      </c>
      <c r="G85" s="30">
        <v>1.31</v>
      </c>
      <c r="H85" s="6">
        <f t="shared" si="8"/>
        <v>2.80916030534351</v>
      </c>
      <c r="I85" s="30">
        <v>223</v>
      </c>
      <c r="J85" s="30">
        <v>1.5</v>
      </c>
      <c r="K85" s="30">
        <v>6.16</v>
      </c>
      <c r="L85" s="30">
        <v>1.12</v>
      </c>
      <c r="M85" s="2" t="s">
        <v>130</v>
      </c>
      <c r="N85" s="2" t="s">
        <v>138</v>
      </c>
      <c r="O85" s="46">
        <f t="shared" si="9"/>
        <v>92.8</v>
      </c>
      <c r="P85" s="47">
        <f t="shared" si="10"/>
        <v>8.298883392</v>
      </c>
      <c r="Q85" s="47">
        <f t="shared" si="11"/>
        <v>626.442748091603</v>
      </c>
      <c r="R85" s="49">
        <f t="shared" si="16"/>
        <v>0.1268732363855</v>
      </c>
      <c r="S85" s="49">
        <f t="shared" si="12"/>
        <v>132.855</v>
      </c>
      <c r="T85" s="49">
        <f t="shared" si="13"/>
        <v>111.0032</v>
      </c>
      <c r="U85" s="49">
        <f t="shared" si="14"/>
        <v>8.90567015709533</v>
      </c>
      <c r="V85" s="51">
        <v>5.6</v>
      </c>
      <c r="W85" s="49">
        <v>50.5</v>
      </c>
      <c r="X85" s="52">
        <v>0</v>
      </c>
      <c r="Y85" s="15">
        <v>1</v>
      </c>
      <c r="Z85" s="2" t="s">
        <v>33</v>
      </c>
      <c r="AA85" s="15">
        <v>1</v>
      </c>
      <c r="AB85" s="15">
        <v>1</v>
      </c>
      <c r="AC85" s="15">
        <v>1</v>
      </c>
      <c r="AD85" s="30">
        <v>2</v>
      </c>
      <c r="AE85" s="61">
        <v>2</v>
      </c>
      <c r="AF85" s="30">
        <v>1</v>
      </c>
      <c r="AG85" s="63" t="s">
        <v>58</v>
      </c>
    </row>
    <row r="86" s="2" customFormat="1" ht="13.9" spans="1:33">
      <c r="A86" s="26">
        <v>0</v>
      </c>
      <c r="B86" s="15">
        <v>85</v>
      </c>
      <c r="C86" s="15">
        <v>1</v>
      </c>
      <c r="D86" s="17" t="s">
        <v>293</v>
      </c>
      <c r="E86" s="17" t="s">
        <v>158</v>
      </c>
      <c r="F86" s="17" t="s">
        <v>416</v>
      </c>
      <c r="G86" s="17" t="s">
        <v>332</v>
      </c>
      <c r="H86" s="6">
        <f t="shared" si="8"/>
        <v>2.48251748251748</v>
      </c>
      <c r="I86" s="17" t="s">
        <v>417</v>
      </c>
      <c r="J86" s="17">
        <v>2.65</v>
      </c>
      <c r="K86" s="17" t="s">
        <v>418</v>
      </c>
      <c r="L86" s="17" t="s">
        <v>82</v>
      </c>
      <c r="M86" s="2" t="s">
        <v>56</v>
      </c>
      <c r="N86" s="2" t="s">
        <v>171</v>
      </c>
      <c r="O86" s="46">
        <f t="shared" si="9"/>
        <v>118</v>
      </c>
      <c r="P86" s="47">
        <f t="shared" si="10"/>
        <v>9.1709205</v>
      </c>
      <c r="Q86" s="47">
        <f t="shared" si="11"/>
        <v>675.244755244755</v>
      </c>
      <c r="R86" s="49">
        <f t="shared" si="16"/>
        <v>0.347698912544277</v>
      </c>
      <c r="S86" s="49">
        <f t="shared" si="12"/>
        <v>234.7105</v>
      </c>
      <c r="T86" s="49">
        <f t="shared" si="13"/>
        <v>161.279</v>
      </c>
      <c r="U86" s="49">
        <f t="shared" si="14"/>
        <v>9.84834144372663</v>
      </c>
      <c r="V86" s="13">
        <v>5.59</v>
      </c>
      <c r="W86" s="49">
        <v>18.7</v>
      </c>
      <c r="X86" s="33">
        <v>0</v>
      </c>
      <c r="Y86" s="17">
        <v>0</v>
      </c>
      <c r="Z86" s="2" t="s">
        <v>33</v>
      </c>
      <c r="AA86" s="17">
        <v>1</v>
      </c>
      <c r="AB86" s="17">
        <v>1</v>
      </c>
      <c r="AC86" s="17">
        <v>1</v>
      </c>
      <c r="AD86" s="17" t="s">
        <v>44</v>
      </c>
      <c r="AE86" s="33">
        <v>2</v>
      </c>
      <c r="AF86" s="17" t="s">
        <v>33</v>
      </c>
      <c r="AG86" s="63" t="str">
        <f>IF(W86&gt;=90,"1",IF(W86&gt;=60,"2",IF(W86&gt;=30,"3",IF(W86&gt;=15,"4",""))))</f>
        <v>4</v>
      </c>
    </row>
    <row r="87" s="2" customFormat="1" ht="13.9" spans="1:33">
      <c r="A87" s="14">
        <v>1</v>
      </c>
      <c r="B87" s="15">
        <v>86</v>
      </c>
      <c r="C87" s="16" t="s">
        <v>43</v>
      </c>
      <c r="D87" s="31" t="s">
        <v>123</v>
      </c>
      <c r="E87" s="2" t="s">
        <v>146</v>
      </c>
      <c r="F87" s="4" t="s">
        <v>419</v>
      </c>
      <c r="G87" s="4" t="s">
        <v>420</v>
      </c>
      <c r="H87" s="6">
        <f t="shared" si="8"/>
        <v>2.80851063829787</v>
      </c>
      <c r="I87" s="4" t="s">
        <v>198</v>
      </c>
      <c r="J87" s="4" t="s">
        <v>421</v>
      </c>
      <c r="K87" s="4" t="s">
        <v>422</v>
      </c>
      <c r="L87" s="4" t="s">
        <v>423</v>
      </c>
      <c r="M87" s="2" t="s">
        <v>119</v>
      </c>
      <c r="N87" s="2" t="s">
        <v>144</v>
      </c>
      <c r="O87" s="46">
        <f t="shared" si="9"/>
        <v>108.2</v>
      </c>
      <c r="P87" s="47">
        <f t="shared" si="10"/>
        <v>9.354800702</v>
      </c>
      <c r="Q87" s="47">
        <f t="shared" si="11"/>
        <v>542.042553191489</v>
      </c>
      <c r="R87" s="49">
        <f t="shared" si="16"/>
        <v>0.214604852637519</v>
      </c>
      <c r="S87" s="49">
        <f t="shared" si="12"/>
        <v>193.0826</v>
      </c>
      <c r="T87" s="49">
        <f t="shared" si="13"/>
        <v>283.9952</v>
      </c>
      <c r="U87" s="49">
        <f t="shared" si="14"/>
        <v>10.2189282326725</v>
      </c>
      <c r="V87" s="51">
        <v>5.42</v>
      </c>
      <c r="W87" s="49">
        <v>41.45</v>
      </c>
      <c r="X87" s="13">
        <v>0</v>
      </c>
      <c r="Y87" s="15">
        <v>0</v>
      </c>
      <c r="Z87" s="2" t="s">
        <v>43</v>
      </c>
      <c r="AA87" s="15">
        <v>0</v>
      </c>
      <c r="AB87" s="15">
        <v>0</v>
      </c>
      <c r="AC87" s="15">
        <v>0</v>
      </c>
      <c r="AD87" s="4" t="s">
        <v>44</v>
      </c>
      <c r="AE87" s="13">
        <v>2</v>
      </c>
      <c r="AF87" s="4" t="s">
        <v>33</v>
      </c>
      <c r="AG87" s="63" t="s">
        <v>45</v>
      </c>
    </row>
    <row r="88" s="2" customFormat="1" ht="13.9" spans="1:33">
      <c r="A88" s="14">
        <v>1</v>
      </c>
      <c r="B88" s="15">
        <v>87</v>
      </c>
      <c r="C88" s="16" t="s">
        <v>33</v>
      </c>
      <c r="D88" s="64" t="s">
        <v>187</v>
      </c>
      <c r="E88" s="2" t="s">
        <v>424</v>
      </c>
      <c r="F88" s="4" t="s">
        <v>425</v>
      </c>
      <c r="G88" s="4" t="s">
        <v>176</v>
      </c>
      <c r="H88" s="6">
        <f t="shared" si="8"/>
        <v>2.76729559748428</v>
      </c>
      <c r="I88" s="4" t="s">
        <v>301</v>
      </c>
      <c r="J88" s="4" t="s">
        <v>426</v>
      </c>
      <c r="K88" s="4" t="s">
        <v>427</v>
      </c>
      <c r="L88" s="4" t="s">
        <v>428</v>
      </c>
      <c r="M88" s="2" t="s">
        <v>130</v>
      </c>
      <c r="N88" s="2" t="s">
        <v>315</v>
      </c>
      <c r="O88" s="46">
        <f t="shared" si="9"/>
        <v>109.6</v>
      </c>
      <c r="P88" s="47">
        <f t="shared" si="10"/>
        <v>11.2041494</v>
      </c>
      <c r="Q88" s="47">
        <f t="shared" si="11"/>
        <v>727.798742138365</v>
      </c>
      <c r="R88" s="49">
        <f>LOG10(K88/L88)</f>
        <v>0.751301262430343</v>
      </c>
      <c r="S88" s="49">
        <f t="shared" si="12"/>
        <v>317.9663</v>
      </c>
      <c r="T88" s="49">
        <f t="shared" si="13"/>
        <v>141.2768</v>
      </c>
      <c r="U88" s="49">
        <f t="shared" si="14"/>
        <v>10.0195193083042</v>
      </c>
      <c r="V88" s="51">
        <v>5.16</v>
      </c>
      <c r="W88" s="49">
        <v>42.94</v>
      </c>
      <c r="X88" s="13">
        <v>0</v>
      </c>
      <c r="Y88" s="15">
        <v>1</v>
      </c>
      <c r="Z88" s="2" t="s">
        <v>33</v>
      </c>
      <c r="AA88" s="15">
        <v>1</v>
      </c>
      <c r="AB88" s="15">
        <v>1</v>
      </c>
      <c r="AC88" s="15">
        <v>0</v>
      </c>
      <c r="AD88" s="4" t="s">
        <v>44</v>
      </c>
      <c r="AE88" s="13">
        <v>2</v>
      </c>
      <c r="AF88" s="4" t="s">
        <v>33</v>
      </c>
      <c r="AG88" s="63" t="s">
        <v>45</v>
      </c>
    </row>
    <row r="89" s="2" customFormat="1" ht="13.9" spans="1:33">
      <c r="A89" s="14">
        <v>1</v>
      </c>
      <c r="B89" s="15">
        <v>88</v>
      </c>
      <c r="C89" s="27">
        <v>0</v>
      </c>
      <c r="D89" s="15">
        <v>44</v>
      </c>
      <c r="E89" s="4" t="s">
        <v>429</v>
      </c>
      <c r="F89" s="4" t="s">
        <v>430</v>
      </c>
      <c r="G89" s="4" t="s">
        <v>431</v>
      </c>
      <c r="H89" s="6">
        <f t="shared" si="8"/>
        <v>2.07344632768362</v>
      </c>
      <c r="I89" s="4">
        <v>251</v>
      </c>
      <c r="J89" s="4" t="s">
        <v>141</v>
      </c>
      <c r="K89" s="4" t="s">
        <v>244</v>
      </c>
      <c r="L89" s="4" t="s">
        <v>335</v>
      </c>
      <c r="M89" s="2" t="s">
        <v>364</v>
      </c>
      <c r="N89" s="2" t="s">
        <v>156</v>
      </c>
      <c r="O89" s="46">
        <f t="shared" si="9"/>
        <v>108.4</v>
      </c>
      <c r="P89" s="47">
        <f t="shared" si="10"/>
        <v>8.389028096</v>
      </c>
      <c r="Q89" s="47">
        <f t="shared" si="11"/>
        <v>520.435028248588</v>
      </c>
      <c r="R89" s="49">
        <f t="shared" ref="R89:R94" si="17">LOG10(J89/L89)</f>
        <v>0.0560205660079973</v>
      </c>
      <c r="S89" s="49">
        <f t="shared" si="12"/>
        <v>139.0549</v>
      </c>
      <c r="T89" s="49">
        <f t="shared" si="13"/>
        <v>126.14</v>
      </c>
      <c r="U89" s="49">
        <f t="shared" si="14"/>
        <v>9.07911403985727</v>
      </c>
      <c r="V89" s="13">
        <v>4.75</v>
      </c>
      <c r="W89" s="49">
        <v>42.14</v>
      </c>
      <c r="X89" s="13">
        <v>0</v>
      </c>
      <c r="Y89" s="17">
        <v>0</v>
      </c>
      <c r="Z89" s="2" t="s">
        <v>33</v>
      </c>
      <c r="AA89" s="17">
        <v>1</v>
      </c>
      <c r="AB89" s="17">
        <v>1</v>
      </c>
      <c r="AC89" s="17">
        <v>1</v>
      </c>
      <c r="AD89" s="17" t="s">
        <v>44</v>
      </c>
      <c r="AE89" s="33">
        <v>2</v>
      </c>
      <c r="AF89" s="17" t="s">
        <v>43</v>
      </c>
      <c r="AG89" s="63" t="s">
        <v>45</v>
      </c>
    </row>
    <row r="90" s="2" customFormat="1" ht="13.9" spans="1:33">
      <c r="A90" s="26">
        <v>0</v>
      </c>
      <c r="B90" s="15">
        <v>89</v>
      </c>
      <c r="C90" s="16" t="s">
        <v>33</v>
      </c>
      <c r="D90" s="17" t="s">
        <v>121</v>
      </c>
      <c r="E90" s="17" t="s">
        <v>124</v>
      </c>
      <c r="F90" s="17" t="s">
        <v>432</v>
      </c>
      <c r="G90" s="17" t="s">
        <v>433</v>
      </c>
      <c r="H90" s="6">
        <f t="shared" si="8"/>
        <v>1.77586206896552</v>
      </c>
      <c r="I90" s="17" t="s">
        <v>434</v>
      </c>
      <c r="J90" s="17" t="s">
        <v>189</v>
      </c>
      <c r="K90" s="17" t="s">
        <v>435</v>
      </c>
      <c r="L90" s="17" t="s">
        <v>105</v>
      </c>
      <c r="M90" s="2" t="s">
        <v>356</v>
      </c>
      <c r="N90" s="2" t="s">
        <v>305</v>
      </c>
      <c r="O90" s="46">
        <f t="shared" si="9"/>
        <v>100</v>
      </c>
      <c r="P90" s="47">
        <f t="shared" si="10"/>
        <v>9.975716</v>
      </c>
      <c r="Q90" s="47">
        <f t="shared" si="11"/>
        <v>637.534482758621</v>
      </c>
      <c r="R90" s="49">
        <f t="shared" si="17"/>
        <v>0.189212936377586</v>
      </c>
      <c r="S90" s="49">
        <f t="shared" si="12"/>
        <v>223.1964</v>
      </c>
      <c r="T90" s="49">
        <f t="shared" si="13"/>
        <v>75.684</v>
      </c>
      <c r="U90" s="49">
        <f t="shared" si="14"/>
        <v>9.04147169825439</v>
      </c>
      <c r="V90" s="13">
        <v>2.55</v>
      </c>
      <c r="W90" s="49">
        <v>44.6</v>
      </c>
      <c r="X90" s="33">
        <v>0</v>
      </c>
      <c r="Y90" s="17">
        <v>0</v>
      </c>
      <c r="Z90" s="2" t="s">
        <v>33</v>
      </c>
      <c r="AA90" s="17">
        <v>1</v>
      </c>
      <c r="AB90" s="17">
        <v>1</v>
      </c>
      <c r="AC90" s="17">
        <v>1</v>
      </c>
      <c r="AD90" s="17" t="s">
        <v>44</v>
      </c>
      <c r="AE90" s="33">
        <v>2</v>
      </c>
      <c r="AF90" s="17" t="s">
        <v>33</v>
      </c>
      <c r="AG90" s="63" t="s">
        <v>45</v>
      </c>
    </row>
    <row r="91" s="2" customFormat="1" ht="13.9" spans="1:33">
      <c r="A91" s="14">
        <v>1</v>
      </c>
      <c r="B91" s="15">
        <v>90</v>
      </c>
      <c r="C91" s="16" t="s">
        <v>43</v>
      </c>
      <c r="D91" s="31" t="s">
        <v>123</v>
      </c>
      <c r="E91" s="2" t="s">
        <v>436</v>
      </c>
      <c r="F91" s="4" t="s">
        <v>437</v>
      </c>
      <c r="G91" s="4" t="s">
        <v>438</v>
      </c>
      <c r="H91" s="6">
        <f t="shared" si="8"/>
        <v>2.77720207253886</v>
      </c>
      <c r="I91" s="4" t="s">
        <v>439</v>
      </c>
      <c r="J91" s="4" t="s">
        <v>440</v>
      </c>
      <c r="K91" s="4" t="s">
        <v>244</v>
      </c>
      <c r="L91" s="4" t="s">
        <v>82</v>
      </c>
      <c r="M91" s="2" t="s">
        <v>441</v>
      </c>
      <c r="N91" s="2" t="s">
        <v>315</v>
      </c>
      <c r="O91" s="46">
        <f t="shared" si="9"/>
        <v>108</v>
      </c>
      <c r="P91" s="47">
        <f t="shared" si="10"/>
        <v>9.33952388</v>
      </c>
      <c r="Q91" s="47">
        <f t="shared" si="11"/>
        <v>666.528497409326</v>
      </c>
      <c r="R91" s="49">
        <f t="shared" si="17"/>
        <v>0.264897153447588</v>
      </c>
      <c r="S91" s="49">
        <f t="shared" si="12"/>
        <v>193.9683</v>
      </c>
      <c r="T91" s="49">
        <f t="shared" si="13"/>
        <v>126.14</v>
      </c>
      <c r="U91" s="49">
        <f t="shared" si="14"/>
        <v>9.41193996432546</v>
      </c>
      <c r="V91" s="51">
        <v>4.05</v>
      </c>
      <c r="W91" s="49">
        <v>46.31</v>
      </c>
      <c r="X91" s="13">
        <v>0</v>
      </c>
      <c r="Y91" s="15">
        <v>0</v>
      </c>
      <c r="Z91" s="2" t="s">
        <v>43</v>
      </c>
      <c r="AA91" s="15">
        <v>0</v>
      </c>
      <c r="AB91" s="15">
        <v>0</v>
      </c>
      <c r="AC91" s="15">
        <v>0</v>
      </c>
      <c r="AD91" s="4" t="s">
        <v>44</v>
      </c>
      <c r="AE91" s="13">
        <v>1</v>
      </c>
      <c r="AF91" s="4" t="s">
        <v>33</v>
      </c>
      <c r="AG91" s="63" t="s">
        <v>58</v>
      </c>
    </row>
    <row r="92" s="2" customFormat="1" ht="13.9" spans="1:33">
      <c r="A92" s="26">
        <v>0</v>
      </c>
      <c r="B92" s="15">
        <v>91</v>
      </c>
      <c r="C92" s="16" t="s">
        <v>43</v>
      </c>
      <c r="D92" s="17" t="s">
        <v>399</v>
      </c>
      <c r="E92" s="17" t="s">
        <v>442</v>
      </c>
      <c r="F92" s="17" t="s">
        <v>443</v>
      </c>
      <c r="G92" s="17" t="s">
        <v>444</v>
      </c>
      <c r="H92" s="6">
        <f t="shared" si="8"/>
        <v>2.47826086956522</v>
      </c>
      <c r="I92" s="17" t="s">
        <v>445</v>
      </c>
      <c r="J92" s="17" t="s">
        <v>390</v>
      </c>
      <c r="K92" s="17" t="s">
        <v>446</v>
      </c>
      <c r="L92" s="17" t="s">
        <v>101</v>
      </c>
      <c r="M92" s="2" t="s">
        <v>83</v>
      </c>
      <c r="N92" s="2" t="s">
        <v>178</v>
      </c>
      <c r="O92" s="46">
        <f t="shared" si="9"/>
        <v>104</v>
      </c>
      <c r="P92" s="47">
        <f t="shared" si="10"/>
        <v>8.91309664</v>
      </c>
      <c r="Q92" s="47">
        <f t="shared" si="11"/>
        <v>691.434782608696</v>
      </c>
      <c r="R92" s="49">
        <f t="shared" si="17"/>
        <v>0.735862188267567</v>
      </c>
      <c r="S92" s="49">
        <f t="shared" si="12"/>
        <v>467.6496</v>
      </c>
      <c r="T92" s="49">
        <f t="shared" si="13"/>
        <v>278.409</v>
      </c>
      <c r="U92" s="49">
        <f t="shared" si="14"/>
        <v>11.0836633725037</v>
      </c>
      <c r="V92" s="13">
        <v>3.86</v>
      </c>
      <c r="W92" s="49">
        <v>57.9</v>
      </c>
      <c r="X92" s="13">
        <v>0</v>
      </c>
      <c r="Y92" s="17">
        <v>1</v>
      </c>
      <c r="Z92" s="2" t="s">
        <v>33</v>
      </c>
      <c r="AA92" s="17">
        <v>1</v>
      </c>
      <c r="AB92" s="17">
        <v>0</v>
      </c>
      <c r="AC92" s="17">
        <v>0</v>
      </c>
      <c r="AD92" s="17" t="s">
        <v>44</v>
      </c>
      <c r="AE92" s="33">
        <v>2</v>
      </c>
      <c r="AF92" s="17" t="s">
        <v>33</v>
      </c>
      <c r="AG92" s="63" t="s">
        <v>58</v>
      </c>
    </row>
    <row r="93" s="2" customFormat="1" ht="13.9" spans="1:33">
      <c r="A93" s="14">
        <v>1</v>
      </c>
      <c r="B93" s="15">
        <v>92</v>
      </c>
      <c r="C93" s="17">
        <v>0</v>
      </c>
      <c r="D93" s="17">
        <v>67</v>
      </c>
      <c r="E93" s="17" t="s">
        <v>447</v>
      </c>
      <c r="F93" s="17">
        <v>3.5</v>
      </c>
      <c r="G93" s="17" t="s">
        <v>448</v>
      </c>
      <c r="H93" s="6">
        <f t="shared" si="8"/>
        <v>1.5625</v>
      </c>
      <c r="I93" s="17" t="s">
        <v>445</v>
      </c>
      <c r="J93" s="17" t="s">
        <v>449</v>
      </c>
      <c r="K93" s="17" t="s">
        <v>450</v>
      </c>
      <c r="L93" s="17" t="s">
        <v>451</v>
      </c>
      <c r="M93" s="2" t="s">
        <v>102</v>
      </c>
      <c r="N93" s="2" t="s">
        <v>122</v>
      </c>
      <c r="O93" s="46">
        <f t="shared" si="9"/>
        <v>100.4</v>
      </c>
      <c r="P93" s="47">
        <f t="shared" si="10"/>
        <v>10.835097124</v>
      </c>
      <c r="Q93" s="47">
        <f t="shared" si="11"/>
        <v>435.9375</v>
      </c>
      <c r="R93" s="49">
        <f t="shared" si="17"/>
        <v>0.353461736950535</v>
      </c>
      <c r="S93" s="49">
        <f t="shared" si="12"/>
        <v>225.8535</v>
      </c>
      <c r="T93" s="49">
        <f t="shared" si="13"/>
        <v>94.7852</v>
      </c>
      <c r="U93" s="49">
        <f t="shared" si="14"/>
        <v>9.27835265736169</v>
      </c>
      <c r="V93" s="13">
        <v>3.66</v>
      </c>
      <c r="W93" s="49">
        <v>42.42</v>
      </c>
      <c r="X93" s="33">
        <v>0</v>
      </c>
      <c r="Y93" s="17">
        <v>0</v>
      </c>
      <c r="Z93" s="2" t="s">
        <v>43</v>
      </c>
      <c r="AA93" s="17">
        <v>0</v>
      </c>
      <c r="AB93" s="17">
        <v>1</v>
      </c>
      <c r="AC93" s="17">
        <v>0</v>
      </c>
      <c r="AD93" s="17" t="s">
        <v>44</v>
      </c>
      <c r="AE93" s="33">
        <v>2</v>
      </c>
      <c r="AF93" s="17" t="s">
        <v>33</v>
      </c>
      <c r="AG93" s="63" t="s">
        <v>45</v>
      </c>
    </row>
    <row r="94" s="2" customFormat="1" ht="13.9" spans="1:33">
      <c r="A94" s="14">
        <v>1</v>
      </c>
      <c r="B94" s="15">
        <v>93</v>
      </c>
      <c r="C94" s="16" t="s">
        <v>43</v>
      </c>
      <c r="D94" s="31" t="s">
        <v>415</v>
      </c>
      <c r="E94" s="2" t="s">
        <v>452</v>
      </c>
      <c r="F94" s="4" t="s">
        <v>453</v>
      </c>
      <c r="G94" s="4" t="s">
        <v>299</v>
      </c>
      <c r="H94" s="6">
        <f t="shared" si="8"/>
        <v>2.69310344827586</v>
      </c>
      <c r="I94" s="4" t="s">
        <v>454</v>
      </c>
      <c r="J94" s="4" t="s">
        <v>202</v>
      </c>
      <c r="K94" s="4">
        <v>19</v>
      </c>
      <c r="L94" s="4" t="s">
        <v>423</v>
      </c>
      <c r="M94" s="2" t="s">
        <v>130</v>
      </c>
      <c r="N94" s="2" t="s">
        <v>67</v>
      </c>
      <c r="O94" s="46">
        <f t="shared" si="9"/>
        <v>104.2</v>
      </c>
      <c r="P94" s="47">
        <f t="shared" si="10"/>
        <v>9.173897688</v>
      </c>
      <c r="Q94" s="47">
        <f t="shared" si="11"/>
        <v>974.903448275862</v>
      </c>
      <c r="R94" s="49">
        <f t="shared" si="17"/>
        <v>0.259963725013345</v>
      </c>
      <c r="S94" s="49">
        <f t="shared" si="12"/>
        <v>214.3394</v>
      </c>
      <c r="T94" s="49">
        <f t="shared" si="13"/>
        <v>342.38</v>
      </c>
      <c r="U94" s="49">
        <f t="shared" si="14"/>
        <v>10.5103347907768</v>
      </c>
      <c r="V94" s="51">
        <v>3.47</v>
      </c>
      <c r="W94" s="49">
        <v>47.42</v>
      </c>
      <c r="X94" s="13">
        <v>0</v>
      </c>
      <c r="Y94" s="15">
        <v>0</v>
      </c>
      <c r="Z94" s="2" t="s">
        <v>33</v>
      </c>
      <c r="AA94" s="15">
        <v>0</v>
      </c>
      <c r="AB94" s="15">
        <v>1</v>
      </c>
      <c r="AC94" s="15">
        <v>1</v>
      </c>
      <c r="AD94" s="4" t="s">
        <v>44</v>
      </c>
      <c r="AE94" s="13">
        <v>2</v>
      </c>
      <c r="AF94" s="4" t="s">
        <v>33</v>
      </c>
      <c r="AG94" s="63" t="s">
        <v>58</v>
      </c>
    </row>
    <row r="95" s="2" customFormat="1" ht="13.9" spans="1:33">
      <c r="A95" s="26">
        <v>0</v>
      </c>
      <c r="B95" s="15">
        <v>94</v>
      </c>
      <c r="C95" s="65" t="s">
        <v>33</v>
      </c>
      <c r="D95" s="64" t="s">
        <v>233</v>
      </c>
      <c r="E95" s="2" t="s">
        <v>455</v>
      </c>
      <c r="F95" s="4" t="s">
        <v>456</v>
      </c>
      <c r="G95" s="4" t="s">
        <v>332</v>
      </c>
      <c r="H95" s="6">
        <f t="shared" si="8"/>
        <v>3.58741258741259</v>
      </c>
      <c r="I95" s="4" t="s">
        <v>457</v>
      </c>
      <c r="J95" s="4" t="s">
        <v>458</v>
      </c>
      <c r="K95" s="4">
        <v>17</v>
      </c>
      <c r="L95" s="4" t="s">
        <v>459</v>
      </c>
      <c r="M95" s="2" t="s">
        <v>41</v>
      </c>
      <c r="N95" s="2" t="s">
        <v>122</v>
      </c>
      <c r="O95" s="46">
        <f t="shared" si="9"/>
        <v>99.6</v>
      </c>
      <c r="P95" s="47">
        <f t="shared" si="10"/>
        <v>7.767031424</v>
      </c>
      <c r="Q95" s="47">
        <f t="shared" si="11"/>
        <v>900.440559440559</v>
      </c>
      <c r="R95" s="49">
        <f>LOG10(K95/L95)</f>
        <v>1.02093390683564</v>
      </c>
      <c r="S95" s="49">
        <f t="shared" si="12"/>
        <v>174.4829</v>
      </c>
      <c r="T95" s="49">
        <f t="shared" si="13"/>
        <v>306.34</v>
      </c>
      <c r="U95" s="49">
        <f t="shared" si="14"/>
        <v>10.1933751582479</v>
      </c>
      <c r="V95" s="51">
        <v>3.34</v>
      </c>
      <c r="W95" s="49">
        <v>53.35</v>
      </c>
      <c r="X95" s="13">
        <v>0</v>
      </c>
      <c r="Y95" s="15">
        <v>0</v>
      </c>
      <c r="Z95" s="2" t="s">
        <v>33</v>
      </c>
      <c r="AA95" s="15">
        <v>1</v>
      </c>
      <c r="AB95" s="15">
        <v>1</v>
      </c>
      <c r="AC95" s="15">
        <v>1</v>
      </c>
      <c r="AD95" s="4" t="s">
        <v>44</v>
      </c>
      <c r="AE95" s="13">
        <v>2</v>
      </c>
      <c r="AF95" s="4" t="s">
        <v>33</v>
      </c>
      <c r="AG95" s="63" t="s">
        <v>58</v>
      </c>
    </row>
    <row r="96" s="2" customFormat="1" ht="13.9" spans="1:33">
      <c r="A96" s="26">
        <v>0</v>
      </c>
      <c r="B96" s="15">
        <v>95</v>
      </c>
      <c r="C96" s="16" t="s">
        <v>33</v>
      </c>
      <c r="D96" s="31" t="s">
        <v>121</v>
      </c>
      <c r="E96" s="2" t="s">
        <v>134</v>
      </c>
      <c r="F96" s="4" t="s">
        <v>460</v>
      </c>
      <c r="G96" s="4" t="s">
        <v>141</v>
      </c>
      <c r="H96" s="6">
        <f t="shared" si="8"/>
        <v>2.38853503184713</v>
      </c>
      <c r="I96" s="4" t="s">
        <v>461</v>
      </c>
      <c r="J96" s="4" t="s">
        <v>44</v>
      </c>
      <c r="K96" s="4" t="s">
        <v>462</v>
      </c>
      <c r="L96" s="4" t="s">
        <v>463</v>
      </c>
      <c r="M96" s="2" t="s">
        <v>130</v>
      </c>
      <c r="N96" s="2" t="s">
        <v>305</v>
      </c>
      <c r="O96" s="46">
        <f t="shared" si="9"/>
        <v>98.8</v>
      </c>
      <c r="P96" s="47">
        <f t="shared" si="10"/>
        <v>9.882307088</v>
      </c>
      <c r="Q96" s="47">
        <f t="shared" si="11"/>
        <v>458.59872611465</v>
      </c>
      <c r="R96" s="49">
        <f t="shared" ref="R96:R124" si="18">LOG10(J96/L96)</f>
        <v>0.211124884224583</v>
      </c>
      <c r="S96" s="49">
        <f t="shared" si="12"/>
        <v>177.14</v>
      </c>
      <c r="T96" s="49">
        <f t="shared" si="13"/>
        <v>118.932</v>
      </c>
      <c r="U96" s="49">
        <f t="shared" si="14"/>
        <v>9.26234510103406</v>
      </c>
      <c r="V96" s="51">
        <v>3.31</v>
      </c>
      <c r="W96" s="49">
        <v>53.98</v>
      </c>
      <c r="X96" s="13">
        <v>0</v>
      </c>
      <c r="Y96" s="15">
        <v>0</v>
      </c>
      <c r="Z96" s="2" t="s">
        <v>33</v>
      </c>
      <c r="AA96" s="15">
        <v>1</v>
      </c>
      <c r="AB96" s="15">
        <v>1</v>
      </c>
      <c r="AC96" s="15">
        <v>1</v>
      </c>
      <c r="AD96" s="4" t="s">
        <v>44</v>
      </c>
      <c r="AE96" s="13">
        <v>2</v>
      </c>
      <c r="AF96" s="4" t="s">
        <v>33</v>
      </c>
      <c r="AG96" s="63" t="s">
        <v>58</v>
      </c>
    </row>
    <row r="97" s="2" customFormat="1" ht="13.9" spans="1:33">
      <c r="A97" s="26">
        <v>0</v>
      </c>
      <c r="B97" s="15">
        <v>96</v>
      </c>
      <c r="C97" s="16" t="s">
        <v>33</v>
      </c>
      <c r="D97" s="31" t="s">
        <v>194</v>
      </c>
      <c r="E97" s="2" t="s">
        <v>464</v>
      </c>
      <c r="F97" s="4" t="s">
        <v>311</v>
      </c>
      <c r="G97" s="4" t="s">
        <v>465</v>
      </c>
      <c r="H97" s="6">
        <f t="shared" si="8"/>
        <v>2.94409937888199</v>
      </c>
      <c r="I97" s="4" t="s">
        <v>466</v>
      </c>
      <c r="J97" s="4" t="s">
        <v>409</v>
      </c>
      <c r="K97" s="4" t="s">
        <v>467</v>
      </c>
      <c r="L97" s="4" t="s">
        <v>468</v>
      </c>
      <c r="M97" s="2" t="s">
        <v>469</v>
      </c>
      <c r="N97" s="2" t="s">
        <v>305</v>
      </c>
      <c r="O97" s="46">
        <f t="shared" si="9"/>
        <v>94</v>
      </c>
      <c r="P97" s="47">
        <f t="shared" si="10"/>
        <v>10.16813256</v>
      </c>
      <c r="Q97" s="47">
        <f t="shared" si="11"/>
        <v>656.534161490683</v>
      </c>
      <c r="R97" s="49">
        <f t="shared" si="18"/>
        <v>0.351196605129711</v>
      </c>
      <c r="S97" s="49">
        <f t="shared" si="12"/>
        <v>194.854</v>
      </c>
      <c r="T97" s="49">
        <f t="shared" si="13"/>
        <v>103.4348</v>
      </c>
      <c r="U97" s="49">
        <f t="shared" si="14"/>
        <v>9.21804484213748</v>
      </c>
      <c r="V97" s="13">
        <v>2.96</v>
      </c>
      <c r="W97" s="49">
        <v>55.6</v>
      </c>
      <c r="X97" s="13">
        <v>0</v>
      </c>
      <c r="Y97" s="15">
        <v>0</v>
      </c>
      <c r="Z97" s="2" t="s">
        <v>43</v>
      </c>
      <c r="AA97" s="15">
        <v>0</v>
      </c>
      <c r="AB97" s="15">
        <v>0</v>
      </c>
      <c r="AC97" s="15">
        <v>1</v>
      </c>
      <c r="AD97" s="4" t="s">
        <v>44</v>
      </c>
      <c r="AE97" s="13">
        <v>2</v>
      </c>
      <c r="AF97" s="4" t="s">
        <v>33</v>
      </c>
      <c r="AG97" s="63" t="s">
        <v>58</v>
      </c>
    </row>
    <row r="98" s="2" customFormat="1" ht="13.9" spans="1:33">
      <c r="A98" s="26">
        <v>0</v>
      </c>
      <c r="B98" s="15">
        <v>97</v>
      </c>
      <c r="C98" s="16" t="s">
        <v>43</v>
      </c>
      <c r="D98" s="17" t="s">
        <v>306</v>
      </c>
      <c r="E98" s="17" t="s">
        <v>470</v>
      </c>
      <c r="F98" s="17" t="s">
        <v>471</v>
      </c>
      <c r="G98" s="17" t="s">
        <v>409</v>
      </c>
      <c r="H98" s="6">
        <f t="shared" si="8"/>
        <v>2.2</v>
      </c>
      <c r="I98" s="17" t="s">
        <v>472</v>
      </c>
      <c r="J98" s="17" t="s">
        <v>473</v>
      </c>
      <c r="K98" s="17" t="s">
        <v>474</v>
      </c>
      <c r="L98" s="17" t="s">
        <v>257</v>
      </c>
      <c r="M98" s="2" t="s">
        <v>441</v>
      </c>
      <c r="N98" s="2" t="s">
        <v>42</v>
      </c>
      <c r="O98" s="46">
        <f t="shared" si="9"/>
        <v>103.8</v>
      </c>
      <c r="P98" s="47">
        <f t="shared" si="10"/>
        <v>8.250323432</v>
      </c>
      <c r="Q98" s="47">
        <f t="shared" si="11"/>
        <v>682</v>
      </c>
      <c r="R98" s="49">
        <f t="shared" si="18"/>
        <v>-0.0907246360771983</v>
      </c>
      <c r="S98" s="49">
        <f t="shared" si="12"/>
        <v>87.6843</v>
      </c>
      <c r="T98" s="49">
        <f t="shared" si="13"/>
        <v>94.08242</v>
      </c>
      <c r="U98" s="49">
        <f t="shared" si="14"/>
        <v>8.32476689001665</v>
      </c>
      <c r="V98" s="13">
        <v>2.72</v>
      </c>
      <c r="W98" s="49">
        <v>48.4</v>
      </c>
      <c r="X98" s="33">
        <v>0</v>
      </c>
      <c r="Y98" s="17">
        <v>1</v>
      </c>
      <c r="Z98" s="2" t="s">
        <v>33</v>
      </c>
      <c r="AA98" s="17">
        <v>1</v>
      </c>
      <c r="AB98" s="17">
        <v>1</v>
      </c>
      <c r="AC98" s="17">
        <v>1</v>
      </c>
      <c r="AD98" s="17" t="s">
        <v>44</v>
      </c>
      <c r="AE98" s="33">
        <v>2</v>
      </c>
      <c r="AF98" s="17" t="s">
        <v>33</v>
      </c>
      <c r="AG98" s="63" t="s">
        <v>58</v>
      </c>
    </row>
    <row r="99" s="2" customFormat="1" ht="13.9" spans="1:33">
      <c r="A99" s="26">
        <v>0</v>
      </c>
      <c r="B99" s="15">
        <v>98</v>
      </c>
      <c r="C99" s="15">
        <v>1</v>
      </c>
      <c r="D99" s="17" t="s">
        <v>186</v>
      </c>
      <c r="E99" s="17" t="s">
        <v>475</v>
      </c>
      <c r="F99" s="17">
        <v>4.14</v>
      </c>
      <c r="G99" s="17">
        <v>1.69</v>
      </c>
      <c r="H99" s="6">
        <f t="shared" si="8"/>
        <v>2.44970414201183</v>
      </c>
      <c r="I99" s="17" t="s">
        <v>476</v>
      </c>
      <c r="J99" s="17">
        <v>1.2</v>
      </c>
      <c r="K99" s="17" t="s">
        <v>477</v>
      </c>
      <c r="L99" s="17" t="s">
        <v>212</v>
      </c>
      <c r="M99" s="2" t="s">
        <v>83</v>
      </c>
      <c r="N99" s="2" t="s">
        <v>68</v>
      </c>
      <c r="O99" s="46">
        <f t="shared" si="9"/>
        <v>93.8</v>
      </c>
      <c r="P99" s="47">
        <f t="shared" si="10"/>
        <v>9.814499392</v>
      </c>
      <c r="Q99" s="47">
        <f t="shared" si="11"/>
        <v>568.331360946746</v>
      </c>
      <c r="R99" s="49">
        <f t="shared" si="18"/>
        <v>0.154901959985743</v>
      </c>
      <c r="S99" s="49">
        <f t="shared" si="12"/>
        <v>106.284</v>
      </c>
      <c r="T99" s="49">
        <f t="shared" si="13"/>
        <v>143.259</v>
      </c>
      <c r="U99" s="49">
        <f t="shared" si="14"/>
        <v>8.93762175690193</v>
      </c>
      <c r="V99" s="13">
        <v>2.53</v>
      </c>
      <c r="W99" s="49">
        <v>52.02</v>
      </c>
      <c r="X99" s="33">
        <v>0</v>
      </c>
      <c r="Y99" s="17">
        <v>1</v>
      </c>
      <c r="Z99" s="2" t="s">
        <v>33</v>
      </c>
      <c r="AA99" s="17">
        <v>1</v>
      </c>
      <c r="AB99" s="17">
        <v>1</v>
      </c>
      <c r="AC99" s="17">
        <v>1</v>
      </c>
      <c r="AD99" s="17" t="s">
        <v>44</v>
      </c>
      <c r="AE99" s="33">
        <v>2</v>
      </c>
      <c r="AF99" s="17" t="s">
        <v>33</v>
      </c>
      <c r="AG99" s="63" t="s">
        <v>58</v>
      </c>
    </row>
    <row r="100" s="2" customFormat="1" ht="13.9" spans="1:33">
      <c r="A100" s="14">
        <v>1</v>
      </c>
      <c r="B100" s="15">
        <v>99</v>
      </c>
      <c r="C100" s="27">
        <v>1</v>
      </c>
      <c r="D100" s="17">
        <v>36</v>
      </c>
      <c r="E100" s="17" t="s">
        <v>158</v>
      </c>
      <c r="F100" s="17" t="s">
        <v>478</v>
      </c>
      <c r="G100" s="17" t="s">
        <v>479</v>
      </c>
      <c r="H100" s="6">
        <f t="shared" si="8"/>
        <v>2.27868852459016</v>
      </c>
      <c r="I100" s="17" t="s">
        <v>480</v>
      </c>
      <c r="J100" s="17" t="s">
        <v>253</v>
      </c>
      <c r="K100" s="17" t="s">
        <v>481</v>
      </c>
      <c r="L100" s="17" t="s">
        <v>396</v>
      </c>
      <c r="M100" s="2" t="s">
        <v>130</v>
      </c>
      <c r="N100" s="2" t="s">
        <v>111</v>
      </c>
      <c r="O100" s="46">
        <f t="shared" si="9"/>
        <v>110.2</v>
      </c>
      <c r="P100" s="47">
        <f t="shared" si="10"/>
        <v>7.862431968</v>
      </c>
      <c r="Q100" s="47">
        <f t="shared" si="11"/>
        <v>487.639344262295</v>
      </c>
      <c r="R100" s="49">
        <f t="shared" si="18"/>
        <v>0.394254319095075</v>
      </c>
      <c r="S100" s="49">
        <f t="shared" si="12"/>
        <v>155.8832</v>
      </c>
      <c r="T100" s="49">
        <f t="shared" si="13"/>
        <v>137.4926</v>
      </c>
      <c r="U100" s="49">
        <f t="shared" si="14"/>
        <v>9.27952992578816</v>
      </c>
      <c r="V100" s="13">
        <v>12.07</v>
      </c>
      <c r="W100" s="49">
        <v>56.29</v>
      </c>
      <c r="X100" s="33">
        <v>0</v>
      </c>
      <c r="Y100" s="17">
        <v>0</v>
      </c>
      <c r="Z100" s="2" t="s">
        <v>43</v>
      </c>
      <c r="AA100" s="17">
        <v>0</v>
      </c>
      <c r="AB100" s="17">
        <v>0</v>
      </c>
      <c r="AC100" s="17">
        <v>0</v>
      </c>
      <c r="AD100" s="17" t="s">
        <v>33</v>
      </c>
      <c r="AE100" s="33">
        <v>2</v>
      </c>
      <c r="AF100" s="17" t="s">
        <v>33</v>
      </c>
      <c r="AG100" s="63" t="s">
        <v>58</v>
      </c>
    </row>
    <row r="101" s="2" customFormat="1" ht="13.9" spans="1:33">
      <c r="A101" s="26">
        <v>0</v>
      </c>
      <c r="B101" s="15">
        <v>100</v>
      </c>
      <c r="C101" s="16" t="s">
        <v>33</v>
      </c>
      <c r="D101" s="5">
        <v>45</v>
      </c>
      <c r="E101" s="5">
        <v>23.3</v>
      </c>
      <c r="F101" s="5">
        <v>3.9</v>
      </c>
      <c r="G101" s="5">
        <v>1.65</v>
      </c>
      <c r="H101" s="6">
        <f t="shared" si="8"/>
        <v>2.36363636363636</v>
      </c>
      <c r="I101" s="5">
        <v>130</v>
      </c>
      <c r="J101" s="5">
        <v>1.49</v>
      </c>
      <c r="K101" s="5">
        <v>4.65</v>
      </c>
      <c r="L101" s="5">
        <v>0.87</v>
      </c>
      <c r="M101" s="2" t="s">
        <v>206</v>
      </c>
      <c r="N101" s="2" t="s">
        <v>122</v>
      </c>
      <c r="O101" s="46">
        <f t="shared" si="9"/>
        <v>96.8</v>
      </c>
      <c r="P101" s="47">
        <f t="shared" si="10"/>
        <v>7.6545958</v>
      </c>
      <c r="Q101" s="47">
        <f t="shared" si="11"/>
        <v>307.272727272727</v>
      </c>
      <c r="R101" s="49">
        <f t="shared" si="18"/>
        <v>0.233667015793656</v>
      </c>
      <c r="S101" s="49">
        <f t="shared" si="12"/>
        <v>131.9693</v>
      </c>
      <c r="T101" s="49">
        <f t="shared" si="13"/>
        <v>83.793</v>
      </c>
      <c r="U101" s="49">
        <f t="shared" si="14"/>
        <v>8.61777161099837</v>
      </c>
      <c r="V101" s="13">
        <v>1.78</v>
      </c>
      <c r="W101" s="49">
        <v>52.31</v>
      </c>
      <c r="X101" s="13">
        <v>0</v>
      </c>
      <c r="Y101" s="5">
        <v>0</v>
      </c>
      <c r="Z101" s="2" t="s">
        <v>33</v>
      </c>
      <c r="AA101" s="5">
        <v>1</v>
      </c>
      <c r="AB101" s="5">
        <v>1</v>
      </c>
      <c r="AC101" s="5">
        <v>1</v>
      </c>
      <c r="AD101" s="5">
        <v>2</v>
      </c>
      <c r="AE101" s="12">
        <v>2</v>
      </c>
      <c r="AF101" s="5">
        <v>1</v>
      </c>
      <c r="AG101" s="63" t="s">
        <v>58</v>
      </c>
    </row>
    <row r="102" s="2" customFormat="1" ht="13.9" spans="1:33">
      <c r="A102" s="26">
        <v>0</v>
      </c>
      <c r="B102" s="15">
        <v>101</v>
      </c>
      <c r="C102" s="16" t="s">
        <v>43</v>
      </c>
      <c r="D102" s="66">
        <v>66</v>
      </c>
      <c r="E102" s="66">
        <v>25.1</v>
      </c>
      <c r="F102" s="66">
        <v>3.9</v>
      </c>
      <c r="G102" s="66">
        <v>1.78</v>
      </c>
      <c r="H102" s="6">
        <f t="shared" si="8"/>
        <v>2.19101123595506</v>
      </c>
      <c r="I102" s="66">
        <v>349</v>
      </c>
      <c r="J102" s="66">
        <v>1.77</v>
      </c>
      <c r="K102" s="66">
        <v>4.78</v>
      </c>
      <c r="L102" s="66">
        <v>0.88</v>
      </c>
      <c r="M102" s="2" t="s">
        <v>482</v>
      </c>
      <c r="N102" s="2" t="s">
        <v>179</v>
      </c>
      <c r="O102" s="46">
        <f t="shared" si="9"/>
        <v>91.8</v>
      </c>
      <c r="P102" s="47">
        <f t="shared" si="10"/>
        <v>9.998457032</v>
      </c>
      <c r="Q102" s="47">
        <f t="shared" si="11"/>
        <v>764.662921348315</v>
      </c>
      <c r="R102" s="49">
        <f t="shared" si="18"/>
        <v>0.303490594211638</v>
      </c>
      <c r="S102" s="49">
        <f t="shared" si="12"/>
        <v>156.7689</v>
      </c>
      <c r="T102" s="49">
        <f t="shared" si="13"/>
        <v>86.1356</v>
      </c>
      <c r="U102" s="49">
        <f t="shared" si="14"/>
        <v>8.81754836453084</v>
      </c>
      <c r="V102" s="13">
        <v>1.72</v>
      </c>
      <c r="W102" s="49">
        <v>46.9</v>
      </c>
      <c r="X102" s="11">
        <v>0</v>
      </c>
      <c r="Y102" s="5">
        <v>0</v>
      </c>
      <c r="Z102" s="2" t="s">
        <v>43</v>
      </c>
      <c r="AA102" s="5">
        <v>0</v>
      </c>
      <c r="AB102" s="5">
        <v>0</v>
      </c>
      <c r="AC102" s="5">
        <v>0</v>
      </c>
      <c r="AD102" s="66">
        <v>0</v>
      </c>
      <c r="AE102" s="72">
        <v>2</v>
      </c>
      <c r="AF102" s="66">
        <v>0</v>
      </c>
      <c r="AG102" s="63" t="s">
        <v>58</v>
      </c>
    </row>
    <row r="103" s="2" customFormat="1" ht="13.9" spans="1:33">
      <c r="A103" s="14">
        <v>1</v>
      </c>
      <c r="B103" s="15">
        <v>102</v>
      </c>
      <c r="C103" s="16" t="s">
        <v>43</v>
      </c>
      <c r="D103" s="5">
        <v>56</v>
      </c>
      <c r="E103" s="67">
        <v>24</v>
      </c>
      <c r="F103" s="5">
        <v>3.44</v>
      </c>
      <c r="G103" s="5">
        <v>2.44</v>
      </c>
      <c r="H103" s="6">
        <f t="shared" si="8"/>
        <v>1.40983606557377</v>
      </c>
      <c r="I103" s="5">
        <v>287</v>
      </c>
      <c r="J103" s="5">
        <v>3.17</v>
      </c>
      <c r="K103" s="5">
        <v>7</v>
      </c>
      <c r="L103" s="5">
        <v>1.42</v>
      </c>
      <c r="M103" s="2" t="s">
        <v>83</v>
      </c>
      <c r="N103" s="2" t="s">
        <v>200</v>
      </c>
      <c r="O103" s="46">
        <f t="shared" si="9"/>
        <v>96.2</v>
      </c>
      <c r="P103" s="47">
        <f t="shared" si="10"/>
        <v>8.815406528</v>
      </c>
      <c r="Q103" s="47">
        <f t="shared" si="11"/>
        <v>404.622950819672</v>
      </c>
      <c r="R103" s="49">
        <f t="shared" si="18"/>
        <v>0.348770917834695</v>
      </c>
      <c r="S103" s="49">
        <f t="shared" si="12"/>
        <v>280.7669</v>
      </c>
      <c r="T103" s="49">
        <f t="shared" si="13"/>
        <v>126.14</v>
      </c>
      <c r="U103" s="49">
        <f t="shared" si="14"/>
        <v>9.78177000838624</v>
      </c>
      <c r="V103" s="13">
        <v>9.37</v>
      </c>
      <c r="W103" s="47">
        <v>38.34</v>
      </c>
      <c r="X103" s="11">
        <v>1</v>
      </c>
      <c r="Y103" s="5">
        <v>0</v>
      </c>
      <c r="Z103" s="2" t="s">
        <v>33</v>
      </c>
      <c r="AA103" s="5">
        <v>1</v>
      </c>
      <c r="AB103" s="5">
        <v>1</v>
      </c>
      <c r="AC103" s="5">
        <v>1</v>
      </c>
      <c r="AD103" s="5">
        <v>2</v>
      </c>
      <c r="AE103" s="12">
        <v>2</v>
      </c>
      <c r="AF103" s="5">
        <v>1</v>
      </c>
      <c r="AG103" s="63" t="s">
        <v>45</v>
      </c>
    </row>
    <row r="104" s="2" customFormat="1" ht="13.9" spans="1:33">
      <c r="A104" s="26">
        <v>0</v>
      </c>
      <c r="B104" s="15">
        <v>103</v>
      </c>
      <c r="C104" s="21" t="s">
        <v>33</v>
      </c>
      <c r="D104" s="21" t="s">
        <v>415</v>
      </c>
      <c r="E104" s="21" t="s">
        <v>124</v>
      </c>
      <c r="F104" s="15">
        <v>5.16</v>
      </c>
      <c r="G104" s="15" t="s">
        <v>223</v>
      </c>
      <c r="H104" s="6">
        <f t="shared" si="8"/>
        <v>3.76642335766423</v>
      </c>
      <c r="I104" s="15" t="s">
        <v>483</v>
      </c>
      <c r="J104" s="15" t="s">
        <v>484</v>
      </c>
      <c r="K104" s="15" t="s">
        <v>408</v>
      </c>
      <c r="L104" s="15" t="s">
        <v>174</v>
      </c>
      <c r="M104" s="2" t="s">
        <v>379</v>
      </c>
      <c r="N104" s="2" t="s">
        <v>305</v>
      </c>
      <c r="O104" s="46">
        <f t="shared" si="9"/>
        <v>94.8</v>
      </c>
      <c r="P104" s="47">
        <f t="shared" si="10"/>
        <v>8.452394672</v>
      </c>
      <c r="Q104" s="47">
        <f t="shared" si="11"/>
        <v>854.978102189781</v>
      </c>
      <c r="R104" s="49">
        <f t="shared" si="18"/>
        <v>0.434320806637047</v>
      </c>
      <c r="S104" s="49">
        <f t="shared" si="12"/>
        <v>247.996</v>
      </c>
      <c r="T104" s="49">
        <f t="shared" si="13"/>
        <v>92.2624</v>
      </c>
      <c r="U104" s="49">
        <f t="shared" si="14"/>
        <v>9.34490212767431</v>
      </c>
      <c r="V104" s="44">
        <v>0.78</v>
      </c>
      <c r="W104" s="49">
        <v>56.6</v>
      </c>
      <c r="X104" s="13">
        <v>0</v>
      </c>
      <c r="Y104" s="15">
        <v>0</v>
      </c>
      <c r="Z104" s="2" t="s">
        <v>43</v>
      </c>
      <c r="AA104" s="15">
        <v>0</v>
      </c>
      <c r="AB104" s="15">
        <v>0</v>
      </c>
      <c r="AC104" s="15">
        <v>0</v>
      </c>
      <c r="AD104" s="4" t="s">
        <v>44</v>
      </c>
      <c r="AE104" s="13">
        <v>2</v>
      </c>
      <c r="AF104" s="4" t="s">
        <v>33</v>
      </c>
      <c r="AG104" s="63" t="s">
        <v>58</v>
      </c>
    </row>
    <row r="105" s="2" customFormat="1" ht="13.9" spans="1:33">
      <c r="A105" s="26">
        <v>0</v>
      </c>
      <c r="B105" s="15">
        <v>104</v>
      </c>
      <c r="C105" s="16" t="s">
        <v>33</v>
      </c>
      <c r="D105" s="31" t="s">
        <v>485</v>
      </c>
      <c r="E105" s="2" t="s">
        <v>486</v>
      </c>
      <c r="F105" s="4">
        <v>6.42</v>
      </c>
      <c r="G105" s="4" t="s">
        <v>277</v>
      </c>
      <c r="H105" s="6">
        <f t="shared" si="8"/>
        <v>2.57831325301205</v>
      </c>
      <c r="I105" s="4" t="s">
        <v>487</v>
      </c>
      <c r="J105" s="4">
        <v>1.83</v>
      </c>
      <c r="K105" s="4" t="s">
        <v>488</v>
      </c>
      <c r="L105" s="4" t="s">
        <v>396</v>
      </c>
      <c r="M105" s="2" t="s">
        <v>489</v>
      </c>
      <c r="N105" s="2" t="s">
        <v>178</v>
      </c>
      <c r="O105" s="46">
        <f t="shared" si="9"/>
        <v>95.2</v>
      </c>
      <c r="P105" s="47">
        <f t="shared" si="10"/>
        <v>6.982800552</v>
      </c>
      <c r="Q105" s="47">
        <f t="shared" si="11"/>
        <v>649.734939759036</v>
      </c>
      <c r="R105" s="49">
        <f t="shared" si="18"/>
        <v>0.411192741011354</v>
      </c>
      <c r="S105" s="49">
        <f t="shared" si="12"/>
        <v>162.0831</v>
      </c>
      <c r="T105" s="49">
        <f t="shared" si="13"/>
        <v>101.2724</v>
      </c>
      <c r="U105" s="49">
        <f t="shared" si="14"/>
        <v>9.01277590220067</v>
      </c>
      <c r="V105" s="51">
        <v>0.39</v>
      </c>
      <c r="W105" s="49">
        <v>52.3</v>
      </c>
      <c r="X105" s="13">
        <v>0</v>
      </c>
      <c r="Y105" s="15">
        <v>0</v>
      </c>
      <c r="Z105" s="2" t="s">
        <v>43</v>
      </c>
      <c r="AA105" s="15">
        <v>0</v>
      </c>
      <c r="AB105" s="15">
        <v>0</v>
      </c>
      <c r="AC105" s="15">
        <v>0</v>
      </c>
      <c r="AD105" s="4" t="s">
        <v>44</v>
      </c>
      <c r="AE105" s="13">
        <v>2</v>
      </c>
      <c r="AF105" s="4" t="s">
        <v>43</v>
      </c>
      <c r="AG105" s="63" t="s">
        <v>58</v>
      </c>
    </row>
    <row r="106" s="2" customFormat="1" ht="13.9" spans="1:33">
      <c r="A106" s="14">
        <v>1</v>
      </c>
      <c r="B106" s="15">
        <v>105</v>
      </c>
      <c r="C106" s="16" t="s">
        <v>43</v>
      </c>
      <c r="D106" s="17" t="s">
        <v>399</v>
      </c>
      <c r="E106" s="17">
        <v>22.6</v>
      </c>
      <c r="F106" s="17" t="s">
        <v>114</v>
      </c>
      <c r="G106" s="17">
        <v>1.72</v>
      </c>
      <c r="H106" s="6">
        <f t="shared" si="8"/>
        <v>1.70348837209302</v>
      </c>
      <c r="I106" s="17">
        <v>295</v>
      </c>
      <c r="J106" s="17" t="s">
        <v>490</v>
      </c>
      <c r="K106" s="17" t="s">
        <v>491</v>
      </c>
      <c r="L106" s="17">
        <v>1.05</v>
      </c>
      <c r="M106" s="2" t="s">
        <v>232</v>
      </c>
      <c r="N106" s="2" t="s">
        <v>84</v>
      </c>
      <c r="O106" s="46">
        <f t="shared" si="9"/>
        <v>116.4</v>
      </c>
      <c r="P106" s="47">
        <f t="shared" si="10"/>
        <v>9.855002624</v>
      </c>
      <c r="Q106" s="47">
        <f t="shared" si="11"/>
        <v>502.529069767442</v>
      </c>
      <c r="R106" s="49">
        <f t="shared" si="18"/>
        <v>0.41971978299528</v>
      </c>
      <c r="S106" s="49">
        <f t="shared" si="12"/>
        <v>244.4532</v>
      </c>
      <c r="T106" s="49">
        <f t="shared" si="13"/>
        <v>129.2034</v>
      </c>
      <c r="U106" s="49">
        <f t="shared" si="14"/>
        <v>9.66726460578233</v>
      </c>
      <c r="V106" s="13">
        <v>13</v>
      </c>
      <c r="W106" s="49">
        <v>35.73</v>
      </c>
      <c r="X106" s="33">
        <v>1</v>
      </c>
      <c r="Y106" s="17">
        <v>1</v>
      </c>
      <c r="Z106" s="2" t="s">
        <v>33</v>
      </c>
      <c r="AA106" s="17">
        <v>1</v>
      </c>
      <c r="AB106" s="17">
        <v>1</v>
      </c>
      <c r="AC106" s="17">
        <v>0</v>
      </c>
      <c r="AD106" s="17" t="s">
        <v>33</v>
      </c>
      <c r="AE106" s="33">
        <v>1</v>
      </c>
      <c r="AF106" s="17" t="s">
        <v>33</v>
      </c>
      <c r="AG106" s="63" t="s">
        <v>45</v>
      </c>
    </row>
    <row r="107" s="2" customFormat="1" ht="13.9" spans="1:33">
      <c r="A107" s="14">
        <v>1</v>
      </c>
      <c r="B107" s="15">
        <v>106</v>
      </c>
      <c r="C107" s="16" t="s">
        <v>33</v>
      </c>
      <c r="D107" s="21" t="s">
        <v>492</v>
      </c>
      <c r="E107" s="21" t="s">
        <v>486</v>
      </c>
      <c r="F107" s="15" t="s">
        <v>478</v>
      </c>
      <c r="G107" s="15" t="s">
        <v>493</v>
      </c>
      <c r="H107" s="6">
        <f t="shared" si="8"/>
        <v>3.12359550561798</v>
      </c>
      <c r="I107" s="15" t="s">
        <v>494</v>
      </c>
      <c r="J107" s="15" t="s">
        <v>73</v>
      </c>
      <c r="K107" s="15" t="s">
        <v>495</v>
      </c>
      <c r="L107" s="15" t="s">
        <v>496</v>
      </c>
      <c r="M107" s="2" t="s">
        <v>258</v>
      </c>
      <c r="N107" s="2" t="s">
        <v>94</v>
      </c>
      <c r="O107" s="46">
        <f t="shared" si="9"/>
        <v>112</v>
      </c>
      <c r="P107" s="47">
        <f t="shared" si="10"/>
        <v>9.05613792</v>
      </c>
      <c r="Q107" s="47">
        <f t="shared" si="11"/>
        <v>527.887640449438</v>
      </c>
      <c r="R107" s="49">
        <f t="shared" si="18"/>
        <v>0.0272740848666619</v>
      </c>
      <c r="S107" s="49">
        <f t="shared" si="12"/>
        <v>101.8555</v>
      </c>
      <c r="T107" s="49">
        <f t="shared" si="13"/>
        <v>90.6406</v>
      </c>
      <c r="U107" s="49">
        <f t="shared" si="14"/>
        <v>8.43731019792854</v>
      </c>
      <c r="V107" s="44">
        <v>7.53</v>
      </c>
      <c r="W107" s="49">
        <v>27.35</v>
      </c>
      <c r="X107" s="13">
        <v>1</v>
      </c>
      <c r="Y107" s="15">
        <v>0</v>
      </c>
      <c r="Z107" s="2" t="s">
        <v>33</v>
      </c>
      <c r="AA107" s="15">
        <v>1</v>
      </c>
      <c r="AB107" s="15">
        <v>1</v>
      </c>
      <c r="AC107" s="15">
        <v>1</v>
      </c>
      <c r="AD107" s="4" t="s">
        <v>193</v>
      </c>
      <c r="AE107" s="45">
        <v>1</v>
      </c>
      <c r="AF107" s="4" t="s">
        <v>33</v>
      </c>
      <c r="AG107" s="63" t="str">
        <f>IF(W107&gt;=90,"1",IF(W107&gt;=60,"2",IF(W107&gt;=30,"3",IF(W107&gt;=15,"4",""))))</f>
        <v>4</v>
      </c>
    </row>
    <row r="108" s="2" customFormat="1" ht="13.9" spans="1:33">
      <c r="A108" s="26">
        <v>0</v>
      </c>
      <c r="B108" s="15">
        <v>107</v>
      </c>
      <c r="C108" s="15">
        <v>1</v>
      </c>
      <c r="D108" s="15" t="s">
        <v>492</v>
      </c>
      <c r="E108" s="4" t="s">
        <v>497</v>
      </c>
      <c r="F108" s="4" t="s">
        <v>498</v>
      </c>
      <c r="G108" s="4" t="s">
        <v>363</v>
      </c>
      <c r="H108" s="6">
        <f t="shared" si="8"/>
        <v>3.26428571428571</v>
      </c>
      <c r="I108" s="4" t="s">
        <v>499</v>
      </c>
      <c r="J108" s="4" t="s">
        <v>253</v>
      </c>
      <c r="K108" s="4" t="s">
        <v>500</v>
      </c>
      <c r="L108" s="4" t="s">
        <v>501</v>
      </c>
      <c r="M108" s="2" t="s">
        <v>410</v>
      </c>
      <c r="N108" s="2" t="s">
        <v>132</v>
      </c>
      <c r="O108" s="46">
        <f t="shared" si="9"/>
        <v>100.8</v>
      </c>
      <c r="P108" s="47">
        <f t="shared" si="10"/>
        <v>8.230248128</v>
      </c>
      <c r="Q108" s="47">
        <f t="shared" si="11"/>
        <v>695.292857142857</v>
      </c>
      <c r="R108" s="49">
        <f t="shared" si="18"/>
        <v>0.0694214087584686</v>
      </c>
      <c r="S108" s="49">
        <f t="shared" si="12"/>
        <v>155.8832</v>
      </c>
      <c r="T108" s="49">
        <f t="shared" si="13"/>
        <v>143.0788</v>
      </c>
      <c r="U108" s="49">
        <f t="shared" si="14"/>
        <v>9.31935535575084</v>
      </c>
      <c r="V108" s="13">
        <v>5.21</v>
      </c>
      <c r="W108" s="49">
        <v>48.55</v>
      </c>
      <c r="X108" s="33">
        <v>1</v>
      </c>
      <c r="Y108" s="17">
        <v>1</v>
      </c>
      <c r="Z108" s="2" t="s">
        <v>33</v>
      </c>
      <c r="AA108" s="17">
        <v>1</v>
      </c>
      <c r="AB108" s="17">
        <v>0</v>
      </c>
      <c r="AC108" s="17">
        <v>0</v>
      </c>
      <c r="AD108" s="17" t="s">
        <v>33</v>
      </c>
      <c r="AE108" s="33">
        <v>1</v>
      </c>
      <c r="AF108" s="17" t="s">
        <v>33</v>
      </c>
      <c r="AG108" s="63" t="s">
        <v>58</v>
      </c>
    </row>
    <row r="109" s="2" customFormat="1" ht="13.9" spans="1:33">
      <c r="A109" s="26">
        <v>0</v>
      </c>
      <c r="B109" s="15">
        <v>108</v>
      </c>
      <c r="C109" s="21" t="s">
        <v>43</v>
      </c>
      <c r="D109" s="21" t="s">
        <v>415</v>
      </c>
      <c r="E109" s="21" t="s">
        <v>502</v>
      </c>
      <c r="F109" s="15" t="s">
        <v>503</v>
      </c>
      <c r="G109" s="15" t="s">
        <v>504</v>
      </c>
      <c r="H109" s="6">
        <f t="shared" si="8"/>
        <v>3.31756756756757</v>
      </c>
      <c r="I109" s="15" t="s">
        <v>505</v>
      </c>
      <c r="J109" s="15">
        <v>1.13</v>
      </c>
      <c r="K109" s="15" t="s">
        <v>506</v>
      </c>
      <c r="L109" s="15" t="s">
        <v>507</v>
      </c>
      <c r="M109" s="28">
        <v>141</v>
      </c>
      <c r="N109" s="28">
        <v>76</v>
      </c>
      <c r="O109" s="46">
        <f t="shared" si="9"/>
        <v>102</v>
      </c>
      <c r="P109" s="47">
        <f t="shared" si="10"/>
        <v>9.00503528</v>
      </c>
      <c r="Q109" s="47">
        <f t="shared" si="11"/>
        <v>666.831081081081</v>
      </c>
      <c r="R109" s="49">
        <f t="shared" si="18"/>
        <v>-0.264984891479342</v>
      </c>
      <c r="S109" s="49">
        <f t="shared" si="12"/>
        <v>100.0841</v>
      </c>
      <c r="T109" s="49">
        <f t="shared" si="13"/>
        <v>98.3892</v>
      </c>
      <c r="U109" s="49">
        <f t="shared" si="14"/>
        <v>8.5017946939228</v>
      </c>
      <c r="V109" s="44">
        <v>3.27</v>
      </c>
      <c r="W109" s="49">
        <v>57.93</v>
      </c>
      <c r="X109" s="13">
        <v>1</v>
      </c>
      <c r="Y109" s="15">
        <v>1</v>
      </c>
      <c r="Z109" s="2" t="s">
        <v>33</v>
      </c>
      <c r="AA109" s="15">
        <v>1</v>
      </c>
      <c r="AB109" s="15">
        <v>1</v>
      </c>
      <c r="AC109" s="15">
        <v>1</v>
      </c>
      <c r="AD109" s="4" t="s">
        <v>44</v>
      </c>
      <c r="AE109" s="45">
        <v>1</v>
      </c>
      <c r="AF109" s="4" t="s">
        <v>33</v>
      </c>
      <c r="AG109" s="63" t="s">
        <v>58</v>
      </c>
    </row>
    <row r="110" s="2" customFormat="1" ht="13.9" spans="1:33">
      <c r="A110" s="26">
        <v>0</v>
      </c>
      <c r="B110" s="15">
        <v>109</v>
      </c>
      <c r="C110" s="20" t="s">
        <v>33</v>
      </c>
      <c r="D110" s="31" t="s">
        <v>103</v>
      </c>
      <c r="E110" s="28">
        <v>26.4</v>
      </c>
      <c r="F110" s="30">
        <v>1.96</v>
      </c>
      <c r="G110" s="30">
        <v>1.5</v>
      </c>
      <c r="H110" s="6">
        <f t="shared" si="8"/>
        <v>1.30666666666667</v>
      </c>
      <c r="I110" s="30">
        <v>194</v>
      </c>
      <c r="J110" s="30" t="s">
        <v>508</v>
      </c>
      <c r="K110" s="30">
        <v>6.91</v>
      </c>
      <c r="L110" s="30">
        <v>0.66</v>
      </c>
      <c r="M110" s="2" t="s">
        <v>509</v>
      </c>
      <c r="N110" s="2" t="s">
        <v>394</v>
      </c>
      <c r="O110" s="46">
        <f t="shared" si="9"/>
        <v>108.4</v>
      </c>
      <c r="P110" s="47">
        <f t="shared" si="10"/>
        <v>9.758972096</v>
      </c>
      <c r="Q110" s="47">
        <f t="shared" si="11"/>
        <v>253.493333333333</v>
      </c>
      <c r="R110" s="49">
        <f t="shared" si="18"/>
        <v>0.11997531707675</v>
      </c>
      <c r="S110" s="49">
        <f t="shared" si="12"/>
        <v>77.0559</v>
      </c>
      <c r="T110" s="49">
        <f t="shared" si="13"/>
        <v>124.5182</v>
      </c>
      <c r="U110" s="49">
        <f t="shared" si="14"/>
        <v>8.47583584188781</v>
      </c>
      <c r="V110" s="70">
        <v>3.11</v>
      </c>
      <c r="W110" s="49">
        <v>22.91</v>
      </c>
      <c r="X110" s="13">
        <v>1</v>
      </c>
      <c r="Y110" s="15">
        <v>0</v>
      </c>
      <c r="Z110" s="2" t="s">
        <v>33</v>
      </c>
      <c r="AA110" s="15">
        <v>1</v>
      </c>
      <c r="AB110" s="15">
        <v>1</v>
      </c>
      <c r="AC110" s="15">
        <v>1</v>
      </c>
      <c r="AD110" s="4" t="s">
        <v>44</v>
      </c>
      <c r="AE110" s="45">
        <v>1</v>
      </c>
      <c r="AF110" s="4" t="s">
        <v>33</v>
      </c>
      <c r="AG110" s="63" t="str">
        <f>IF(W110&gt;=90,"1",IF(W110&gt;=60,"2",IF(W110&gt;=30,"3",IF(W110&gt;=15,"4",""))))</f>
        <v>4</v>
      </c>
    </row>
    <row r="111" s="2" customFormat="1" ht="13.9" spans="1:33">
      <c r="A111" s="26">
        <v>0</v>
      </c>
      <c r="B111" s="15">
        <v>110</v>
      </c>
      <c r="C111" s="16" t="s">
        <v>43</v>
      </c>
      <c r="D111" s="28">
        <v>63</v>
      </c>
      <c r="E111" s="28">
        <v>26.9</v>
      </c>
      <c r="F111" s="30">
        <v>4.94</v>
      </c>
      <c r="G111" s="30">
        <v>2.56</v>
      </c>
      <c r="H111" s="6">
        <f t="shared" si="8"/>
        <v>1.9296875</v>
      </c>
      <c r="I111" s="30">
        <v>267</v>
      </c>
      <c r="J111" s="30" t="s">
        <v>184</v>
      </c>
      <c r="K111" s="30">
        <v>5.63</v>
      </c>
      <c r="L111" s="30">
        <v>1.49</v>
      </c>
      <c r="M111" s="2" t="s">
        <v>185</v>
      </c>
      <c r="N111" s="2" t="s">
        <v>187</v>
      </c>
      <c r="O111" s="46">
        <f t="shared" si="9"/>
        <v>99.8</v>
      </c>
      <c r="P111" s="47">
        <f t="shared" si="10"/>
        <v>10.118142898</v>
      </c>
      <c r="Q111" s="47">
        <f t="shared" si="11"/>
        <v>515.2265625</v>
      </c>
      <c r="R111" s="49">
        <f t="shared" si="18"/>
        <v>-0.116281417075802</v>
      </c>
      <c r="S111" s="49">
        <f t="shared" si="12"/>
        <v>100.9698</v>
      </c>
      <c r="T111" s="49">
        <f t="shared" si="13"/>
        <v>101.4526</v>
      </c>
      <c r="U111" s="49">
        <f t="shared" si="14"/>
        <v>8.54126597599974</v>
      </c>
      <c r="V111" s="71">
        <v>2.48</v>
      </c>
      <c r="W111" s="49">
        <v>49.95</v>
      </c>
      <c r="X111" s="13">
        <v>1</v>
      </c>
      <c r="Y111" s="15">
        <v>1</v>
      </c>
      <c r="Z111" s="2" t="s">
        <v>33</v>
      </c>
      <c r="AA111" s="15">
        <v>1</v>
      </c>
      <c r="AB111" s="15">
        <v>1</v>
      </c>
      <c r="AC111" s="15">
        <v>1</v>
      </c>
      <c r="AD111" s="4" t="s">
        <v>44</v>
      </c>
      <c r="AE111" s="45">
        <v>1</v>
      </c>
      <c r="AF111" s="4" t="s">
        <v>33</v>
      </c>
      <c r="AG111" s="63" t="s">
        <v>58</v>
      </c>
    </row>
    <row r="112" s="2" customFormat="1" ht="13.9" spans="1:33">
      <c r="A112" s="13">
        <v>1</v>
      </c>
      <c r="B112" s="15">
        <v>111</v>
      </c>
      <c r="C112" s="16" t="s">
        <v>33</v>
      </c>
      <c r="D112" s="17" t="s">
        <v>103</v>
      </c>
      <c r="E112" s="17" t="s">
        <v>497</v>
      </c>
      <c r="F112" s="17">
        <v>4.71</v>
      </c>
      <c r="G112" s="17">
        <v>1.05</v>
      </c>
      <c r="H112" s="6">
        <f t="shared" si="8"/>
        <v>4.48571428571429</v>
      </c>
      <c r="I112" s="17">
        <v>174</v>
      </c>
      <c r="J112" s="17" t="s">
        <v>501</v>
      </c>
      <c r="K112" s="17" t="s">
        <v>510</v>
      </c>
      <c r="L112" s="17">
        <v>1.1</v>
      </c>
      <c r="M112" s="2" t="s">
        <v>170</v>
      </c>
      <c r="N112" s="2" t="s">
        <v>132</v>
      </c>
      <c r="O112" s="46">
        <f t="shared" si="9"/>
        <v>106.4</v>
      </c>
      <c r="P112" s="47">
        <f t="shared" si="10"/>
        <v>9.604289216</v>
      </c>
      <c r="Q112" s="47">
        <f t="shared" si="11"/>
        <v>780.514285714286</v>
      </c>
      <c r="R112" s="49">
        <f t="shared" si="18"/>
        <v>0.134698573897456</v>
      </c>
      <c r="S112" s="49">
        <f t="shared" si="12"/>
        <v>132.855</v>
      </c>
      <c r="T112" s="49">
        <f t="shared" si="13"/>
        <v>162.18</v>
      </c>
      <c r="U112" s="49">
        <f t="shared" si="14"/>
        <v>9.28481795688612</v>
      </c>
      <c r="V112" s="13">
        <v>1.18</v>
      </c>
      <c r="W112" s="49">
        <v>41</v>
      </c>
      <c r="X112" s="33">
        <v>1</v>
      </c>
      <c r="Y112" s="17">
        <v>1</v>
      </c>
      <c r="Z112" s="2" t="s">
        <v>33</v>
      </c>
      <c r="AA112" s="17">
        <v>1</v>
      </c>
      <c r="AB112" s="17">
        <v>1</v>
      </c>
      <c r="AC112" s="17">
        <v>1</v>
      </c>
      <c r="AD112" s="17" t="s">
        <v>33</v>
      </c>
      <c r="AE112" s="33">
        <v>1</v>
      </c>
      <c r="AF112" s="17" t="s">
        <v>33</v>
      </c>
      <c r="AG112" s="63" t="s">
        <v>45</v>
      </c>
    </row>
    <row r="113" s="2" customFormat="1" ht="13.9" spans="1:33">
      <c r="A113" s="4">
        <v>0</v>
      </c>
      <c r="B113" s="15">
        <v>112</v>
      </c>
      <c r="C113" s="15">
        <v>1</v>
      </c>
      <c r="D113" s="21" t="s">
        <v>225</v>
      </c>
      <c r="E113" s="21" t="s">
        <v>511</v>
      </c>
      <c r="F113" s="15" t="s">
        <v>334</v>
      </c>
      <c r="G113" s="15" t="s">
        <v>397</v>
      </c>
      <c r="H113" s="6">
        <f t="shared" si="8"/>
        <v>2.32673267326733</v>
      </c>
      <c r="I113" s="15" t="s">
        <v>512</v>
      </c>
      <c r="J113" s="15" t="s">
        <v>229</v>
      </c>
      <c r="K113" s="15" t="s">
        <v>513</v>
      </c>
      <c r="L113" s="15" t="s">
        <v>80</v>
      </c>
      <c r="M113" s="2" t="s">
        <v>272</v>
      </c>
      <c r="N113" s="2" t="s">
        <v>200</v>
      </c>
      <c r="O113" s="46">
        <f t="shared" si="9"/>
        <v>91</v>
      </c>
      <c r="P113" s="47">
        <f t="shared" si="10"/>
        <v>6.880344</v>
      </c>
      <c r="Q113" s="47">
        <f t="shared" si="11"/>
        <v>711.980198019802</v>
      </c>
      <c r="R113" s="49">
        <f t="shared" si="18"/>
        <v>0.295426118145983</v>
      </c>
      <c r="S113" s="49">
        <f t="shared" si="12"/>
        <v>204.5967</v>
      </c>
      <c r="T113" s="49">
        <f t="shared" si="13"/>
        <v>77.3058</v>
      </c>
      <c r="U113" s="49">
        <f t="shared" si="14"/>
        <v>8.97566252891537</v>
      </c>
      <c r="V113" s="44">
        <v>1.12</v>
      </c>
      <c r="W113" s="49">
        <v>49.07</v>
      </c>
      <c r="X113" s="13">
        <v>1</v>
      </c>
      <c r="Y113" s="15">
        <v>0</v>
      </c>
      <c r="Z113" s="2" t="s">
        <v>43</v>
      </c>
      <c r="AA113" s="15">
        <v>0</v>
      </c>
      <c r="AB113" s="15">
        <v>0</v>
      </c>
      <c r="AC113" s="15">
        <v>0</v>
      </c>
      <c r="AD113" s="4" t="s">
        <v>44</v>
      </c>
      <c r="AE113" s="45">
        <v>1</v>
      </c>
      <c r="AF113" s="4" t="s">
        <v>43</v>
      </c>
      <c r="AG113" s="63" t="s">
        <v>58</v>
      </c>
    </row>
    <row r="114" s="2" customFormat="1" ht="13.9" spans="1:33">
      <c r="A114" s="4">
        <v>0</v>
      </c>
      <c r="B114" s="15">
        <v>113</v>
      </c>
      <c r="C114" s="16" t="s">
        <v>43</v>
      </c>
      <c r="D114" s="21" t="s">
        <v>280</v>
      </c>
      <c r="E114" s="21" t="s">
        <v>464</v>
      </c>
      <c r="F114" s="15" t="s">
        <v>514</v>
      </c>
      <c r="G114" s="15" t="s">
        <v>515</v>
      </c>
      <c r="H114" s="6">
        <f t="shared" si="8"/>
        <v>2.51046025104602</v>
      </c>
      <c r="I114" s="15" t="s">
        <v>360</v>
      </c>
      <c r="J114" s="15">
        <v>1.79</v>
      </c>
      <c r="K114" s="15" t="s">
        <v>516</v>
      </c>
      <c r="L114" s="15" t="s">
        <v>300</v>
      </c>
      <c r="M114" s="2" t="s">
        <v>66</v>
      </c>
      <c r="N114" s="2" t="s">
        <v>297</v>
      </c>
      <c r="O114" s="46">
        <f t="shared" si="9"/>
        <v>104</v>
      </c>
      <c r="P114" s="47">
        <f t="shared" si="10"/>
        <v>9.83636696</v>
      </c>
      <c r="Q114" s="47">
        <f t="shared" si="11"/>
        <v>735.564853556485</v>
      </c>
      <c r="R114" s="49">
        <f t="shared" si="18"/>
        <v>0.207530052193236</v>
      </c>
      <c r="S114" s="49">
        <f t="shared" si="12"/>
        <v>158.5403</v>
      </c>
      <c r="T114" s="49">
        <f t="shared" si="13"/>
        <v>170.289</v>
      </c>
      <c r="U114" s="49">
        <f t="shared" si="14"/>
        <v>9.51035863280005</v>
      </c>
      <c r="V114" s="44">
        <v>0.78</v>
      </c>
      <c r="W114" s="49">
        <v>50.06</v>
      </c>
      <c r="X114" s="13">
        <v>0</v>
      </c>
      <c r="Y114" s="44">
        <v>0</v>
      </c>
      <c r="Z114" s="1" t="s">
        <v>43</v>
      </c>
      <c r="AA114" s="15">
        <v>0</v>
      </c>
      <c r="AB114" s="15">
        <v>0</v>
      </c>
      <c r="AC114" s="15">
        <v>0</v>
      </c>
      <c r="AD114" s="4" t="s">
        <v>44</v>
      </c>
      <c r="AE114" s="45">
        <v>1</v>
      </c>
      <c r="AF114" s="4" t="s">
        <v>33</v>
      </c>
      <c r="AG114" s="63" t="s">
        <v>58</v>
      </c>
    </row>
    <row r="115" s="2" customFormat="1" ht="13.9" spans="1:33">
      <c r="A115" s="4">
        <v>0</v>
      </c>
      <c r="B115" s="15">
        <v>114</v>
      </c>
      <c r="C115" s="16" t="s">
        <v>33</v>
      </c>
      <c r="D115" s="21" t="s">
        <v>365</v>
      </c>
      <c r="E115" s="21" t="s">
        <v>517</v>
      </c>
      <c r="F115" s="15">
        <v>5.63</v>
      </c>
      <c r="G115" s="15" t="s">
        <v>262</v>
      </c>
      <c r="H115" s="6">
        <f t="shared" si="8"/>
        <v>3.82993197278912</v>
      </c>
      <c r="I115" s="15" t="s">
        <v>91</v>
      </c>
      <c r="J115" s="15">
        <v>1.37</v>
      </c>
      <c r="K115" s="15" t="s">
        <v>518</v>
      </c>
      <c r="L115" s="15" t="s">
        <v>519</v>
      </c>
      <c r="M115" s="2" t="s">
        <v>364</v>
      </c>
      <c r="N115" s="2" t="s">
        <v>186</v>
      </c>
      <c r="O115" s="46">
        <f t="shared" si="9"/>
        <v>91.6</v>
      </c>
      <c r="P115" s="47">
        <f t="shared" si="10"/>
        <v>6.984228284</v>
      </c>
      <c r="Q115" s="47">
        <f t="shared" si="11"/>
        <v>578.319727891157</v>
      </c>
      <c r="R115" s="49">
        <f t="shared" si="18"/>
        <v>0.255906974875615</v>
      </c>
      <c r="S115" s="49">
        <f t="shared" si="12"/>
        <v>121.3409</v>
      </c>
      <c r="T115" s="49">
        <f t="shared" si="13"/>
        <v>68.2958</v>
      </c>
      <c r="U115" s="49">
        <f t="shared" si="14"/>
        <v>8.32930503037611</v>
      </c>
      <c r="V115" s="44">
        <v>0.72</v>
      </c>
      <c r="W115" s="49">
        <v>26.55</v>
      </c>
      <c r="X115" s="13">
        <v>1</v>
      </c>
      <c r="Y115" s="15">
        <v>1</v>
      </c>
      <c r="Z115" s="2" t="s">
        <v>33</v>
      </c>
      <c r="AA115" s="15">
        <v>0</v>
      </c>
      <c r="AB115" s="15">
        <v>1</v>
      </c>
      <c r="AC115" s="15">
        <v>1</v>
      </c>
      <c r="AD115" s="4" t="s">
        <v>44</v>
      </c>
      <c r="AE115" s="45">
        <v>1</v>
      </c>
      <c r="AF115" s="4" t="s">
        <v>33</v>
      </c>
      <c r="AG115" s="63" t="str">
        <f>IF(W115&gt;=90,"1",IF(W115&gt;=60,"2",IF(W115&gt;=30,"3",IF(W115&gt;=15,"4",""))))</f>
        <v>4</v>
      </c>
    </row>
    <row r="116" s="2" customFormat="1" ht="13.9" spans="1:33">
      <c r="A116" s="13">
        <v>1</v>
      </c>
      <c r="B116" s="15">
        <v>115</v>
      </c>
      <c r="C116" s="21" t="s">
        <v>33</v>
      </c>
      <c r="D116" s="21" t="s">
        <v>280</v>
      </c>
      <c r="E116" s="21" t="s">
        <v>371</v>
      </c>
      <c r="F116" s="15" t="s">
        <v>211</v>
      </c>
      <c r="G116" s="15" t="s">
        <v>325</v>
      </c>
      <c r="H116" s="6">
        <f t="shared" si="8"/>
        <v>2.58682634730539</v>
      </c>
      <c r="I116" s="15" t="s">
        <v>520</v>
      </c>
      <c r="J116" s="15" t="s">
        <v>55</v>
      </c>
      <c r="K116" s="15" t="s">
        <v>319</v>
      </c>
      <c r="L116" s="15" t="s">
        <v>118</v>
      </c>
      <c r="M116" s="2" t="s">
        <v>56</v>
      </c>
      <c r="N116" s="2" t="s">
        <v>179</v>
      </c>
      <c r="O116" s="46">
        <f t="shared" si="9"/>
        <v>106.6</v>
      </c>
      <c r="P116" s="47">
        <f t="shared" si="10"/>
        <v>10.038717134</v>
      </c>
      <c r="Q116" s="47">
        <f t="shared" si="11"/>
        <v>711.377245508982</v>
      </c>
      <c r="R116" s="49">
        <f t="shared" si="18"/>
        <v>-0.020203386088287</v>
      </c>
      <c r="S116" s="49">
        <f t="shared" si="12"/>
        <v>92.9985</v>
      </c>
      <c r="T116" s="49">
        <f t="shared" si="13"/>
        <v>73.882</v>
      </c>
      <c r="U116" s="49">
        <f t="shared" si="14"/>
        <v>8.14190540932143</v>
      </c>
      <c r="V116" s="44">
        <v>14.96</v>
      </c>
      <c r="W116" s="49">
        <v>55.9</v>
      </c>
      <c r="X116" s="13">
        <v>0</v>
      </c>
      <c r="Y116" s="15">
        <v>1</v>
      </c>
      <c r="Z116" s="2" t="s">
        <v>33</v>
      </c>
      <c r="AA116" s="15">
        <v>0</v>
      </c>
      <c r="AB116" s="15">
        <v>1</v>
      </c>
      <c r="AC116" s="15">
        <v>0</v>
      </c>
      <c r="AD116" s="4" t="s">
        <v>44</v>
      </c>
      <c r="AE116" s="45">
        <v>1</v>
      </c>
      <c r="AF116" s="4" t="s">
        <v>33</v>
      </c>
      <c r="AG116" s="63" t="s">
        <v>58</v>
      </c>
    </row>
    <row r="117" s="2" customFormat="1" ht="13.9" spans="1:33">
      <c r="A117" s="4">
        <v>0</v>
      </c>
      <c r="B117" s="15">
        <v>116</v>
      </c>
      <c r="C117" s="16" t="s">
        <v>43</v>
      </c>
      <c r="D117" s="31" t="s">
        <v>485</v>
      </c>
      <c r="E117" s="2" t="s">
        <v>517</v>
      </c>
      <c r="F117" s="4" t="s">
        <v>275</v>
      </c>
      <c r="G117" s="4" t="s">
        <v>515</v>
      </c>
      <c r="H117" s="6">
        <f t="shared" si="8"/>
        <v>1.33054393305439</v>
      </c>
      <c r="I117" s="4" t="s">
        <v>521</v>
      </c>
      <c r="J117" s="4">
        <v>7</v>
      </c>
      <c r="K117" s="4" t="s">
        <v>522</v>
      </c>
      <c r="L117" s="4" t="s">
        <v>385</v>
      </c>
      <c r="M117" s="2" t="s">
        <v>379</v>
      </c>
      <c r="N117" s="2" t="s">
        <v>178</v>
      </c>
      <c r="O117" s="46">
        <f t="shared" si="9"/>
        <v>100.8</v>
      </c>
      <c r="P117" s="47">
        <f t="shared" si="10"/>
        <v>7.337339408</v>
      </c>
      <c r="Q117" s="47">
        <f t="shared" si="11"/>
        <v>339.28870292887</v>
      </c>
      <c r="R117" s="49">
        <f t="shared" si="18"/>
        <v>0.646440953059834</v>
      </c>
      <c r="S117" s="49">
        <f t="shared" si="12"/>
        <v>619.99</v>
      </c>
      <c r="T117" s="49">
        <f t="shared" si="13"/>
        <v>138.9342</v>
      </c>
      <c r="U117" s="49">
        <f t="shared" si="14"/>
        <v>10.6705566080723</v>
      </c>
      <c r="V117" s="51">
        <v>11.77</v>
      </c>
      <c r="W117" s="49">
        <v>51.39</v>
      </c>
      <c r="X117" s="13">
        <v>0</v>
      </c>
      <c r="Y117" s="15">
        <v>1</v>
      </c>
      <c r="Z117" s="2" t="s">
        <v>33</v>
      </c>
      <c r="AA117" s="15">
        <v>1</v>
      </c>
      <c r="AB117" s="15">
        <v>1</v>
      </c>
      <c r="AC117" s="15">
        <v>1</v>
      </c>
      <c r="AD117" s="4" t="s">
        <v>44</v>
      </c>
      <c r="AE117" s="45">
        <v>1</v>
      </c>
      <c r="AF117" s="4" t="s">
        <v>33</v>
      </c>
      <c r="AG117" s="63" t="s">
        <v>58</v>
      </c>
    </row>
    <row r="118" s="2" customFormat="1" ht="13.9" spans="1:33">
      <c r="A118" s="4">
        <v>0</v>
      </c>
      <c r="B118" s="15">
        <v>117</v>
      </c>
      <c r="C118" s="16" t="s">
        <v>33</v>
      </c>
      <c r="D118" s="31" t="s">
        <v>121</v>
      </c>
      <c r="E118" s="2" t="s">
        <v>207</v>
      </c>
      <c r="F118" s="4" t="s">
        <v>523</v>
      </c>
      <c r="G118" s="4" t="s">
        <v>184</v>
      </c>
      <c r="H118" s="6">
        <f t="shared" si="8"/>
        <v>5.12280701754386</v>
      </c>
      <c r="I118" s="4" t="s">
        <v>74</v>
      </c>
      <c r="J118" s="4" t="s">
        <v>524</v>
      </c>
      <c r="K118" s="4" t="s">
        <v>525</v>
      </c>
      <c r="L118" s="4" t="s">
        <v>40</v>
      </c>
      <c r="M118" s="2" t="s">
        <v>526</v>
      </c>
      <c r="N118" s="2" t="s">
        <v>84</v>
      </c>
      <c r="O118" s="46">
        <f t="shared" si="9"/>
        <v>116</v>
      </c>
      <c r="P118" s="47">
        <f t="shared" si="10"/>
        <v>11.22116816</v>
      </c>
      <c r="Q118" s="47">
        <f t="shared" si="11"/>
        <v>932.350877192982</v>
      </c>
      <c r="R118" s="49">
        <f t="shared" si="18"/>
        <v>0.444832486391046</v>
      </c>
      <c r="S118" s="49">
        <f t="shared" si="12"/>
        <v>263.9386</v>
      </c>
      <c r="T118" s="49">
        <f t="shared" si="13"/>
        <v>207.9508</v>
      </c>
      <c r="U118" s="49">
        <f t="shared" si="14"/>
        <v>10.219870833039</v>
      </c>
      <c r="V118" s="51">
        <v>10.86</v>
      </c>
      <c r="W118" s="49">
        <v>39.17</v>
      </c>
      <c r="X118" s="13">
        <v>0</v>
      </c>
      <c r="Y118" s="15">
        <v>1</v>
      </c>
      <c r="Z118" s="2" t="s">
        <v>33</v>
      </c>
      <c r="AA118" s="15">
        <v>1</v>
      </c>
      <c r="AB118" s="15">
        <v>1</v>
      </c>
      <c r="AC118" s="15">
        <v>1</v>
      </c>
      <c r="AD118" s="4" t="s">
        <v>44</v>
      </c>
      <c r="AE118" s="45">
        <v>1</v>
      </c>
      <c r="AF118" s="4" t="s">
        <v>33</v>
      </c>
      <c r="AG118" s="63" t="s">
        <v>45</v>
      </c>
    </row>
    <row r="119" s="2" customFormat="1" ht="13.9" spans="1:33">
      <c r="A119" s="4">
        <v>0</v>
      </c>
      <c r="B119" s="15">
        <v>118</v>
      </c>
      <c r="C119" s="16" t="s">
        <v>43</v>
      </c>
      <c r="D119" s="31" t="s">
        <v>95</v>
      </c>
      <c r="E119" s="2" t="s">
        <v>527</v>
      </c>
      <c r="F119" s="4">
        <v>5.7</v>
      </c>
      <c r="G119" s="4">
        <v>2.31</v>
      </c>
      <c r="H119" s="6">
        <f t="shared" si="8"/>
        <v>2.46753246753247</v>
      </c>
      <c r="I119" s="4">
        <v>234</v>
      </c>
      <c r="J119" s="4" t="s">
        <v>182</v>
      </c>
      <c r="K119" s="4" t="s">
        <v>384</v>
      </c>
      <c r="L119" s="4" t="s">
        <v>528</v>
      </c>
      <c r="M119" s="2" t="s">
        <v>403</v>
      </c>
      <c r="N119" s="2" t="s">
        <v>529</v>
      </c>
      <c r="O119" s="46">
        <f t="shared" si="9"/>
        <v>119</v>
      </c>
      <c r="P119" s="47">
        <f t="shared" si="10"/>
        <v>8.25482356</v>
      </c>
      <c r="Q119" s="47">
        <f t="shared" si="11"/>
        <v>577.402597402597</v>
      </c>
      <c r="R119" s="49">
        <f t="shared" si="18"/>
        <v>0.241094893400292</v>
      </c>
      <c r="S119" s="49">
        <f t="shared" si="12"/>
        <v>197.5111</v>
      </c>
      <c r="T119" s="49">
        <f t="shared" si="13"/>
        <v>105.7774</v>
      </c>
      <c r="U119" s="49">
        <f t="shared" si="14"/>
        <v>9.25398449075377</v>
      </c>
      <c r="V119" s="51">
        <v>2.5</v>
      </c>
      <c r="W119" s="49">
        <v>43.23</v>
      </c>
      <c r="X119" s="13">
        <v>0</v>
      </c>
      <c r="Y119" s="15">
        <v>0</v>
      </c>
      <c r="Z119" s="2" t="s">
        <v>33</v>
      </c>
      <c r="AA119" s="15">
        <v>1</v>
      </c>
      <c r="AB119" s="15">
        <v>1</v>
      </c>
      <c r="AC119" s="15">
        <v>1</v>
      </c>
      <c r="AD119" s="4" t="s">
        <v>44</v>
      </c>
      <c r="AE119" s="13">
        <v>1</v>
      </c>
      <c r="AF119" s="4" t="s">
        <v>33</v>
      </c>
      <c r="AG119" s="63" t="s">
        <v>45</v>
      </c>
    </row>
    <row r="120" s="2" customFormat="1" ht="13.9" spans="1:33">
      <c r="A120" s="4">
        <v>0</v>
      </c>
      <c r="B120" s="15">
        <v>119</v>
      </c>
      <c r="C120" s="16" t="s">
        <v>33</v>
      </c>
      <c r="D120" s="17" t="s">
        <v>492</v>
      </c>
      <c r="E120" s="17" t="s">
        <v>530</v>
      </c>
      <c r="F120" s="17" t="s">
        <v>531</v>
      </c>
      <c r="G120" s="17" t="s">
        <v>458</v>
      </c>
      <c r="H120" s="6">
        <f t="shared" si="8"/>
        <v>2.34010152284264</v>
      </c>
      <c r="I120" s="17" t="s">
        <v>532</v>
      </c>
      <c r="J120" s="17" t="s">
        <v>257</v>
      </c>
      <c r="K120" s="17" t="s">
        <v>533</v>
      </c>
      <c r="L120" s="17" t="s">
        <v>73</v>
      </c>
      <c r="M120" s="2" t="s">
        <v>410</v>
      </c>
      <c r="N120" s="2" t="s">
        <v>394</v>
      </c>
      <c r="O120" s="46">
        <f t="shared" si="9"/>
        <v>105.6</v>
      </c>
      <c r="P120" s="47">
        <f t="shared" si="10"/>
        <v>8.584200896</v>
      </c>
      <c r="Q120" s="47">
        <f t="shared" si="11"/>
        <v>762.873096446701</v>
      </c>
      <c r="R120" s="49">
        <f t="shared" si="18"/>
        <v>0.0256619903211366</v>
      </c>
      <c r="S120" s="49">
        <f t="shared" si="12"/>
        <v>108.0554</v>
      </c>
      <c r="T120" s="49">
        <f t="shared" si="13"/>
        <v>136.4114</v>
      </c>
      <c r="U120" s="49">
        <f t="shared" si="14"/>
        <v>8.90517219763626</v>
      </c>
      <c r="V120" s="13">
        <v>9.43</v>
      </c>
      <c r="W120" s="49">
        <v>43.99</v>
      </c>
      <c r="X120" s="33">
        <v>0</v>
      </c>
      <c r="Y120" s="17">
        <v>0</v>
      </c>
      <c r="Z120" s="2" t="s">
        <v>33</v>
      </c>
      <c r="AA120" s="17">
        <v>1</v>
      </c>
      <c r="AB120" s="17">
        <v>1</v>
      </c>
      <c r="AC120" s="17">
        <v>1</v>
      </c>
      <c r="AD120" s="17" t="s">
        <v>44</v>
      </c>
      <c r="AE120" s="12">
        <v>1</v>
      </c>
      <c r="AF120" s="17" t="s">
        <v>33</v>
      </c>
      <c r="AG120" s="63" t="s">
        <v>45</v>
      </c>
    </row>
    <row r="121" s="2" customFormat="1" ht="13.9" spans="1:33">
      <c r="A121" s="13">
        <v>1</v>
      </c>
      <c r="B121" s="15">
        <v>120</v>
      </c>
      <c r="C121" s="21" t="s">
        <v>43</v>
      </c>
      <c r="D121" s="2" t="s">
        <v>133</v>
      </c>
      <c r="E121" s="2" t="s">
        <v>534</v>
      </c>
      <c r="F121" s="4" t="s">
        <v>535</v>
      </c>
      <c r="G121" s="4">
        <v>1.23</v>
      </c>
      <c r="H121" s="6">
        <f t="shared" si="8"/>
        <v>6.2520325203252</v>
      </c>
      <c r="I121" s="4">
        <v>264</v>
      </c>
      <c r="J121" s="4">
        <v>2.33</v>
      </c>
      <c r="K121" s="4" t="s">
        <v>536</v>
      </c>
      <c r="L121" s="4">
        <v>1.11</v>
      </c>
      <c r="M121" s="2" t="s">
        <v>537</v>
      </c>
      <c r="N121" s="2" t="s">
        <v>178</v>
      </c>
      <c r="O121" s="46">
        <f t="shared" si="9"/>
        <v>103.6</v>
      </c>
      <c r="P121" s="47">
        <f t="shared" si="10"/>
        <v>9.523211556</v>
      </c>
      <c r="Q121" s="47">
        <f t="shared" si="11"/>
        <v>1650.53658536585</v>
      </c>
      <c r="R121" s="49">
        <f t="shared" si="18"/>
        <v>0.322032942239362</v>
      </c>
      <c r="S121" s="49">
        <f t="shared" si="12"/>
        <v>206.3681</v>
      </c>
      <c r="T121" s="49">
        <f t="shared" si="13"/>
        <v>108.3002</v>
      </c>
      <c r="U121" s="49">
        <f t="shared" si="14"/>
        <v>9.32142128756646</v>
      </c>
      <c r="V121" s="51">
        <v>8.92</v>
      </c>
      <c r="W121" s="49">
        <v>34.27</v>
      </c>
      <c r="X121" s="13">
        <v>0</v>
      </c>
      <c r="Y121" s="15">
        <v>1</v>
      </c>
      <c r="Z121" s="2" t="s">
        <v>33</v>
      </c>
      <c r="AA121" s="15">
        <v>0</v>
      </c>
      <c r="AB121" s="15">
        <v>1</v>
      </c>
      <c r="AC121" s="15">
        <v>1</v>
      </c>
      <c r="AD121" s="4" t="s">
        <v>44</v>
      </c>
      <c r="AE121" s="45">
        <v>1</v>
      </c>
      <c r="AF121" s="4" t="s">
        <v>33</v>
      </c>
      <c r="AG121" s="63" t="s">
        <v>45</v>
      </c>
    </row>
    <row r="122" s="2" customFormat="1" ht="13.9" spans="1:33">
      <c r="A122" s="4">
        <v>0</v>
      </c>
      <c r="B122" s="15">
        <v>121</v>
      </c>
      <c r="C122" s="16" t="s">
        <v>43</v>
      </c>
      <c r="D122" s="17" t="s">
        <v>123</v>
      </c>
      <c r="E122" s="17" t="s">
        <v>447</v>
      </c>
      <c r="F122" s="17" t="s">
        <v>538</v>
      </c>
      <c r="G122" s="17" t="s">
        <v>515</v>
      </c>
      <c r="H122" s="6">
        <f t="shared" si="8"/>
        <v>1.42677824267782</v>
      </c>
      <c r="I122" s="17" t="s">
        <v>539</v>
      </c>
      <c r="J122" s="17">
        <v>8</v>
      </c>
      <c r="K122" s="17" t="s">
        <v>453</v>
      </c>
      <c r="L122" s="17" t="s">
        <v>55</v>
      </c>
      <c r="M122" s="2" t="s">
        <v>130</v>
      </c>
      <c r="N122" s="2" t="s">
        <v>357</v>
      </c>
      <c r="O122" s="46">
        <f t="shared" si="9"/>
        <v>100.6</v>
      </c>
      <c r="P122" s="47">
        <f t="shared" si="10"/>
        <v>8.774281466</v>
      </c>
      <c r="Q122" s="47">
        <f t="shared" si="11"/>
        <v>348.133891213389</v>
      </c>
      <c r="R122" s="49">
        <f t="shared" si="18"/>
        <v>0.881900687922005</v>
      </c>
      <c r="S122" s="49">
        <f t="shared" si="12"/>
        <v>708.56</v>
      </c>
      <c r="T122" s="49">
        <f t="shared" si="13"/>
        <v>140.7362</v>
      </c>
      <c r="U122" s="49">
        <f t="shared" si="14"/>
        <v>10.8169747769732</v>
      </c>
      <c r="V122" s="13">
        <v>8.42</v>
      </c>
      <c r="W122" s="49">
        <v>51.81</v>
      </c>
      <c r="X122" s="33">
        <v>0</v>
      </c>
      <c r="Y122" s="17">
        <v>1</v>
      </c>
      <c r="Z122" s="2" t="s">
        <v>33</v>
      </c>
      <c r="AA122" s="17">
        <v>1</v>
      </c>
      <c r="AB122" s="17">
        <v>1</v>
      </c>
      <c r="AC122" s="17">
        <v>1</v>
      </c>
      <c r="AD122" s="17" t="s">
        <v>44</v>
      </c>
      <c r="AE122" s="12">
        <v>1</v>
      </c>
      <c r="AF122" s="17" t="s">
        <v>33</v>
      </c>
      <c r="AG122" s="63" t="s">
        <v>58</v>
      </c>
    </row>
    <row r="123" s="2" customFormat="1" ht="13.9" spans="1:33">
      <c r="A123" s="4">
        <v>0</v>
      </c>
      <c r="B123" s="15">
        <v>122</v>
      </c>
      <c r="C123" s="16" t="s">
        <v>33</v>
      </c>
      <c r="D123" s="42">
        <v>53</v>
      </c>
      <c r="E123" s="2" t="s">
        <v>540</v>
      </c>
      <c r="F123" s="4" t="s">
        <v>541</v>
      </c>
      <c r="G123" s="4" t="s">
        <v>385</v>
      </c>
      <c r="H123" s="6">
        <f t="shared" si="8"/>
        <v>2.66455696202532</v>
      </c>
      <c r="I123" s="4" t="s">
        <v>542</v>
      </c>
      <c r="J123" s="4" t="s">
        <v>543</v>
      </c>
      <c r="K123" s="4" t="s">
        <v>544</v>
      </c>
      <c r="L123" s="4" t="s">
        <v>209</v>
      </c>
      <c r="M123" s="2" t="s">
        <v>110</v>
      </c>
      <c r="N123" s="2" t="s">
        <v>315</v>
      </c>
      <c r="O123" s="46">
        <f t="shared" si="9"/>
        <v>112.8</v>
      </c>
      <c r="P123" s="47">
        <f t="shared" si="10"/>
        <v>9.706167608</v>
      </c>
      <c r="Q123" s="47">
        <f t="shared" si="11"/>
        <v>738.082278481013</v>
      </c>
      <c r="R123" s="49">
        <f t="shared" si="18"/>
        <v>0.369841513285653</v>
      </c>
      <c r="S123" s="49">
        <f t="shared" si="12"/>
        <v>344.5373</v>
      </c>
      <c r="T123" s="49">
        <f t="shared" si="13"/>
        <v>203.2656</v>
      </c>
      <c r="U123" s="49">
        <f t="shared" si="14"/>
        <v>10.463568675142</v>
      </c>
      <c r="V123" s="51">
        <v>7.67</v>
      </c>
      <c r="W123" s="49">
        <v>57.65</v>
      </c>
      <c r="X123" s="13">
        <v>0</v>
      </c>
      <c r="Y123" s="15">
        <v>0</v>
      </c>
      <c r="Z123" s="2" t="s">
        <v>33</v>
      </c>
      <c r="AA123" s="15">
        <v>1</v>
      </c>
      <c r="AB123" s="15">
        <v>1</v>
      </c>
      <c r="AC123" s="15">
        <v>1</v>
      </c>
      <c r="AD123" s="4" t="s">
        <v>44</v>
      </c>
      <c r="AE123" s="45">
        <v>1</v>
      </c>
      <c r="AF123" s="4" t="s">
        <v>33</v>
      </c>
      <c r="AG123" s="63" t="s">
        <v>58</v>
      </c>
    </row>
    <row r="124" s="2" customFormat="1" ht="13.9" spans="1:33">
      <c r="A124" s="13">
        <v>1</v>
      </c>
      <c r="B124" s="15">
        <v>123</v>
      </c>
      <c r="C124" s="16" t="s">
        <v>33</v>
      </c>
      <c r="D124" s="2" t="s">
        <v>280</v>
      </c>
      <c r="E124" s="2" t="s">
        <v>475</v>
      </c>
      <c r="F124" s="4" t="s">
        <v>211</v>
      </c>
      <c r="G124" s="4" t="s">
        <v>545</v>
      </c>
      <c r="H124" s="6">
        <f t="shared" si="8"/>
        <v>1.83050847457627</v>
      </c>
      <c r="I124" s="4" t="s">
        <v>353</v>
      </c>
      <c r="J124" s="4" t="s">
        <v>143</v>
      </c>
      <c r="K124" s="4" t="s">
        <v>546</v>
      </c>
      <c r="L124" s="4" t="s">
        <v>473</v>
      </c>
      <c r="M124" s="2" t="s">
        <v>206</v>
      </c>
      <c r="N124" s="2" t="s">
        <v>144</v>
      </c>
      <c r="O124" s="46">
        <f t="shared" si="9"/>
        <v>101</v>
      </c>
      <c r="P124" s="47">
        <f t="shared" si="10"/>
        <v>9.60288599</v>
      </c>
      <c r="Q124" s="47">
        <f t="shared" si="11"/>
        <v>578.440677966102</v>
      </c>
      <c r="R124" s="49">
        <f t="shared" si="18"/>
        <v>0.191885526238913</v>
      </c>
      <c r="S124" s="49">
        <f t="shared" si="12"/>
        <v>136.3978</v>
      </c>
      <c r="T124" s="49">
        <f t="shared" si="13"/>
        <v>237.3234</v>
      </c>
      <c r="U124" s="49">
        <f t="shared" si="14"/>
        <v>9.69185220362247</v>
      </c>
      <c r="V124" s="51">
        <v>7.47</v>
      </c>
      <c r="W124" s="49">
        <v>48.3</v>
      </c>
      <c r="X124" s="13">
        <v>0</v>
      </c>
      <c r="Y124" s="15">
        <v>1</v>
      </c>
      <c r="Z124" s="2" t="s">
        <v>33</v>
      </c>
      <c r="AA124" s="15">
        <v>1</v>
      </c>
      <c r="AB124" s="15">
        <v>1</v>
      </c>
      <c r="AC124" s="15">
        <v>1</v>
      </c>
      <c r="AD124" s="4" t="s">
        <v>33</v>
      </c>
      <c r="AE124" s="13">
        <v>1</v>
      </c>
      <c r="AF124" s="4" t="s">
        <v>33</v>
      </c>
      <c r="AG124" s="63" t="s">
        <v>58</v>
      </c>
    </row>
    <row r="125" s="2" customFormat="1" ht="13.9" spans="1:33">
      <c r="A125" s="4">
        <v>0</v>
      </c>
      <c r="B125" s="15">
        <v>124</v>
      </c>
      <c r="C125" s="16" t="s">
        <v>33</v>
      </c>
      <c r="D125" s="64" t="s">
        <v>399</v>
      </c>
      <c r="E125" s="2" t="s">
        <v>517</v>
      </c>
      <c r="F125" s="4" t="s">
        <v>547</v>
      </c>
      <c r="G125" s="4" t="s">
        <v>164</v>
      </c>
      <c r="H125" s="6">
        <f t="shared" si="8"/>
        <v>2.36</v>
      </c>
      <c r="I125" s="4" t="s">
        <v>542</v>
      </c>
      <c r="J125" s="4" t="s">
        <v>101</v>
      </c>
      <c r="K125" s="4" t="s">
        <v>548</v>
      </c>
      <c r="L125" s="4" t="s">
        <v>101</v>
      </c>
      <c r="M125" s="2" t="s">
        <v>537</v>
      </c>
      <c r="N125" s="2" t="s">
        <v>194</v>
      </c>
      <c r="O125" s="46">
        <f t="shared" si="9"/>
        <v>95.2</v>
      </c>
      <c r="P125" s="47">
        <f t="shared" si="10"/>
        <v>8.244647232</v>
      </c>
      <c r="Q125" s="47">
        <f t="shared" si="11"/>
        <v>653.72</v>
      </c>
      <c r="R125" s="49">
        <f>LOG10(K125/L125)</f>
        <v>0.717378782573554</v>
      </c>
      <c r="S125" s="49">
        <f t="shared" si="12"/>
        <v>85.9129</v>
      </c>
      <c r="T125" s="49">
        <f t="shared" si="13"/>
        <v>91.1812</v>
      </c>
      <c r="U125" s="49">
        <f t="shared" si="14"/>
        <v>8.2730355472564</v>
      </c>
      <c r="V125" s="51">
        <v>7.26</v>
      </c>
      <c r="W125" s="49">
        <v>29.24</v>
      </c>
      <c r="X125" s="13">
        <v>0</v>
      </c>
      <c r="Y125" s="15">
        <v>0</v>
      </c>
      <c r="Z125" s="2" t="s">
        <v>33</v>
      </c>
      <c r="AA125" s="15">
        <v>1</v>
      </c>
      <c r="AB125" s="15">
        <v>1</v>
      </c>
      <c r="AC125" s="15">
        <v>0</v>
      </c>
      <c r="AD125" s="4" t="s">
        <v>44</v>
      </c>
      <c r="AE125" s="13">
        <v>1</v>
      </c>
      <c r="AF125" s="4" t="s">
        <v>33</v>
      </c>
      <c r="AG125" s="63" t="str">
        <f>IF(W125&gt;=90,"1",IF(W125&gt;=60,"2",IF(W125&gt;=30,"3",IF(W125&gt;=15,"4",""))))</f>
        <v>4</v>
      </c>
    </row>
    <row r="126" s="2" customFormat="1" ht="13.9" spans="1:33">
      <c r="A126" s="4">
        <v>0</v>
      </c>
      <c r="B126" s="15">
        <v>125</v>
      </c>
      <c r="C126" s="15">
        <v>1</v>
      </c>
      <c r="D126" s="17" t="s">
        <v>123</v>
      </c>
      <c r="E126" s="17" t="s">
        <v>549</v>
      </c>
      <c r="F126" s="17">
        <v>5.03</v>
      </c>
      <c r="G126" s="17" t="s">
        <v>227</v>
      </c>
      <c r="H126" s="6">
        <f t="shared" si="8"/>
        <v>2.38388625592417</v>
      </c>
      <c r="I126" s="17" t="s">
        <v>550</v>
      </c>
      <c r="J126" s="17" t="s">
        <v>551</v>
      </c>
      <c r="K126" s="17" t="s">
        <v>552</v>
      </c>
      <c r="L126" s="17" t="s">
        <v>361</v>
      </c>
      <c r="M126" s="2" t="s">
        <v>403</v>
      </c>
      <c r="N126" s="2" t="s">
        <v>553</v>
      </c>
      <c r="O126" s="46">
        <f t="shared" si="9"/>
        <v>121.4</v>
      </c>
      <c r="P126" s="47">
        <f t="shared" si="10"/>
        <v>10.363070954</v>
      </c>
      <c r="Q126" s="47">
        <f t="shared" si="11"/>
        <v>1065.5971563981</v>
      </c>
      <c r="R126" s="49">
        <f t="shared" ref="R126:R173" si="19">LOG10(J126/L126)</f>
        <v>0.544068044350276</v>
      </c>
      <c r="S126" s="49">
        <f t="shared" si="12"/>
        <v>316.1949</v>
      </c>
      <c r="T126" s="49">
        <f t="shared" si="13"/>
        <v>219.6638</v>
      </c>
      <c r="U126" s="49">
        <f t="shared" si="14"/>
        <v>10.4553098107265</v>
      </c>
      <c r="V126" s="13">
        <v>7.01</v>
      </c>
      <c r="W126" s="49">
        <v>26.73</v>
      </c>
      <c r="X126" s="13">
        <v>0</v>
      </c>
      <c r="Y126" s="17">
        <v>0</v>
      </c>
      <c r="Z126" s="2" t="s">
        <v>43</v>
      </c>
      <c r="AA126" s="17">
        <v>1</v>
      </c>
      <c r="AB126" s="17">
        <v>0</v>
      </c>
      <c r="AC126" s="17">
        <v>0</v>
      </c>
      <c r="AD126" s="17" t="s">
        <v>44</v>
      </c>
      <c r="AE126" s="12">
        <v>1</v>
      </c>
      <c r="AF126" s="17" t="s">
        <v>33</v>
      </c>
      <c r="AG126" s="63" t="str">
        <f>IF(W126&gt;=90,"1",IF(W126&gt;=60,"2",IF(W126&gt;=30,"3",IF(W126&gt;=15,"4",""))))</f>
        <v>4</v>
      </c>
    </row>
    <row r="127" s="2" customFormat="1" ht="13.9" spans="1:33">
      <c r="A127" s="4">
        <v>0</v>
      </c>
      <c r="B127" s="15">
        <v>126</v>
      </c>
      <c r="C127" s="16" t="s">
        <v>33</v>
      </c>
      <c r="D127" s="17" t="s">
        <v>179</v>
      </c>
      <c r="E127" s="17" t="s">
        <v>554</v>
      </c>
      <c r="F127" s="17">
        <v>3.92</v>
      </c>
      <c r="G127" s="17" t="s">
        <v>507</v>
      </c>
      <c r="H127" s="6">
        <f t="shared" si="8"/>
        <v>1.88461538461538</v>
      </c>
      <c r="I127" s="17" t="s">
        <v>555</v>
      </c>
      <c r="J127" s="17" t="s">
        <v>556</v>
      </c>
      <c r="K127" s="17" t="s">
        <v>557</v>
      </c>
      <c r="L127" s="17" t="s">
        <v>257</v>
      </c>
      <c r="M127" s="2" t="s">
        <v>356</v>
      </c>
      <c r="N127" s="2" t="s">
        <v>92</v>
      </c>
      <c r="O127" s="46">
        <f t="shared" si="9"/>
        <v>101.2</v>
      </c>
      <c r="P127" s="47">
        <f t="shared" si="10"/>
        <v>11.627160668</v>
      </c>
      <c r="Q127" s="47">
        <f t="shared" si="11"/>
        <v>469.269230769231</v>
      </c>
      <c r="R127" s="49">
        <f t="shared" si="19"/>
        <v>0.323573292656546</v>
      </c>
      <c r="S127" s="49">
        <f t="shared" si="12"/>
        <v>227.6249</v>
      </c>
      <c r="T127" s="49">
        <f t="shared" si="13"/>
        <v>122.3558</v>
      </c>
      <c r="U127" s="49">
        <f t="shared" si="14"/>
        <v>9.54148511191947</v>
      </c>
      <c r="V127" s="13">
        <v>6.74</v>
      </c>
      <c r="W127" s="49">
        <v>49.8</v>
      </c>
      <c r="X127" s="33">
        <v>0</v>
      </c>
      <c r="Y127" s="17">
        <v>1</v>
      </c>
      <c r="Z127" s="2" t="s">
        <v>33</v>
      </c>
      <c r="AA127" s="17">
        <v>1</v>
      </c>
      <c r="AB127" s="17">
        <v>0</v>
      </c>
      <c r="AC127" s="17">
        <v>1</v>
      </c>
      <c r="AD127" s="17" t="s">
        <v>33</v>
      </c>
      <c r="AE127" s="33">
        <v>1</v>
      </c>
      <c r="AF127" s="17">
        <v>0</v>
      </c>
      <c r="AG127" s="63" t="s">
        <v>58</v>
      </c>
    </row>
    <row r="128" s="2" customFormat="1" ht="13.9" spans="1:33">
      <c r="A128" s="4">
        <v>0</v>
      </c>
      <c r="B128" s="15">
        <v>127</v>
      </c>
      <c r="C128" s="16" t="s">
        <v>33</v>
      </c>
      <c r="D128" s="15" t="s">
        <v>59</v>
      </c>
      <c r="E128" s="4" t="s">
        <v>558</v>
      </c>
      <c r="F128" s="4" t="s">
        <v>559</v>
      </c>
      <c r="G128" s="4" t="s">
        <v>245</v>
      </c>
      <c r="H128" s="6">
        <f t="shared" si="8"/>
        <v>4.82222222222222</v>
      </c>
      <c r="I128" s="4" t="s">
        <v>560</v>
      </c>
      <c r="J128" s="4">
        <v>2.05</v>
      </c>
      <c r="K128" s="4" t="s">
        <v>561</v>
      </c>
      <c r="L128" s="4" t="s">
        <v>292</v>
      </c>
      <c r="M128" s="2" t="s">
        <v>41</v>
      </c>
      <c r="N128" s="2" t="s">
        <v>94</v>
      </c>
      <c r="O128" s="46">
        <f t="shared" si="9"/>
        <v>104.4</v>
      </c>
      <c r="P128" s="47">
        <f t="shared" si="10"/>
        <v>8.392889084</v>
      </c>
      <c r="Q128" s="47">
        <f t="shared" si="11"/>
        <v>868</v>
      </c>
      <c r="R128" s="49">
        <f t="shared" si="19"/>
        <v>0.286447995790984</v>
      </c>
      <c r="S128" s="49">
        <f t="shared" si="12"/>
        <v>181.5685</v>
      </c>
      <c r="T128" s="49">
        <f t="shared" si="13"/>
        <v>175.695</v>
      </c>
      <c r="U128" s="49">
        <f t="shared" si="14"/>
        <v>9.67723534960181</v>
      </c>
      <c r="V128" s="13">
        <v>3.73</v>
      </c>
      <c r="W128" s="49">
        <v>40.57</v>
      </c>
      <c r="X128" s="13">
        <v>0</v>
      </c>
      <c r="Y128" s="17">
        <v>1</v>
      </c>
      <c r="Z128" s="2" t="s">
        <v>33</v>
      </c>
      <c r="AA128" s="17">
        <v>1</v>
      </c>
      <c r="AB128" s="17">
        <v>1</v>
      </c>
      <c r="AC128" s="17">
        <v>1</v>
      </c>
      <c r="AD128" s="17" t="s">
        <v>44</v>
      </c>
      <c r="AE128" s="33">
        <v>1</v>
      </c>
      <c r="AF128" s="17" t="s">
        <v>33</v>
      </c>
      <c r="AG128" s="63" t="s">
        <v>45</v>
      </c>
    </row>
    <row r="129" s="2" customFormat="1" ht="13.9" spans="1:33">
      <c r="A129" s="4">
        <v>0</v>
      </c>
      <c r="B129" s="15">
        <v>128</v>
      </c>
      <c r="C129" s="27">
        <v>0</v>
      </c>
      <c r="D129" s="42">
        <v>66</v>
      </c>
      <c r="E129" s="2" t="s">
        <v>562</v>
      </c>
      <c r="F129" s="4" t="s">
        <v>114</v>
      </c>
      <c r="G129" s="4" t="s">
        <v>321</v>
      </c>
      <c r="H129" s="6">
        <f t="shared" si="8"/>
        <v>1.54210526315789</v>
      </c>
      <c r="I129" s="4" t="s">
        <v>398</v>
      </c>
      <c r="J129" s="4" t="s">
        <v>563</v>
      </c>
      <c r="K129" s="4" t="s">
        <v>564</v>
      </c>
      <c r="L129" s="4" t="s">
        <v>565</v>
      </c>
      <c r="M129" s="2" t="s">
        <v>170</v>
      </c>
      <c r="N129" s="2" t="s">
        <v>186</v>
      </c>
      <c r="O129" s="46">
        <f t="shared" si="9"/>
        <v>100.4</v>
      </c>
      <c r="P129" s="47">
        <f t="shared" si="10"/>
        <v>10.661734096</v>
      </c>
      <c r="Q129" s="47">
        <f t="shared" si="11"/>
        <v>255.989473684211</v>
      </c>
      <c r="R129" s="49">
        <f t="shared" si="19"/>
        <v>-0.235911817079776</v>
      </c>
      <c r="S129" s="49">
        <f t="shared" si="12"/>
        <v>69.9703</v>
      </c>
      <c r="T129" s="49">
        <f t="shared" si="13"/>
        <v>101.9932</v>
      </c>
      <c r="U129" s="49">
        <f t="shared" si="14"/>
        <v>8.17982983013576</v>
      </c>
      <c r="V129" s="51">
        <v>6.14</v>
      </c>
      <c r="W129" s="49">
        <v>47.3</v>
      </c>
      <c r="X129" s="13">
        <v>0</v>
      </c>
      <c r="Y129" s="15">
        <v>0</v>
      </c>
      <c r="Z129" s="2" t="s">
        <v>33</v>
      </c>
      <c r="AA129" s="15">
        <v>1</v>
      </c>
      <c r="AB129" s="15">
        <v>1</v>
      </c>
      <c r="AC129" s="15">
        <v>1</v>
      </c>
      <c r="AD129" s="4" t="s">
        <v>44</v>
      </c>
      <c r="AE129" s="13">
        <v>1</v>
      </c>
      <c r="AF129" s="4" t="s">
        <v>33</v>
      </c>
      <c r="AG129" s="63" t="s">
        <v>58</v>
      </c>
    </row>
    <row r="130" s="2" customFormat="1" ht="13.9" spans="1:33">
      <c r="A130" s="4">
        <v>0</v>
      </c>
      <c r="B130" s="15">
        <v>129</v>
      </c>
      <c r="C130" s="16" t="s">
        <v>33</v>
      </c>
      <c r="D130" s="73">
        <v>49</v>
      </c>
      <c r="E130" s="2" t="s">
        <v>566</v>
      </c>
      <c r="F130" s="4" t="s">
        <v>518</v>
      </c>
      <c r="G130" s="4" t="s">
        <v>176</v>
      </c>
      <c r="H130" s="6">
        <f t="shared" ref="H130:H186" si="20">F130/G130</f>
        <v>2.38364779874214</v>
      </c>
      <c r="I130" s="4" t="s">
        <v>567</v>
      </c>
      <c r="J130" s="4">
        <v>2.65</v>
      </c>
      <c r="K130" s="4" t="s">
        <v>568</v>
      </c>
      <c r="L130" s="4" t="s">
        <v>40</v>
      </c>
      <c r="M130" s="2" t="s">
        <v>509</v>
      </c>
      <c r="N130" s="2" t="s">
        <v>84</v>
      </c>
      <c r="O130" s="46">
        <f t="shared" ref="O130:O186" si="21">N130+(M130-N130)*0.4</f>
        <v>110.8</v>
      </c>
      <c r="P130" s="47">
        <f t="shared" ref="P130:P186" si="22">9.587-(0.402*D130)+(4.56*0.001*(D130^2))-(2.621*0.00001*(D130^2)*O130)+(3.176*0.001*D130*O130)-(1.832*0.01*O130)</f>
        <v>9.078175932</v>
      </c>
      <c r="Q130" s="47">
        <f t="shared" ref="Q130:Q186" si="23">I130*(F130/G130)</f>
        <v>536.320754716981</v>
      </c>
      <c r="R130" s="49">
        <f t="shared" si="19"/>
        <v>0.393862096251598</v>
      </c>
      <c r="S130" s="49">
        <f t="shared" ref="S130:S186" si="24">88.57*J130</f>
        <v>234.7105</v>
      </c>
      <c r="T130" s="49">
        <f t="shared" ref="T130:T186" si="25">18.02*K130</f>
        <v>264.894</v>
      </c>
      <c r="U130" s="49">
        <f t="shared" ref="U130:U186" si="26">LN(S130*T130/2)</f>
        <v>10.3445354052246</v>
      </c>
      <c r="V130" s="13">
        <v>5.94</v>
      </c>
      <c r="W130" s="49">
        <v>57.06</v>
      </c>
      <c r="X130" s="13">
        <v>0</v>
      </c>
      <c r="Y130" s="15">
        <v>1</v>
      </c>
      <c r="Z130" s="2" t="s">
        <v>33</v>
      </c>
      <c r="AA130" s="15">
        <v>1</v>
      </c>
      <c r="AB130" s="15">
        <v>1</v>
      </c>
      <c r="AC130" s="15">
        <v>1</v>
      </c>
      <c r="AD130" s="4" t="s">
        <v>33</v>
      </c>
      <c r="AE130" s="13">
        <v>1</v>
      </c>
      <c r="AF130" s="4" t="s">
        <v>33</v>
      </c>
      <c r="AG130" s="63" t="s">
        <v>58</v>
      </c>
    </row>
    <row r="131" ht="13.9" spans="1:33">
      <c r="A131" s="13">
        <v>1</v>
      </c>
      <c r="B131" s="15">
        <v>130</v>
      </c>
      <c r="C131" s="16" t="s">
        <v>33</v>
      </c>
      <c r="D131" s="17">
        <v>55</v>
      </c>
      <c r="E131" s="17" t="s">
        <v>569</v>
      </c>
      <c r="F131" s="17" t="s">
        <v>570</v>
      </c>
      <c r="G131" s="17" t="s">
        <v>284</v>
      </c>
      <c r="H131" s="6">
        <f t="shared" si="20"/>
        <v>3.60975609756098</v>
      </c>
      <c r="I131" s="17" t="s">
        <v>571</v>
      </c>
      <c r="J131" s="17">
        <v>3.88</v>
      </c>
      <c r="K131" s="17" t="s">
        <v>572</v>
      </c>
      <c r="L131" s="17" t="s">
        <v>231</v>
      </c>
      <c r="M131" s="2" t="s">
        <v>41</v>
      </c>
      <c r="N131" s="2" t="s">
        <v>111</v>
      </c>
      <c r="O131" s="46">
        <f t="shared" si="21"/>
        <v>107.4</v>
      </c>
      <c r="P131" s="47">
        <f t="shared" si="22"/>
        <v>9.54882815</v>
      </c>
      <c r="Q131" s="47">
        <f t="shared" si="23"/>
        <v>1093.75609756098</v>
      </c>
      <c r="R131" s="49">
        <f t="shared" si="19"/>
        <v>0.430469233498958</v>
      </c>
      <c r="S131" s="49">
        <f t="shared" si="24"/>
        <v>343.6516</v>
      </c>
      <c r="T131" s="49">
        <f t="shared" si="25"/>
        <v>242.1888</v>
      </c>
      <c r="U131" s="49">
        <f t="shared" si="26"/>
        <v>10.6361987601719</v>
      </c>
      <c r="V131" s="13">
        <v>5.89</v>
      </c>
      <c r="W131" s="49">
        <v>48.4</v>
      </c>
      <c r="X131" s="33">
        <v>0</v>
      </c>
      <c r="Y131" s="17">
        <v>0</v>
      </c>
      <c r="Z131" s="2" t="s">
        <v>43</v>
      </c>
      <c r="AA131" s="17">
        <v>1</v>
      </c>
      <c r="AB131" s="17">
        <v>0</v>
      </c>
      <c r="AC131" s="17">
        <v>0</v>
      </c>
      <c r="AD131" s="17">
        <v>1</v>
      </c>
      <c r="AE131" s="12">
        <v>1</v>
      </c>
      <c r="AF131" s="17">
        <v>1</v>
      </c>
      <c r="AG131" s="63" t="s">
        <v>58</v>
      </c>
    </row>
    <row r="132" s="2" customFormat="1" ht="13.9" spans="1:33">
      <c r="A132" s="4">
        <v>0</v>
      </c>
      <c r="B132" s="15">
        <v>131</v>
      </c>
      <c r="C132" s="21" t="s">
        <v>33</v>
      </c>
      <c r="D132" s="21" t="s">
        <v>186</v>
      </c>
      <c r="E132" s="21" t="s">
        <v>146</v>
      </c>
      <c r="F132" s="15" t="s">
        <v>503</v>
      </c>
      <c r="G132" s="15" t="s">
        <v>381</v>
      </c>
      <c r="H132" s="6">
        <f t="shared" si="20"/>
        <v>1.62582781456954</v>
      </c>
      <c r="I132" s="15" t="s">
        <v>542</v>
      </c>
      <c r="J132" s="15" t="s">
        <v>573</v>
      </c>
      <c r="K132" s="15" t="s">
        <v>162</v>
      </c>
      <c r="L132" s="15" t="s">
        <v>220</v>
      </c>
      <c r="M132" s="2" t="s">
        <v>130</v>
      </c>
      <c r="N132" s="2" t="s">
        <v>305</v>
      </c>
      <c r="O132" s="46">
        <f t="shared" si="21"/>
        <v>98.8</v>
      </c>
      <c r="P132" s="47">
        <f t="shared" si="22"/>
        <v>10.202438592</v>
      </c>
      <c r="Q132" s="47">
        <f t="shared" si="23"/>
        <v>450.354304635762</v>
      </c>
      <c r="R132" s="49">
        <f t="shared" si="19"/>
        <v>0.398872972472084</v>
      </c>
      <c r="S132" s="49">
        <f t="shared" si="24"/>
        <v>206.3681</v>
      </c>
      <c r="T132" s="49">
        <f t="shared" si="25"/>
        <v>104.1556</v>
      </c>
      <c r="U132" s="49">
        <f t="shared" si="26"/>
        <v>9.28240022170363</v>
      </c>
      <c r="V132" s="44">
        <v>5.51</v>
      </c>
      <c r="W132" s="49">
        <v>44.34</v>
      </c>
      <c r="X132" s="13">
        <v>0</v>
      </c>
      <c r="Y132" s="15">
        <v>0</v>
      </c>
      <c r="Z132" s="2" t="s">
        <v>33</v>
      </c>
      <c r="AA132" s="15">
        <v>0</v>
      </c>
      <c r="AB132" s="15">
        <v>1</v>
      </c>
      <c r="AC132" s="15">
        <v>1</v>
      </c>
      <c r="AD132" s="4" t="s">
        <v>44</v>
      </c>
      <c r="AE132" s="13">
        <v>1</v>
      </c>
      <c r="AF132" s="4" t="s">
        <v>43</v>
      </c>
      <c r="AG132" s="63" t="s">
        <v>45</v>
      </c>
    </row>
    <row r="133" ht="13.9" spans="1:33">
      <c r="A133" s="4">
        <v>0</v>
      </c>
      <c r="B133" s="15">
        <v>132</v>
      </c>
      <c r="C133" s="20" t="s">
        <v>33</v>
      </c>
      <c r="D133" s="31" t="s">
        <v>133</v>
      </c>
      <c r="E133" s="2" t="s">
        <v>511</v>
      </c>
      <c r="F133" s="4">
        <v>3.59</v>
      </c>
      <c r="G133" s="4" t="s">
        <v>574</v>
      </c>
      <c r="H133" s="6">
        <f t="shared" si="20"/>
        <v>2.37748344370861</v>
      </c>
      <c r="I133" s="4" t="s">
        <v>575</v>
      </c>
      <c r="J133" s="4" t="s">
        <v>383</v>
      </c>
      <c r="K133" s="4" t="s">
        <v>576</v>
      </c>
      <c r="L133" s="4" t="s">
        <v>577</v>
      </c>
      <c r="M133" s="35">
        <v>153</v>
      </c>
      <c r="N133" s="35">
        <v>97</v>
      </c>
      <c r="O133" s="46">
        <f t="shared" si="21"/>
        <v>119.4</v>
      </c>
      <c r="P133" s="47">
        <f t="shared" si="22"/>
        <v>10.748591774</v>
      </c>
      <c r="Q133" s="47">
        <f t="shared" si="23"/>
        <v>492.139072847682</v>
      </c>
      <c r="R133" s="49">
        <f t="shared" si="19"/>
        <v>0.274877277062493</v>
      </c>
      <c r="S133" s="49">
        <f t="shared" si="24"/>
        <v>128.4265</v>
      </c>
      <c r="T133" s="49">
        <f t="shared" si="25"/>
        <v>70.8186</v>
      </c>
      <c r="U133" s="49">
        <f t="shared" si="26"/>
        <v>8.42233125375539</v>
      </c>
      <c r="V133" s="51">
        <v>5.5</v>
      </c>
      <c r="W133" s="49">
        <v>48.63</v>
      </c>
      <c r="X133" s="13">
        <v>0</v>
      </c>
      <c r="Y133" s="15">
        <v>0</v>
      </c>
      <c r="Z133" s="2" t="s">
        <v>43</v>
      </c>
      <c r="AA133" s="15">
        <v>1</v>
      </c>
      <c r="AB133" s="15">
        <v>0</v>
      </c>
      <c r="AC133" s="15">
        <v>0</v>
      </c>
      <c r="AD133" s="4" t="s">
        <v>44</v>
      </c>
      <c r="AE133" s="45">
        <v>1</v>
      </c>
      <c r="AF133" s="4" t="s">
        <v>33</v>
      </c>
      <c r="AG133" s="63" t="s">
        <v>58</v>
      </c>
    </row>
    <row r="134" ht="13.9" spans="1:33">
      <c r="A134" s="13">
        <v>1</v>
      </c>
      <c r="B134" s="15">
        <v>133</v>
      </c>
      <c r="C134" s="21" t="s">
        <v>43</v>
      </c>
      <c r="D134" s="5">
        <v>69</v>
      </c>
      <c r="E134" s="5">
        <v>23.5</v>
      </c>
      <c r="F134" s="5">
        <v>5.21</v>
      </c>
      <c r="G134" s="5">
        <v>1.53</v>
      </c>
      <c r="H134" s="6">
        <f t="shared" si="20"/>
        <v>3.40522875816993</v>
      </c>
      <c r="I134" s="5">
        <v>270</v>
      </c>
      <c r="J134" s="5">
        <v>1.41</v>
      </c>
      <c r="K134" s="5">
        <v>7.98</v>
      </c>
      <c r="L134" s="5">
        <v>1.86</v>
      </c>
      <c r="M134" s="2" t="s">
        <v>83</v>
      </c>
      <c r="N134" s="2" t="s">
        <v>122</v>
      </c>
      <c r="O134" s="46">
        <f t="shared" si="21"/>
        <v>101.6</v>
      </c>
      <c r="P134" s="47">
        <f t="shared" si="22"/>
        <v>11.284640104</v>
      </c>
      <c r="Q134" s="47">
        <f t="shared" si="23"/>
        <v>919.411764705882</v>
      </c>
      <c r="R134" s="49">
        <f t="shared" si="19"/>
        <v>-0.120293831562536</v>
      </c>
      <c r="S134" s="49">
        <f t="shared" si="24"/>
        <v>124.8837</v>
      </c>
      <c r="T134" s="49">
        <f t="shared" si="25"/>
        <v>143.7996</v>
      </c>
      <c r="U134" s="49">
        <f t="shared" si="26"/>
        <v>9.10265638729353</v>
      </c>
      <c r="V134" s="13">
        <v>5.42</v>
      </c>
      <c r="W134" s="49">
        <v>41.42</v>
      </c>
      <c r="X134" s="11">
        <v>0</v>
      </c>
      <c r="Y134" s="11">
        <v>1</v>
      </c>
      <c r="Z134" s="1" t="s">
        <v>33</v>
      </c>
      <c r="AA134" s="5">
        <v>0</v>
      </c>
      <c r="AB134" s="5">
        <v>0</v>
      </c>
      <c r="AC134" s="5">
        <v>1</v>
      </c>
      <c r="AD134" s="5">
        <v>1</v>
      </c>
      <c r="AE134" s="12">
        <v>1</v>
      </c>
      <c r="AF134" s="5">
        <v>1</v>
      </c>
      <c r="AG134" s="63" t="s">
        <v>45</v>
      </c>
    </row>
    <row r="135" ht="13.9" spans="1:33">
      <c r="A135" s="4">
        <v>0</v>
      </c>
      <c r="B135" s="15">
        <v>134</v>
      </c>
      <c r="C135" s="20" t="s">
        <v>33</v>
      </c>
      <c r="D135" s="17" t="s">
        <v>578</v>
      </c>
      <c r="E135" s="17">
        <v>29.1</v>
      </c>
      <c r="F135" s="17" t="s">
        <v>579</v>
      </c>
      <c r="G135" s="17" t="s">
        <v>366</v>
      </c>
      <c r="H135" s="6">
        <f t="shared" si="20"/>
        <v>3.68681318681319</v>
      </c>
      <c r="I135" s="17" t="s">
        <v>580</v>
      </c>
      <c r="J135" s="17" t="s">
        <v>209</v>
      </c>
      <c r="K135" s="17" t="s">
        <v>581</v>
      </c>
      <c r="L135" s="17" t="s">
        <v>582</v>
      </c>
      <c r="M135" s="2" t="s">
        <v>131</v>
      </c>
      <c r="N135" s="2" t="s">
        <v>111</v>
      </c>
      <c r="O135" s="46">
        <f t="shared" si="21"/>
        <v>115.8</v>
      </c>
      <c r="P135" s="47">
        <f t="shared" si="22"/>
        <v>8.367144008</v>
      </c>
      <c r="Q135" s="47">
        <f t="shared" si="23"/>
        <v>888.521978021978</v>
      </c>
      <c r="R135" s="49">
        <f t="shared" si="19"/>
        <v>0.2563202606945</v>
      </c>
      <c r="S135" s="49">
        <f t="shared" si="24"/>
        <v>147.0262</v>
      </c>
      <c r="T135" s="49">
        <f t="shared" si="25"/>
        <v>154.972</v>
      </c>
      <c r="U135" s="49">
        <f t="shared" si="26"/>
        <v>9.34070807706965</v>
      </c>
      <c r="V135" s="13">
        <v>5.35</v>
      </c>
      <c r="W135" s="49">
        <v>53.44</v>
      </c>
      <c r="X135" s="33">
        <v>0</v>
      </c>
      <c r="Y135" s="17">
        <v>1</v>
      </c>
      <c r="Z135" s="2" t="s">
        <v>33</v>
      </c>
      <c r="AA135" s="17">
        <v>1</v>
      </c>
      <c r="AB135" s="17">
        <v>1</v>
      </c>
      <c r="AC135" s="17">
        <v>1</v>
      </c>
      <c r="AD135" s="17" t="s">
        <v>44</v>
      </c>
      <c r="AE135" s="12">
        <v>1</v>
      </c>
      <c r="AF135" s="17" t="s">
        <v>33</v>
      </c>
      <c r="AG135" s="63" t="s">
        <v>58</v>
      </c>
    </row>
    <row r="136" s="2" customFormat="1" ht="13.9" spans="1:33">
      <c r="A136" s="4">
        <v>0</v>
      </c>
      <c r="B136" s="15">
        <v>135</v>
      </c>
      <c r="C136" s="16" t="s">
        <v>33</v>
      </c>
      <c r="D136" s="31" t="s">
        <v>133</v>
      </c>
      <c r="E136" s="2" t="s">
        <v>452</v>
      </c>
      <c r="F136" s="4" t="s">
        <v>583</v>
      </c>
      <c r="G136" s="4" t="s">
        <v>342</v>
      </c>
      <c r="H136" s="6">
        <f t="shared" si="20"/>
        <v>2.13620071684588</v>
      </c>
      <c r="I136" s="4" t="s">
        <v>584</v>
      </c>
      <c r="J136" s="4">
        <v>9</v>
      </c>
      <c r="K136" s="4" t="s">
        <v>585</v>
      </c>
      <c r="L136" s="4" t="s">
        <v>586</v>
      </c>
      <c r="M136" s="2" t="s">
        <v>153</v>
      </c>
      <c r="N136" s="2" t="s">
        <v>132</v>
      </c>
      <c r="O136" s="46">
        <f t="shared" si="21"/>
        <v>98.8</v>
      </c>
      <c r="P136" s="47">
        <f t="shared" si="22"/>
        <v>9.150944148</v>
      </c>
      <c r="Q136" s="47">
        <f t="shared" si="23"/>
        <v>683.584229390681</v>
      </c>
      <c r="R136" s="49">
        <f t="shared" si="19"/>
        <v>1.22996663983854</v>
      </c>
      <c r="S136" s="49">
        <f t="shared" si="24"/>
        <v>797.13</v>
      </c>
      <c r="T136" s="49">
        <f t="shared" si="25"/>
        <v>267.597</v>
      </c>
      <c r="U136" s="49">
        <f t="shared" si="26"/>
        <v>11.5773527140267</v>
      </c>
      <c r="V136" s="51">
        <v>5.33</v>
      </c>
      <c r="W136" s="49">
        <v>58.96</v>
      </c>
      <c r="X136" s="13">
        <v>0</v>
      </c>
      <c r="Y136" s="15">
        <v>0</v>
      </c>
      <c r="Z136" s="2" t="s">
        <v>43</v>
      </c>
      <c r="AA136" s="15">
        <v>0</v>
      </c>
      <c r="AB136" s="15">
        <v>1</v>
      </c>
      <c r="AC136" s="15">
        <v>0</v>
      </c>
      <c r="AD136" s="4" t="s">
        <v>33</v>
      </c>
      <c r="AE136" s="13">
        <v>1</v>
      </c>
      <c r="AF136" s="4" t="s">
        <v>33</v>
      </c>
      <c r="AG136" s="63" t="s">
        <v>58</v>
      </c>
    </row>
    <row r="137" ht="13.9" spans="1:33">
      <c r="A137" s="13">
        <v>1</v>
      </c>
      <c r="B137" s="15">
        <v>136</v>
      </c>
      <c r="C137" s="2" t="s">
        <v>43</v>
      </c>
      <c r="D137" s="5">
        <v>51</v>
      </c>
      <c r="E137" s="5">
        <v>19.1</v>
      </c>
      <c r="F137" s="5">
        <v>5.17</v>
      </c>
      <c r="G137" s="5">
        <v>1.66</v>
      </c>
      <c r="H137" s="6">
        <f t="shared" si="20"/>
        <v>3.1144578313253</v>
      </c>
      <c r="I137" s="5">
        <v>172</v>
      </c>
      <c r="J137" s="5">
        <v>1.74</v>
      </c>
      <c r="K137" s="5">
        <v>4.23</v>
      </c>
      <c r="L137" s="5">
        <v>1.15</v>
      </c>
      <c r="M137" s="2" t="s">
        <v>46</v>
      </c>
      <c r="N137" s="2" t="s">
        <v>587</v>
      </c>
      <c r="O137" s="46">
        <f t="shared" si="21"/>
        <v>117.6</v>
      </c>
      <c r="P137" s="47">
        <f t="shared" si="22"/>
        <v>9.822453704</v>
      </c>
      <c r="Q137" s="47">
        <f t="shared" si="23"/>
        <v>535.686746987952</v>
      </c>
      <c r="R137" s="49">
        <f t="shared" si="19"/>
        <v>0.179851407928988</v>
      </c>
      <c r="S137" s="49">
        <f t="shared" si="24"/>
        <v>154.1118</v>
      </c>
      <c r="T137" s="49">
        <f t="shared" si="25"/>
        <v>76.2246</v>
      </c>
      <c r="U137" s="49">
        <f t="shared" si="26"/>
        <v>8.67821537772636</v>
      </c>
      <c r="V137" s="13">
        <v>5.18</v>
      </c>
      <c r="W137" s="49">
        <v>48.19</v>
      </c>
      <c r="X137" s="11">
        <v>0</v>
      </c>
      <c r="Y137" s="5">
        <v>0</v>
      </c>
      <c r="Z137" s="2" t="s">
        <v>33</v>
      </c>
      <c r="AA137" s="5">
        <v>1</v>
      </c>
      <c r="AB137" s="5">
        <v>0</v>
      </c>
      <c r="AC137" s="5">
        <v>1</v>
      </c>
      <c r="AD137" s="5">
        <v>2</v>
      </c>
      <c r="AE137" s="12">
        <v>1</v>
      </c>
      <c r="AF137" s="5">
        <v>1</v>
      </c>
      <c r="AG137" s="63" t="s">
        <v>58</v>
      </c>
    </row>
    <row r="138" ht="13.9" spans="1:33">
      <c r="A138" s="4">
        <v>0</v>
      </c>
      <c r="B138" s="15">
        <v>137</v>
      </c>
      <c r="C138" s="16" t="s">
        <v>43</v>
      </c>
      <c r="D138" s="31" t="s">
        <v>138</v>
      </c>
      <c r="E138" s="2" t="s">
        <v>588</v>
      </c>
      <c r="F138" s="4" t="s">
        <v>114</v>
      </c>
      <c r="G138" s="4" t="s">
        <v>383</v>
      </c>
      <c r="H138" s="6">
        <f t="shared" si="20"/>
        <v>2.02068965517241</v>
      </c>
      <c r="I138" s="4" t="s">
        <v>589</v>
      </c>
      <c r="J138" s="4" t="s">
        <v>573</v>
      </c>
      <c r="K138" s="4" t="s">
        <v>269</v>
      </c>
      <c r="L138" s="4" t="s">
        <v>164</v>
      </c>
      <c r="M138" s="2" t="s">
        <v>41</v>
      </c>
      <c r="N138" s="2" t="s">
        <v>273</v>
      </c>
      <c r="O138" s="46">
        <f t="shared" si="21"/>
        <v>99</v>
      </c>
      <c r="P138" s="47">
        <f t="shared" si="22"/>
        <v>9.593516</v>
      </c>
      <c r="Q138" s="47">
        <f t="shared" si="23"/>
        <v>604.186206896552</v>
      </c>
      <c r="R138" s="49">
        <f t="shared" si="19"/>
        <v>0.270445908017963</v>
      </c>
      <c r="S138" s="49">
        <f t="shared" si="24"/>
        <v>206.3681</v>
      </c>
      <c r="T138" s="49">
        <f t="shared" si="25"/>
        <v>119.4726</v>
      </c>
      <c r="U138" s="49">
        <f t="shared" si="26"/>
        <v>9.41960134321712</v>
      </c>
      <c r="V138" s="51">
        <v>5.04</v>
      </c>
      <c r="W138" s="49">
        <v>57.08</v>
      </c>
      <c r="X138" s="13">
        <v>0</v>
      </c>
      <c r="Y138" s="15">
        <v>0</v>
      </c>
      <c r="Z138" s="2" t="s">
        <v>33</v>
      </c>
      <c r="AA138" s="15">
        <v>1</v>
      </c>
      <c r="AB138" s="15">
        <v>1</v>
      </c>
      <c r="AC138" s="15">
        <v>1</v>
      </c>
      <c r="AD138" s="4" t="s">
        <v>33</v>
      </c>
      <c r="AE138" s="13">
        <v>1</v>
      </c>
      <c r="AF138" s="4" t="s">
        <v>33</v>
      </c>
      <c r="AG138" s="63" t="s">
        <v>58</v>
      </c>
    </row>
    <row r="139" s="2" customFormat="1" ht="13.9" spans="1:33">
      <c r="A139" s="4">
        <v>0</v>
      </c>
      <c r="B139" s="15">
        <v>138</v>
      </c>
      <c r="C139" s="16" t="s">
        <v>33</v>
      </c>
      <c r="D139" s="15">
        <v>48</v>
      </c>
      <c r="E139" s="4" t="s">
        <v>590</v>
      </c>
      <c r="F139" s="4" t="s">
        <v>591</v>
      </c>
      <c r="G139" s="4" t="s">
        <v>592</v>
      </c>
      <c r="H139" s="6">
        <f t="shared" si="20"/>
        <v>2.15697674418605</v>
      </c>
      <c r="I139" s="4" t="s">
        <v>119</v>
      </c>
      <c r="J139" s="4">
        <v>2.76</v>
      </c>
      <c r="K139" s="4" t="s">
        <v>593</v>
      </c>
      <c r="L139" s="4" t="s">
        <v>241</v>
      </c>
      <c r="M139" s="2" t="s">
        <v>509</v>
      </c>
      <c r="N139" s="2" t="s">
        <v>94</v>
      </c>
      <c r="O139" s="46">
        <f t="shared" si="21"/>
        <v>109.6</v>
      </c>
      <c r="P139" s="47">
        <f t="shared" si="22"/>
        <v>8.87916153600001</v>
      </c>
      <c r="Q139" s="47">
        <f t="shared" si="23"/>
        <v>314.918604651163</v>
      </c>
      <c r="R139" s="49">
        <f t="shared" si="19"/>
        <v>0.330319371765969</v>
      </c>
      <c r="S139" s="49">
        <f t="shared" si="24"/>
        <v>244.4532</v>
      </c>
      <c r="T139" s="49">
        <f t="shared" si="25"/>
        <v>216.4202</v>
      </c>
      <c r="U139" s="49">
        <f t="shared" si="26"/>
        <v>10.1830985872627</v>
      </c>
      <c r="V139" s="13">
        <v>4.77</v>
      </c>
      <c r="W139" s="49">
        <v>56.87</v>
      </c>
      <c r="X139" s="33">
        <v>0</v>
      </c>
      <c r="Y139" s="17">
        <v>0</v>
      </c>
      <c r="Z139" s="2" t="s">
        <v>33</v>
      </c>
      <c r="AA139" s="17">
        <v>1</v>
      </c>
      <c r="AB139" s="17">
        <v>1</v>
      </c>
      <c r="AC139" s="17">
        <v>1</v>
      </c>
      <c r="AD139" s="17" t="s">
        <v>33</v>
      </c>
      <c r="AE139" s="33">
        <v>1</v>
      </c>
      <c r="AF139" s="17" t="s">
        <v>33</v>
      </c>
      <c r="AG139" s="63" t="s">
        <v>58</v>
      </c>
    </row>
    <row r="140" ht="13.9" spans="1:33">
      <c r="A140" s="4">
        <v>0</v>
      </c>
      <c r="B140" s="15">
        <v>139</v>
      </c>
      <c r="C140" s="16" t="s">
        <v>33</v>
      </c>
      <c r="D140" s="31" t="s">
        <v>138</v>
      </c>
      <c r="E140" s="2" t="s">
        <v>594</v>
      </c>
      <c r="F140" s="4" t="s">
        <v>595</v>
      </c>
      <c r="G140" s="4" t="s">
        <v>243</v>
      </c>
      <c r="H140" s="6">
        <f t="shared" si="20"/>
        <v>2.96212121212121</v>
      </c>
      <c r="I140" s="4" t="s">
        <v>149</v>
      </c>
      <c r="J140" s="4" t="s">
        <v>141</v>
      </c>
      <c r="K140" s="4" t="s">
        <v>308</v>
      </c>
      <c r="L140" s="4" t="s">
        <v>152</v>
      </c>
      <c r="M140" s="2" t="s">
        <v>66</v>
      </c>
      <c r="N140" s="2" t="s">
        <v>596</v>
      </c>
      <c r="O140" s="46">
        <f t="shared" si="21"/>
        <v>103.4</v>
      </c>
      <c r="P140" s="47">
        <f t="shared" si="22"/>
        <v>9.9362056</v>
      </c>
      <c r="Q140" s="47">
        <f t="shared" si="23"/>
        <v>752.378787878788</v>
      </c>
      <c r="R140" s="49">
        <f t="shared" si="19"/>
        <v>0.241657142969909</v>
      </c>
      <c r="S140" s="49">
        <f t="shared" si="24"/>
        <v>139.0549</v>
      </c>
      <c r="T140" s="49">
        <f t="shared" si="25"/>
        <v>122.8964</v>
      </c>
      <c r="U140" s="49">
        <f t="shared" si="26"/>
        <v>9.05306336265733</v>
      </c>
      <c r="V140" s="51">
        <v>4.59</v>
      </c>
      <c r="W140" s="49">
        <v>48.84</v>
      </c>
      <c r="X140" s="13">
        <v>0</v>
      </c>
      <c r="Y140" s="15">
        <v>0</v>
      </c>
      <c r="Z140" s="2" t="s">
        <v>33</v>
      </c>
      <c r="AA140" s="15">
        <v>1</v>
      </c>
      <c r="AB140" s="15">
        <v>1</v>
      </c>
      <c r="AC140" s="15">
        <v>1</v>
      </c>
      <c r="AD140" s="4" t="s">
        <v>33</v>
      </c>
      <c r="AE140" s="13">
        <v>1</v>
      </c>
      <c r="AF140" s="4" t="s">
        <v>33</v>
      </c>
      <c r="AG140" s="63" t="s">
        <v>58</v>
      </c>
    </row>
    <row r="141" ht="13.9" spans="1:33">
      <c r="A141" s="4">
        <v>0</v>
      </c>
      <c r="B141" s="15">
        <v>140</v>
      </c>
      <c r="C141" s="16" t="s">
        <v>33</v>
      </c>
      <c r="D141" s="31" t="s">
        <v>339</v>
      </c>
      <c r="E141" s="2" t="s">
        <v>350</v>
      </c>
      <c r="F141" s="4" t="s">
        <v>319</v>
      </c>
      <c r="G141" s="4" t="s">
        <v>78</v>
      </c>
      <c r="H141" s="6">
        <f t="shared" si="20"/>
        <v>3.53448275862069</v>
      </c>
      <c r="I141" s="4" t="s">
        <v>487</v>
      </c>
      <c r="J141" s="4" t="s">
        <v>44</v>
      </c>
      <c r="K141" s="4" t="s">
        <v>597</v>
      </c>
      <c r="L141" s="4" t="s">
        <v>598</v>
      </c>
      <c r="M141" s="2" t="s">
        <v>110</v>
      </c>
      <c r="N141" s="2" t="s">
        <v>205</v>
      </c>
      <c r="O141" s="46">
        <f t="shared" si="21"/>
        <v>114.6</v>
      </c>
      <c r="P141" s="47">
        <f t="shared" si="22"/>
        <v>10.958792414</v>
      </c>
      <c r="Q141" s="47">
        <f t="shared" si="23"/>
        <v>890.689655172414</v>
      </c>
      <c r="R141" s="49">
        <f t="shared" si="19"/>
        <v>0.425968732272281</v>
      </c>
      <c r="S141" s="49">
        <f t="shared" si="24"/>
        <v>177.14</v>
      </c>
      <c r="T141" s="49">
        <f t="shared" si="25"/>
        <v>224.7094</v>
      </c>
      <c r="U141" s="49">
        <f t="shared" si="26"/>
        <v>9.89860121169363</v>
      </c>
      <c r="V141" s="13">
        <v>4.54</v>
      </c>
      <c r="W141" s="49">
        <v>46.14</v>
      </c>
      <c r="X141" s="13">
        <v>0</v>
      </c>
      <c r="Y141" s="15">
        <v>0</v>
      </c>
      <c r="Z141" s="2" t="s">
        <v>43</v>
      </c>
      <c r="AA141" s="15">
        <v>1</v>
      </c>
      <c r="AB141" s="15">
        <v>0</v>
      </c>
      <c r="AC141" s="15">
        <v>0</v>
      </c>
      <c r="AD141" s="4" t="s">
        <v>44</v>
      </c>
      <c r="AE141" s="13">
        <v>1</v>
      </c>
      <c r="AF141" s="4" t="s">
        <v>33</v>
      </c>
      <c r="AG141" s="63" t="s">
        <v>58</v>
      </c>
    </row>
    <row r="142" ht="13.9" spans="1:33">
      <c r="A142" s="4">
        <v>0</v>
      </c>
      <c r="B142" s="15">
        <v>141</v>
      </c>
      <c r="C142" s="16" t="s">
        <v>33</v>
      </c>
      <c r="D142" s="28">
        <v>43</v>
      </c>
      <c r="E142" s="28">
        <v>24.8</v>
      </c>
      <c r="F142" s="30">
        <v>8.48</v>
      </c>
      <c r="G142" s="30">
        <v>1.82</v>
      </c>
      <c r="H142" s="6">
        <f t="shared" si="20"/>
        <v>4.65934065934066</v>
      </c>
      <c r="I142" s="30">
        <v>163</v>
      </c>
      <c r="J142" s="30" t="s">
        <v>164</v>
      </c>
      <c r="K142" s="30">
        <v>4.69</v>
      </c>
      <c r="L142" s="30">
        <v>0.93</v>
      </c>
      <c r="M142" s="2" t="s">
        <v>175</v>
      </c>
      <c r="N142" s="2" t="s">
        <v>224</v>
      </c>
      <c r="O142" s="46">
        <f t="shared" si="21"/>
        <v>126.2</v>
      </c>
      <c r="P142" s="47">
        <f t="shared" si="22"/>
        <v>9.539396602</v>
      </c>
      <c r="Q142" s="47">
        <f t="shared" si="23"/>
        <v>759.472527472528</v>
      </c>
      <c r="R142" s="49">
        <f t="shared" si="19"/>
        <v>0.128427064454121</v>
      </c>
      <c r="S142" s="49">
        <f t="shared" si="24"/>
        <v>110.7125</v>
      </c>
      <c r="T142" s="49">
        <f t="shared" si="25"/>
        <v>84.5138</v>
      </c>
      <c r="U142" s="49">
        <f t="shared" si="26"/>
        <v>8.45070440521414</v>
      </c>
      <c r="V142" s="71">
        <v>4.53</v>
      </c>
      <c r="W142" s="49">
        <v>47.98</v>
      </c>
      <c r="X142" s="13">
        <v>0</v>
      </c>
      <c r="Y142" s="15">
        <v>1</v>
      </c>
      <c r="Z142" s="2" t="s">
        <v>33</v>
      </c>
      <c r="AA142" s="15">
        <v>1</v>
      </c>
      <c r="AB142" s="15">
        <v>0</v>
      </c>
      <c r="AC142" s="15">
        <v>0</v>
      </c>
      <c r="AD142" s="4" t="s">
        <v>44</v>
      </c>
      <c r="AE142" s="13">
        <v>1</v>
      </c>
      <c r="AF142" s="4" t="s">
        <v>43</v>
      </c>
      <c r="AG142" s="63" t="s">
        <v>58</v>
      </c>
    </row>
    <row r="143" ht="13.9" spans="1:33">
      <c r="A143" s="4">
        <v>0</v>
      </c>
      <c r="B143" s="15">
        <v>142</v>
      </c>
      <c r="C143" s="27">
        <v>1</v>
      </c>
      <c r="D143" s="17" t="s">
        <v>186</v>
      </c>
      <c r="E143" s="17" t="s">
        <v>599</v>
      </c>
      <c r="F143" s="17" t="s">
        <v>600</v>
      </c>
      <c r="G143" s="17">
        <v>1.84</v>
      </c>
      <c r="H143" s="6">
        <f t="shared" si="20"/>
        <v>2.39673913043478</v>
      </c>
      <c r="I143" s="17" t="s">
        <v>601</v>
      </c>
      <c r="J143" s="17" t="s">
        <v>602</v>
      </c>
      <c r="K143" s="17" t="s">
        <v>603</v>
      </c>
      <c r="L143" s="17" t="s">
        <v>508</v>
      </c>
      <c r="M143" s="2" t="s">
        <v>93</v>
      </c>
      <c r="N143" s="2" t="s">
        <v>273</v>
      </c>
      <c r="O143" s="46">
        <f t="shared" si="21"/>
        <v>102.6</v>
      </c>
      <c r="P143" s="47">
        <f t="shared" si="22"/>
        <v>10.497272384</v>
      </c>
      <c r="Q143" s="47">
        <f t="shared" si="23"/>
        <v>560.836956521739</v>
      </c>
      <c r="R143" s="49">
        <f t="shared" si="19"/>
        <v>0.153902432543617</v>
      </c>
      <c r="S143" s="49">
        <f t="shared" si="24"/>
        <v>109.8268</v>
      </c>
      <c r="T143" s="49">
        <f t="shared" si="25"/>
        <v>169.2078</v>
      </c>
      <c r="U143" s="49">
        <f t="shared" si="26"/>
        <v>9.13688494427885</v>
      </c>
      <c r="V143" s="13">
        <v>4.51</v>
      </c>
      <c r="W143" s="49">
        <v>54.65</v>
      </c>
      <c r="X143" s="33">
        <v>0</v>
      </c>
      <c r="Y143" s="17">
        <v>0</v>
      </c>
      <c r="Z143" s="2" t="s">
        <v>43</v>
      </c>
      <c r="AA143" s="17">
        <v>1</v>
      </c>
      <c r="AB143" s="17">
        <v>0</v>
      </c>
      <c r="AC143" s="17">
        <v>0</v>
      </c>
      <c r="AD143" s="17" t="s">
        <v>33</v>
      </c>
      <c r="AE143" s="33">
        <v>1</v>
      </c>
      <c r="AF143" s="17" t="s">
        <v>33</v>
      </c>
      <c r="AG143" s="63" t="s">
        <v>58</v>
      </c>
    </row>
    <row r="144" ht="13.9" spans="1:33">
      <c r="A144" s="4">
        <v>0</v>
      </c>
      <c r="B144" s="15">
        <v>143</v>
      </c>
      <c r="C144" s="27">
        <v>0</v>
      </c>
      <c r="D144" s="17" t="s">
        <v>399</v>
      </c>
      <c r="E144" s="17" t="s">
        <v>604</v>
      </c>
      <c r="F144" s="17" t="s">
        <v>605</v>
      </c>
      <c r="G144" s="17" t="s">
        <v>78</v>
      </c>
      <c r="H144" s="6">
        <f t="shared" si="20"/>
        <v>3.70689655172414</v>
      </c>
      <c r="I144" s="17" t="s">
        <v>606</v>
      </c>
      <c r="J144" s="17" t="s">
        <v>607</v>
      </c>
      <c r="K144" s="17" t="s">
        <v>608</v>
      </c>
      <c r="L144" s="17" t="s">
        <v>428</v>
      </c>
      <c r="M144" s="2" t="s">
        <v>130</v>
      </c>
      <c r="N144" s="2" t="s">
        <v>154</v>
      </c>
      <c r="O144" s="46">
        <f t="shared" si="21"/>
        <v>107.8</v>
      </c>
      <c r="P144" s="47">
        <f t="shared" si="22"/>
        <v>9.201745248</v>
      </c>
      <c r="Q144" s="47">
        <f t="shared" si="23"/>
        <v>960.086206896552</v>
      </c>
      <c r="R144" s="49">
        <f t="shared" si="19"/>
        <v>0.565406099880618</v>
      </c>
      <c r="S144" s="49">
        <f t="shared" si="24"/>
        <v>452.5927</v>
      </c>
      <c r="T144" s="49">
        <f t="shared" si="25"/>
        <v>163.081</v>
      </c>
      <c r="U144" s="49">
        <f t="shared" si="26"/>
        <v>10.5160924333692</v>
      </c>
      <c r="V144" s="13">
        <v>4.43</v>
      </c>
      <c r="W144" s="49">
        <v>49.21</v>
      </c>
      <c r="X144" s="33">
        <v>0</v>
      </c>
      <c r="Y144" s="17">
        <v>1</v>
      </c>
      <c r="Z144" s="2" t="s">
        <v>33</v>
      </c>
      <c r="AA144" s="17">
        <v>0</v>
      </c>
      <c r="AB144" s="17">
        <v>1</v>
      </c>
      <c r="AC144" s="17">
        <v>0</v>
      </c>
      <c r="AD144" s="17" t="s">
        <v>44</v>
      </c>
      <c r="AE144" s="33">
        <v>1</v>
      </c>
      <c r="AF144" s="17" t="s">
        <v>33</v>
      </c>
      <c r="AG144" s="63" t="s">
        <v>58</v>
      </c>
    </row>
    <row r="145" s="2" customFormat="1" ht="13.9" spans="1:33">
      <c r="A145" s="4">
        <v>0</v>
      </c>
      <c r="B145" s="15">
        <v>144</v>
      </c>
      <c r="C145" s="15">
        <v>1</v>
      </c>
      <c r="D145" s="17" t="s">
        <v>133</v>
      </c>
      <c r="E145" s="17" t="s">
        <v>609</v>
      </c>
      <c r="F145" s="17" t="s">
        <v>173</v>
      </c>
      <c r="G145" s="17" t="s">
        <v>610</v>
      </c>
      <c r="H145" s="6">
        <f t="shared" si="20"/>
        <v>1.55191256830601</v>
      </c>
      <c r="I145" s="17" t="s">
        <v>611</v>
      </c>
      <c r="J145" s="17" t="s">
        <v>612</v>
      </c>
      <c r="K145" s="17" t="s">
        <v>613</v>
      </c>
      <c r="L145" s="17" t="s">
        <v>614</v>
      </c>
      <c r="M145" s="28">
        <v>135</v>
      </c>
      <c r="N145" s="28">
        <v>73</v>
      </c>
      <c r="O145" s="46">
        <f t="shared" si="21"/>
        <v>97.8</v>
      </c>
      <c r="P145" s="47">
        <f t="shared" si="22"/>
        <v>9.073388438</v>
      </c>
      <c r="Q145" s="47">
        <f t="shared" si="23"/>
        <v>473.333333333333</v>
      </c>
      <c r="R145" s="49">
        <f t="shared" si="19"/>
        <v>0.348454645592119</v>
      </c>
      <c r="S145" s="49">
        <f t="shared" si="24"/>
        <v>179.7971</v>
      </c>
      <c r="T145" s="49">
        <f t="shared" si="25"/>
        <v>89.3792</v>
      </c>
      <c r="U145" s="49">
        <f t="shared" si="26"/>
        <v>8.99156980523227</v>
      </c>
      <c r="V145" s="13">
        <v>4.33</v>
      </c>
      <c r="W145" s="49">
        <v>50.07</v>
      </c>
      <c r="X145" s="13">
        <v>0</v>
      </c>
      <c r="Y145" s="17">
        <v>1</v>
      </c>
      <c r="Z145" s="2" t="s">
        <v>33</v>
      </c>
      <c r="AA145" s="17">
        <v>1</v>
      </c>
      <c r="AB145" s="17">
        <v>0</v>
      </c>
      <c r="AC145" s="17">
        <v>0</v>
      </c>
      <c r="AD145" s="17" t="s">
        <v>44</v>
      </c>
      <c r="AE145" s="12">
        <v>1</v>
      </c>
      <c r="AF145" s="17" t="s">
        <v>33</v>
      </c>
      <c r="AG145" s="63" t="s">
        <v>58</v>
      </c>
    </row>
    <row r="146" ht="13.9" spans="1:33">
      <c r="A146" s="4">
        <v>0</v>
      </c>
      <c r="B146" s="15">
        <v>145</v>
      </c>
      <c r="C146" s="21" t="s">
        <v>43</v>
      </c>
      <c r="D146" s="21" t="s">
        <v>68</v>
      </c>
      <c r="E146" s="21" t="s">
        <v>207</v>
      </c>
      <c r="F146" s="15" t="s">
        <v>524</v>
      </c>
      <c r="G146" s="15" t="s">
        <v>61</v>
      </c>
      <c r="H146" s="6">
        <f t="shared" si="20"/>
        <v>1.6195652173913</v>
      </c>
      <c r="I146" s="15" t="s">
        <v>242</v>
      </c>
      <c r="J146" s="15" t="s">
        <v>615</v>
      </c>
      <c r="K146" s="15" t="s">
        <v>616</v>
      </c>
      <c r="L146" s="15" t="s">
        <v>212</v>
      </c>
      <c r="M146" s="2" t="s">
        <v>469</v>
      </c>
      <c r="N146" s="2" t="s">
        <v>178</v>
      </c>
      <c r="O146" s="46">
        <f t="shared" si="21"/>
        <v>100</v>
      </c>
      <c r="P146" s="47">
        <f t="shared" si="22"/>
        <v>10.133691</v>
      </c>
      <c r="Q146" s="47">
        <f t="shared" si="23"/>
        <v>417.847826086957</v>
      </c>
      <c r="R146" s="49">
        <f t="shared" si="19"/>
        <v>0.473660722610156</v>
      </c>
      <c r="S146" s="49">
        <f t="shared" si="24"/>
        <v>221.425</v>
      </c>
      <c r="T146" s="49">
        <f t="shared" si="25"/>
        <v>161.6394</v>
      </c>
      <c r="U146" s="49">
        <f t="shared" si="26"/>
        <v>9.7923046793866</v>
      </c>
      <c r="V146" s="44">
        <v>4.08</v>
      </c>
      <c r="W146" s="49">
        <v>55.28</v>
      </c>
      <c r="X146" s="13">
        <v>0</v>
      </c>
      <c r="Y146" s="15">
        <v>0</v>
      </c>
      <c r="Z146" s="2" t="s">
        <v>43</v>
      </c>
      <c r="AA146" s="15">
        <v>0</v>
      </c>
      <c r="AB146" s="15">
        <v>0</v>
      </c>
      <c r="AC146" s="15">
        <v>0</v>
      </c>
      <c r="AD146" s="4" t="s">
        <v>44</v>
      </c>
      <c r="AE146" s="45">
        <v>1</v>
      </c>
      <c r="AF146" s="4" t="s">
        <v>43</v>
      </c>
      <c r="AG146" s="63" t="s">
        <v>58</v>
      </c>
    </row>
    <row r="147" ht="13.9" spans="1:33">
      <c r="A147" s="13">
        <v>1</v>
      </c>
      <c r="B147" s="15">
        <v>146</v>
      </c>
      <c r="C147" s="16" t="s">
        <v>33</v>
      </c>
      <c r="D147" s="5">
        <v>57</v>
      </c>
      <c r="E147" s="5">
        <v>30.5</v>
      </c>
      <c r="F147" s="5">
        <v>3.61</v>
      </c>
      <c r="G147" s="5">
        <v>1.73</v>
      </c>
      <c r="H147" s="6">
        <f t="shared" si="20"/>
        <v>2.08670520231214</v>
      </c>
      <c r="I147" s="5">
        <v>280</v>
      </c>
      <c r="J147" s="5">
        <v>2.01</v>
      </c>
      <c r="K147" s="5">
        <v>4.18</v>
      </c>
      <c r="L147" s="5">
        <v>0.72</v>
      </c>
      <c r="M147" s="2" t="s">
        <v>489</v>
      </c>
      <c r="N147" s="2" t="s">
        <v>85</v>
      </c>
      <c r="O147" s="46">
        <f t="shared" si="21"/>
        <v>82</v>
      </c>
      <c r="P147" s="47">
        <f t="shared" si="22"/>
        <v>7.84800822</v>
      </c>
      <c r="Q147" s="47">
        <f t="shared" si="23"/>
        <v>584.277456647399</v>
      </c>
      <c r="R147" s="49">
        <f t="shared" si="19"/>
        <v>0.44586356098922</v>
      </c>
      <c r="S147" s="49">
        <f t="shared" si="24"/>
        <v>178.0257</v>
      </c>
      <c r="T147" s="49">
        <f t="shared" si="25"/>
        <v>75.3236</v>
      </c>
      <c r="U147" s="49">
        <f t="shared" si="26"/>
        <v>8.81057424004939</v>
      </c>
      <c r="V147" s="13">
        <v>3.89</v>
      </c>
      <c r="W147" s="49">
        <v>46.75</v>
      </c>
      <c r="X147" s="11">
        <v>0</v>
      </c>
      <c r="Y147" s="5">
        <v>0</v>
      </c>
      <c r="Z147" s="2" t="s">
        <v>43</v>
      </c>
      <c r="AA147" s="5">
        <v>0</v>
      </c>
      <c r="AB147" s="5">
        <v>0</v>
      </c>
      <c r="AC147" s="5">
        <v>0</v>
      </c>
      <c r="AD147" s="5">
        <v>2</v>
      </c>
      <c r="AE147" s="12">
        <v>1</v>
      </c>
      <c r="AF147" s="5">
        <v>1</v>
      </c>
      <c r="AG147" s="63" t="s">
        <v>58</v>
      </c>
    </row>
    <row r="148" ht="13.9" spans="1:33">
      <c r="A148" s="13">
        <v>1</v>
      </c>
      <c r="B148" s="15">
        <v>147</v>
      </c>
      <c r="C148" s="16" t="s">
        <v>33</v>
      </c>
      <c r="D148" s="28">
        <v>41</v>
      </c>
      <c r="E148" s="28">
        <v>24.3</v>
      </c>
      <c r="F148" s="30">
        <v>3.33</v>
      </c>
      <c r="G148" s="30">
        <v>2.5</v>
      </c>
      <c r="H148" s="6">
        <f t="shared" si="20"/>
        <v>1.332</v>
      </c>
      <c r="I148" s="30">
        <v>162</v>
      </c>
      <c r="J148" s="30">
        <v>2</v>
      </c>
      <c r="K148" s="30">
        <v>5.27</v>
      </c>
      <c r="L148" s="30">
        <v>1.15</v>
      </c>
      <c r="M148" s="2" t="s">
        <v>509</v>
      </c>
      <c r="N148" s="2" t="s">
        <v>171</v>
      </c>
      <c r="O148" s="46">
        <f t="shared" si="21"/>
        <v>113.2</v>
      </c>
      <c r="P148" s="47">
        <f t="shared" si="22"/>
        <v>8.449507268</v>
      </c>
      <c r="Q148" s="47">
        <f t="shared" si="23"/>
        <v>215.784</v>
      </c>
      <c r="R148" s="49">
        <f t="shared" si="19"/>
        <v>0.24033215531037</v>
      </c>
      <c r="S148" s="49">
        <f t="shared" si="24"/>
        <v>177.14</v>
      </c>
      <c r="T148" s="49">
        <f t="shared" si="25"/>
        <v>94.9654</v>
      </c>
      <c r="U148" s="49">
        <f t="shared" si="26"/>
        <v>9.03730581455495</v>
      </c>
      <c r="V148" s="50">
        <v>3.7</v>
      </c>
      <c r="W148" s="49">
        <v>43.53</v>
      </c>
      <c r="X148" s="13">
        <v>0</v>
      </c>
      <c r="Y148" s="15">
        <v>0</v>
      </c>
      <c r="Z148" s="2" t="s">
        <v>33</v>
      </c>
      <c r="AA148" s="15">
        <v>0</v>
      </c>
      <c r="AB148" s="15">
        <v>1</v>
      </c>
      <c r="AC148" s="15">
        <v>1</v>
      </c>
      <c r="AD148" s="4" t="s">
        <v>33</v>
      </c>
      <c r="AE148" s="13">
        <v>1</v>
      </c>
      <c r="AF148" s="4" t="s">
        <v>43</v>
      </c>
      <c r="AG148" s="63" t="s">
        <v>45</v>
      </c>
    </row>
    <row r="149" ht="13.9" spans="1:33">
      <c r="A149" s="4">
        <v>0</v>
      </c>
      <c r="B149" s="15">
        <v>148</v>
      </c>
      <c r="C149" s="31" t="s">
        <v>33</v>
      </c>
      <c r="D149" s="31" t="s">
        <v>225</v>
      </c>
      <c r="E149" s="2" t="s">
        <v>617</v>
      </c>
      <c r="F149" s="4" t="s">
        <v>618</v>
      </c>
      <c r="G149" s="4" t="s">
        <v>444</v>
      </c>
      <c r="H149" s="6">
        <f t="shared" si="20"/>
        <v>1.46086956521739</v>
      </c>
      <c r="I149" s="4" t="s">
        <v>619</v>
      </c>
      <c r="J149" s="4" t="s">
        <v>98</v>
      </c>
      <c r="K149" s="4" t="s">
        <v>331</v>
      </c>
      <c r="L149" s="4" t="s">
        <v>468</v>
      </c>
      <c r="M149" s="2" t="s">
        <v>620</v>
      </c>
      <c r="N149" s="2" t="s">
        <v>297</v>
      </c>
      <c r="O149" s="46">
        <f t="shared" si="21"/>
        <v>96.4</v>
      </c>
      <c r="P149" s="47">
        <f t="shared" si="22"/>
        <v>7.2409776</v>
      </c>
      <c r="Q149" s="47">
        <f t="shared" si="23"/>
        <v>416.347826086957</v>
      </c>
      <c r="R149" s="49">
        <f t="shared" si="19"/>
        <v>0.112577645263462</v>
      </c>
      <c r="S149" s="49">
        <f t="shared" si="24"/>
        <v>112.4839</v>
      </c>
      <c r="T149" s="49">
        <f t="shared" si="25"/>
        <v>122.536</v>
      </c>
      <c r="U149" s="49">
        <f t="shared" si="26"/>
        <v>8.8380677840943</v>
      </c>
      <c r="V149" s="13">
        <v>3.53</v>
      </c>
      <c r="W149" s="49">
        <v>49.9</v>
      </c>
      <c r="X149" s="13">
        <v>0</v>
      </c>
      <c r="Y149" s="15">
        <v>0</v>
      </c>
      <c r="Z149" s="2" t="s">
        <v>43</v>
      </c>
      <c r="AA149" s="15">
        <v>1</v>
      </c>
      <c r="AB149" s="15">
        <v>1</v>
      </c>
      <c r="AC149" s="15">
        <v>0</v>
      </c>
      <c r="AD149" s="4" t="s">
        <v>33</v>
      </c>
      <c r="AE149" s="13">
        <v>1</v>
      </c>
      <c r="AF149" s="4" t="s">
        <v>43</v>
      </c>
      <c r="AG149" s="63" t="s">
        <v>58</v>
      </c>
    </row>
    <row r="150" ht="13.9" spans="1:33">
      <c r="A150" s="13">
        <v>1</v>
      </c>
      <c r="B150" s="15">
        <v>149</v>
      </c>
      <c r="C150" s="16" t="s">
        <v>33</v>
      </c>
      <c r="D150" s="31" t="s">
        <v>621</v>
      </c>
      <c r="E150" s="2" t="s">
        <v>622</v>
      </c>
      <c r="F150" s="4" t="s">
        <v>437</v>
      </c>
      <c r="G150" s="4" t="s">
        <v>468</v>
      </c>
      <c r="H150" s="6">
        <f t="shared" si="20"/>
        <v>5.46938775510204</v>
      </c>
      <c r="I150" s="4" t="s">
        <v>461</v>
      </c>
      <c r="J150" s="4" t="s">
        <v>623</v>
      </c>
      <c r="K150" s="4" t="s">
        <v>624</v>
      </c>
      <c r="L150" s="4" t="s">
        <v>78</v>
      </c>
      <c r="M150" s="2" t="s">
        <v>91</v>
      </c>
      <c r="N150" s="2" t="s">
        <v>171</v>
      </c>
      <c r="O150" s="46">
        <f t="shared" si="21"/>
        <v>114.4</v>
      </c>
      <c r="P150" s="47">
        <f t="shared" si="22"/>
        <v>10.0883514</v>
      </c>
      <c r="Q150" s="47">
        <f t="shared" si="23"/>
        <v>1050.12244897959</v>
      </c>
      <c r="R150" s="49">
        <f t="shared" si="19"/>
        <v>0.128666609127543</v>
      </c>
      <c r="S150" s="49">
        <f t="shared" si="24"/>
        <v>138.1692</v>
      </c>
      <c r="T150" s="49">
        <f t="shared" si="25"/>
        <v>238.0442</v>
      </c>
      <c r="U150" s="49">
        <f t="shared" si="26"/>
        <v>9.70778821123742</v>
      </c>
      <c r="V150" s="51">
        <v>3.5</v>
      </c>
      <c r="W150" s="49">
        <v>52.81</v>
      </c>
      <c r="X150" s="13">
        <v>0</v>
      </c>
      <c r="Y150" s="15">
        <v>1</v>
      </c>
      <c r="Z150" s="2" t="s">
        <v>33</v>
      </c>
      <c r="AA150" s="15">
        <v>0</v>
      </c>
      <c r="AB150" s="15">
        <v>1</v>
      </c>
      <c r="AC150" s="15">
        <v>0</v>
      </c>
      <c r="AD150" s="4" t="s">
        <v>33</v>
      </c>
      <c r="AE150" s="45">
        <v>1</v>
      </c>
      <c r="AF150" s="4" t="s">
        <v>33</v>
      </c>
      <c r="AG150" s="63" t="s">
        <v>58</v>
      </c>
    </row>
    <row r="151" ht="13.9" spans="1:33">
      <c r="A151" s="4">
        <v>0</v>
      </c>
      <c r="B151" s="15">
        <v>150</v>
      </c>
      <c r="C151" s="31" t="s">
        <v>33</v>
      </c>
      <c r="D151" s="31" t="s">
        <v>59</v>
      </c>
      <c r="E151" s="2" t="s">
        <v>625</v>
      </c>
      <c r="F151" s="4" t="s">
        <v>626</v>
      </c>
      <c r="G151" s="4" t="s">
        <v>627</v>
      </c>
      <c r="H151" s="6">
        <f t="shared" si="20"/>
        <v>3.83076923076923</v>
      </c>
      <c r="I151" s="4" t="s">
        <v>628</v>
      </c>
      <c r="J151" s="4" t="s">
        <v>148</v>
      </c>
      <c r="K151" s="4" t="s">
        <v>629</v>
      </c>
      <c r="L151" s="4" t="s">
        <v>496</v>
      </c>
      <c r="M151" s="2" t="s">
        <v>379</v>
      </c>
      <c r="N151" s="2" t="s">
        <v>67</v>
      </c>
      <c r="O151" s="46">
        <f t="shared" si="21"/>
        <v>100.2</v>
      </c>
      <c r="P151" s="47">
        <f t="shared" si="22"/>
        <v>8.086061822</v>
      </c>
      <c r="Q151" s="47">
        <f t="shared" si="23"/>
        <v>781.476923076923</v>
      </c>
      <c r="R151" s="49">
        <f t="shared" si="19"/>
        <v>0.292912105441802</v>
      </c>
      <c r="S151" s="49">
        <f t="shared" si="24"/>
        <v>187.7684</v>
      </c>
      <c r="T151" s="49">
        <f t="shared" si="25"/>
        <v>81.991</v>
      </c>
      <c r="U151" s="49">
        <f t="shared" si="26"/>
        <v>8.94867159308852</v>
      </c>
      <c r="V151" s="13">
        <v>3.32</v>
      </c>
      <c r="W151" s="49">
        <v>45.33</v>
      </c>
      <c r="X151" s="13">
        <v>0</v>
      </c>
      <c r="Y151" s="15">
        <v>0</v>
      </c>
      <c r="Z151" s="2" t="s">
        <v>43</v>
      </c>
      <c r="AA151" s="15">
        <v>1</v>
      </c>
      <c r="AB151" s="15">
        <v>0</v>
      </c>
      <c r="AC151" s="15">
        <v>0</v>
      </c>
      <c r="AD151" s="4" t="s">
        <v>44</v>
      </c>
      <c r="AE151" s="45">
        <v>1</v>
      </c>
      <c r="AF151" s="4" t="s">
        <v>33</v>
      </c>
      <c r="AG151" s="63" t="s">
        <v>58</v>
      </c>
    </row>
    <row r="152" ht="13.9" spans="1:33">
      <c r="A152" s="4">
        <v>0</v>
      </c>
      <c r="B152" s="15">
        <v>151</v>
      </c>
      <c r="C152" s="16" t="s">
        <v>33</v>
      </c>
      <c r="D152" s="42">
        <v>50</v>
      </c>
      <c r="E152" s="2" t="s">
        <v>630</v>
      </c>
      <c r="F152" s="4">
        <v>4.12</v>
      </c>
      <c r="G152" s="4" t="s">
        <v>109</v>
      </c>
      <c r="H152" s="6">
        <f t="shared" si="20"/>
        <v>3.07462686567164</v>
      </c>
      <c r="I152" s="4" t="s">
        <v>282</v>
      </c>
      <c r="J152" s="4" t="s">
        <v>631</v>
      </c>
      <c r="K152" s="4" t="s">
        <v>632</v>
      </c>
      <c r="L152" s="4" t="s">
        <v>496</v>
      </c>
      <c r="M152" s="2" t="s">
        <v>56</v>
      </c>
      <c r="N152" s="2" t="s">
        <v>315</v>
      </c>
      <c r="O152" s="46">
        <f t="shared" si="21"/>
        <v>116.8</v>
      </c>
      <c r="P152" s="47">
        <f t="shared" si="22"/>
        <v>9.641744</v>
      </c>
      <c r="Q152" s="47">
        <f t="shared" si="23"/>
        <v>522.686567164179</v>
      </c>
      <c r="R152" s="49">
        <f t="shared" si="19"/>
        <v>0.276206411938949</v>
      </c>
      <c r="S152" s="49">
        <f t="shared" si="24"/>
        <v>180.6828</v>
      </c>
      <c r="T152" s="49">
        <f t="shared" si="25"/>
        <v>247.5948</v>
      </c>
      <c r="U152" s="49">
        <f t="shared" si="26"/>
        <v>10.0153893660921</v>
      </c>
      <c r="V152" s="84">
        <v>3.21</v>
      </c>
      <c r="W152" s="49">
        <v>54.48</v>
      </c>
      <c r="X152" s="13">
        <v>0</v>
      </c>
      <c r="Y152" s="15">
        <v>1</v>
      </c>
      <c r="Z152" s="2" t="s">
        <v>33</v>
      </c>
      <c r="AA152" s="15">
        <v>1</v>
      </c>
      <c r="AB152" s="15">
        <v>1</v>
      </c>
      <c r="AC152" s="15">
        <v>1</v>
      </c>
      <c r="AD152" s="4" t="s">
        <v>44</v>
      </c>
      <c r="AE152" s="13">
        <v>1</v>
      </c>
      <c r="AF152" s="4" t="s">
        <v>33</v>
      </c>
      <c r="AG152" s="63" t="s">
        <v>58</v>
      </c>
    </row>
    <row r="153" ht="13.9" spans="1:33">
      <c r="A153" s="4">
        <v>0</v>
      </c>
      <c r="B153" s="15">
        <v>152</v>
      </c>
      <c r="C153" s="4">
        <v>1</v>
      </c>
      <c r="D153" s="17" t="s">
        <v>233</v>
      </c>
      <c r="E153" s="17" t="s">
        <v>633</v>
      </c>
      <c r="F153" s="17">
        <v>3.06</v>
      </c>
      <c r="G153" s="17" t="s">
        <v>44</v>
      </c>
      <c r="H153" s="6">
        <f t="shared" si="20"/>
        <v>1.53</v>
      </c>
      <c r="I153" s="17" t="s">
        <v>242</v>
      </c>
      <c r="J153" s="17" t="s">
        <v>634</v>
      </c>
      <c r="K153" s="17" t="s">
        <v>635</v>
      </c>
      <c r="L153" s="17" t="s">
        <v>218</v>
      </c>
      <c r="M153" s="2" t="s">
        <v>130</v>
      </c>
      <c r="N153" s="2" t="s">
        <v>171</v>
      </c>
      <c r="O153" s="46">
        <f t="shared" si="21"/>
        <v>110.8</v>
      </c>
      <c r="P153" s="47">
        <f t="shared" si="22"/>
        <v>8.558663552</v>
      </c>
      <c r="Q153" s="47">
        <f t="shared" si="23"/>
        <v>394.74</v>
      </c>
      <c r="R153" s="49">
        <f t="shared" si="19"/>
        <v>0.135404170286465</v>
      </c>
      <c r="S153" s="49">
        <f t="shared" si="24"/>
        <v>99.1984</v>
      </c>
      <c r="T153" s="49">
        <f t="shared" si="25"/>
        <v>135.15</v>
      </c>
      <c r="U153" s="49">
        <f t="shared" si="26"/>
        <v>8.81035997729101</v>
      </c>
      <c r="V153" s="13">
        <v>3.16</v>
      </c>
      <c r="W153" s="49">
        <v>52.3</v>
      </c>
      <c r="X153" s="13">
        <v>0</v>
      </c>
      <c r="Y153" s="17">
        <v>0</v>
      </c>
      <c r="Z153" s="2" t="s">
        <v>43</v>
      </c>
      <c r="AA153" s="17">
        <v>0</v>
      </c>
      <c r="AB153" s="17">
        <v>0</v>
      </c>
      <c r="AC153" s="17">
        <v>0</v>
      </c>
      <c r="AD153" s="17" t="s">
        <v>33</v>
      </c>
      <c r="AE153" s="33">
        <v>1</v>
      </c>
      <c r="AF153" s="17" t="s">
        <v>43</v>
      </c>
      <c r="AG153" s="63" t="s">
        <v>58</v>
      </c>
    </row>
    <row r="154" ht="13.9" spans="1:33">
      <c r="A154" s="4">
        <v>0</v>
      </c>
      <c r="B154" s="15">
        <v>153</v>
      </c>
      <c r="C154" s="31" t="s">
        <v>43</v>
      </c>
      <c r="D154" s="42">
        <v>62</v>
      </c>
      <c r="E154" s="2" t="s">
        <v>517</v>
      </c>
      <c r="F154" s="4" t="s">
        <v>636</v>
      </c>
      <c r="G154" s="4" t="s">
        <v>342</v>
      </c>
      <c r="H154" s="6">
        <f t="shared" si="20"/>
        <v>1.42293906810036</v>
      </c>
      <c r="I154" s="4">
        <v>296</v>
      </c>
      <c r="J154" s="4" t="s">
        <v>637</v>
      </c>
      <c r="K154" s="4" t="s">
        <v>638</v>
      </c>
      <c r="L154" s="4" t="s">
        <v>504</v>
      </c>
      <c r="M154" s="2" t="s">
        <v>131</v>
      </c>
      <c r="N154" s="2" t="s">
        <v>122</v>
      </c>
      <c r="O154" s="46">
        <f t="shared" si="21"/>
        <v>108</v>
      </c>
      <c r="P154" s="47">
        <f t="shared" si="22"/>
        <v>10.59844208</v>
      </c>
      <c r="Q154" s="47">
        <f t="shared" si="23"/>
        <v>421.189964157706</v>
      </c>
      <c r="R154" s="49">
        <f t="shared" si="19"/>
        <v>0.411801647516751</v>
      </c>
      <c r="S154" s="49">
        <f t="shared" si="24"/>
        <v>338.3374</v>
      </c>
      <c r="T154" s="49">
        <f t="shared" si="25"/>
        <v>199.4814</v>
      </c>
      <c r="U154" s="49">
        <f t="shared" si="26"/>
        <v>10.4266174407808</v>
      </c>
      <c r="V154" s="51">
        <v>3.09</v>
      </c>
      <c r="W154" s="49">
        <v>50.08</v>
      </c>
      <c r="X154" s="13">
        <v>0</v>
      </c>
      <c r="Y154" s="15">
        <v>1</v>
      </c>
      <c r="Z154" s="2" t="s">
        <v>33</v>
      </c>
      <c r="AA154" s="15">
        <v>1</v>
      </c>
      <c r="AB154" s="15">
        <v>1</v>
      </c>
      <c r="AC154" s="15">
        <v>1</v>
      </c>
      <c r="AD154" s="4" t="s">
        <v>44</v>
      </c>
      <c r="AE154" s="13">
        <v>1</v>
      </c>
      <c r="AF154" s="4" t="s">
        <v>33</v>
      </c>
      <c r="AG154" s="63" t="s">
        <v>58</v>
      </c>
    </row>
    <row r="155" ht="13.9" spans="1:33">
      <c r="A155" s="4">
        <v>0</v>
      </c>
      <c r="B155" s="15">
        <v>154</v>
      </c>
      <c r="C155" s="16" t="s">
        <v>33</v>
      </c>
      <c r="D155" s="17" t="s">
        <v>103</v>
      </c>
      <c r="E155" s="17" t="s">
        <v>588</v>
      </c>
      <c r="F155" s="17" t="s">
        <v>639</v>
      </c>
      <c r="G155" s="17">
        <v>1.24</v>
      </c>
      <c r="H155" s="6">
        <f t="shared" si="20"/>
        <v>4.26612903225806</v>
      </c>
      <c r="I155" s="17">
        <v>149</v>
      </c>
      <c r="J155" s="17">
        <v>1.32</v>
      </c>
      <c r="K155" s="17" t="s">
        <v>640</v>
      </c>
      <c r="L155" s="17" t="s">
        <v>473</v>
      </c>
      <c r="M155" s="2" t="s">
        <v>206</v>
      </c>
      <c r="N155" s="2" t="s">
        <v>297</v>
      </c>
      <c r="O155" s="46">
        <f t="shared" si="21"/>
        <v>98</v>
      </c>
      <c r="P155" s="47">
        <f t="shared" si="22"/>
        <v>8.95462112</v>
      </c>
      <c r="Q155" s="47">
        <f t="shared" si="23"/>
        <v>635.653225806452</v>
      </c>
      <c r="R155" s="49">
        <f t="shared" si="19"/>
        <v>0.1249387366083</v>
      </c>
      <c r="S155" s="49">
        <f t="shared" si="24"/>
        <v>116.9124</v>
      </c>
      <c r="T155" s="49">
        <f t="shared" si="25"/>
        <v>196.2378</v>
      </c>
      <c r="U155" s="49">
        <f t="shared" si="26"/>
        <v>9.34760494498489</v>
      </c>
      <c r="V155" s="13">
        <v>3.09</v>
      </c>
      <c r="W155" s="49">
        <v>48.93</v>
      </c>
      <c r="X155" s="13">
        <v>0</v>
      </c>
      <c r="Y155" s="17">
        <v>1</v>
      </c>
      <c r="Z155" s="2" t="s">
        <v>33</v>
      </c>
      <c r="AA155" s="17">
        <v>1</v>
      </c>
      <c r="AB155" s="17">
        <v>1</v>
      </c>
      <c r="AC155" s="17">
        <v>1</v>
      </c>
      <c r="AD155" s="17">
        <v>2</v>
      </c>
      <c r="AE155" s="12">
        <v>1</v>
      </c>
      <c r="AF155" s="17">
        <v>1</v>
      </c>
      <c r="AG155" s="63" t="s">
        <v>58</v>
      </c>
    </row>
    <row r="156" ht="13.9" spans="1:33">
      <c r="A156" s="4">
        <v>0</v>
      </c>
      <c r="B156" s="15">
        <v>155</v>
      </c>
      <c r="C156" s="16" t="s">
        <v>43</v>
      </c>
      <c r="D156" s="31" t="s">
        <v>68</v>
      </c>
      <c r="E156" s="28">
        <v>27.6</v>
      </c>
      <c r="F156" s="30">
        <v>2.94</v>
      </c>
      <c r="G156" s="30">
        <v>1.5</v>
      </c>
      <c r="H156" s="6">
        <f t="shared" si="20"/>
        <v>1.96</v>
      </c>
      <c r="I156" s="30">
        <v>150</v>
      </c>
      <c r="J156" s="30">
        <v>2.21</v>
      </c>
      <c r="K156" s="30">
        <v>9.22</v>
      </c>
      <c r="L156" s="30">
        <v>0.92</v>
      </c>
      <c r="M156" s="2" t="s">
        <v>370</v>
      </c>
      <c r="N156" s="2" t="s">
        <v>67</v>
      </c>
      <c r="O156" s="46">
        <f t="shared" si="21"/>
        <v>99.8</v>
      </c>
      <c r="P156" s="47">
        <f t="shared" si="22"/>
        <v>10.118142898</v>
      </c>
      <c r="Q156" s="47">
        <f t="shared" si="23"/>
        <v>294</v>
      </c>
      <c r="R156" s="49">
        <f t="shared" si="19"/>
        <v>0.380604446339555</v>
      </c>
      <c r="S156" s="49">
        <f t="shared" si="24"/>
        <v>195.7397</v>
      </c>
      <c r="T156" s="49">
        <f t="shared" si="25"/>
        <v>166.1444</v>
      </c>
      <c r="U156" s="49">
        <f t="shared" si="26"/>
        <v>9.6964958245399</v>
      </c>
      <c r="V156" s="51">
        <v>2.95</v>
      </c>
      <c r="W156" s="49">
        <v>28.54</v>
      </c>
      <c r="X156" s="52">
        <v>0</v>
      </c>
      <c r="Y156" s="15">
        <v>0</v>
      </c>
      <c r="Z156" s="2" t="s">
        <v>43</v>
      </c>
      <c r="AA156" s="15">
        <v>1</v>
      </c>
      <c r="AB156" s="15">
        <v>0</v>
      </c>
      <c r="AC156" s="15">
        <v>0</v>
      </c>
      <c r="AD156" s="30">
        <v>2</v>
      </c>
      <c r="AE156" s="61">
        <v>1</v>
      </c>
      <c r="AF156" s="30">
        <v>1</v>
      </c>
      <c r="AG156" s="63" t="str">
        <f>IF(W156&gt;=90,"1",IF(W156&gt;=60,"2",IF(W156&gt;=30,"3",IF(W156&gt;=15,"4",""))))</f>
        <v>4</v>
      </c>
    </row>
    <row r="157" ht="13.9" spans="1:33">
      <c r="A157" s="13">
        <v>1</v>
      </c>
      <c r="B157" s="15">
        <v>156</v>
      </c>
      <c r="C157" s="16" t="s">
        <v>33</v>
      </c>
      <c r="D157" s="31" t="s">
        <v>192</v>
      </c>
      <c r="E157" s="2" t="s">
        <v>641</v>
      </c>
      <c r="F157" s="4" t="s">
        <v>518</v>
      </c>
      <c r="G157" s="4" t="s">
        <v>642</v>
      </c>
      <c r="H157" s="6">
        <f t="shared" si="20"/>
        <v>2.02673796791444</v>
      </c>
      <c r="I157" s="4">
        <v>265</v>
      </c>
      <c r="J157" s="4" t="s">
        <v>245</v>
      </c>
      <c r="K157" s="4" t="s">
        <v>570</v>
      </c>
      <c r="L157" s="4" t="s">
        <v>643</v>
      </c>
      <c r="M157" s="2" t="s">
        <v>56</v>
      </c>
      <c r="N157" s="2" t="s">
        <v>273</v>
      </c>
      <c r="O157" s="46">
        <f t="shared" si="21"/>
        <v>109</v>
      </c>
      <c r="P157" s="47">
        <f t="shared" si="22"/>
        <v>11.66981264</v>
      </c>
      <c r="Q157" s="47">
        <f t="shared" si="23"/>
        <v>537.085561497326</v>
      </c>
      <c r="R157" s="49">
        <f t="shared" si="19"/>
        <v>0.221848749616356</v>
      </c>
      <c r="S157" s="49">
        <f t="shared" si="24"/>
        <v>119.5695</v>
      </c>
      <c r="T157" s="49">
        <f t="shared" si="25"/>
        <v>106.6784</v>
      </c>
      <c r="U157" s="49">
        <f t="shared" si="26"/>
        <v>8.76056931278799</v>
      </c>
      <c r="V157" s="51">
        <v>2.67</v>
      </c>
      <c r="W157" s="49">
        <v>34.84</v>
      </c>
      <c r="X157" s="13">
        <v>0</v>
      </c>
      <c r="Y157" s="15">
        <v>1</v>
      </c>
      <c r="Z157" s="2" t="s">
        <v>33</v>
      </c>
      <c r="AA157" s="15">
        <v>1</v>
      </c>
      <c r="AB157" s="15">
        <v>1</v>
      </c>
      <c r="AC157" s="15">
        <v>1</v>
      </c>
      <c r="AD157" s="4" t="s">
        <v>33</v>
      </c>
      <c r="AE157" s="13">
        <v>1</v>
      </c>
      <c r="AF157" s="4" t="s">
        <v>33</v>
      </c>
      <c r="AG157" s="63" t="s">
        <v>45</v>
      </c>
    </row>
    <row r="158" ht="13.9" spans="1:33">
      <c r="A158" s="13">
        <v>1</v>
      </c>
      <c r="B158" s="15">
        <v>157</v>
      </c>
      <c r="C158" s="16" t="s">
        <v>33</v>
      </c>
      <c r="D158" s="31" t="s">
        <v>644</v>
      </c>
      <c r="E158" s="2" t="s">
        <v>645</v>
      </c>
      <c r="F158" s="4" t="s">
        <v>646</v>
      </c>
      <c r="G158" s="4" t="s">
        <v>325</v>
      </c>
      <c r="H158" s="6">
        <f t="shared" si="20"/>
        <v>3.68263473053892</v>
      </c>
      <c r="I158" s="4" t="s">
        <v>457</v>
      </c>
      <c r="J158" s="4">
        <v>1.15</v>
      </c>
      <c r="K158" s="4" t="s">
        <v>443</v>
      </c>
      <c r="L158" s="4" t="s">
        <v>614</v>
      </c>
      <c r="M158" s="2" t="s">
        <v>93</v>
      </c>
      <c r="N158" s="2" t="s">
        <v>596</v>
      </c>
      <c r="O158" s="46">
        <f t="shared" si="21"/>
        <v>103.8</v>
      </c>
      <c r="P158" s="47">
        <f t="shared" si="22"/>
        <v>7.892178728</v>
      </c>
      <c r="Q158" s="47">
        <f t="shared" si="23"/>
        <v>924.34131736527</v>
      </c>
      <c r="R158" s="49">
        <f t="shared" si="19"/>
        <v>0.101656448032518</v>
      </c>
      <c r="S158" s="49">
        <f t="shared" si="24"/>
        <v>101.8555</v>
      </c>
      <c r="T158" s="49">
        <f t="shared" si="25"/>
        <v>102.714</v>
      </c>
      <c r="U158" s="49">
        <f t="shared" si="26"/>
        <v>8.5623563886574</v>
      </c>
      <c r="V158" s="51">
        <v>7.64</v>
      </c>
      <c r="W158" s="49">
        <v>40.42</v>
      </c>
      <c r="X158" s="13">
        <v>0</v>
      </c>
      <c r="Y158" s="15">
        <v>0</v>
      </c>
      <c r="Z158" s="2" t="s">
        <v>43</v>
      </c>
      <c r="AA158" s="15">
        <v>1</v>
      </c>
      <c r="AB158" s="15">
        <v>0</v>
      </c>
      <c r="AC158" s="15">
        <v>0</v>
      </c>
      <c r="AD158" s="4" t="s">
        <v>44</v>
      </c>
      <c r="AE158" s="13">
        <v>1</v>
      </c>
      <c r="AF158" s="4" t="s">
        <v>33</v>
      </c>
      <c r="AG158" s="63" t="s">
        <v>45</v>
      </c>
    </row>
    <row r="159" ht="13.9" spans="1:33">
      <c r="A159" s="13">
        <v>1</v>
      </c>
      <c r="B159" s="15">
        <v>158</v>
      </c>
      <c r="C159" s="16" t="s">
        <v>43</v>
      </c>
      <c r="D159" s="31" t="s">
        <v>59</v>
      </c>
      <c r="E159" s="2" t="s">
        <v>588</v>
      </c>
      <c r="F159" s="4" t="s">
        <v>647</v>
      </c>
      <c r="G159" s="4" t="s">
        <v>648</v>
      </c>
      <c r="H159" s="6">
        <f t="shared" si="20"/>
        <v>1.96825396825397</v>
      </c>
      <c r="I159" s="4" t="s">
        <v>539</v>
      </c>
      <c r="J159" s="4" t="s">
        <v>98</v>
      </c>
      <c r="K159" s="4">
        <v>18</v>
      </c>
      <c r="L159" s="4" t="s">
        <v>325</v>
      </c>
      <c r="M159" s="2" t="s">
        <v>213</v>
      </c>
      <c r="N159" s="2" t="s">
        <v>315</v>
      </c>
      <c r="O159" s="46">
        <f t="shared" si="21"/>
        <v>111.6</v>
      </c>
      <c r="P159" s="47">
        <f t="shared" si="22"/>
        <v>8.918878676</v>
      </c>
      <c r="Q159" s="47">
        <f t="shared" si="23"/>
        <v>480.253968253968</v>
      </c>
      <c r="R159" s="49">
        <f t="shared" si="19"/>
        <v>-0.118912750191626</v>
      </c>
      <c r="S159" s="49">
        <f t="shared" si="24"/>
        <v>112.4839</v>
      </c>
      <c r="T159" s="49">
        <f t="shared" si="25"/>
        <v>324.36</v>
      </c>
      <c r="U159" s="49">
        <f t="shared" si="26"/>
        <v>9.8115169298084</v>
      </c>
      <c r="V159" s="51">
        <v>2.59</v>
      </c>
      <c r="W159" s="49">
        <v>42.14</v>
      </c>
      <c r="X159" s="13">
        <v>0</v>
      </c>
      <c r="Y159" s="15">
        <v>1</v>
      </c>
      <c r="Z159" s="2" t="s">
        <v>33</v>
      </c>
      <c r="AA159" s="15">
        <v>1</v>
      </c>
      <c r="AB159" s="15">
        <v>1</v>
      </c>
      <c r="AC159" s="15">
        <v>1</v>
      </c>
      <c r="AD159" s="4" t="s">
        <v>33</v>
      </c>
      <c r="AE159" s="13">
        <v>1</v>
      </c>
      <c r="AF159" s="4" t="s">
        <v>33</v>
      </c>
      <c r="AG159" s="63" t="s">
        <v>45</v>
      </c>
    </row>
    <row r="160" ht="13.9" spans="1:33">
      <c r="A160" s="4">
        <v>0</v>
      </c>
      <c r="B160" s="15">
        <v>159</v>
      </c>
      <c r="C160" s="16" t="s">
        <v>43</v>
      </c>
      <c r="D160" s="17" t="s">
        <v>68</v>
      </c>
      <c r="E160" s="17" t="s">
        <v>649</v>
      </c>
      <c r="F160" s="17" t="s">
        <v>408</v>
      </c>
      <c r="G160" s="17" t="s">
        <v>166</v>
      </c>
      <c r="H160" s="6">
        <f t="shared" si="20"/>
        <v>2.94252873563218</v>
      </c>
      <c r="I160" s="17" t="s">
        <v>606</v>
      </c>
      <c r="J160" s="17" t="s">
        <v>174</v>
      </c>
      <c r="K160" s="17" t="s">
        <v>650</v>
      </c>
      <c r="L160" s="17" t="s">
        <v>259</v>
      </c>
      <c r="M160" s="2" t="s">
        <v>41</v>
      </c>
      <c r="N160" s="2" t="s">
        <v>394</v>
      </c>
      <c r="O160" s="46">
        <f t="shared" si="21"/>
        <v>103.2</v>
      </c>
      <c r="P160" s="47">
        <f t="shared" si="22"/>
        <v>10.382460632</v>
      </c>
      <c r="Q160" s="47">
        <f t="shared" si="23"/>
        <v>762.114942528736</v>
      </c>
      <c r="R160" s="49">
        <f t="shared" si="19"/>
        <v>-0.268196142542555</v>
      </c>
      <c r="S160" s="49">
        <f t="shared" si="24"/>
        <v>91.2271</v>
      </c>
      <c r="T160" s="49">
        <f t="shared" si="25"/>
        <v>136.051</v>
      </c>
      <c r="U160" s="49">
        <f t="shared" si="26"/>
        <v>8.73323463694422</v>
      </c>
      <c r="V160" s="13">
        <v>2.48</v>
      </c>
      <c r="W160" s="49">
        <v>58.14</v>
      </c>
      <c r="X160" s="13">
        <v>0</v>
      </c>
      <c r="Y160" s="17">
        <v>1</v>
      </c>
      <c r="Z160" s="2" t="s">
        <v>33</v>
      </c>
      <c r="AA160" s="17">
        <v>1</v>
      </c>
      <c r="AB160" s="17">
        <v>1</v>
      </c>
      <c r="AC160" s="17">
        <v>1</v>
      </c>
      <c r="AD160" s="17" t="s">
        <v>33</v>
      </c>
      <c r="AE160" s="33">
        <v>1</v>
      </c>
      <c r="AF160" s="17" t="s">
        <v>33</v>
      </c>
      <c r="AG160" s="63" t="s">
        <v>58</v>
      </c>
    </row>
    <row r="161" ht="13.9" spans="1:33">
      <c r="A161" s="4">
        <v>0</v>
      </c>
      <c r="B161" s="15">
        <v>160</v>
      </c>
      <c r="C161" s="16" t="s">
        <v>33</v>
      </c>
      <c r="D161" s="17" t="s">
        <v>187</v>
      </c>
      <c r="E161" s="17" t="s">
        <v>651</v>
      </c>
      <c r="F161" s="17" t="s">
        <v>409</v>
      </c>
      <c r="G161" s="17" t="s">
        <v>652</v>
      </c>
      <c r="H161" s="6">
        <f t="shared" si="20"/>
        <v>1.02803738317757</v>
      </c>
      <c r="I161" s="17" t="s">
        <v>228</v>
      </c>
      <c r="J161" s="17" t="s">
        <v>393</v>
      </c>
      <c r="K161" s="17" t="s">
        <v>653</v>
      </c>
      <c r="L161" s="17" t="s">
        <v>654</v>
      </c>
      <c r="M161" s="2" t="s">
        <v>213</v>
      </c>
      <c r="N161" s="2" t="s">
        <v>84</v>
      </c>
      <c r="O161" s="46">
        <f t="shared" si="21"/>
        <v>110.4</v>
      </c>
      <c r="P161" s="47">
        <f t="shared" si="22"/>
        <v>11.2660556</v>
      </c>
      <c r="Q161" s="47">
        <f t="shared" si="23"/>
        <v>221.028037383178</v>
      </c>
      <c r="R161" s="49">
        <f t="shared" si="19"/>
        <v>0.0477727817960007</v>
      </c>
      <c r="S161" s="49">
        <f t="shared" si="24"/>
        <v>85.0272</v>
      </c>
      <c r="T161" s="49">
        <f t="shared" si="25"/>
        <v>132.6272</v>
      </c>
      <c r="U161" s="49">
        <f t="shared" si="26"/>
        <v>8.63736620966227</v>
      </c>
      <c r="V161" s="13">
        <v>2.47</v>
      </c>
      <c r="W161" s="49">
        <v>29.67</v>
      </c>
      <c r="X161" s="33">
        <v>0</v>
      </c>
      <c r="Y161" s="17">
        <v>1</v>
      </c>
      <c r="Z161" s="2" t="s">
        <v>33</v>
      </c>
      <c r="AA161" s="17">
        <v>1</v>
      </c>
      <c r="AB161" s="17">
        <v>1</v>
      </c>
      <c r="AC161" s="17">
        <v>1</v>
      </c>
      <c r="AD161" s="17" t="s">
        <v>44</v>
      </c>
      <c r="AE161" s="12">
        <v>1</v>
      </c>
      <c r="AF161" s="17" t="s">
        <v>33</v>
      </c>
      <c r="AG161" s="63" t="str">
        <f>IF(W161&gt;=90,"1",IF(W161&gt;=60,"2",IF(W161&gt;=30,"3",IF(W161&gt;=15,"4",""))))</f>
        <v>4</v>
      </c>
    </row>
    <row r="162" s="2" customFormat="1" ht="13.9" spans="1:33">
      <c r="A162" s="4">
        <v>0</v>
      </c>
      <c r="B162" s="15">
        <v>161</v>
      </c>
      <c r="C162" s="16" t="s">
        <v>33</v>
      </c>
      <c r="D162" s="17" t="s">
        <v>75</v>
      </c>
      <c r="E162" s="17" t="s">
        <v>452</v>
      </c>
      <c r="F162" s="17">
        <v>5.83</v>
      </c>
      <c r="G162" s="17">
        <v>1.7</v>
      </c>
      <c r="H162" s="6">
        <f t="shared" si="20"/>
        <v>3.42941176470588</v>
      </c>
      <c r="I162" s="17">
        <v>256</v>
      </c>
      <c r="J162" s="17" t="s">
        <v>270</v>
      </c>
      <c r="K162" s="17" t="s">
        <v>655</v>
      </c>
      <c r="L162" s="17">
        <v>1.3</v>
      </c>
      <c r="M162" s="2" t="s">
        <v>153</v>
      </c>
      <c r="N162" s="2" t="s">
        <v>297</v>
      </c>
      <c r="O162" s="46">
        <f t="shared" si="21"/>
        <v>101.2</v>
      </c>
      <c r="P162" s="47">
        <f t="shared" si="22"/>
        <v>8.364187548</v>
      </c>
      <c r="Q162" s="47">
        <f t="shared" si="23"/>
        <v>877.929411764706</v>
      </c>
      <c r="R162" s="49">
        <f t="shared" si="19"/>
        <v>0.173858377623389</v>
      </c>
      <c r="S162" s="49">
        <f t="shared" si="24"/>
        <v>171.8258</v>
      </c>
      <c r="T162" s="49">
        <f t="shared" si="25"/>
        <v>117.6706</v>
      </c>
      <c r="U162" s="49">
        <f t="shared" si="26"/>
        <v>9.22122318780531</v>
      </c>
      <c r="V162" s="13">
        <v>2</v>
      </c>
      <c r="W162" s="49">
        <v>57.1</v>
      </c>
      <c r="X162" s="33">
        <v>0</v>
      </c>
      <c r="Y162" s="17">
        <v>1</v>
      </c>
      <c r="Z162" s="2" t="s">
        <v>33</v>
      </c>
      <c r="AA162" s="17">
        <v>1</v>
      </c>
      <c r="AB162" s="17">
        <v>1</v>
      </c>
      <c r="AC162" s="17">
        <v>1</v>
      </c>
      <c r="AD162" s="17" t="s">
        <v>33</v>
      </c>
      <c r="AE162" s="33">
        <v>1</v>
      </c>
      <c r="AF162" s="17" t="s">
        <v>43</v>
      </c>
      <c r="AG162" s="63" t="s">
        <v>58</v>
      </c>
    </row>
    <row r="163" s="2" customFormat="1" ht="13.9" spans="1:33">
      <c r="A163" s="4">
        <v>0</v>
      </c>
      <c r="B163" s="15">
        <v>162</v>
      </c>
      <c r="C163" s="2" t="s">
        <v>43</v>
      </c>
      <c r="D163" s="2" t="s">
        <v>75</v>
      </c>
      <c r="E163" s="2" t="s">
        <v>656</v>
      </c>
      <c r="F163" s="4" t="s">
        <v>657</v>
      </c>
      <c r="G163" s="4" t="s">
        <v>413</v>
      </c>
      <c r="H163" s="6">
        <f t="shared" si="20"/>
        <v>2.13812154696133</v>
      </c>
      <c r="I163" s="4" t="s">
        <v>658</v>
      </c>
      <c r="J163" s="4" t="s">
        <v>598</v>
      </c>
      <c r="K163" s="4" t="s">
        <v>90</v>
      </c>
      <c r="L163" s="4" t="s">
        <v>65</v>
      </c>
      <c r="M163" s="2" t="s">
        <v>199</v>
      </c>
      <c r="N163" s="2" t="s">
        <v>305</v>
      </c>
      <c r="O163" s="46">
        <f t="shared" si="21"/>
        <v>88</v>
      </c>
      <c r="P163" s="47">
        <f t="shared" si="22"/>
        <v>7.38245352</v>
      </c>
      <c r="Q163" s="47">
        <f t="shared" si="23"/>
        <v>547.359116022099</v>
      </c>
      <c r="R163" s="49">
        <f t="shared" si="19"/>
        <v>-0.277227080991356</v>
      </c>
      <c r="S163" s="49">
        <f t="shared" si="24"/>
        <v>66.4275</v>
      </c>
      <c r="T163" s="49">
        <f t="shared" si="25"/>
        <v>80.5494</v>
      </c>
      <c r="U163" s="49">
        <f t="shared" si="26"/>
        <v>7.89183460761543</v>
      </c>
      <c r="V163" s="51">
        <v>1.95</v>
      </c>
      <c r="W163" s="49">
        <v>46.15</v>
      </c>
      <c r="X163" s="13">
        <v>0</v>
      </c>
      <c r="Y163" s="15">
        <v>0</v>
      </c>
      <c r="Z163" s="2" t="s">
        <v>33</v>
      </c>
      <c r="AA163" s="15">
        <v>1</v>
      </c>
      <c r="AB163" s="15">
        <v>1</v>
      </c>
      <c r="AC163" s="15">
        <v>1</v>
      </c>
      <c r="AD163" s="4" t="s">
        <v>44</v>
      </c>
      <c r="AE163" s="45">
        <v>1</v>
      </c>
      <c r="AF163" s="4" t="s">
        <v>33</v>
      </c>
      <c r="AG163" s="63" t="s">
        <v>58</v>
      </c>
    </row>
    <row r="164" ht="13.9" spans="1:33">
      <c r="A164" s="4">
        <v>0</v>
      </c>
      <c r="B164" s="15">
        <v>163</v>
      </c>
      <c r="C164" s="16" t="s">
        <v>33</v>
      </c>
      <c r="D164" s="17" t="s">
        <v>194</v>
      </c>
      <c r="E164" s="17" t="s">
        <v>511</v>
      </c>
      <c r="F164" s="17">
        <v>4.29</v>
      </c>
      <c r="G164" s="17">
        <v>2.03</v>
      </c>
      <c r="H164" s="6">
        <f t="shared" si="20"/>
        <v>2.11330049261084</v>
      </c>
      <c r="I164" s="17" t="s">
        <v>659</v>
      </c>
      <c r="J164" s="17" t="s">
        <v>44</v>
      </c>
      <c r="K164" s="17" t="s">
        <v>660</v>
      </c>
      <c r="L164" s="17" t="s">
        <v>508</v>
      </c>
      <c r="M164" s="2" t="s">
        <v>364</v>
      </c>
      <c r="N164" s="2" t="s">
        <v>596</v>
      </c>
      <c r="O164" s="46">
        <f t="shared" si="21"/>
        <v>99.4</v>
      </c>
      <c r="P164" s="47">
        <f t="shared" si="22"/>
        <v>10.584608856</v>
      </c>
      <c r="Q164" s="47">
        <f t="shared" si="23"/>
        <v>625.536945812808</v>
      </c>
      <c r="R164" s="49">
        <f t="shared" si="19"/>
        <v>0.361510743045363</v>
      </c>
      <c r="S164" s="49">
        <f t="shared" si="24"/>
        <v>177.14</v>
      </c>
      <c r="T164" s="49">
        <f t="shared" si="25"/>
        <v>139.1144</v>
      </c>
      <c r="U164" s="49">
        <f t="shared" si="26"/>
        <v>9.41908981603837</v>
      </c>
      <c r="V164" s="13">
        <v>1.94</v>
      </c>
      <c r="W164" s="49">
        <v>56.65</v>
      </c>
      <c r="X164" s="33">
        <v>0</v>
      </c>
      <c r="Y164" s="17">
        <v>0</v>
      </c>
      <c r="Z164" s="2" t="s">
        <v>33</v>
      </c>
      <c r="AA164" s="17">
        <v>1</v>
      </c>
      <c r="AB164" s="17">
        <v>1</v>
      </c>
      <c r="AC164" s="17">
        <v>0</v>
      </c>
      <c r="AD164" s="17">
        <v>1</v>
      </c>
      <c r="AE164" s="12">
        <v>1</v>
      </c>
      <c r="AF164" s="17">
        <v>1</v>
      </c>
      <c r="AG164" s="63" t="s">
        <v>58</v>
      </c>
    </row>
    <row r="165" ht="13.9" spans="1:33">
      <c r="A165" s="4">
        <v>0</v>
      </c>
      <c r="B165" s="15">
        <v>164</v>
      </c>
      <c r="C165" s="16" t="s">
        <v>33</v>
      </c>
      <c r="D165" s="17">
        <v>55</v>
      </c>
      <c r="E165" s="17">
        <v>26</v>
      </c>
      <c r="F165" s="17">
        <v>5.63</v>
      </c>
      <c r="G165" s="17">
        <v>1.85</v>
      </c>
      <c r="H165" s="6">
        <f t="shared" si="20"/>
        <v>3.04324324324324</v>
      </c>
      <c r="I165" s="17">
        <v>271</v>
      </c>
      <c r="J165" s="17">
        <v>2.92</v>
      </c>
      <c r="K165" s="17">
        <v>8.69</v>
      </c>
      <c r="L165" s="17">
        <v>1.27</v>
      </c>
      <c r="M165" s="2" t="s">
        <v>66</v>
      </c>
      <c r="N165" s="2" t="s">
        <v>94</v>
      </c>
      <c r="O165" s="46">
        <f t="shared" si="21"/>
        <v>107.6</v>
      </c>
      <c r="P165" s="47">
        <f t="shared" si="22"/>
        <v>9.5642431</v>
      </c>
      <c r="Q165" s="47">
        <f t="shared" si="23"/>
        <v>824.718918918919</v>
      </c>
      <c r="R165" s="49">
        <f t="shared" si="19"/>
        <v>0.361579130492461</v>
      </c>
      <c r="S165" s="49">
        <f t="shared" si="24"/>
        <v>258.6244</v>
      </c>
      <c r="T165" s="49">
        <f t="shared" si="25"/>
        <v>156.5938</v>
      </c>
      <c r="U165" s="49">
        <f t="shared" si="26"/>
        <v>9.91588482699923</v>
      </c>
      <c r="V165" s="13">
        <v>1.82</v>
      </c>
      <c r="W165" s="49">
        <v>57.57</v>
      </c>
      <c r="X165" s="33">
        <v>0</v>
      </c>
      <c r="Y165" s="17">
        <v>0</v>
      </c>
      <c r="Z165" s="2" t="s">
        <v>43</v>
      </c>
      <c r="AA165" s="17">
        <v>1</v>
      </c>
      <c r="AB165" s="17">
        <v>0</v>
      </c>
      <c r="AC165" s="17">
        <v>0</v>
      </c>
      <c r="AD165" s="17">
        <v>2</v>
      </c>
      <c r="AE165" s="12">
        <v>1</v>
      </c>
      <c r="AF165" s="17">
        <v>1</v>
      </c>
      <c r="AG165" s="63" t="s">
        <v>58</v>
      </c>
    </row>
    <row r="166" s="2" customFormat="1" ht="13.9" spans="1:33">
      <c r="A166" s="4">
        <v>0</v>
      </c>
      <c r="B166" s="15">
        <v>165</v>
      </c>
      <c r="C166" s="16" t="s">
        <v>33</v>
      </c>
      <c r="D166" s="2" t="s">
        <v>621</v>
      </c>
      <c r="E166" s="2" t="s">
        <v>661</v>
      </c>
      <c r="F166" s="4" t="s">
        <v>662</v>
      </c>
      <c r="G166" s="4" t="s">
        <v>663</v>
      </c>
      <c r="H166" s="6">
        <f t="shared" si="20"/>
        <v>1.85606060606061</v>
      </c>
      <c r="I166" s="4" t="s">
        <v>175</v>
      </c>
      <c r="J166" s="4" t="s">
        <v>612</v>
      </c>
      <c r="K166" s="4" t="s">
        <v>664</v>
      </c>
      <c r="L166" s="4" t="s">
        <v>71</v>
      </c>
      <c r="M166" s="2" t="s">
        <v>665</v>
      </c>
      <c r="N166" s="2" t="s">
        <v>394</v>
      </c>
      <c r="O166" s="46">
        <f t="shared" si="21"/>
        <v>99.6</v>
      </c>
      <c r="P166" s="47">
        <f t="shared" si="22"/>
        <v>8.9476451</v>
      </c>
      <c r="Q166" s="47">
        <f t="shared" si="23"/>
        <v>321.098484848485</v>
      </c>
      <c r="R166" s="49">
        <f t="shared" si="19"/>
        <v>0.270069539972589</v>
      </c>
      <c r="S166" s="49">
        <f t="shared" si="24"/>
        <v>179.7971</v>
      </c>
      <c r="T166" s="49">
        <f t="shared" si="25"/>
        <v>111.0032</v>
      </c>
      <c r="U166" s="49">
        <f t="shared" si="26"/>
        <v>9.20824084204086</v>
      </c>
      <c r="V166" s="51">
        <v>1.78</v>
      </c>
      <c r="W166" s="49">
        <v>57.66</v>
      </c>
      <c r="X166" s="13">
        <v>0</v>
      </c>
      <c r="Y166" s="15">
        <v>0</v>
      </c>
      <c r="Z166" s="2" t="s">
        <v>43</v>
      </c>
      <c r="AA166" s="15">
        <v>0</v>
      </c>
      <c r="AB166" s="15">
        <v>0</v>
      </c>
      <c r="AC166" s="15">
        <v>0</v>
      </c>
      <c r="AD166" s="4" t="s">
        <v>44</v>
      </c>
      <c r="AE166" s="13">
        <v>1</v>
      </c>
      <c r="AF166" s="4" t="s">
        <v>43</v>
      </c>
      <c r="AG166" s="63" t="s">
        <v>58</v>
      </c>
    </row>
    <row r="167" s="2" customFormat="1" ht="13.9" spans="1:33">
      <c r="A167" s="4">
        <v>0</v>
      </c>
      <c r="B167" s="15">
        <v>166</v>
      </c>
      <c r="C167" s="16" t="s">
        <v>43</v>
      </c>
      <c r="D167" s="17" t="s">
        <v>121</v>
      </c>
      <c r="E167" s="17" t="s">
        <v>641</v>
      </c>
      <c r="F167" s="17">
        <v>4.33</v>
      </c>
      <c r="G167" s="17">
        <v>2.22</v>
      </c>
      <c r="H167" s="6">
        <f t="shared" si="20"/>
        <v>1.95045045045045</v>
      </c>
      <c r="I167" s="17">
        <v>260</v>
      </c>
      <c r="J167" s="17" t="s">
        <v>545</v>
      </c>
      <c r="K167" s="17" t="s">
        <v>666</v>
      </c>
      <c r="L167" s="17" t="s">
        <v>152</v>
      </c>
      <c r="M167" s="2" t="s">
        <v>398</v>
      </c>
      <c r="N167" s="2" t="s">
        <v>67</v>
      </c>
      <c r="O167" s="46">
        <f t="shared" si="21"/>
        <v>113.8</v>
      </c>
      <c r="P167" s="47">
        <f t="shared" si="22"/>
        <v>11.049918488</v>
      </c>
      <c r="Q167" s="47">
        <f t="shared" si="23"/>
        <v>507.117117117117</v>
      </c>
      <c r="R167" s="49">
        <f t="shared" si="19"/>
        <v>0.418669493530782</v>
      </c>
      <c r="S167" s="49">
        <f t="shared" si="24"/>
        <v>209.0252</v>
      </c>
      <c r="T167" s="49">
        <f t="shared" si="25"/>
        <v>159.1166</v>
      </c>
      <c r="U167" s="49">
        <f t="shared" si="26"/>
        <v>9.71894490509513</v>
      </c>
      <c r="V167" s="13">
        <v>1.5</v>
      </c>
      <c r="W167" s="49">
        <v>55</v>
      </c>
      <c r="X167" s="33">
        <v>0</v>
      </c>
      <c r="Y167" s="17">
        <v>1</v>
      </c>
      <c r="Z167" s="2" t="s">
        <v>33</v>
      </c>
      <c r="AA167" s="17">
        <v>1</v>
      </c>
      <c r="AB167" s="17">
        <v>1</v>
      </c>
      <c r="AC167" s="17">
        <v>1</v>
      </c>
      <c r="AD167" s="17" t="s">
        <v>44</v>
      </c>
      <c r="AE167" s="33">
        <v>1</v>
      </c>
      <c r="AF167" s="17" t="s">
        <v>33</v>
      </c>
      <c r="AG167" s="63" t="s">
        <v>58</v>
      </c>
    </row>
    <row r="168" s="2" customFormat="1" ht="13.9" spans="1:33">
      <c r="A168" s="4">
        <v>0</v>
      </c>
      <c r="B168" s="15">
        <v>167</v>
      </c>
      <c r="C168" s="16" t="s">
        <v>33</v>
      </c>
      <c r="D168" s="5">
        <v>55</v>
      </c>
      <c r="E168" s="5">
        <v>25.4</v>
      </c>
      <c r="F168" s="5">
        <v>3.1</v>
      </c>
      <c r="G168" s="5">
        <v>1.91</v>
      </c>
      <c r="H168" s="6">
        <f t="shared" si="20"/>
        <v>1.62303664921466</v>
      </c>
      <c r="I168" s="5">
        <v>184</v>
      </c>
      <c r="J168" s="5">
        <v>0.65</v>
      </c>
      <c r="K168" s="5">
        <v>5.61</v>
      </c>
      <c r="L168" s="5">
        <v>1.18</v>
      </c>
      <c r="M168" s="2" t="s">
        <v>206</v>
      </c>
      <c r="N168" s="2" t="s">
        <v>394</v>
      </c>
      <c r="O168" s="46">
        <f t="shared" si="21"/>
        <v>100.4</v>
      </c>
      <c r="P168" s="47">
        <f t="shared" si="22"/>
        <v>9.0093049</v>
      </c>
      <c r="Q168" s="47">
        <f t="shared" si="23"/>
        <v>298.638743455497</v>
      </c>
      <c r="R168" s="49">
        <f t="shared" si="19"/>
        <v>-0.25896865066327</v>
      </c>
      <c r="S168" s="49">
        <f t="shared" si="24"/>
        <v>57.5705</v>
      </c>
      <c r="T168" s="49">
        <f t="shared" si="25"/>
        <v>101.0922</v>
      </c>
      <c r="U168" s="49">
        <f t="shared" si="26"/>
        <v>7.97589607488389</v>
      </c>
      <c r="V168" s="13">
        <v>1.32</v>
      </c>
      <c r="W168" s="49">
        <v>46.8</v>
      </c>
      <c r="X168" s="11">
        <v>0</v>
      </c>
      <c r="Y168" s="5">
        <v>0</v>
      </c>
      <c r="Z168" s="2" t="s">
        <v>43</v>
      </c>
      <c r="AA168" s="5">
        <v>1</v>
      </c>
      <c r="AB168" s="5">
        <v>0</v>
      </c>
      <c r="AC168" s="5">
        <v>0</v>
      </c>
      <c r="AD168" s="5">
        <v>2</v>
      </c>
      <c r="AE168" s="12">
        <v>1</v>
      </c>
      <c r="AF168" s="5">
        <v>1</v>
      </c>
      <c r="AG168" s="63" t="s">
        <v>58</v>
      </c>
    </row>
    <row r="169" ht="13.9" spans="1:33">
      <c r="A169" s="4">
        <v>0</v>
      </c>
      <c r="B169" s="15">
        <v>168</v>
      </c>
      <c r="C169" s="15">
        <v>1</v>
      </c>
      <c r="D169" s="17" t="s">
        <v>121</v>
      </c>
      <c r="E169" s="17" t="s">
        <v>667</v>
      </c>
      <c r="F169" s="17" t="s">
        <v>668</v>
      </c>
      <c r="G169" s="17" t="s">
        <v>504</v>
      </c>
      <c r="H169" s="6">
        <f t="shared" si="20"/>
        <v>1.83783783783784</v>
      </c>
      <c r="I169" s="17" t="s">
        <v>489</v>
      </c>
      <c r="J169" s="17" t="s">
        <v>669</v>
      </c>
      <c r="K169" s="17" t="s">
        <v>240</v>
      </c>
      <c r="L169" s="17" t="s">
        <v>101</v>
      </c>
      <c r="M169" s="2" t="s">
        <v>469</v>
      </c>
      <c r="N169" s="2" t="s">
        <v>67</v>
      </c>
      <c r="O169" s="46">
        <f t="shared" si="21"/>
        <v>99.4</v>
      </c>
      <c r="P169" s="47">
        <f t="shared" si="22"/>
        <v>9.929011544</v>
      </c>
      <c r="Q169" s="47">
        <f t="shared" si="23"/>
        <v>216.864864864865</v>
      </c>
      <c r="R169" s="49">
        <f t="shared" si="19"/>
        <v>0.341607869172493</v>
      </c>
      <c r="S169" s="49">
        <f t="shared" si="24"/>
        <v>188.6541</v>
      </c>
      <c r="T169" s="49">
        <f t="shared" si="25"/>
        <v>115.5082</v>
      </c>
      <c r="U169" s="49">
        <f t="shared" si="26"/>
        <v>9.29610952209565</v>
      </c>
      <c r="V169" s="13">
        <v>1.25</v>
      </c>
      <c r="W169" s="49">
        <v>59.67</v>
      </c>
      <c r="X169" s="13">
        <v>0</v>
      </c>
      <c r="Y169" s="17">
        <v>0</v>
      </c>
      <c r="Z169" s="2" t="s">
        <v>43</v>
      </c>
      <c r="AA169" s="17">
        <v>1</v>
      </c>
      <c r="AB169" s="17">
        <v>0</v>
      </c>
      <c r="AC169" s="17">
        <v>0</v>
      </c>
      <c r="AD169" s="17" t="s">
        <v>33</v>
      </c>
      <c r="AE169" s="33">
        <v>1</v>
      </c>
      <c r="AF169" s="17" t="s">
        <v>33</v>
      </c>
      <c r="AG169" s="63" t="s">
        <v>58</v>
      </c>
    </row>
    <row r="170" ht="13.9" spans="1:33">
      <c r="A170" s="4">
        <v>0</v>
      </c>
      <c r="B170" s="15">
        <v>169</v>
      </c>
      <c r="C170" s="16" t="s">
        <v>33</v>
      </c>
      <c r="D170" s="17" t="s">
        <v>492</v>
      </c>
      <c r="E170" s="17" t="s">
        <v>76</v>
      </c>
      <c r="F170" s="17" t="s">
        <v>670</v>
      </c>
      <c r="G170" s="17" t="s">
        <v>44</v>
      </c>
      <c r="H170" s="6">
        <f t="shared" si="20"/>
        <v>1.675</v>
      </c>
      <c r="I170" s="17" t="s">
        <v>671</v>
      </c>
      <c r="J170" s="17" t="s">
        <v>672</v>
      </c>
      <c r="K170" s="17" t="s">
        <v>673</v>
      </c>
      <c r="L170" s="17" t="s">
        <v>368</v>
      </c>
      <c r="M170" s="2" t="s">
        <v>41</v>
      </c>
      <c r="N170" s="2" t="s">
        <v>273</v>
      </c>
      <c r="O170" s="46">
        <f t="shared" si="21"/>
        <v>99</v>
      </c>
      <c r="P170" s="47">
        <f t="shared" si="22"/>
        <v>8.09751584</v>
      </c>
      <c r="Q170" s="47">
        <f t="shared" si="23"/>
        <v>480.725</v>
      </c>
      <c r="R170" s="49">
        <f t="shared" si="19"/>
        <v>0.661788423953394</v>
      </c>
      <c r="S170" s="49">
        <f t="shared" si="24"/>
        <v>317.0806</v>
      </c>
      <c r="T170" s="49">
        <f t="shared" si="25"/>
        <v>251.1988</v>
      </c>
      <c r="U170" s="49">
        <f t="shared" si="26"/>
        <v>10.5922534771867</v>
      </c>
      <c r="V170" s="13">
        <v>1.21</v>
      </c>
      <c r="W170" s="49">
        <v>58.24</v>
      </c>
      <c r="X170" s="33">
        <v>0</v>
      </c>
      <c r="Y170" s="17">
        <v>1</v>
      </c>
      <c r="Z170" s="2" t="s">
        <v>33</v>
      </c>
      <c r="AA170" s="17">
        <v>1</v>
      </c>
      <c r="AB170" s="17">
        <v>1</v>
      </c>
      <c r="AC170" s="17">
        <v>0</v>
      </c>
      <c r="AD170" s="17" t="s">
        <v>33</v>
      </c>
      <c r="AE170" s="33">
        <v>1</v>
      </c>
      <c r="AF170" s="17" t="s">
        <v>33</v>
      </c>
      <c r="AG170" s="63" t="s">
        <v>58</v>
      </c>
    </row>
    <row r="171" ht="13.9" spans="1:33">
      <c r="A171" s="4">
        <v>0</v>
      </c>
      <c r="B171" s="15">
        <v>170</v>
      </c>
      <c r="C171" s="16" t="s">
        <v>33</v>
      </c>
      <c r="D171" s="31" t="s">
        <v>306</v>
      </c>
      <c r="E171" s="2" t="s">
        <v>239</v>
      </c>
      <c r="F171" s="4" t="s">
        <v>460</v>
      </c>
      <c r="G171" s="4" t="s">
        <v>313</v>
      </c>
      <c r="H171" s="6">
        <f t="shared" si="20"/>
        <v>4.41176470588235</v>
      </c>
      <c r="I171" s="4" t="s">
        <v>628</v>
      </c>
      <c r="J171" s="4" t="s">
        <v>313</v>
      </c>
      <c r="K171" s="4" t="s">
        <v>608</v>
      </c>
      <c r="L171" s="4" t="s">
        <v>98</v>
      </c>
      <c r="M171" s="2" t="s">
        <v>102</v>
      </c>
      <c r="N171" s="2" t="s">
        <v>154</v>
      </c>
      <c r="O171" s="46">
        <f t="shared" si="21"/>
        <v>105.8</v>
      </c>
      <c r="P171" s="47">
        <f t="shared" si="22"/>
        <v>8.394954712</v>
      </c>
      <c r="Q171" s="47">
        <f t="shared" si="23"/>
        <v>900</v>
      </c>
      <c r="R171" s="49">
        <f t="shared" si="19"/>
        <v>-0.174384795241664</v>
      </c>
      <c r="S171" s="49">
        <f t="shared" si="24"/>
        <v>75.2845</v>
      </c>
      <c r="T171" s="49">
        <f t="shared" si="25"/>
        <v>163.081</v>
      </c>
      <c r="U171" s="49">
        <f t="shared" si="26"/>
        <v>8.7223740996558</v>
      </c>
      <c r="V171" s="51">
        <v>9.19</v>
      </c>
      <c r="W171" s="49">
        <v>51.07</v>
      </c>
      <c r="X171" s="13">
        <v>0</v>
      </c>
      <c r="Y171" s="15">
        <v>1</v>
      </c>
      <c r="Z171" s="2" t="s">
        <v>33</v>
      </c>
      <c r="AA171" s="15">
        <v>0</v>
      </c>
      <c r="AB171" s="15">
        <v>0</v>
      </c>
      <c r="AC171" s="15">
        <v>0</v>
      </c>
      <c r="AD171" s="4" t="s">
        <v>33</v>
      </c>
      <c r="AE171" s="13">
        <v>1</v>
      </c>
      <c r="AF171" s="4" t="s">
        <v>33</v>
      </c>
      <c r="AG171" s="63" t="s">
        <v>58</v>
      </c>
    </row>
    <row r="172" ht="13.9" spans="1:33">
      <c r="A172" s="4">
        <v>0</v>
      </c>
      <c r="B172" s="15">
        <v>171</v>
      </c>
      <c r="C172" s="15">
        <v>1</v>
      </c>
      <c r="D172" s="17" t="s">
        <v>186</v>
      </c>
      <c r="E172" s="17" t="s">
        <v>609</v>
      </c>
      <c r="F172" s="17" t="s">
        <v>435</v>
      </c>
      <c r="G172" s="17" t="s">
        <v>507</v>
      </c>
      <c r="H172" s="6">
        <f t="shared" si="20"/>
        <v>2.01923076923077</v>
      </c>
      <c r="I172" s="17" t="s">
        <v>99</v>
      </c>
      <c r="J172" s="17" t="s">
        <v>397</v>
      </c>
      <c r="K172" s="17" t="s">
        <v>674</v>
      </c>
      <c r="L172" s="17" t="s">
        <v>614</v>
      </c>
      <c r="M172" s="2" t="s">
        <v>91</v>
      </c>
      <c r="N172" s="2" t="s">
        <v>92</v>
      </c>
      <c r="O172" s="46">
        <f t="shared" si="21"/>
        <v>103.6</v>
      </c>
      <c r="P172" s="47">
        <f t="shared" si="22"/>
        <v>10.574860224</v>
      </c>
      <c r="Q172" s="47">
        <f t="shared" si="23"/>
        <v>452.307692307692</v>
      </c>
      <c r="R172" s="49">
        <f t="shared" si="19"/>
        <v>0.34630997712553</v>
      </c>
      <c r="S172" s="49">
        <f t="shared" si="24"/>
        <v>178.9114</v>
      </c>
      <c r="T172" s="49">
        <f t="shared" si="25"/>
        <v>156.4136</v>
      </c>
      <c r="U172" s="49">
        <f t="shared" si="26"/>
        <v>9.54624731152711</v>
      </c>
      <c r="V172" s="13">
        <v>1.18</v>
      </c>
      <c r="W172" s="49">
        <v>56.77</v>
      </c>
      <c r="X172" s="13">
        <v>0</v>
      </c>
      <c r="Y172" s="17">
        <v>1</v>
      </c>
      <c r="Z172" s="2" t="s">
        <v>33</v>
      </c>
      <c r="AA172" s="17">
        <v>1</v>
      </c>
      <c r="AB172" s="17">
        <v>1</v>
      </c>
      <c r="AC172" s="17">
        <v>1</v>
      </c>
      <c r="AD172" s="17" t="s">
        <v>33</v>
      </c>
      <c r="AE172" s="33">
        <v>1</v>
      </c>
      <c r="AF172" s="17" t="s">
        <v>33</v>
      </c>
      <c r="AG172" s="63" t="s">
        <v>58</v>
      </c>
    </row>
    <row r="173" s="2" customFormat="1" ht="13.9" spans="1:33">
      <c r="A173" s="4">
        <v>0</v>
      </c>
      <c r="B173" s="15">
        <v>172</v>
      </c>
      <c r="C173" s="16" t="s">
        <v>33</v>
      </c>
      <c r="D173" s="17">
        <v>64</v>
      </c>
      <c r="E173" s="17" t="s">
        <v>124</v>
      </c>
      <c r="F173" s="17" t="s">
        <v>548</v>
      </c>
      <c r="G173" s="17" t="s">
        <v>421</v>
      </c>
      <c r="H173" s="6">
        <f t="shared" si="20"/>
        <v>2.32110091743119</v>
      </c>
      <c r="I173" s="17" t="s">
        <v>675</v>
      </c>
      <c r="J173" s="17">
        <v>7</v>
      </c>
      <c r="K173" s="17" t="s">
        <v>533</v>
      </c>
      <c r="L173" s="17" t="s">
        <v>118</v>
      </c>
      <c r="M173" s="2" t="s">
        <v>482</v>
      </c>
      <c r="N173" s="2" t="s">
        <v>132</v>
      </c>
      <c r="O173" s="46">
        <f t="shared" si="21"/>
        <v>93.6</v>
      </c>
      <c r="P173" s="47">
        <f t="shared" si="22"/>
        <v>9.798981824</v>
      </c>
      <c r="Q173" s="47">
        <f t="shared" si="23"/>
        <v>570.990825688073</v>
      </c>
      <c r="R173" s="49">
        <f t="shared" si="19"/>
        <v>0.803705354856032</v>
      </c>
      <c r="S173" s="49">
        <f t="shared" si="24"/>
        <v>619.99</v>
      </c>
      <c r="T173" s="49">
        <f t="shared" si="25"/>
        <v>136.4114</v>
      </c>
      <c r="U173" s="49">
        <f t="shared" si="26"/>
        <v>10.6522314879464</v>
      </c>
      <c r="V173" s="13">
        <v>1.12</v>
      </c>
      <c r="W173" s="49">
        <v>52.05</v>
      </c>
      <c r="X173" s="13">
        <v>0</v>
      </c>
      <c r="Y173" s="17">
        <v>0</v>
      </c>
      <c r="Z173" s="2" t="s">
        <v>43</v>
      </c>
      <c r="AA173" s="17">
        <v>0</v>
      </c>
      <c r="AB173" s="17">
        <v>0</v>
      </c>
      <c r="AC173" s="17">
        <v>0</v>
      </c>
      <c r="AD173" s="17" t="s">
        <v>33</v>
      </c>
      <c r="AE173" s="33">
        <v>1</v>
      </c>
      <c r="AF173" s="17" t="s">
        <v>33</v>
      </c>
      <c r="AG173" s="63" t="s">
        <v>58</v>
      </c>
    </row>
    <row r="174" ht="13.9" spans="1:33">
      <c r="A174" s="4">
        <v>0</v>
      </c>
      <c r="B174" s="15">
        <v>173</v>
      </c>
      <c r="C174" s="16" t="s">
        <v>43</v>
      </c>
      <c r="D174" s="64" t="s">
        <v>138</v>
      </c>
      <c r="E174" s="2" t="s">
        <v>411</v>
      </c>
      <c r="F174" s="4">
        <v>6.09</v>
      </c>
      <c r="G174" s="4" t="s">
        <v>642</v>
      </c>
      <c r="H174" s="6">
        <f t="shared" si="20"/>
        <v>3.25668449197861</v>
      </c>
      <c r="I174" s="4" t="s">
        <v>676</v>
      </c>
      <c r="J174" s="4" t="s">
        <v>668</v>
      </c>
      <c r="K174" s="4" t="s">
        <v>677</v>
      </c>
      <c r="L174" s="4" t="s">
        <v>164</v>
      </c>
      <c r="M174" s="2" t="s">
        <v>110</v>
      </c>
      <c r="N174" s="2" t="s">
        <v>67</v>
      </c>
      <c r="O174" s="46">
        <f t="shared" si="21"/>
        <v>107.4</v>
      </c>
      <c r="P174" s="47">
        <f t="shared" si="22"/>
        <v>10.2477416</v>
      </c>
      <c r="Q174" s="47">
        <f t="shared" si="23"/>
        <v>876.048128342246</v>
      </c>
      <c r="R174" s="49">
        <f>LOG10(K174/L174)</f>
        <v>0.815843290663267</v>
      </c>
      <c r="S174" s="49">
        <f t="shared" si="24"/>
        <v>240.9104</v>
      </c>
      <c r="T174" s="49">
        <f t="shared" si="25"/>
        <v>147.4036</v>
      </c>
      <c r="U174" s="49">
        <f t="shared" si="26"/>
        <v>9.7844523023643</v>
      </c>
      <c r="V174" s="13">
        <v>1.06</v>
      </c>
      <c r="W174" s="49">
        <v>55.8</v>
      </c>
      <c r="X174" s="13">
        <v>0</v>
      </c>
      <c r="Y174" s="15">
        <v>0</v>
      </c>
      <c r="Z174" s="2" t="s">
        <v>43</v>
      </c>
      <c r="AA174" s="15">
        <v>0</v>
      </c>
      <c r="AB174" s="15">
        <v>0</v>
      </c>
      <c r="AC174" s="15">
        <v>0</v>
      </c>
      <c r="AD174" s="4" t="s">
        <v>44</v>
      </c>
      <c r="AE174" s="13">
        <v>1</v>
      </c>
      <c r="AF174" s="4" t="s">
        <v>44</v>
      </c>
      <c r="AG174" s="63" t="s">
        <v>58</v>
      </c>
    </row>
    <row r="175" s="2" customFormat="1" ht="13.9" spans="1:33">
      <c r="A175" s="4">
        <v>0</v>
      </c>
      <c r="B175" s="15">
        <v>174</v>
      </c>
      <c r="C175" s="2" t="s">
        <v>33</v>
      </c>
      <c r="D175" s="31" t="s">
        <v>200</v>
      </c>
      <c r="E175" s="28">
        <v>24.7</v>
      </c>
      <c r="F175" s="28">
        <v>4.18</v>
      </c>
      <c r="G175" s="28">
        <v>2.65</v>
      </c>
      <c r="H175" s="6">
        <f t="shared" si="20"/>
        <v>1.57735849056604</v>
      </c>
      <c r="I175" s="28">
        <v>261</v>
      </c>
      <c r="J175" s="30">
        <v>1.56</v>
      </c>
      <c r="K175" s="30">
        <v>6.71</v>
      </c>
      <c r="L175" s="28">
        <v>0.76</v>
      </c>
      <c r="M175" s="2" t="s">
        <v>130</v>
      </c>
      <c r="N175" s="2" t="s">
        <v>178</v>
      </c>
      <c r="O175" s="46">
        <f t="shared" si="21"/>
        <v>104.8</v>
      </c>
      <c r="P175" s="47">
        <f t="shared" si="22"/>
        <v>11.173084488</v>
      </c>
      <c r="Q175" s="47">
        <f t="shared" si="23"/>
        <v>411.690566037736</v>
      </c>
      <c r="R175" s="49">
        <f t="shared" ref="R175:R181" si="27">LOG10(J175/L175)</f>
        <v>0.31231100607367</v>
      </c>
      <c r="S175" s="49">
        <f t="shared" si="24"/>
        <v>138.1692</v>
      </c>
      <c r="T175" s="49">
        <f t="shared" si="25"/>
        <v>120.9142</v>
      </c>
      <c r="U175" s="49">
        <f t="shared" si="26"/>
        <v>9.03041304368677</v>
      </c>
      <c r="V175" s="70">
        <v>1.01</v>
      </c>
      <c r="W175" s="49">
        <v>56.75</v>
      </c>
      <c r="X175" s="13">
        <v>0</v>
      </c>
      <c r="Y175" s="15">
        <v>0</v>
      </c>
      <c r="Z175" s="2" t="s">
        <v>43</v>
      </c>
      <c r="AA175" s="15">
        <v>0</v>
      </c>
      <c r="AB175" s="15">
        <v>0</v>
      </c>
      <c r="AC175" s="15">
        <v>0</v>
      </c>
      <c r="AD175" s="2" t="s">
        <v>33</v>
      </c>
      <c r="AE175" s="13">
        <v>1</v>
      </c>
      <c r="AF175" s="2" t="s">
        <v>33</v>
      </c>
      <c r="AG175" s="63" t="s">
        <v>58</v>
      </c>
    </row>
    <row r="176" ht="13.9" spans="1:33">
      <c r="A176" s="13">
        <v>1</v>
      </c>
      <c r="B176" s="15">
        <v>175</v>
      </c>
      <c r="C176" s="16" t="s">
        <v>43</v>
      </c>
      <c r="D176" s="31" t="s">
        <v>75</v>
      </c>
      <c r="E176" s="2" t="s">
        <v>678</v>
      </c>
      <c r="F176" s="4" t="s">
        <v>679</v>
      </c>
      <c r="G176" s="4" t="s">
        <v>465</v>
      </c>
      <c r="H176" s="6">
        <f t="shared" si="20"/>
        <v>3.84472049689441</v>
      </c>
      <c r="I176" s="4" t="s">
        <v>402</v>
      </c>
      <c r="J176" s="4" t="s">
        <v>259</v>
      </c>
      <c r="K176" s="4" t="s">
        <v>680</v>
      </c>
      <c r="L176" s="4" t="s">
        <v>393</v>
      </c>
      <c r="M176" s="2" t="s">
        <v>403</v>
      </c>
      <c r="N176" s="2" t="s">
        <v>171</v>
      </c>
      <c r="O176" s="46">
        <f t="shared" si="21"/>
        <v>113.6</v>
      </c>
      <c r="P176" s="47">
        <f t="shared" si="22"/>
        <v>9.286422544</v>
      </c>
      <c r="Q176" s="47">
        <f t="shared" si="23"/>
        <v>1372.5652173913</v>
      </c>
      <c r="R176" s="49">
        <f t="shared" si="27"/>
        <v>0.298762134208159</v>
      </c>
      <c r="S176" s="49">
        <f t="shared" si="24"/>
        <v>169.1687</v>
      </c>
      <c r="T176" s="49">
        <f t="shared" si="25"/>
        <v>160.9186</v>
      </c>
      <c r="U176" s="49">
        <f t="shared" si="26"/>
        <v>9.51864790838868</v>
      </c>
      <c r="V176" s="51">
        <v>0.85</v>
      </c>
      <c r="W176" s="49">
        <v>39.8</v>
      </c>
      <c r="X176" s="13">
        <v>1</v>
      </c>
      <c r="Y176" s="15">
        <v>1</v>
      </c>
      <c r="Z176" s="2" t="s">
        <v>33</v>
      </c>
      <c r="AA176" s="15">
        <v>1</v>
      </c>
      <c r="AB176" s="15">
        <v>0</v>
      </c>
      <c r="AC176" s="15">
        <v>1</v>
      </c>
      <c r="AD176" s="4" t="s">
        <v>44</v>
      </c>
      <c r="AE176" s="45">
        <v>1</v>
      </c>
      <c r="AF176" s="4" t="s">
        <v>33</v>
      </c>
      <c r="AG176" s="63" t="s">
        <v>45</v>
      </c>
    </row>
    <row r="177" ht="13.9" spans="1:33">
      <c r="A177" s="4">
        <v>0</v>
      </c>
      <c r="B177" s="15">
        <v>176</v>
      </c>
      <c r="C177" s="27">
        <v>1</v>
      </c>
      <c r="D177" s="42">
        <v>57</v>
      </c>
      <c r="E177" s="2" t="s">
        <v>681</v>
      </c>
      <c r="F177" s="4" t="s">
        <v>219</v>
      </c>
      <c r="G177" s="4" t="s">
        <v>669</v>
      </c>
      <c r="H177" s="6">
        <f t="shared" si="20"/>
        <v>2.46009389671362</v>
      </c>
      <c r="I177" s="4" t="s">
        <v>210</v>
      </c>
      <c r="J177" s="4" t="s">
        <v>682</v>
      </c>
      <c r="K177" s="4" t="s">
        <v>683</v>
      </c>
      <c r="L177" s="4" t="s">
        <v>528</v>
      </c>
      <c r="M177" s="2" t="s">
        <v>120</v>
      </c>
      <c r="N177" s="2" t="s">
        <v>122</v>
      </c>
      <c r="O177" s="46">
        <f t="shared" si="21"/>
        <v>95.6</v>
      </c>
      <c r="P177" s="47">
        <f t="shared" si="22"/>
        <v>8.902765876</v>
      </c>
      <c r="Q177" s="47">
        <f t="shared" si="23"/>
        <v>516.619718309859</v>
      </c>
      <c r="R177" s="49">
        <f t="shared" si="27"/>
        <v>0.65771301500202</v>
      </c>
      <c r="S177" s="49">
        <f t="shared" si="24"/>
        <v>515.4774</v>
      </c>
      <c r="T177" s="49">
        <f t="shared" si="25"/>
        <v>210.1132</v>
      </c>
      <c r="U177" s="49">
        <f t="shared" si="26"/>
        <v>10.8995927141074</v>
      </c>
      <c r="V177" s="51">
        <v>0.78</v>
      </c>
      <c r="W177" s="49">
        <v>58.25</v>
      </c>
      <c r="X177" s="13">
        <v>0</v>
      </c>
      <c r="Y177" s="15">
        <v>0</v>
      </c>
      <c r="Z177" s="2" t="s">
        <v>43</v>
      </c>
      <c r="AA177" s="15">
        <v>0</v>
      </c>
      <c r="AB177" s="15">
        <v>0</v>
      </c>
      <c r="AC177" s="15">
        <v>0</v>
      </c>
      <c r="AD177" s="4" t="s">
        <v>33</v>
      </c>
      <c r="AE177" s="13">
        <v>1</v>
      </c>
      <c r="AF177" s="4" t="s">
        <v>33</v>
      </c>
      <c r="AG177" s="63" t="s">
        <v>58</v>
      </c>
    </row>
    <row r="178" ht="13.9" spans="1:33">
      <c r="A178" s="4">
        <v>0</v>
      </c>
      <c r="B178" s="15">
        <v>177</v>
      </c>
      <c r="C178" s="31" t="s">
        <v>33</v>
      </c>
      <c r="D178" s="31" t="s">
        <v>280</v>
      </c>
      <c r="E178" s="2" t="s">
        <v>475</v>
      </c>
      <c r="F178" s="4">
        <v>5.58</v>
      </c>
      <c r="G178" s="4" t="s">
        <v>342</v>
      </c>
      <c r="H178" s="6">
        <f t="shared" si="20"/>
        <v>2</v>
      </c>
      <c r="I178" s="4" t="s">
        <v>170</v>
      </c>
      <c r="J178" s="4" t="s">
        <v>421</v>
      </c>
      <c r="K178" s="4" t="s">
        <v>684</v>
      </c>
      <c r="L178" s="4" t="s">
        <v>255</v>
      </c>
      <c r="M178" s="2" t="s">
        <v>685</v>
      </c>
      <c r="N178" s="2" t="s">
        <v>122</v>
      </c>
      <c r="O178" s="46">
        <f t="shared" si="21"/>
        <v>97.2</v>
      </c>
      <c r="P178" s="47">
        <f t="shared" si="22"/>
        <v>9.307143428</v>
      </c>
      <c r="Q178" s="47">
        <f t="shared" si="23"/>
        <v>310</v>
      </c>
      <c r="R178" s="49">
        <f t="shared" si="27"/>
        <v>0.393973821454436</v>
      </c>
      <c r="S178" s="49">
        <f t="shared" si="24"/>
        <v>193.0826</v>
      </c>
      <c r="T178" s="49">
        <f t="shared" si="25"/>
        <v>125.5994</v>
      </c>
      <c r="U178" s="49">
        <f t="shared" si="26"/>
        <v>9.40306837301517</v>
      </c>
      <c r="V178" s="51">
        <v>0.71</v>
      </c>
      <c r="W178" s="49">
        <v>57.45</v>
      </c>
      <c r="X178" s="13">
        <v>0</v>
      </c>
      <c r="Y178" s="15">
        <v>0</v>
      </c>
      <c r="Z178" s="2" t="s">
        <v>43</v>
      </c>
      <c r="AA178" s="15">
        <v>0</v>
      </c>
      <c r="AB178" s="15">
        <v>0</v>
      </c>
      <c r="AC178" s="15">
        <v>0</v>
      </c>
      <c r="AD178" s="4" t="s">
        <v>33</v>
      </c>
      <c r="AE178" s="13">
        <v>1</v>
      </c>
      <c r="AF178" s="4" t="s">
        <v>33</v>
      </c>
      <c r="AG178" s="63" t="s">
        <v>58</v>
      </c>
    </row>
    <row r="179" ht="13.9" spans="1:33">
      <c r="A179" s="4">
        <v>0</v>
      </c>
      <c r="B179" s="15">
        <v>178</v>
      </c>
      <c r="C179" s="20" t="s">
        <v>43</v>
      </c>
      <c r="D179" s="42">
        <v>30</v>
      </c>
      <c r="E179" s="28">
        <v>25.7</v>
      </c>
      <c r="F179" s="30">
        <v>3.51</v>
      </c>
      <c r="G179" s="30">
        <v>1.79</v>
      </c>
      <c r="H179" s="6">
        <f t="shared" si="20"/>
        <v>1.9608938547486</v>
      </c>
      <c r="I179" s="30">
        <v>306</v>
      </c>
      <c r="J179" s="30" t="s">
        <v>141</v>
      </c>
      <c r="K179" s="30">
        <v>7.16</v>
      </c>
      <c r="L179" s="30">
        <v>1.12</v>
      </c>
      <c r="M179" s="2" t="s">
        <v>375</v>
      </c>
      <c r="N179" s="2" t="s">
        <v>357</v>
      </c>
      <c r="O179" s="46">
        <f t="shared" si="21"/>
        <v>90.2</v>
      </c>
      <c r="P179" s="47">
        <f t="shared" si="22"/>
        <v>6.4450642</v>
      </c>
      <c r="Q179" s="47">
        <f t="shared" si="23"/>
        <v>600.033519553073</v>
      </c>
      <c r="R179" s="49">
        <f t="shared" si="27"/>
        <v>0.146681629739052</v>
      </c>
      <c r="S179" s="49">
        <f t="shared" si="24"/>
        <v>139.0549</v>
      </c>
      <c r="T179" s="49">
        <f t="shared" si="25"/>
        <v>129.0232</v>
      </c>
      <c r="U179" s="49">
        <f t="shared" si="26"/>
        <v>9.10171387177451</v>
      </c>
      <c r="V179" s="70">
        <v>0.68</v>
      </c>
      <c r="W179" s="49">
        <v>45.44</v>
      </c>
      <c r="X179" s="13">
        <v>0</v>
      </c>
      <c r="Y179" s="15">
        <v>0</v>
      </c>
      <c r="Z179" s="2" t="s">
        <v>43</v>
      </c>
      <c r="AA179" s="15">
        <v>0</v>
      </c>
      <c r="AB179" s="15">
        <v>1</v>
      </c>
      <c r="AC179" s="15">
        <v>0</v>
      </c>
      <c r="AD179" s="4" t="s">
        <v>44</v>
      </c>
      <c r="AE179" s="13">
        <v>1</v>
      </c>
      <c r="AF179" s="4" t="s">
        <v>33</v>
      </c>
      <c r="AG179" s="63" t="s">
        <v>58</v>
      </c>
    </row>
    <row r="180" s="3" customFormat="1" ht="13.9" spans="1:33">
      <c r="A180" s="4">
        <v>0</v>
      </c>
      <c r="B180" s="15">
        <v>179</v>
      </c>
      <c r="C180" s="21" t="s">
        <v>33</v>
      </c>
      <c r="D180" s="21" t="s">
        <v>621</v>
      </c>
      <c r="E180" s="22" t="s">
        <v>686</v>
      </c>
      <c r="F180" s="15" t="s">
        <v>323</v>
      </c>
      <c r="G180" s="15" t="s">
        <v>251</v>
      </c>
      <c r="H180" s="6">
        <f t="shared" si="20"/>
        <v>2.0125</v>
      </c>
      <c r="I180" s="15" t="s">
        <v>526</v>
      </c>
      <c r="J180" s="15" t="s">
        <v>687</v>
      </c>
      <c r="K180" s="15" t="s">
        <v>688</v>
      </c>
      <c r="L180" s="15" t="s">
        <v>152</v>
      </c>
      <c r="M180" s="2" t="s">
        <v>469</v>
      </c>
      <c r="N180" s="2" t="s">
        <v>305</v>
      </c>
      <c r="O180" s="46">
        <f t="shared" si="21"/>
        <v>94</v>
      </c>
      <c r="P180" s="47">
        <f t="shared" si="22"/>
        <v>8.5160265</v>
      </c>
      <c r="Q180" s="47">
        <f t="shared" si="23"/>
        <v>324.0125</v>
      </c>
      <c r="R180" s="49">
        <f t="shared" si="27"/>
        <v>0.477121254719662</v>
      </c>
      <c r="S180" s="49">
        <f t="shared" si="24"/>
        <v>239.139</v>
      </c>
      <c r="T180" s="49">
        <f t="shared" si="25"/>
        <v>96.9476</v>
      </c>
      <c r="U180" s="49">
        <f t="shared" si="26"/>
        <v>9.35806841862572</v>
      </c>
      <c r="V180" s="44">
        <v>0.55</v>
      </c>
      <c r="W180" s="49">
        <v>42.69</v>
      </c>
      <c r="X180" s="13">
        <v>0</v>
      </c>
      <c r="Y180" s="15">
        <v>1</v>
      </c>
      <c r="Z180" s="2" t="s">
        <v>33</v>
      </c>
      <c r="AA180" s="15">
        <v>0</v>
      </c>
      <c r="AB180" s="15">
        <v>1</v>
      </c>
      <c r="AC180" s="15">
        <v>1</v>
      </c>
      <c r="AD180" s="4" t="s">
        <v>44</v>
      </c>
      <c r="AE180" s="45">
        <v>1</v>
      </c>
      <c r="AF180" s="4" t="s">
        <v>33</v>
      </c>
      <c r="AG180" s="63" t="s">
        <v>45</v>
      </c>
    </row>
    <row r="181" s="2" customFormat="1" ht="13.9" spans="1:33">
      <c r="A181" s="4">
        <v>0</v>
      </c>
      <c r="B181" s="15">
        <v>180</v>
      </c>
      <c r="C181" s="27">
        <v>0</v>
      </c>
      <c r="D181" s="31" t="s">
        <v>399</v>
      </c>
      <c r="E181" s="24" t="s">
        <v>689</v>
      </c>
      <c r="F181" s="4" t="s">
        <v>690</v>
      </c>
      <c r="G181" s="4" t="s">
        <v>691</v>
      </c>
      <c r="H181" s="6">
        <f t="shared" si="20"/>
        <v>1.82300884955752</v>
      </c>
      <c r="I181" s="4" t="s">
        <v>692</v>
      </c>
      <c r="J181" s="4" t="s">
        <v>693</v>
      </c>
      <c r="K181" s="4" t="s">
        <v>694</v>
      </c>
      <c r="L181" s="4" t="s">
        <v>245</v>
      </c>
      <c r="M181" s="2" t="s">
        <v>41</v>
      </c>
      <c r="N181" s="2" t="s">
        <v>315</v>
      </c>
      <c r="O181" s="46">
        <f t="shared" si="21"/>
        <v>106.8</v>
      </c>
      <c r="P181" s="47">
        <f t="shared" si="22"/>
        <v>9.125785088</v>
      </c>
      <c r="Q181" s="47">
        <f t="shared" si="23"/>
        <v>667.221238938053</v>
      </c>
      <c r="R181" s="49">
        <f t="shared" si="27"/>
        <v>0.407485326578268</v>
      </c>
      <c r="S181" s="49">
        <f t="shared" si="24"/>
        <v>305.5665</v>
      </c>
      <c r="T181" s="49">
        <f t="shared" si="25"/>
        <v>240.567</v>
      </c>
      <c r="U181" s="49">
        <f t="shared" si="26"/>
        <v>10.5120188873313</v>
      </c>
      <c r="V181" s="51">
        <v>0.3</v>
      </c>
      <c r="W181" s="49">
        <v>24.97</v>
      </c>
      <c r="X181" s="13">
        <v>0</v>
      </c>
      <c r="Y181" s="15">
        <v>0</v>
      </c>
      <c r="Z181" s="2" t="s">
        <v>43</v>
      </c>
      <c r="AA181" s="15">
        <v>0</v>
      </c>
      <c r="AB181" s="15">
        <v>0</v>
      </c>
      <c r="AC181" s="15">
        <v>0</v>
      </c>
      <c r="AD181" s="4" t="s">
        <v>44</v>
      </c>
      <c r="AE181" s="13">
        <v>1</v>
      </c>
      <c r="AF181" s="4" t="s">
        <v>43</v>
      </c>
      <c r="AG181" s="63" t="str">
        <f>IF(W181&gt;=90,"1",IF(W181&gt;=60,"2",IF(W181&gt;=30,"3",IF(W181&gt;=15,"4",""))))</f>
        <v>4</v>
      </c>
    </row>
    <row r="182" ht="13.9" spans="1:33">
      <c r="A182" s="4">
        <v>0</v>
      </c>
      <c r="B182" s="15">
        <v>181</v>
      </c>
      <c r="C182" s="16" t="s">
        <v>33</v>
      </c>
      <c r="D182" s="64" t="s">
        <v>157</v>
      </c>
      <c r="E182" s="2" t="s">
        <v>447</v>
      </c>
      <c r="F182" s="4" t="s">
        <v>695</v>
      </c>
      <c r="G182" s="4" t="s">
        <v>501</v>
      </c>
      <c r="H182" s="6">
        <f t="shared" si="20"/>
        <v>4.04666666666667</v>
      </c>
      <c r="I182" s="4" t="s">
        <v>619</v>
      </c>
      <c r="J182" s="4" t="s">
        <v>696</v>
      </c>
      <c r="K182" s="4" t="s">
        <v>697</v>
      </c>
      <c r="L182" s="4" t="s">
        <v>218</v>
      </c>
      <c r="M182" s="2" t="s">
        <v>364</v>
      </c>
      <c r="N182" s="2" t="s">
        <v>178</v>
      </c>
      <c r="O182" s="46">
        <f t="shared" si="21"/>
        <v>101.2</v>
      </c>
      <c r="P182" s="47">
        <f t="shared" si="22"/>
        <v>7.107503552</v>
      </c>
      <c r="Q182" s="47">
        <f t="shared" si="23"/>
        <v>1153.3</v>
      </c>
      <c r="R182" s="49">
        <f>LOG10(K182/L182)</f>
        <v>0.867223086237415</v>
      </c>
      <c r="S182" s="49">
        <f t="shared" si="24"/>
        <v>73.5131</v>
      </c>
      <c r="T182" s="49">
        <f t="shared" si="25"/>
        <v>108.8408</v>
      </c>
      <c r="U182" s="49">
        <f t="shared" si="26"/>
        <v>8.29420270519697</v>
      </c>
      <c r="V182" s="51">
        <v>0.25</v>
      </c>
      <c r="W182" s="49">
        <v>52.43</v>
      </c>
      <c r="X182" s="13">
        <v>0</v>
      </c>
      <c r="Y182" s="15">
        <v>0</v>
      </c>
      <c r="Z182" s="2" t="s">
        <v>43</v>
      </c>
      <c r="AA182" s="15">
        <v>0</v>
      </c>
      <c r="AB182" s="15">
        <v>1</v>
      </c>
      <c r="AC182" s="15">
        <v>0</v>
      </c>
      <c r="AD182" s="4" t="s">
        <v>33</v>
      </c>
      <c r="AE182" s="13">
        <v>1</v>
      </c>
      <c r="AF182" s="4" t="s">
        <v>33</v>
      </c>
      <c r="AG182" s="63" t="s">
        <v>58</v>
      </c>
    </row>
    <row r="183" s="2" customFormat="1" ht="13.9" spans="1:33">
      <c r="A183" s="4">
        <v>0</v>
      </c>
      <c r="B183" s="15">
        <v>182</v>
      </c>
      <c r="C183" s="16" t="s">
        <v>33</v>
      </c>
      <c r="D183" s="31" t="s">
        <v>121</v>
      </c>
      <c r="E183" s="24" t="s">
        <v>464</v>
      </c>
      <c r="F183" s="4">
        <v>5.2</v>
      </c>
      <c r="G183" s="4" t="s">
        <v>51</v>
      </c>
      <c r="H183" s="6">
        <f t="shared" si="20"/>
        <v>2.66666666666667</v>
      </c>
      <c r="I183" s="4" t="s">
        <v>698</v>
      </c>
      <c r="J183" s="4" t="s">
        <v>699</v>
      </c>
      <c r="K183" s="4" t="s">
        <v>700</v>
      </c>
      <c r="L183" s="4">
        <v>1.8</v>
      </c>
      <c r="M183" s="2" t="s">
        <v>131</v>
      </c>
      <c r="N183" s="2" t="s">
        <v>178</v>
      </c>
      <c r="O183" s="46">
        <f t="shared" si="21"/>
        <v>110.4</v>
      </c>
      <c r="P183" s="47">
        <f t="shared" si="22"/>
        <v>10.785259904</v>
      </c>
      <c r="Q183" s="47">
        <f t="shared" si="23"/>
        <v>784</v>
      </c>
      <c r="R183" s="49">
        <f>LOG10(J183/L183)</f>
        <v>0.263241434774581</v>
      </c>
      <c r="S183" s="49">
        <f t="shared" si="24"/>
        <v>292.281</v>
      </c>
      <c r="T183" s="49">
        <f t="shared" si="25"/>
        <v>107.9398</v>
      </c>
      <c r="U183" s="49">
        <f t="shared" si="26"/>
        <v>9.66614215204153</v>
      </c>
      <c r="V183" s="51">
        <v>0.19</v>
      </c>
      <c r="W183" s="49">
        <v>27.86</v>
      </c>
      <c r="X183" s="13">
        <v>0</v>
      </c>
      <c r="Y183" s="15">
        <v>0</v>
      </c>
      <c r="Z183" s="2" t="s">
        <v>33</v>
      </c>
      <c r="AA183" s="15">
        <v>0</v>
      </c>
      <c r="AB183" s="15">
        <v>1</v>
      </c>
      <c r="AC183" s="15">
        <v>1</v>
      </c>
      <c r="AD183" s="4" t="s">
        <v>44</v>
      </c>
      <c r="AE183" s="13">
        <v>1</v>
      </c>
      <c r="AF183" s="4" t="s">
        <v>33</v>
      </c>
      <c r="AG183" s="63" t="str">
        <f>IF(W183&gt;=90,"1",IF(W183&gt;=60,"2",IF(W183&gt;=30,"3",IF(W183&gt;=15,"4",""))))</f>
        <v>4</v>
      </c>
    </row>
    <row r="184" s="2" customFormat="1" ht="13.9" spans="1:33">
      <c r="A184" s="4">
        <v>0</v>
      </c>
      <c r="B184" s="15">
        <v>183</v>
      </c>
      <c r="C184" s="16" t="s">
        <v>33</v>
      </c>
      <c r="D184" s="5">
        <v>54</v>
      </c>
      <c r="E184" s="67">
        <v>25</v>
      </c>
      <c r="F184" s="5">
        <v>3.5</v>
      </c>
      <c r="G184" s="5">
        <v>1.63</v>
      </c>
      <c r="H184" s="6">
        <f t="shared" si="20"/>
        <v>2.14723926380368</v>
      </c>
      <c r="I184" s="5">
        <v>216</v>
      </c>
      <c r="J184" s="5">
        <v>0.85</v>
      </c>
      <c r="K184" s="5">
        <v>5.74</v>
      </c>
      <c r="L184" s="5">
        <v>0.71</v>
      </c>
      <c r="M184" s="2" t="s">
        <v>364</v>
      </c>
      <c r="N184" s="2" t="s">
        <v>305</v>
      </c>
      <c r="O184" s="46">
        <f t="shared" si="21"/>
        <v>95.2</v>
      </c>
      <c r="P184" s="47">
        <f t="shared" si="22"/>
        <v>8.483096928</v>
      </c>
      <c r="Q184" s="47">
        <f t="shared" si="23"/>
        <v>463.803680981595</v>
      </c>
      <c r="R184" s="49">
        <f>LOG10(J184/L184)</f>
        <v>0.0781605769952174</v>
      </c>
      <c r="S184" s="49">
        <f t="shared" si="24"/>
        <v>75.2845</v>
      </c>
      <c r="T184" s="49">
        <f t="shared" si="25"/>
        <v>103.4348</v>
      </c>
      <c r="U184" s="49">
        <f t="shared" si="26"/>
        <v>8.26706855227544</v>
      </c>
      <c r="V184" s="13">
        <v>0.14</v>
      </c>
      <c r="W184" s="49">
        <v>57.47</v>
      </c>
      <c r="X184" s="11">
        <v>0</v>
      </c>
      <c r="Y184" s="5">
        <v>0</v>
      </c>
      <c r="Z184" s="2" t="s">
        <v>43</v>
      </c>
      <c r="AA184" s="5">
        <v>0</v>
      </c>
      <c r="AB184" s="5">
        <v>0</v>
      </c>
      <c r="AC184" s="5">
        <v>1</v>
      </c>
      <c r="AD184" s="5">
        <v>1</v>
      </c>
      <c r="AE184" s="12">
        <v>1</v>
      </c>
      <c r="AF184" s="5">
        <v>1</v>
      </c>
      <c r="AG184" s="63" t="s">
        <v>58</v>
      </c>
    </row>
    <row r="185" s="2" customFormat="1" ht="13.9" spans="1:33">
      <c r="A185" s="4">
        <v>0</v>
      </c>
      <c r="B185" s="15">
        <v>184</v>
      </c>
      <c r="C185" s="16" t="s">
        <v>33</v>
      </c>
      <c r="D185" s="64" t="s">
        <v>380</v>
      </c>
      <c r="E185" s="2" t="s">
        <v>411</v>
      </c>
      <c r="F185" s="4">
        <v>3.5</v>
      </c>
      <c r="G185" s="4" t="s">
        <v>329</v>
      </c>
      <c r="H185" s="6">
        <f t="shared" si="20"/>
        <v>2.02312138728324</v>
      </c>
      <c r="I185" s="4" t="s">
        <v>701</v>
      </c>
      <c r="J185" s="4" t="s">
        <v>413</v>
      </c>
      <c r="K185" s="4" t="s">
        <v>690</v>
      </c>
      <c r="L185" s="4" t="s">
        <v>176</v>
      </c>
      <c r="M185" s="2" t="s">
        <v>102</v>
      </c>
      <c r="N185" s="2" t="s">
        <v>156</v>
      </c>
      <c r="O185" s="46">
        <f t="shared" si="21"/>
        <v>110</v>
      </c>
      <c r="P185" s="47">
        <f t="shared" si="22"/>
        <v>7.7836025</v>
      </c>
      <c r="Q185" s="47">
        <f t="shared" si="23"/>
        <v>600.867052023121</v>
      </c>
      <c r="R185" s="49">
        <f>LOG10(K185/L185)</f>
        <v>0.413500091712683</v>
      </c>
      <c r="S185" s="49">
        <f t="shared" si="24"/>
        <v>160.3117</v>
      </c>
      <c r="T185" s="49">
        <f t="shared" si="25"/>
        <v>74.2424</v>
      </c>
      <c r="U185" s="49">
        <f t="shared" si="26"/>
        <v>8.69130828008091</v>
      </c>
      <c r="V185" s="51">
        <v>0.13</v>
      </c>
      <c r="W185" s="49">
        <v>28.4</v>
      </c>
      <c r="X185" s="13">
        <v>0</v>
      </c>
      <c r="Y185" s="15">
        <v>0</v>
      </c>
      <c r="Z185" s="2" t="s">
        <v>43</v>
      </c>
      <c r="AA185" s="15">
        <v>1</v>
      </c>
      <c r="AB185" s="15">
        <v>0</v>
      </c>
      <c r="AC185" s="15">
        <v>0</v>
      </c>
      <c r="AD185" s="4" t="s">
        <v>193</v>
      </c>
      <c r="AE185" s="13">
        <v>1</v>
      </c>
      <c r="AF185" s="4" t="s">
        <v>43</v>
      </c>
      <c r="AG185" s="63" t="str">
        <f>IF(W185&gt;=90,"1",IF(W185&gt;=60,"2",IF(W185&gt;=30,"3",IF(W185&gt;=15,"4",""))))</f>
        <v>4</v>
      </c>
    </row>
    <row r="186" s="2" customFormat="1" ht="13.9" spans="1:33">
      <c r="A186" s="4">
        <v>0</v>
      </c>
      <c r="B186" s="15">
        <v>185</v>
      </c>
      <c r="C186" s="27">
        <v>1</v>
      </c>
      <c r="D186" s="15">
        <v>47</v>
      </c>
      <c r="E186" s="4" t="s">
        <v>702</v>
      </c>
      <c r="F186" s="4" t="s">
        <v>405</v>
      </c>
      <c r="G186" s="4" t="s">
        <v>344</v>
      </c>
      <c r="H186" s="6">
        <f t="shared" si="20"/>
        <v>4.1980198019802</v>
      </c>
      <c r="I186" s="4" t="s">
        <v>487</v>
      </c>
      <c r="J186" s="4" t="s">
        <v>473</v>
      </c>
      <c r="K186" s="4" t="s">
        <v>703</v>
      </c>
      <c r="L186" s="4" t="s">
        <v>174</v>
      </c>
      <c r="M186" s="2" t="s">
        <v>120</v>
      </c>
      <c r="N186" s="2" t="s">
        <v>42</v>
      </c>
      <c r="O186" s="46">
        <f t="shared" si="21"/>
        <v>98.6</v>
      </c>
      <c r="P186" s="47">
        <f t="shared" si="22"/>
        <v>7.969175246</v>
      </c>
      <c r="Q186" s="47">
        <f t="shared" si="23"/>
        <v>1057.90099009901</v>
      </c>
      <c r="R186" s="49">
        <f>LOG10(J186/L186)</f>
        <v>-0.0172020301076223</v>
      </c>
      <c r="S186" s="49">
        <f t="shared" si="24"/>
        <v>87.6843</v>
      </c>
      <c r="T186" s="49">
        <f t="shared" si="25"/>
        <v>107.7596</v>
      </c>
      <c r="U186" s="49">
        <f t="shared" si="26"/>
        <v>8.46049850355078</v>
      </c>
      <c r="V186" s="13">
        <v>0.05</v>
      </c>
      <c r="W186" s="49">
        <v>46.6</v>
      </c>
      <c r="X186" s="13">
        <v>0</v>
      </c>
      <c r="Y186" s="17">
        <v>0</v>
      </c>
      <c r="Z186" s="2" t="s">
        <v>43</v>
      </c>
      <c r="AA186" s="17">
        <v>0</v>
      </c>
      <c r="AB186" s="17">
        <v>0</v>
      </c>
      <c r="AC186" s="17">
        <v>0</v>
      </c>
      <c r="AD186" s="17" t="s">
        <v>44</v>
      </c>
      <c r="AE186" s="33">
        <v>1</v>
      </c>
      <c r="AF186" s="17" t="s">
        <v>33</v>
      </c>
      <c r="AG186" s="63" t="s">
        <v>58</v>
      </c>
    </row>
    <row r="187" s="2" customFormat="1" spans="1:32">
      <c r="A187" s="4"/>
      <c r="F187" s="5"/>
      <c r="G187" s="5"/>
      <c r="H187" s="6"/>
      <c r="I187" s="5"/>
      <c r="J187" s="5"/>
      <c r="K187" s="5"/>
      <c r="L187" s="5"/>
      <c r="O187" s="7"/>
      <c r="P187" s="8"/>
      <c r="Q187" s="8"/>
      <c r="R187" s="9"/>
      <c r="S187" s="9"/>
      <c r="T187" s="9"/>
      <c r="U187" s="9"/>
      <c r="V187" s="1"/>
      <c r="W187" s="10"/>
      <c r="X187" s="11"/>
      <c r="Y187" s="5"/>
      <c r="Z187" s="2"/>
      <c r="AA187" s="5"/>
      <c r="AB187" s="5"/>
      <c r="AC187" s="5"/>
      <c r="AD187" s="5"/>
      <c r="AE187" s="12"/>
      <c r="AF187" s="5"/>
    </row>
    <row r="188" s="2" customFormat="1" spans="1:32">
      <c r="A188" s="4"/>
      <c r="F188" s="5"/>
      <c r="G188" s="5"/>
      <c r="H188" s="6"/>
      <c r="I188" s="5"/>
      <c r="J188" s="5"/>
      <c r="K188" s="5"/>
      <c r="L188" s="5"/>
      <c r="O188" s="7"/>
      <c r="P188" s="8"/>
      <c r="Q188" s="8"/>
      <c r="R188" s="9"/>
      <c r="S188" s="9"/>
      <c r="T188" s="9"/>
      <c r="U188" s="9"/>
      <c r="V188" s="1"/>
      <c r="W188" s="10"/>
      <c r="X188" s="11"/>
      <c r="Y188" s="5"/>
      <c r="Z188" s="2"/>
      <c r="AA188" s="5"/>
      <c r="AB188" s="5"/>
      <c r="AC188" s="5"/>
      <c r="AD188" s="5"/>
      <c r="AE188" s="12"/>
      <c r="AF188" s="5"/>
    </row>
    <row r="189" s="3" customFormat="1" spans="1:32">
      <c r="A189" s="74"/>
      <c r="B189" s="75"/>
      <c r="C189" s="76"/>
      <c r="D189" s="77"/>
      <c r="E189" s="77"/>
      <c r="F189" s="77"/>
      <c r="G189" s="77"/>
      <c r="H189" s="78"/>
      <c r="I189" s="77"/>
      <c r="J189" s="77"/>
      <c r="K189" s="77"/>
      <c r="L189" s="77"/>
      <c r="O189" s="81"/>
      <c r="P189" s="82"/>
      <c r="Q189" s="83"/>
      <c r="R189" s="85"/>
      <c r="S189" s="85"/>
      <c r="T189" s="85"/>
      <c r="U189" s="85"/>
      <c r="V189" s="86"/>
      <c r="W189" s="87"/>
      <c r="X189" s="88"/>
      <c r="Y189" s="77"/>
      <c r="Z189" s="2"/>
      <c r="AA189" s="77"/>
      <c r="AB189" s="77"/>
      <c r="AC189" s="77"/>
      <c r="AD189" s="77"/>
      <c r="AE189" s="91"/>
      <c r="AF189" s="77"/>
    </row>
    <row r="190" s="3" customFormat="1" spans="1:32">
      <c r="A190" s="74"/>
      <c r="B190" s="75"/>
      <c r="C190" s="75"/>
      <c r="D190" s="77"/>
      <c r="E190" s="77"/>
      <c r="F190" s="77"/>
      <c r="G190" s="77"/>
      <c r="H190" s="78"/>
      <c r="I190" s="77"/>
      <c r="J190" s="77"/>
      <c r="K190" s="77"/>
      <c r="L190" s="77"/>
      <c r="O190" s="81"/>
      <c r="P190" s="82"/>
      <c r="Q190" s="83"/>
      <c r="R190" s="85"/>
      <c r="S190" s="85"/>
      <c r="T190" s="85"/>
      <c r="U190" s="85"/>
      <c r="V190" s="86"/>
      <c r="W190" s="87"/>
      <c r="X190" s="88"/>
      <c r="Y190" s="77"/>
      <c r="Z190" s="2"/>
      <c r="AA190" s="77"/>
      <c r="AB190" s="77"/>
      <c r="AC190" s="77"/>
      <c r="AD190" s="77"/>
      <c r="AE190" s="91"/>
      <c r="AF190" s="77"/>
    </row>
    <row r="191" s="3" customFormat="1" spans="1:32">
      <c r="A191" s="74"/>
      <c r="B191" s="79"/>
      <c r="C191" s="76"/>
      <c r="D191" s="79"/>
      <c r="F191" s="74"/>
      <c r="G191" s="74"/>
      <c r="H191" s="80"/>
      <c r="I191" s="74"/>
      <c r="J191" s="74"/>
      <c r="K191" s="74"/>
      <c r="L191" s="74"/>
      <c r="O191" s="81"/>
      <c r="P191" s="83"/>
      <c r="Q191" s="83"/>
      <c r="R191" s="85"/>
      <c r="S191" s="85"/>
      <c r="T191" s="85"/>
      <c r="U191" s="85"/>
      <c r="V191" s="89"/>
      <c r="W191" s="87"/>
      <c r="X191" s="90"/>
      <c r="Y191" s="75"/>
      <c r="Z191" s="2"/>
      <c r="AA191" s="75"/>
      <c r="AB191" s="75"/>
      <c r="AC191" s="75"/>
      <c r="AD191" s="74"/>
      <c r="AE191" s="92"/>
      <c r="AF191" s="74"/>
    </row>
    <row r="192" s="2" customFormat="1" spans="1:32">
      <c r="A192" s="4"/>
      <c r="F192" s="5"/>
      <c r="G192" s="5"/>
      <c r="H192" s="6"/>
      <c r="I192" s="5"/>
      <c r="J192" s="5"/>
      <c r="K192" s="5"/>
      <c r="L192" s="5"/>
      <c r="O192" s="7"/>
      <c r="P192" s="8"/>
      <c r="Q192" s="8"/>
      <c r="R192" s="9"/>
      <c r="S192" s="9"/>
      <c r="T192" s="9"/>
      <c r="U192" s="9"/>
      <c r="V192" s="1"/>
      <c r="W192" s="10"/>
      <c r="X192" s="11"/>
      <c r="Y192" s="5"/>
      <c r="Z192" s="2"/>
      <c r="AA192" s="5"/>
      <c r="AB192" s="5"/>
      <c r="AC192" s="5"/>
      <c r="AD192" s="5"/>
      <c r="AE192" s="12"/>
      <c r="AF192" s="5"/>
    </row>
    <row r="193" s="2" customFormat="1" spans="1:32">
      <c r="A193" s="4"/>
      <c r="F193" s="5"/>
      <c r="G193" s="5"/>
      <c r="H193" s="6"/>
      <c r="I193" s="5"/>
      <c r="J193" s="5"/>
      <c r="K193" s="5"/>
      <c r="L193" s="5"/>
      <c r="O193" s="7"/>
      <c r="P193" s="8"/>
      <c r="Q193" s="8"/>
      <c r="R193" s="9"/>
      <c r="S193" s="9"/>
      <c r="T193" s="9"/>
      <c r="U193" s="9"/>
      <c r="V193" s="1"/>
      <c r="W193" s="10"/>
      <c r="X193" s="11"/>
      <c r="Y193" s="5"/>
      <c r="Z193" s="2"/>
      <c r="AA193" s="5"/>
      <c r="AB193" s="5"/>
      <c r="AC193" s="5"/>
      <c r="AD193" s="5"/>
      <c r="AE193" s="12"/>
      <c r="AF193" s="5"/>
    </row>
    <row r="194" s="2" customFormat="1" spans="1:32">
      <c r="A194" s="4"/>
      <c r="F194" s="5"/>
      <c r="G194" s="5"/>
      <c r="H194" s="6"/>
      <c r="I194" s="5"/>
      <c r="J194" s="5"/>
      <c r="K194" s="5"/>
      <c r="L194" s="5"/>
      <c r="O194" s="7"/>
      <c r="P194" s="8"/>
      <c r="Q194" s="8"/>
      <c r="R194" s="9"/>
      <c r="S194" s="9"/>
      <c r="T194" s="9"/>
      <c r="U194" s="9"/>
      <c r="V194" s="1"/>
      <c r="W194" s="10"/>
      <c r="X194" s="11"/>
      <c r="Y194" s="5"/>
      <c r="Z194" s="2"/>
      <c r="AA194" s="5"/>
      <c r="AB194" s="5"/>
      <c r="AC194" s="5"/>
      <c r="AD194" s="5"/>
      <c r="AE194" s="12"/>
      <c r="AF194" s="5"/>
    </row>
    <row r="195" s="2" customFormat="1" spans="1:32">
      <c r="A195" s="4"/>
      <c r="F195" s="5"/>
      <c r="G195" s="5"/>
      <c r="H195" s="6"/>
      <c r="I195" s="5"/>
      <c r="J195" s="5"/>
      <c r="K195" s="5"/>
      <c r="L195" s="5"/>
      <c r="O195" s="7"/>
      <c r="P195" s="8"/>
      <c r="Q195" s="8"/>
      <c r="R195" s="9"/>
      <c r="S195" s="9"/>
      <c r="T195" s="9"/>
      <c r="U195" s="9"/>
      <c r="V195" s="1"/>
      <c r="W195" s="10"/>
      <c r="X195" s="11"/>
      <c r="Y195" s="5"/>
      <c r="Z195" s="2"/>
      <c r="AA195" s="5"/>
      <c r="AB195" s="5"/>
      <c r="AC195" s="5"/>
      <c r="AD195" s="5"/>
      <c r="AE195" s="12"/>
      <c r="AF195" s="5"/>
    </row>
    <row r="196" s="2" customFormat="1" spans="1:32">
      <c r="A196" s="4"/>
      <c r="F196" s="5"/>
      <c r="G196" s="5"/>
      <c r="H196" s="6"/>
      <c r="I196" s="5"/>
      <c r="J196" s="5"/>
      <c r="K196" s="5"/>
      <c r="L196" s="5"/>
      <c r="O196" s="7"/>
      <c r="P196" s="8"/>
      <c r="Q196" s="8"/>
      <c r="R196" s="9"/>
      <c r="S196" s="9"/>
      <c r="T196" s="9"/>
      <c r="U196" s="9"/>
      <c r="V196" s="1"/>
      <c r="W196" s="10"/>
      <c r="X196" s="11"/>
      <c r="Y196" s="5"/>
      <c r="Z196" s="2"/>
      <c r="AA196" s="5"/>
      <c r="AB196" s="5"/>
      <c r="AC196" s="5"/>
      <c r="AD196" s="5"/>
      <c r="AE196" s="12"/>
      <c r="AF196" s="5"/>
    </row>
    <row r="197" s="2" customFormat="1" spans="1:32">
      <c r="A197" s="4"/>
      <c r="F197" s="5"/>
      <c r="G197" s="5"/>
      <c r="H197" s="6"/>
      <c r="I197" s="5"/>
      <c r="J197" s="5"/>
      <c r="K197" s="5"/>
      <c r="L197" s="5"/>
      <c r="O197" s="7"/>
      <c r="P197" s="8"/>
      <c r="Q197" s="8"/>
      <c r="R197" s="9"/>
      <c r="S197" s="9"/>
      <c r="T197" s="9"/>
      <c r="U197" s="9"/>
      <c r="V197" s="1"/>
      <c r="W197" s="10"/>
      <c r="X197" s="11"/>
      <c r="Y197" s="5"/>
      <c r="Z197" s="2"/>
      <c r="AA197" s="5"/>
      <c r="AB197" s="5"/>
      <c r="AC197" s="5"/>
      <c r="AD197" s="5"/>
      <c r="AE197" s="12"/>
      <c r="AF197" s="5"/>
    </row>
    <row r="198" s="2" customFormat="1" spans="1:32">
      <c r="A198" s="4"/>
      <c r="F198" s="5"/>
      <c r="G198" s="5"/>
      <c r="H198" s="6"/>
      <c r="I198" s="5"/>
      <c r="J198" s="5"/>
      <c r="K198" s="5"/>
      <c r="L198" s="5"/>
      <c r="O198" s="7"/>
      <c r="P198" s="8"/>
      <c r="Q198" s="8"/>
      <c r="R198" s="9"/>
      <c r="S198" s="9"/>
      <c r="T198" s="9"/>
      <c r="U198" s="9"/>
      <c r="V198" s="1"/>
      <c r="W198" s="10"/>
      <c r="X198" s="11"/>
      <c r="Y198" s="5"/>
      <c r="Z198" s="2"/>
      <c r="AA198" s="5"/>
      <c r="AB198" s="5"/>
      <c r="AC198" s="5"/>
      <c r="AD198" s="5"/>
      <c r="AE198" s="12"/>
      <c r="AF198" s="5"/>
    </row>
    <row r="199" s="2" customFormat="1" spans="1:32">
      <c r="A199" s="4"/>
      <c r="F199" s="5"/>
      <c r="G199" s="5"/>
      <c r="H199" s="6"/>
      <c r="I199" s="5"/>
      <c r="J199" s="5"/>
      <c r="K199" s="5"/>
      <c r="L199" s="5"/>
      <c r="O199" s="7"/>
      <c r="P199" s="8"/>
      <c r="Q199" s="8"/>
      <c r="R199" s="9"/>
      <c r="S199" s="9"/>
      <c r="T199" s="9"/>
      <c r="U199" s="9"/>
      <c r="V199" s="1"/>
      <c r="W199" s="10"/>
      <c r="X199" s="11"/>
      <c r="Y199" s="5"/>
      <c r="Z199" s="2"/>
      <c r="AA199" s="5"/>
      <c r="AB199" s="5"/>
      <c r="AC199" s="5"/>
      <c r="AD199" s="5"/>
      <c r="AE199" s="12"/>
      <c r="AF199" s="5"/>
    </row>
    <row r="200" s="2" customFormat="1" spans="1:32">
      <c r="A200" s="4"/>
      <c r="F200" s="5"/>
      <c r="G200" s="5"/>
      <c r="H200" s="6"/>
      <c r="I200" s="5"/>
      <c r="J200" s="5"/>
      <c r="K200" s="5"/>
      <c r="L200" s="5"/>
      <c r="O200" s="7"/>
      <c r="P200" s="8"/>
      <c r="Q200" s="8"/>
      <c r="R200" s="9"/>
      <c r="S200" s="9"/>
      <c r="T200" s="9"/>
      <c r="U200" s="9"/>
      <c r="V200" s="1"/>
      <c r="W200" s="10"/>
      <c r="X200" s="11"/>
      <c r="Y200" s="5"/>
      <c r="Z200" s="2"/>
      <c r="AA200" s="5"/>
      <c r="AB200" s="5"/>
      <c r="AC200" s="5"/>
      <c r="AD200" s="5"/>
      <c r="AE200" s="12"/>
      <c r="AF200" s="5"/>
    </row>
    <row r="201" s="2" customFormat="1" spans="1:32">
      <c r="A201" s="4"/>
      <c r="F201" s="5"/>
      <c r="G201" s="5"/>
      <c r="H201" s="6"/>
      <c r="I201" s="5"/>
      <c r="J201" s="5"/>
      <c r="K201" s="5"/>
      <c r="L201" s="5"/>
      <c r="O201" s="7"/>
      <c r="P201" s="8"/>
      <c r="Q201" s="8"/>
      <c r="R201" s="9"/>
      <c r="S201" s="9"/>
      <c r="T201" s="9"/>
      <c r="U201" s="9"/>
      <c r="V201" s="1"/>
      <c r="W201" s="10"/>
      <c r="X201" s="11"/>
      <c r="Y201" s="5"/>
      <c r="Z201" s="2"/>
      <c r="AA201" s="5"/>
      <c r="AB201" s="5"/>
      <c r="AC201" s="5"/>
      <c r="AD201" s="5"/>
      <c r="AE201" s="12"/>
      <c r="AF201" s="5"/>
    </row>
    <row r="202" s="2" customFormat="1" spans="1:32">
      <c r="A202" s="4"/>
      <c r="F202" s="5"/>
      <c r="G202" s="5"/>
      <c r="H202" s="6"/>
      <c r="I202" s="5"/>
      <c r="J202" s="5"/>
      <c r="K202" s="5"/>
      <c r="L202" s="5"/>
      <c r="O202" s="7"/>
      <c r="P202" s="8"/>
      <c r="Q202" s="8"/>
      <c r="R202" s="9"/>
      <c r="S202" s="9"/>
      <c r="T202" s="9"/>
      <c r="U202" s="9"/>
      <c r="V202" s="1"/>
      <c r="W202" s="10"/>
      <c r="X202" s="11"/>
      <c r="Y202" s="5"/>
      <c r="Z202" s="2"/>
      <c r="AA202" s="5"/>
      <c r="AB202" s="5"/>
      <c r="AC202" s="5"/>
      <c r="AD202" s="5"/>
      <c r="AE202" s="12"/>
      <c r="AF202" s="5"/>
    </row>
    <row r="203" s="2" customFormat="1" spans="1:32">
      <c r="A203" s="4"/>
      <c r="F203" s="5"/>
      <c r="G203" s="5"/>
      <c r="H203" s="6"/>
      <c r="I203" s="5"/>
      <c r="J203" s="5"/>
      <c r="K203" s="5"/>
      <c r="L203" s="5"/>
      <c r="O203" s="7"/>
      <c r="P203" s="8"/>
      <c r="Q203" s="8"/>
      <c r="R203" s="9"/>
      <c r="S203" s="9"/>
      <c r="T203" s="9"/>
      <c r="U203" s="9"/>
      <c r="V203" s="1"/>
      <c r="W203" s="10"/>
      <c r="X203" s="11"/>
      <c r="Y203" s="5"/>
      <c r="Z203" s="2"/>
      <c r="AA203" s="5"/>
      <c r="AB203" s="5"/>
      <c r="AC203" s="5"/>
      <c r="AD203" s="5"/>
      <c r="AE203" s="12"/>
      <c r="AF203" s="5"/>
    </row>
    <row r="204" s="2" customFormat="1" spans="1:32">
      <c r="A204" s="4"/>
      <c r="F204" s="5"/>
      <c r="G204" s="5"/>
      <c r="H204" s="6"/>
      <c r="I204" s="5"/>
      <c r="J204" s="5"/>
      <c r="K204" s="5"/>
      <c r="L204" s="5"/>
      <c r="O204" s="7"/>
      <c r="P204" s="8"/>
      <c r="Q204" s="8"/>
      <c r="R204" s="9"/>
      <c r="S204" s="9"/>
      <c r="T204" s="9"/>
      <c r="U204" s="9"/>
      <c r="V204" s="1"/>
      <c r="W204" s="10"/>
      <c r="X204" s="11"/>
      <c r="Y204" s="5"/>
      <c r="Z204" s="2"/>
      <c r="AA204" s="5"/>
      <c r="AB204" s="5"/>
      <c r="AC204" s="5"/>
      <c r="AD204" s="5"/>
      <c r="AE204" s="12"/>
      <c r="AF204" s="5"/>
    </row>
    <row r="205" s="2" customFormat="1" spans="1:32">
      <c r="A205" s="4"/>
      <c r="F205" s="5"/>
      <c r="G205" s="5"/>
      <c r="H205" s="6"/>
      <c r="I205" s="5"/>
      <c r="J205" s="5"/>
      <c r="K205" s="5"/>
      <c r="L205" s="5"/>
      <c r="O205" s="7"/>
      <c r="P205" s="8"/>
      <c r="Q205" s="8"/>
      <c r="R205" s="9"/>
      <c r="S205" s="9"/>
      <c r="T205" s="9"/>
      <c r="U205" s="9"/>
      <c r="V205" s="1"/>
      <c r="W205" s="10"/>
      <c r="X205" s="11"/>
      <c r="Y205" s="5"/>
      <c r="Z205" s="2"/>
      <c r="AA205" s="5"/>
      <c r="AB205" s="5"/>
      <c r="AC205" s="5"/>
      <c r="AD205" s="5"/>
      <c r="AE205" s="12"/>
      <c r="AF205" s="5"/>
    </row>
    <row r="206" s="2" customFormat="1" spans="1:32">
      <c r="A206" s="4"/>
      <c r="F206" s="5"/>
      <c r="G206" s="5"/>
      <c r="H206" s="6"/>
      <c r="I206" s="5"/>
      <c r="J206" s="5"/>
      <c r="K206" s="5"/>
      <c r="L206" s="5"/>
      <c r="O206" s="7"/>
      <c r="P206" s="8"/>
      <c r="Q206" s="8"/>
      <c r="R206" s="9"/>
      <c r="S206" s="9"/>
      <c r="T206" s="9"/>
      <c r="U206" s="9"/>
      <c r="V206" s="1"/>
      <c r="W206" s="10"/>
      <c r="X206" s="11"/>
      <c r="Y206" s="5"/>
      <c r="Z206" s="2"/>
      <c r="AA206" s="5"/>
      <c r="AB206" s="5"/>
      <c r="AC206" s="5"/>
      <c r="AD206" s="5"/>
      <c r="AE206" s="12"/>
      <c r="AF206" s="5"/>
    </row>
    <row r="207" s="2" customFormat="1" spans="1:32">
      <c r="A207" s="4"/>
      <c r="F207" s="5"/>
      <c r="G207" s="5"/>
      <c r="H207" s="6"/>
      <c r="I207" s="5"/>
      <c r="J207" s="5"/>
      <c r="K207" s="5"/>
      <c r="L207" s="5"/>
      <c r="O207" s="7"/>
      <c r="P207" s="8"/>
      <c r="Q207" s="8"/>
      <c r="R207" s="9"/>
      <c r="S207" s="9"/>
      <c r="T207" s="9"/>
      <c r="U207" s="9"/>
      <c r="V207" s="1"/>
      <c r="W207" s="10"/>
      <c r="X207" s="11"/>
      <c r="Y207" s="5"/>
      <c r="Z207" s="2"/>
      <c r="AA207" s="5"/>
      <c r="AB207" s="5"/>
      <c r="AC207" s="5"/>
      <c r="AD207" s="5"/>
      <c r="AE207" s="12"/>
      <c r="AF207" s="5"/>
    </row>
    <row r="208" s="2" customFormat="1" spans="1:32">
      <c r="A208" s="4"/>
      <c r="F208" s="5"/>
      <c r="G208" s="5"/>
      <c r="H208" s="6"/>
      <c r="I208" s="5"/>
      <c r="J208" s="5"/>
      <c r="K208" s="5"/>
      <c r="L208" s="5"/>
      <c r="O208" s="7"/>
      <c r="P208" s="8"/>
      <c r="Q208" s="8"/>
      <c r="R208" s="9"/>
      <c r="S208" s="9"/>
      <c r="T208" s="9"/>
      <c r="U208" s="9"/>
      <c r="V208" s="1"/>
      <c r="W208" s="10"/>
      <c r="X208" s="11"/>
      <c r="Y208" s="5"/>
      <c r="Z208" s="2"/>
      <c r="AA208" s="5"/>
      <c r="AB208" s="5"/>
      <c r="AC208" s="5"/>
      <c r="AD208" s="5"/>
      <c r="AE208" s="12"/>
      <c r="AF208" s="5"/>
    </row>
  </sheetData>
  <sortState ref="A2:AH208">
    <sortCondition ref="AE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gu</dc:creator>
  <cp:lastModifiedBy>ljy</cp:lastModifiedBy>
  <dcterms:created xsi:type="dcterms:W3CDTF">2015-06-04T18:19:00Z</dcterms:created>
  <dcterms:modified xsi:type="dcterms:W3CDTF">2025-10-02T16:54:08Z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14d2e782a2d4432587833df6f3e4370b_23</vt:lpwstr>
  </property>
  <property fmtid="{D5CDD505-2E9C-101B-9397-08002B2CF9AE}" pid="4" name="KSOProductBuildVer">
    <vt:lpwstr>2052-12.1.0.22529</vt:lpwstr>
  </property>
</Properties>
</file>