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Desenvolvimento\Cluster\"/>
    </mc:Choice>
  </mc:AlternateContent>
  <xr:revisionPtr revIDLastSave="0" documentId="13_ncr:1_{64A84760-791B-4A67-B308-6530B9323D2B}" xr6:coauthVersionLast="47" xr6:coauthVersionMax="47" xr10:uidLastSave="{00000000-0000-0000-0000-000000000000}"/>
  <bookViews>
    <workbookView xWindow="-120" yWindow="-120" windowWidth="20730" windowHeight="11040" firstSheet="15" activeTab="17" xr2:uid="{00000000-000D-0000-FFFF-FFFF00000000}"/>
  </bookViews>
  <sheets>
    <sheet name="fx_Idade" sheetId="1" r:id="rId1"/>
    <sheet name="fx_Limite" sheetId="2" r:id="rId2"/>
    <sheet name="fx_contratos_fechado_regular" sheetId="3" r:id="rId3"/>
    <sheet name="fx_contratos_aberto_regular" sheetId="4" r:id="rId4"/>
    <sheet name="fx_reneg_aberto_regular" sheetId="5" r:id="rId5"/>
    <sheet name="fx_reneg_fechado_regular" sheetId="6" r:id="rId6"/>
    <sheet name="fx_contratos_regular" sheetId="7" r:id="rId7"/>
    <sheet name="fx_fechado_a_vista" sheetId="8" r:id="rId8"/>
    <sheet name="fx_qtd_parcelas_pagas_nr" sheetId="37" r:id="rId9"/>
    <sheet name="fx_qtd_parcelas_pagas" sheetId="9" r:id="rId10"/>
    <sheet name="fx_qtd_parcelas_abertas" sheetId="10" r:id="rId11"/>
    <sheet name="fx_dias_media_atraso" sheetId="11" r:id="rId12"/>
    <sheet name="fx_dias_maior_atraso" sheetId="12" r:id="rId13"/>
    <sheet name="fx_mean_dias_maior_atraso60" sheetId="13" r:id="rId14"/>
    <sheet name="fx_creditos_a_vencer" sheetId="14" r:id="rId15"/>
    <sheet name="med_entre_contratos_comb" sheetId="15" r:id="rId16"/>
    <sheet name="med_entre_contratos_reneg" sheetId="16" r:id="rId17"/>
    <sheet name="fx_meses_ultimo_pagamento" sheetId="17" r:id="rId18"/>
    <sheet name="fx_meses_entre_prim_ult_fech" sheetId="18" r:id="rId19"/>
    <sheet name="fx_relacionamento_meses" sheetId="19" r:id="rId20"/>
    <sheet name="fx_renda_valida" sheetId="20" r:id="rId21"/>
    <sheet name="fx_renda_comprometida" sheetId="21" r:id="rId22"/>
    <sheet name="fx_valor_pago_nr" sheetId="22" r:id="rId23"/>
    <sheet name="fx_principal_total_nr" sheetId="23" r:id="rId24"/>
    <sheet name="fx_principal_total_aberto" sheetId="24" r:id="rId25"/>
    <sheet name="fx_principal_total_fechado" sheetId="25" r:id="rId26"/>
    <sheet name="fx_amortizacao" sheetId="26" r:id="rId27"/>
    <sheet name="fx_ult_limite" sheetId="30" r:id="rId28"/>
    <sheet name="fx_prim_limite" sheetId="31" r:id="rId29"/>
    <sheet name="fx_meses_entre_prim_ult_pag" sheetId="32" r:id="rId30"/>
    <sheet name="fx_principal_total" sheetId="34" r:id="rId31"/>
    <sheet name="fx_qtd_cartao_antecipacao" sheetId="35" r:id="rId32"/>
    <sheet name="fx_qtd_contratos" sheetId="29" r:id="rId33"/>
    <sheet name="fx_qtd_contratos_nr" sheetId="36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6" l="1"/>
  <c r="G27" i="36"/>
  <c r="F2" i="36"/>
  <c r="F25" i="36"/>
  <c r="F3" i="36"/>
  <c r="H3" i="37" l="1"/>
  <c r="H2" i="37"/>
  <c r="H26" i="37"/>
  <c r="K26" i="37"/>
  <c r="F2" i="37"/>
  <c r="E2" i="37"/>
  <c r="K2" i="37"/>
  <c r="J4" i="37"/>
  <c r="J3" i="37"/>
  <c r="J2" i="37"/>
  <c r="K4" i="37"/>
  <c r="K3" i="37"/>
  <c r="D27" i="9"/>
  <c r="E27" i="9" s="1"/>
  <c r="G26" i="37"/>
  <c r="E26" i="37"/>
  <c r="D26" i="37"/>
  <c r="F26" i="37" s="1"/>
  <c r="H25" i="37"/>
  <c r="G25" i="37"/>
  <c r="E25" i="37"/>
  <c r="D25" i="37"/>
  <c r="F25" i="37" s="1"/>
  <c r="H24" i="37"/>
  <c r="G24" i="37"/>
  <c r="F24" i="37"/>
  <c r="E24" i="37"/>
  <c r="D24" i="37"/>
  <c r="H23" i="37"/>
  <c r="G23" i="37"/>
  <c r="F23" i="37"/>
  <c r="E23" i="37"/>
  <c r="D23" i="37"/>
  <c r="H22" i="37"/>
  <c r="G22" i="37"/>
  <c r="F22" i="37"/>
  <c r="E22" i="37"/>
  <c r="D22" i="37"/>
  <c r="H21" i="37"/>
  <c r="G21" i="37"/>
  <c r="F21" i="37"/>
  <c r="E21" i="37"/>
  <c r="D21" i="37"/>
  <c r="H20" i="37"/>
  <c r="G20" i="37"/>
  <c r="F20" i="37"/>
  <c r="E20" i="37"/>
  <c r="D20" i="37"/>
  <c r="H19" i="37"/>
  <c r="G19" i="37"/>
  <c r="F19" i="37"/>
  <c r="E19" i="37"/>
  <c r="D19" i="37"/>
  <c r="H18" i="37"/>
  <c r="G18" i="37"/>
  <c r="F18" i="37"/>
  <c r="E18" i="37"/>
  <c r="D18" i="37"/>
  <c r="H17" i="37"/>
  <c r="G17" i="37"/>
  <c r="F17" i="37"/>
  <c r="E17" i="37"/>
  <c r="D17" i="37"/>
  <c r="H16" i="37"/>
  <c r="G16" i="37"/>
  <c r="F16" i="37"/>
  <c r="E16" i="37"/>
  <c r="D16" i="37"/>
  <c r="H15" i="37"/>
  <c r="G15" i="37"/>
  <c r="F15" i="37"/>
  <c r="E15" i="37"/>
  <c r="D15" i="37"/>
  <c r="H14" i="37"/>
  <c r="G14" i="37"/>
  <c r="F14" i="37"/>
  <c r="E14" i="37"/>
  <c r="D14" i="37"/>
  <c r="H13" i="37"/>
  <c r="G13" i="37"/>
  <c r="F13" i="37"/>
  <c r="E13" i="37"/>
  <c r="D13" i="37"/>
  <c r="H12" i="37"/>
  <c r="G12" i="37"/>
  <c r="F12" i="37"/>
  <c r="E12" i="37"/>
  <c r="D12" i="37"/>
  <c r="H11" i="37"/>
  <c r="G11" i="37"/>
  <c r="F11" i="37"/>
  <c r="E11" i="37"/>
  <c r="D11" i="37"/>
  <c r="H10" i="37"/>
  <c r="G10" i="37"/>
  <c r="F10" i="37"/>
  <c r="E10" i="37"/>
  <c r="D10" i="37"/>
  <c r="H9" i="37"/>
  <c r="G9" i="37"/>
  <c r="F9" i="37"/>
  <c r="E9" i="37"/>
  <c r="D9" i="37"/>
  <c r="H8" i="37"/>
  <c r="G8" i="37"/>
  <c r="F8" i="37"/>
  <c r="E8" i="37"/>
  <c r="D8" i="37"/>
  <c r="H7" i="37"/>
  <c r="G7" i="37"/>
  <c r="F7" i="37"/>
  <c r="E7" i="37"/>
  <c r="D7" i="37"/>
  <c r="H6" i="37"/>
  <c r="G6" i="37"/>
  <c r="F6" i="37"/>
  <c r="E6" i="37"/>
  <c r="D6" i="37"/>
  <c r="H5" i="37"/>
  <c r="G5" i="37"/>
  <c r="F5" i="37"/>
  <c r="E5" i="37"/>
  <c r="D5" i="37"/>
  <c r="H4" i="37"/>
  <c r="G4" i="37"/>
  <c r="F4" i="37"/>
  <c r="E4" i="37"/>
  <c r="D4" i="37"/>
  <c r="G3" i="37"/>
  <c r="F3" i="37"/>
  <c r="E3" i="37"/>
  <c r="D3" i="37"/>
  <c r="G2" i="37"/>
  <c r="D2" i="37"/>
  <c r="D27" i="37" s="1"/>
  <c r="F27" i="9" l="1"/>
  <c r="F27" i="37"/>
  <c r="E27" i="37"/>
  <c r="I2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J26" i="37" s="1"/>
  <c r="P26" i="36"/>
  <c r="F26" i="36"/>
  <c r="E26" i="36"/>
  <c r="D26" i="36"/>
  <c r="C26" i="36"/>
  <c r="B26" i="36"/>
  <c r="K23" i="37" l="1"/>
  <c r="J23" i="37"/>
  <c r="J15" i="37"/>
  <c r="K15" i="37"/>
  <c r="K7" i="37"/>
  <c r="J7" i="37"/>
  <c r="K22" i="37"/>
  <c r="J22" i="37"/>
  <c r="K14" i="37"/>
  <c r="J14" i="37"/>
  <c r="J6" i="37"/>
  <c r="K6" i="37"/>
  <c r="J21" i="37"/>
  <c r="K21" i="37"/>
  <c r="K13" i="37"/>
  <c r="J13" i="37"/>
  <c r="K5" i="37"/>
  <c r="J5" i="37"/>
  <c r="K20" i="37"/>
  <c r="J20" i="37"/>
  <c r="J12" i="37"/>
  <c r="K12" i="37"/>
  <c r="K11" i="37"/>
  <c r="J11" i="37"/>
  <c r="K19" i="37"/>
  <c r="J19" i="37"/>
  <c r="K18" i="37"/>
  <c r="J18" i="37"/>
  <c r="J10" i="37"/>
  <c r="K10" i="37"/>
  <c r="K25" i="37"/>
  <c r="J25" i="37"/>
  <c r="K17" i="37"/>
  <c r="J17" i="37"/>
  <c r="K9" i="37"/>
  <c r="J9" i="37"/>
  <c r="K24" i="37"/>
  <c r="J24" i="37"/>
  <c r="K16" i="37"/>
  <c r="J16" i="37"/>
  <c r="J8" i="37"/>
  <c r="K8" i="37"/>
  <c r="L2" i="36"/>
  <c r="L3" i="36"/>
  <c r="M20" i="36"/>
  <c r="N19" i="36"/>
  <c r="G2" i="36"/>
  <c r="J2" i="36" s="1"/>
  <c r="H2" i="36"/>
  <c r="K2" i="36" s="1"/>
  <c r="I2" i="36"/>
  <c r="H3" i="36"/>
  <c r="G3" i="36"/>
  <c r="F4" i="36"/>
  <c r="E2" i="36"/>
  <c r="D2" i="36"/>
  <c r="D4" i="36"/>
  <c r="E4" i="36" s="1"/>
  <c r="D5" i="36"/>
  <c r="F5" i="36" s="1"/>
  <c r="D6" i="36"/>
  <c r="E6" i="36" s="1"/>
  <c r="D7" i="36"/>
  <c r="D8" i="36"/>
  <c r="D9" i="36"/>
  <c r="F9" i="36" s="1"/>
  <c r="D10" i="36"/>
  <c r="E10" i="36" s="1"/>
  <c r="D11" i="36"/>
  <c r="F11" i="36" s="1"/>
  <c r="D12" i="36"/>
  <c r="F12" i="36" s="1"/>
  <c r="D13" i="36"/>
  <c r="F13" i="36" s="1"/>
  <c r="D14" i="36"/>
  <c r="F14" i="36" s="1"/>
  <c r="D15" i="36"/>
  <c r="D16" i="36"/>
  <c r="F16" i="36" s="1"/>
  <c r="D17" i="36"/>
  <c r="F17" i="36" s="1"/>
  <c r="D18" i="36"/>
  <c r="F18" i="36" s="1"/>
  <c r="D19" i="36"/>
  <c r="F19" i="36" s="1"/>
  <c r="D20" i="36"/>
  <c r="D21" i="36"/>
  <c r="D22" i="36"/>
  <c r="E22" i="36" s="1"/>
  <c r="D23" i="36"/>
  <c r="D24" i="36"/>
  <c r="D25" i="36"/>
  <c r="D3" i="36"/>
  <c r="L25" i="36"/>
  <c r="H25" i="36"/>
  <c r="G25" i="36"/>
  <c r="L24" i="36"/>
  <c r="H24" i="36"/>
  <c r="G24" i="36"/>
  <c r="E24" i="36"/>
  <c r="L23" i="36"/>
  <c r="H23" i="36"/>
  <c r="G23" i="36"/>
  <c r="E23" i="36"/>
  <c r="L22" i="36"/>
  <c r="H22" i="36"/>
  <c r="G22" i="36"/>
  <c r="L21" i="36"/>
  <c r="H21" i="36"/>
  <c r="G21" i="36"/>
  <c r="F21" i="36"/>
  <c r="E21" i="36"/>
  <c r="L20" i="36"/>
  <c r="H20" i="36"/>
  <c r="G20" i="36"/>
  <c r="F20" i="36"/>
  <c r="L19" i="36"/>
  <c r="H19" i="36"/>
  <c r="G19" i="36"/>
  <c r="L18" i="36"/>
  <c r="H18" i="36"/>
  <c r="G18" i="36"/>
  <c r="L17" i="36"/>
  <c r="H17" i="36"/>
  <c r="G17" i="36"/>
  <c r="L16" i="36"/>
  <c r="H16" i="36"/>
  <c r="G16" i="36"/>
  <c r="E16" i="36"/>
  <c r="L15" i="36"/>
  <c r="H15" i="36"/>
  <c r="G15" i="36"/>
  <c r="E15" i="36"/>
  <c r="L14" i="36"/>
  <c r="H14" i="36"/>
  <c r="G14" i="36"/>
  <c r="L13" i="36"/>
  <c r="H13" i="36"/>
  <c r="G13" i="36"/>
  <c r="L12" i="36"/>
  <c r="H12" i="36"/>
  <c r="G12" i="36"/>
  <c r="L11" i="36"/>
  <c r="H11" i="36"/>
  <c r="G11" i="36"/>
  <c r="L10" i="36"/>
  <c r="H10" i="36"/>
  <c r="G10" i="36"/>
  <c r="L9" i="36"/>
  <c r="H9" i="36"/>
  <c r="G9" i="36"/>
  <c r="L8" i="36"/>
  <c r="H8" i="36"/>
  <c r="G8" i="36"/>
  <c r="E8" i="36"/>
  <c r="L7" i="36"/>
  <c r="H7" i="36"/>
  <c r="G7" i="36"/>
  <c r="F7" i="36"/>
  <c r="L6" i="36"/>
  <c r="H6" i="36"/>
  <c r="G6" i="36"/>
  <c r="L5" i="36"/>
  <c r="H5" i="36"/>
  <c r="G5" i="36"/>
  <c r="N4" i="36"/>
  <c r="L4" i="36"/>
  <c r="H4" i="36"/>
  <c r="G4" i="36"/>
  <c r="F2" i="35"/>
  <c r="C6" i="35"/>
  <c r="B6" i="35"/>
  <c r="D5" i="35"/>
  <c r="F5" i="35" s="1"/>
  <c r="D4" i="35"/>
  <c r="E4" i="35" s="1"/>
  <c r="D3" i="35"/>
  <c r="F3" i="35" s="1"/>
  <c r="D2" i="35"/>
  <c r="I3" i="36" l="1"/>
  <c r="J3" i="36" s="1"/>
  <c r="M7" i="36"/>
  <c r="E3" i="36"/>
  <c r="M15" i="36"/>
  <c r="M2" i="36"/>
  <c r="E5" i="36"/>
  <c r="M3" i="36"/>
  <c r="N2" i="36"/>
  <c r="E25" i="36"/>
  <c r="N20" i="36"/>
  <c r="P20" i="36" s="1"/>
  <c r="N15" i="36"/>
  <c r="N25" i="36"/>
  <c r="M6" i="36"/>
  <c r="N9" i="36"/>
  <c r="N11" i="36"/>
  <c r="M14" i="36"/>
  <c r="N17" i="36"/>
  <c r="M22" i="36"/>
  <c r="N12" i="36"/>
  <c r="N23" i="36"/>
  <c r="N7" i="36"/>
  <c r="O7" i="36" s="1"/>
  <c r="N22" i="36"/>
  <c r="N8" i="36"/>
  <c r="N10" i="36"/>
  <c r="N13" i="36"/>
  <c r="P13" i="36" s="1"/>
  <c r="N16" i="36"/>
  <c r="M18" i="36"/>
  <c r="N21" i="36"/>
  <c r="N6" i="36"/>
  <c r="N14" i="36"/>
  <c r="N3" i="36"/>
  <c r="M13" i="36"/>
  <c r="N24" i="36"/>
  <c r="M24" i="36"/>
  <c r="P24" i="36" s="1"/>
  <c r="N5" i="36"/>
  <c r="M12" i="36"/>
  <c r="N18" i="36"/>
  <c r="M21" i="36"/>
  <c r="M5" i="36"/>
  <c r="M4" i="36"/>
  <c r="O4" i="36" s="1"/>
  <c r="M10" i="36"/>
  <c r="M23" i="36"/>
  <c r="I6" i="36"/>
  <c r="J6" i="36" s="1"/>
  <c r="F22" i="36"/>
  <c r="F6" i="36"/>
  <c r="P14" i="36"/>
  <c r="E13" i="36"/>
  <c r="E14" i="36"/>
  <c r="K3" i="36"/>
  <c r="F24" i="36"/>
  <c r="F8" i="36"/>
  <c r="I9" i="36"/>
  <c r="K9" i="36" s="1"/>
  <c r="I17" i="36"/>
  <c r="I14" i="36"/>
  <c r="J14" i="36" s="1"/>
  <c r="E7" i="36"/>
  <c r="I11" i="36"/>
  <c r="K11" i="36" s="1"/>
  <c r="I19" i="36"/>
  <c r="K19" i="36" s="1"/>
  <c r="I8" i="36"/>
  <c r="J8" i="36" s="1"/>
  <c r="E12" i="36"/>
  <c r="F15" i="36"/>
  <c r="I16" i="36"/>
  <c r="J16" i="36" s="1"/>
  <c r="E20" i="36"/>
  <c r="F23" i="36"/>
  <c r="I24" i="36"/>
  <c r="K24" i="36" s="1"/>
  <c r="I5" i="36"/>
  <c r="K5" i="36" s="1"/>
  <c r="E9" i="36"/>
  <c r="M9" i="36"/>
  <c r="I13" i="36"/>
  <c r="K13" i="36" s="1"/>
  <c r="E17" i="36"/>
  <c r="M17" i="36"/>
  <c r="I21" i="36"/>
  <c r="K21" i="36" s="1"/>
  <c r="M25" i="36"/>
  <c r="I25" i="36"/>
  <c r="F10" i="36"/>
  <c r="I10" i="36"/>
  <c r="K10" i="36" s="1"/>
  <c r="I18" i="36"/>
  <c r="J18" i="36" s="1"/>
  <c r="I7" i="36"/>
  <c r="E11" i="36"/>
  <c r="M11" i="36"/>
  <c r="I15" i="36"/>
  <c r="K15" i="36" s="1"/>
  <c r="E19" i="36"/>
  <c r="M19" i="36"/>
  <c r="I23" i="36"/>
  <c r="K23" i="36" s="1"/>
  <c r="E18" i="36"/>
  <c r="I22" i="36"/>
  <c r="J22" i="36" s="1"/>
  <c r="I4" i="36"/>
  <c r="M8" i="36"/>
  <c r="I12" i="36"/>
  <c r="M16" i="36"/>
  <c r="I20" i="36"/>
  <c r="E5" i="35"/>
  <c r="F4" i="35"/>
  <c r="E3" i="35"/>
  <c r="D6" i="35"/>
  <c r="F6" i="35" s="1"/>
  <c r="E2" i="35"/>
  <c r="P18" i="36" l="1"/>
  <c r="P7" i="36"/>
  <c r="P3" i="36"/>
  <c r="O14" i="36"/>
  <c r="P21" i="36"/>
  <c r="O15" i="36"/>
  <c r="P23" i="36"/>
  <c r="P5" i="36"/>
  <c r="O3" i="36"/>
  <c r="O21" i="36"/>
  <c r="O2" i="36"/>
  <c r="O13" i="36"/>
  <c r="O20" i="36"/>
  <c r="P15" i="36"/>
  <c r="P12" i="36"/>
  <c r="P6" i="36"/>
  <c r="P2" i="36"/>
  <c r="O12" i="36"/>
  <c r="O5" i="36"/>
  <c r="O10" i="36"/>
  <c r="P4" i="36"/>
  <c r="O24" i="36"/>
  <c r="O18" i="36"/>
  <c r="P22" i="36"/>
  <c r="O6" i="36"/>
  <c r="P10" i="36"/>
  <c r="O22" i="36"/>
  <c r="O23" i="36"/>
  <c r="K6" i="36"/>
  <c r="J13" i="36"/>
  <c r="J24" i="36"/>
  <c r="J19" i="36"/>
  <c r="K18" i="36"/>
  <c r="J9" i="36"/>
  <c r="K14" i="36"/>
  <c r="P11" i="36"/>
  <c r="O11" i="36"/>
  <c r="J7" i="36"/>
  <c r="K7" i="36"/>
  <c r="K16" i="36"/>
  <c r="K20" i="36"/>
  <c r="J20" i="36"/>
  <c r="J15" i="36"/>
  <c r="J21" i="36"/>
  <c r="P16" i="36"/>
  <c r="O16" i="36"/>
  <c r="J25" i="36"/>
  <c r="K25" i="36"/>
  <c r="K17" i="36"/>
  <c r="J17" i="36"/>
  <c r="K22" i="36"/>
  <c r="J11" i="36"/>
  <c r="J12" i="36"/>
  <c r="K12" i="36"/>
  <c r="J10" i="36"/>
  <c r="J5" i="36"/>
  <c r="P17" i="36"/>
  <c r="O17" i="36"/>
  <c r="J23" i="36"/>
  <c r="P19" i="36"/>
  <c r="O19" i="36"/>
  <c r="P25" i="36"/>
  <c r="O25" i="36"/>
  <c r="P9" i="36"/>
  <c r="O9" i="36"/>
  <c r="K8" i="36"/>
  <c r="P8" i="36"/>
  <c r="O8" i="36"/>
  <c r="J4" i="36"/>
  <c r="K4" i="36"/>
  <c r="E6" i="35"/>
  <c r="F7" i="21" l="1"/>
  <c r="C37" i="13"/>
  <c r="F37" i="13" s="1"/>
  <c r="D37" i="13"/>
  <c r="C36" i="13"/>
  <c r="D36" i="13"/>
  <c r="B37" i="13"/>
  <c r="B36" i="13"/>
  <c r="C33" i="13"/>
  <c r="B33" i="13"/>
  <c r="C32" i="13"/>
  <c r="B32" i="13"/>
  <c r="D33" i="13"/>
  <c r="C28" i="13"/>
  <c r="B28" i="13"/>
  <c r="C29" i="13"/>
  <c r="B29" i="13"/>
  <c r="K10" i="23"/>
  <c r="K7" i="23"/>
  <c r="K2" i="23"/>
  <c r="I3" i="23"/>
  <c r="I4" i="23"/>
  <c r="K4" i="23" s="1"/>
  <c r="I5" i="23"/>
  <c r="K5" i="23" s="1"/>
  <c r="I6" i="23"/>
  <c r="I7" i="23"/>
  <c r="I8" i="23"/>
  <c r="I2" i="23"/>
  <c r="H3" i="23"/>
  <c r="H4" i="23"/>
  <c r="H5" i="23"/>
  <c r="H6" i="23"/>
  <c r="H7" i="23"/>
  <c r="H8" i="23"/>
  <c r="K8" i="23" s="1"/>
  <c r="H2" i="23"/>
  <c r="G2" i="23"/>
  <c r="G7" i="23"/>
  <c r="G6" i="23"/>
  <c r="G5" i="23"/>
  <c r="G4" i="23"/>
  <c r="K3" i="23"/>
  <c r="J3" i="23"/>
  <c r="G3" i="23"/>
  <c r="B12" i="23"/>
  <c r="B13" i="23"/>
  <c r="B14" i="23"/>
  <c r="B15" i="23"/>
  <c r="B16" i="23"/>
  <c r="B11" i="23"/>
  <c r="C17" i="23"/>
  <c r="F10" i="34"/>
  <c r="E10" i="34"/>
  <c r="D10" i="34"/>
  <c r="C10" i="34"/>
  <c r="B10" i="34"/>
  <c r="B15" i="34" s="1"/>
  <c r="C19" i="34"/>
  <c r="D9" i="34"/>
  <c r="F9" i="34" s="1"/>
  <c r="D8" i="34"/>
  <c r="F8" i="34" s="1"/>
  <c r="D7" i="34"/>
  <c r="F7" i="34" s="1"/>
  <c r="D6" i="34"/>
  <c r="F6" i="34" s="1"/>
  <c r="D5" i="34"/>
  <c r="F5" i="34" s="1"/>
  <c r="D4" i="34"/>
  <c r="F4" i="34" s="1"/>
  <c r="D3" i="34"/>
  <c r="F3" i="34" s="1"/>
  <c r="D2" i="34"/>
  <c r="F2" i="34" s="1"/>
  <c r="E37" i="13" l="1"/>
  <c r="E36" i="13"/>
  <c r="F36" i="13"/>
  <c r="D32" i="13"/>
  <c r="E32" i="13" s="1"/>
  <c r="F32" i="13"/>
  <c r="E33" i="13"/>
  <c r="D29" i="13"/>
  <c r="E29" i="13" s="1"/>
  <c r="D28" i="13"/>
  <c r="F28" i="13" s="1"/>
  <c r="J8" i="23"/>
  <c r="K6" i="23"/>
  <c r="J5" i="23"/>
  <c r="J2" i="23"/>
  <c r="J7" i="23"/>
  <c r="J4" i="23"/>
  <c r="J6" i="23"/>
  <c r="I6" i="34"/>
  <c r="I2" i="34"/>
  <c r="I9" i="34"/>
  <c r="I5" i="34"/>
  <c r="I8" i="34"/>
  <c r="I4" i="34"/>
  <c r="C12" i="34"/>
  <c r="I3" i="34"/>
  <c r="I7" i="34"/>
  <c r="C13" i="34"/>
  <c r="C16" i="34"/>
  <c r="B13" i="34"/>
  <c r="B12" i="34"/>
  <c r="B14" i="34"/>
  <c r="B18" i="34"/>
  <c r="E2" i="34"/>
  <c r="G2" i="34" s="1"/>
  <c r="E3" i="34"/>
  <c r="G3" i="34" s="1"/>
  <c r="E4" i="34"/>
  <c r="G4" i="34" s="1"/>
  <c r="E5" i="34"/>
  <c r="G5" i="34" s="1"/>
  <c r="E6" i="34"/>
  <c r="G6" i="34" s="1"/>
  <c r="E7" i="34"/>
  <c r="G7" i="34" s="1"/>
  <c r="E8" i="34"/>
  <c r="G8" i="34" s="1"/>
  <c r="E9" i="34"/>
  <c r="G9" i="34" s="1"/>
  <c r="C14" i="34"/>
  <c r="H2" i="34"/>
  <c r="H3" i="34"/>
  <c r="H4" i="34"/>
  <c r="H5" i="34"/>
  <c r="H6" i="34"/>
  <c r="H7" i="34"/>
  <c r="H8" i="34"/>
  <c r="H9" i="34"/>
  <c r="B16" i="34"/>
  <c r="B17" i="34"/>
  <c r="C17" i="34"/>
  <c r="C18" i="34"/>
  <c r="B19" i="34"/>
  <c r="C15" i="34"/>
  <c r="F33" i="13" l="1"/>
  <c r="F29" i="13"/>
  <c r="E28" i="13"/>
  <c r="K8" i="34"/>
  <c r="J8" i="34"/>
  <c r="K6" i="34"/>
  <c r="J6" i="34"/>
  <c r="K5" i="34"/>
  <c r="J5" i="34"/>
  <c r="K4" i="34"/>
  <c r="J4" i="34"/>
  <c r="K3" i="34"/>
  <c r="J3" i="34"/>
  <c r="J2" i="34"/>
  <c r="K2" i="34"/>
  <c r="K9" i="34"/>
  <c r="J9" i="34"/>
  <c r="K7" i="34"/>
  <c r="J7" i="34"/>
  <c r="K10" i="34" l="1"/>
  <c r="K9" i="20" l="1"/>
  <c r="K7" i="20"/>
  <c r="J7" i="20"/>
  <c r="J2" i="20"/>
  <c r="K2" i="20"/>
  <c r="I2" i="20"/>
  <c r="I3" i="20"/>
  <c r="I4" i="20"/>
  <c r="I5" i="20"/>
  <c r="I6" i="20"/>
  <c r="I7" i="20"/>
  <c r="I8" i="20"/>
  <c r="H7" i="20"/>
  <c r="H2" i="20"/>
  <c r="D4" i="20"/>
  <c r="E4" i="20" s="1"/>
  <c r="D5" i="20"/>
  <c r="D6" i="20"/>
  <c r="D7" i="20"/>
  <c r="E7" i="20" s="1"/>
  <c r="D3" i="20"/>
  <c r="E3" i="20" s="1"/>
  <c r="D2" i="20"/>
  <c r="E2" i="20" s="1"/>
  <c r="C13" i="30"/>
  <c r="C14" i="30"/>
  <c r="C15" i="30"/>
  <c r="C16" i="30"/>
  <c r="C17" i="30"/>
  <c r="C18" i="30"/>
  <c r="C19" i="30"/>
  <c r="C12" i="30"/>
  <c r="B19" i="30"/>
  <c r="B13" i="30"/>
  <c r="B14" i="30"/>
  <c r="B15" i="30"/>
  <c r="B16" i="30"/>
  <c r="B17" i="30"/>
  <c r="B18" i="30"/>
  <c r="B12" i="30"/>
  <c r="F3" i="20" l="1"/>
  <c r="G3" i="20" s="1"/>
  <c r="P26" i="29" l="1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3" i="29"/>
  <c r="P4" i="29"/>
  <c r="P5" i="29"/>
  <c r="P6" i="29"/>
  <c r="P7" i="29"/>
  <c r="P8" i="29"/>
  <c r="P9" i="29"/>
  <c r="P10" i="29"/>
  <c r="P11" i="29"/>
  <c r="P2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3" i="29"/>
  <c r="O4" i="29"/>
  <c r="O5" i="29"/>
  <c r="O6" i="29"/>
  <c r="O7" i="29"/>
  <c r="O8" i="29"/>
  <c r="O9" i="29"/>
  <c r="O10" i="29"/>
  <c r="O2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3" i="29"/>
  <c r="N4" i="29"/>
  <c r="N5" i="29"/>
  <c r="N6" i="29"/>
  <c r="N7" i="29"/>
  <c r="N8" i="29"/>
  <c r="N9" i="29"/>
  <c r="N10" i="29"/>
  <c r="N2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3" i="29"/>
  <c r="M4" i="29"/>
  <c r="M5" i="29"/>
  <c r="M6" i="29"/>
  <c r="M7" i="29"/>
  <c r="M8" i="29"/>
  <c r="M9" i="29"/>
  <c r="M10" i="29"/>
  <c r="M2" i="29"/>
  <c r="H2" i="3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3" i="29"/>
  <c r="L4" i="29"/>
  <c r="L5" i="29"/>
  <c r="L6" i="29"/>
  <c r="L7" i="29"/>
  <c r="L8" i="29"/>
  <c r="L9" i="29"/>
  <c r="L10" i="29"/>
  <c r="L2" i="29"/>
  <c r="K11" i="3"/>
  <c r="K10" i="3"/>
  <c r="K2" i="3"/>
  <c r="K8" i="3"/>
  <c r="K9" i="3"/>
  <c r="K3" i="3"/>
  <c r="K4" i="3"/>
  <c r="K5" i="3"/>
  <c r="K6" i="3"/>
  <c r="K7" i="3"/>
  <c r="J10" i="3"/>
  <c r="J7" i="3"/>
  <c r="J8" i="3"/>
  <c r="J9" i="3"/>
  <c r="J6" i="3"/>
  <c r="J3" i="3"/>
  <c r="J4" i="3"/>
  <c r="J5" i="3"/>
  <c r="J2" i="3"/>
  <c r="I10" i="3"/>
  <c r="I8" i="3"/>
  <c r="I9" i="3"/>
  <c r="I3" i="3"/>
  <c r="I4" i="3"/>
  <c r="I5" i="3"/>
  <c r="I6" i="3"/>
  <c r="I7" i="3"/>
  <c r="I2" i="3"/>
  <c r="H10" i="3"/>
  <c r="H3" i="3"/>
  <c r="H4" i="3"/>
  <c r="H5" i="3"/>
  <c r="H6" i="3"/>
  <c r="H7" i="3"/>
  <c r="H8" i="3"/>
  <c r="H9" i="3"/>
  <c r="G7" i="3"/>
  <c r="G8" i="3"/>
  <c r="G9" i="3"/>
  <c r="G10" i="3"/>
  <c r="G6" i="3"/>
  <c r="G3" i="3"/>
  <c r="G4" i="3"/>
  <c r="G5" i="3"/>
  <c r="G2" i="3"/>
  <c r="I9" i="30"/>
  <c r="H9" i="30"/>
  <c r="K9" i="30" s="1"/>
  <c r="G9" i="30"/>
  <c r="K8" i="30"/>
  <c r="J8" i="30"/>
  <c r="I8" i="30"/>
  <c r="H8" i="30"/>
  <c r="G8" i="30"/>
  <c r="I7" i="30"/>
  <c r="H7" i="30"/>
  <c r="J7" i="30" s="1"/>
  <c r="G7" i="30"/>
  <c r="J6" i="30"/>
  <c r="I6" i="30"/>
  <c r="H6" i="30"/>
  <c r="K6" i="30" s="1"/>
  <c r="G6" i="30"/>
  <c r="I5" i="30"/>
  <c r="K5" i="30" s="1"/>
  <c r="H5" i="30"/>
  <c r="G5" i="30"/>
  <c r="I4" i="30"/>
  <c r="H4" i="30"/>
  <c r="K4" i="30" s="1"/>
  <c r="G4" i="30"/>
  <c r="K3" i="30"/>
  <c r="I3" i="30"/>
  <c r="H3" i="30"/>
  <c r="J3" i="30" s="1"/>
  <c r="G3" i="30"/>
  <c r="I2" i="30"/>
  <c r="H2" i="30"/>
  <c r="K2" i="30" s="1"/>
  <c r="G2" i="30"/>
  <c r="E2" i="31"/>
  <c r="H2" i="31"/>
  <c r="K10" i="31"/>
  <c r="K5" i="31"/>
  <c r="K6" i="31"/>
  <c r="K7" i="31"/>
  <c r="K8" i="31"/>
  <c r="K9" i="31"/>
  <c r="K3" i="31"/>
  <c r="K4" i="31"/>
  <c r="K2" i="31"/>
  <c r="J4" i="31"/>
  <c r="J5" i="31"/>
  <c r="J6" i="31"/>
  <c r="J7" i="31"/>
  <c r="J8" i="31"/>
  <c r="J9" i="31"/>
  <c r="J3" i="31"/>
  <c r="J2" i="31"/>
  <c r="I3" i="31"/>
  <c r="I4" i="31"/>
  <c r="I5" i="31"/>
  <c r="I6" i="31"/>
  <c r="I7" i="31"/>
  <c r="I8" i="31"/>
  <c r="I9" i="31"/>
  <c r="I2" i="31"/>
  <c r="H9" i="31"/>
  <c r="H3" i="31"/>
  <c r="H4" i="31"/>
  <c r="H5" i="31"/>
  <c r="H6" i="31"/>
  <c r="H7" i="31"/>
  <c r="H8" i="31"/>
  <c r="G5" i="31"/>
  <c r="G6" i="31"/>
  <c r="G7" i="31"/>
  <c r="G8" i="31"/>
  <c r="G9" i="31"/>
  <c r="G4" i="31"/>
  <c r="G3" i="31"/>
  <c r="G2" i="31"/>
  <c r="C10" i="31"/>
  <c r="B10" i="31"/>
  <c r="D10" i="31" s="1"/>
  <c r="F9" i="31"/>
  <c r="E9" i="31"/>
  <c r="D9" i="31"/>
  <c r="D8" i="31"/>
  <c r="F8" i="31" s="1"/>
  <c r="F7" i="31"/>
  <c r="D7" i="31"/>
  <c r="E7" i="31" s="1"/>
  <c r="F6" i="31"/>
  <c r="D6" i="31"/>
  <c r="E6" i="31" s="1"/>
  <c r="D5" i="31"/>
  <c r="F5" i="31" s="1"/>
  <c r="D4" i="31"/>
  <c r="F4" i="31" s="1"/>
  <c r="F3" i="31"/>
  <c r="E3" i="31"/>
  <c r="D3" i="31"/>
  <c r="D2" i="31"/>
  <c r="F2" i="31" s="1"/>
  <c r="D10" i="30"/>
  <c r="F9" i="30"/>
  <c r="E9" i="30"/>
  <c r="F8" i="30"/>
  <c r="E8" i="30"/>
  <c r="F7" i="30"/>
  <c r="E7" i="30"/>
  <c r="F6" i="30"/>
  <c r="E6" i="30"/>
  <c r="F5" i="30"/>
  <c r="E5" i="30"/>
  <c r="F4" i="30"/>
  <c r="E4" i="30"/>
  <c r="F3" i="30"/>
  <c r="E3" i="30"/>
  <c r="F2" i="30"/>
  <c r="E2" i="30"/>
  <c r="C10" i="30"/>
  <c r="B10" i="30"/>
  <c r="D3" i="30"/>
  <c r="D4" i="30"/>
  <c r="D5" i="30"/>
  <c r="D6" i="30"/>
  <c r="D7" i="30"/>
  <c r="D8" i="30"/>
  <c r="D9" i="30"/>
  <c r="D2" i="30"/>
  <c r="F2" i="32"/>
  <c r="H23" i="32"/>
  <c r="G23" i="32"/>
  <c r="D23" i="32"/>
  <c r="F23" i="32" s="1"/>
  <c r="H22" i="32"/>
  <c r="G22" i="32"/>
  <c r="D22" i="32"/>
  <c r="E22" i="32" s="1"/>
  <c r="H21" i="32"/>
  <c r="G21" i="32"/>
  <c r="D21" i="32"/>
  <c r="F21" i="32" s="1"/>
  <c r="H20" i="32"/>
  <c r="G20" i="32"/>
  <c r="D20" i="32"/>
  <c r="H19" i="32"/>
  <c r="G19" i="32"/>
  <c r="D19" i="32"/>
  <c r="E19" i="32" s="1"/>
  <c r="H18" i="32"/>
  <c r="G18" i="32"/>
  <c r="D18" i="32"/>
  <c r="E18" i="32" s="1"/>
  <c r="H17" i="32"/>
  <c r="G17" i="32"/>
  <c r="D17" i="32"/>
  <c r="F17" i="32" s="1"/>
  <c r="H16" i="32"/>
  <c r="G16" i="32"/>
  <c r="D16" i="32"/>
  <c r="F16" i="32" s="1"/>
  <c r="H15" i="32"/>
  <c r="G15" i="32"/>
  <c r="D15" i="32"/>
  <c r="E15" i="32" s="1"/>
  <c r="H14" i="32"/>
  <c r="G14" i="32"/>
  <c r="D14" i="32"/>
  <c r="E14" i="32" s="1"/>
  <c r="H13" i="32"/>
  <c r="G13" i="32"/>
  <c r="D13" i="32"/>
  <c r="F13" i="32" s="1"/>
  <c r="H12" i="32"/>
  <c r="G12" i="32"/>
  <c r="D12" i="32"/>
  <c r="E12" i="32" s="1"/>
  <c r="H11" i="32"/>
  <c r="G11" i="32"/>
  <c r="D11" i="32"/>
  <c r="F11" i="32" s="1"/>
  <c r="H10" i="32"/>
  <c r="G10" i="32"/>
  <c r="D10" i="32"/>
  <c r="F10" i="32" s="1"/>
  <c r="H9" i="32"/>
  <c r="G9" i="32"/>
  <c r="D9" i="32"/>
  <c r="F9" i="32" s="1"/>
  <c r="H8" i="32"/>
  <c r="G8" i="32"/>
  <c r="D8" i="32"/>
  <c r="E8" i="32" s="1"/>
  <c r="H7" i="32"/>
  <c r="G7" i="32"/>
  <c r="D7" i="32"/>
  <c r="E7" i="32" s="1"/>
  <c r="H6" i="32"/>
  <c r="G6" i="32"/>
  <c r="D6" i="32"/>
  <c r="F6" i="32" s="1"/>
  <c r="H5" i="32"/>
  <c r="G5" i="32"/>
  <c r="D5" i="32"/>
  <c r="E5" i="32" s="1"/>
  <c r="H4" i="32"/>
  <c r="G4" i="32"/>
  <c r="D4" i="32"/>
  <c r="F4" i="32" s="1"/>
  <c r="H3" i="32"/>
  <c r="G3" i="32"/>
  <c r="D3" i="32"/>
  <c r="F3" i="32" s="1"/>
  <c r="H2" i="32"/>
  <c r="G2" i="32"/>
  <c r="D2" i="32"/>
  <c r="D2" i="19"/>
  <c r="B7" i="10"/>
  <c r="C7" i="10"/>
  <c r="K10" i="30" l="1"/>
  <c r="J4" i="30"/>
  <c r="K7" i="30"/>
  <c r="J5" i="30"/>
  <c r="J2" i="30"/>
  <c r="J9" i="30"/>
  <c r="E4" i="31"/>
  <c r="E5" i="31"/>
  <c r="E8" i="31"/>
  <c r="I23" i="32"/>
  <c r="J23" i="32" s="1"/>
  <c r="D24" i="32"/>
  <c r="F24" i="32" s="1"/>
  <c r="J20" i="32"/>
  <c r="K4" i="32"/>
  <c r="J12" i="32"/>
  <c r="J7" i="32"/>
  <c r="K20" i="32"/>
  <c r="J11" i="32"/>
  <c r="J19" i="32"/>
  <c r="K3" i="32"/>
  <c r="J6" i="32"/>
  <c r="K19" i="32"/>
  <c r="E2" i="32"/>
  <c r="E6" i="32"/>
  <c r="E9" i="32"/>
  <c r="E13" i="32"/>
  <c r="E16" i="32"/>
  <c r="E23" i="32"/>
  <c r="F5" i="32"/>
  <c r="F7" i="32"/>
  <c r="F12" i="32"/>
  <c r="F14" i="32"/>
  <c r="F18" i="32"/>
  <c r="F20" i="32"/>
  <c r="E3" i="32"/>
  <c r="E10" i="32"/>
  <c r="E17" i="32"/>
  <c r="F8" i="32"/>
  <c r="F15" i="32"/>
  <c r="F19" i="32"/>
  <c r="F22" i="32"/>
  <c r="I2" i="32"/>
  <c r="K2" i="32" s="1"/>
  <c r="I3" i="32"/>
  <c r="J3" i="32" s="1"/>
  <c r="I4" i="32"/>
  <c r="J4" i="32" s="1"/>
  <c r="I5" i="32"/>
  <c r="K5" i="32" s="1"/>
  <c r="I6" i="32"/>
  <c r="K6" i="32" s="1"/>
  <c r="I7" i="32"/>
  <c r="K7" i="32" s="1"/>
  <c r="I8" i="32"/>
  <c r="K8" i="32" s="1"/>
  <c r="I9" i="32"/>
  <c r="I10" i="32"/>
  <c r="J10" i="32" s="1"/>
  <c r="I11" i="32"/>
  <c r="K11" i="32" s="1"/>
  <c r="I12" i="32"/>
  <c r="K12" i="32" s="1"/>
  <c r="I13" i="32"/>
  <c r="J13" i="32" s="1"/>
  <c r="I14" i="32"/>
  <c r="J14" i="32" s="1"/>
  <c r="I15" i="32"/>
  <c r="K15" i="32" s="1"/>
  <c r="I16" i="32"/>
  <c r="J16" i="32" s="1"/>
  <c r="I17" i="32"/>
  <c r="J17" i="32" s="1"/>
  <c r="I18" i="32"/>
  <c r="J18" i="32" s="1"/>
  <c r="I19" i="32"/>
  <c r="I20" i="32"/>
  <c r="I21" i="32"/>
  <c r="K21" i="32" s="1"/>
  <c r="I22" i="32"/>
  <c r="K22" i="32" s="1"/>
  <c r="E4" i="32"/>
  <c r="E11" i="32"/>
  <c r="E20" i="32"/>
  <c r="E21" i="32"/>
  <c r="D7" i="2"/>
  <c r="C8" i="20"/>
  <c r="B8" i="20"/>
  <c r="F5" i="20"/>
  <c r="F6" i="26"/>
  <c r="B7" i="26"/>
  <c r="C7" i="26"/>
  <c r="D6" i="26"/>
  <c r="D5" i="26"/>
  <c r="E5" i="26" s="1"/>
  <c r="D4" i="26"/>
  <c r="F4" i="26" s="1"/>
  <c r="D3" i="26"/>
  <c r="E3" i="26" s="1"/>
  <c r="D2" i="26"/>
  <c r="F2" i="26" s="1"/>
  <c r="C9" i="25"/>
  <c r="C12" i="25" s="1"/>
  <c r="B9" i="25"/>
  <c r="D8" i="25"/>
  <c r="F8" i="25" s="1"/>
  <c r="D7" i="25"/>
  <c r="F7" i="25" s="1"/>
  <c r="D6" i="25"/>
  <c r="F6" i="25" s="1"/>
  <c r="D5" i="25"/>
  <c r="F5" i="25" s="1"/>
  <c r="D4" i="25"/>
  <c r="E4" i="25" s="1"/>
  <c r="F3" i="25"/>
  <c r="E3" i="25"/>
  <c r="D3" i="25"/>
  <c r="D2" i="25"/>
  <c r="F2" i="25" s="1"/>
  <c r="C9" i="24"/>
  <c r="B9" i="24"/>
  <c r="D8" i="24"/>
  <c r="E8" i="24" s="1"/>
  <c r="D7" i="24"/>
  <c r="E7" i="24" s="1"/>
  <c r="D6" i="24"/>
  <c r="E6" i="24" s="1"/>
  <c r="D5" i="24"/>
  <c r="D4" i="24"/>
  <c r="F4" i="24" s="1"/>
  <c r="D3" i="24"/>
  <c r="F3" i="24" s="1"/>
  <c r="D2" i="24"/>
  <c r="D9" i="24" s="1"/>
  <c r="C8" i="23"/>
  <c r="C13" i="23" s="1"/>
  <c r="B8" i="23"/>
  <c r="F7" i="23"/>
  <c r="D7" i="23"/>
  <c r="E7" i="23" s="1"/>
  <c r="D6" i="23"/>
  <c r="F6" i="23" s="1"/>
  <c r="D5" i="23"/>
  <c r="E5" i="23" s="1"/>
  <c r="D4" i="23"/>
  <c r="F4" i="23" s="1"/>
  <c r="D3" i="23"/>
  <c r="F3" i="23" s="1"/>
  <c r="D2" i="23"/>
  <c r="C8" i="22"/>
  <c r="C17" i="22" s="1"/>
  <c r="D7" i="22"/>
  <c r="E7" i="22" s="1"/>
  <c r="B8" i="22"/>
  <c r="D6" i="22"/>
  <c r="E6" i="22" s="1"/>
  <c r="D5" i="22"/>
  <c r="E5" i="22" s="1"/>
  <c r="D4" i="22"/>
  <c r="F4" i="22" s="1"/>
  <c r="D3" i="22"/>
  <c r="D2" i="22"/>
  <c r="F2" i="22" s="1"/>
  <c r="B8" i="21"/>
  <c r="C8" i="21"/>
  <c r="D7" i="21"/>
  <c r="E7" i="21" s="1"/>
  <c r="D6" i="21"/>
  <c r="F6" i="21" s="1"/>
  <c r="F5" i="21"/>
  <c r="D5" i="21"/>
  <c r="E5" i="21" s="1"/>
  <c r="E4" i="21"/>
  <c r="D4" i="21"/>
  <c r="F4" i="21" s="1"/>
  <c r="D3" i="21"/>
  <c r="F3" i="21" s="1"/>
  <c r="D2" i="21"/>
  <c r="E2" i="21" s="1"/>
  <c r="F6" i="20"/>
  <c r="F4" i="20"/>
  <c r="G4" i="20" s="1"/>
  <c r="D26" i="9"/>
  <c r="D3" i="9"/>
  <c r="D2" i="9"/>
  <c r="F2" i="9" s="1"/>
  <c r="C24" i="17"/>
  <c r="B24" i="17"/>
  <c r="C24" i="18"/>
  <c r="B24" i="18"/>
  <c r="D23" i="17"/>
  <c r="F23" i="17" s="1"/>
  <c r="D22" i="17"/>
  <c r="E22" i="17" s="1"/>
  <c r="D21" i="17"/>
  <c r="F21" i="17" s="1"/>
  <c r="D20" i="17"/>
  <c r="F20" i="17" s="1"/>
  <c r="D19" i="17"/>
  <c r="E19" i="17" s="1"/>
  <c r="D18" i="17"/>
  <c r="F18" i="17" s="1"/>
  <c r="D17" i="17"/>
  <c r="F17" i="17" s="1"/>
  <c r="F16" i="17"/>
  <c r="D16" i="17"/>
  <c r="E16" i="17" s="1"/>
  <c r="D15" i="17"/>
  <c r="F15" i="17" s="1"/>
  <c r="D14" i="17"/>
  <c r="E14" i="17" s="1"/>
  <c r="D13" i="17"/>
  <c r="F13" i="17" s="1"/>
  <c r="D12" i="17"/>
  <c r="F12" i="17" s="1"/>
  <c r="E11" i="17"/>
  <c r="D11" i="17"/>
  <c r="F11" i="17" s="1"/>
  <c r="D10" i="17"/>
  <c r="F10" i="17" s="1"/>
  <c r="D9" i="17"/>
  <c r="E9" i="17" s="1"/>
  <c r="F8" i="17"/>
  <c r="D8" i="17"/>
  <c r="E8" i="17" s="1"/>
  <c r="D7" i="17"/>
  <c r="F7" i="17" s="1"/>
  <c r="D6" i="17"/>
  <c r="F6" i="17" s="1"/>
  <c r="D5" i="17"/>
  <c r="E5" i="17" s="1"/>
  <c r="D4" i="17"/>
  <c r="F4" i="17" s="1"/>
  <c r="F3" i="17"/>
  <c r="D3" i="17"/>
  <c r="E3" i="17" s="1"/>
  <c r="D2" i="17"/>
  <c r="F2" i="17" s="1"/>
  <c r="C12" i="16"/>
  <c r="B12" i="16"/>
  <c r="D11" i="16"/>
  <c r="F11" i="16" s="1"/>
  <c r="D10" i="16"/>
  <c r="F10" i="16" s="1"/>
  <c r="D9" i="16"/>
  <c r="F9" i="16" s="1"/>
  <c r="D8" i="16"/>
  <c r="F8" i="16" s="1"/>
  <c r="D7" i="16"/>
  <c r="F7" i="16" s="1"/>
  <c r="D6" i="16"/>
  <c r="F6" i="16" s="1"/>
  <c r="D5" i="16"/>
  <c r="F5" i="16" s="1"/>
  <c r="F4" i="16"/>
  <c r="E4" i="16"/>
  <c r="D4" i="16"/>
  <c r="D3" i="16"/>
  <c r="F3" i="16" s="1"/>
  <c r="D2" i="16"/>
  <c r="C12" i="15"/>
  <c r="B12" i="15"/>
  <c r="D8" i="15"/>
  <c r="E8" i="15" s="1"/>
  <c r="D9" i="15"/>
  <c r="E9" i="15" s="1"/>
  <c r="D10" i="15"/>
  <c r="F10" i="15" s="1"/>
  <c r="D11" i="15"/>
  <c r="E11" i="15" s="1"/>
  <c r="D7" i="15"/>
  <c r="E7" i="15" s="1"/>
  <c r="D6" i="15"/>
  <c r="F6" i="15" s="1"/>
  <c r="D5" i="15"/>
  <c r="E5" i="15" s="1"/>
  <c r="D4" i="15"/>
  <c r="F4" i="15" s="1"/>
  <c r="D3" i="15"/>
  <c r="F3" i="15" s="1"/>
  <c r="D2" i="15"/>
  <c r="D12" i="15" s="1"/>
  <c r="C8" i="14"/>
  <c r="B8" i="14"/>
  <c r="D7" i="14"/>
  <c r="F7" i="14" s="1"/>
  <c r="D6" i="14"/>
  <c r="E6" i="14" s="1"/>
  <c r="D5" i="14"/>
  <c r="E5" i="14" s="1"/>
  <c r="D4" i="14"/>
  <c r="F4" i="14" s="1"/>
  <c r="D3" i="14"/>
  <c r="F3" i="14" s="1"/>
  <c r="D2" i="14"/>
  <c r="H3" i="20" l="1"/>
  <c r="H4" i="20"/>
  <c r="H5" i="20"/>
  <c r="B11" i="20"/>
  <c r="H8" i="20"/>
  <c r="B12" i="20"/>
  <c r="H6" i="20"/>
  <c r="B13" i="20"/>
  <c r="B10" i="20"/>
  <c r="B15" i="20"/>
  <c r="B14" i="20"/>
  <c r="C14" i="20"/>
  <c r="C10" i="20"/>
  <c r="C11" i="20"/>
  <c r="C12" i="20"/>
  <c r="C13" i="20"/>
  <c r="C15" i="20"/>
  <c r="D8" i="20"/>
  <c r="K13" i="32"/>
  <c r="E24" i="32"/>
  <c r="J21" i="32"/>
  <c r="K23" i="32"/>
  <c r="K14" i="32"/>
  <c r="J15" i="32"/>
  <c r="J2" i="32"/>
  <c r="J9" i="32"/>
  <c r="K17" i="32"/>
  <c r="K10" i="32"/>
  <c r="J8" i="32"/>
  <c r="K9" i="32"/>
  <c r="J5" i="32"/>
  <c r="J22" i="32"/>
  <c r="K18" i="32"/>
  <c r="K16" i="32"/>
  <c r="C11" i="23"/>
  <c r="C16" i="23"/>
  <c r="C15" i="23"/>
  <c r="C12" i="23"/>
  <c r="F5" i="22"/>
  <c r="F7" i="22"/>
  <c r="E2" i="22"/>
  <c r="C12" i="22"/>
  <c r="C13" i="22"/>
  <c r="F19" i="17"/>
  <c r="D12" i="16"/>
  <c r="F6" i="14"/>
  <c r="D8" i="14"/>
  <c r="E8" i="14" s="1"/>
  <c r="E2" i="14"/>
  <c r="E7" i="26"/>
  <c r="F3" i="26"/>
  <c r="F5" i="26"/>
  <c r="D7" i="26"/>
  <c r="F7" i="26" s="1"/>
  <c r="C15" i="25"/>
  <c r="E5" i="25"/>
  <c r="E6" i="25"/>
  <c r="D9" i="25"/>
  <c r="E9" i="25" s="1"/>
  <c r="C18" i="25"/>
  <c r="C17" i="25"/>
  <c r="C14" i="25"/>
  <c r="C13" i="25"/>
  <c r="C19" i="25" s="1"/>
  <c r="C16" i="25"/>
  <c r="E2" i="24"/>
  <c r="F7" i="24"/>
  <c r="F2" i="24"/>
  <c r="F6" i="24"/>
  <c r="F9" i="24"/>
  <c r="D8" i="23"/>
  <c r="E8" i="23" s="1"/>
  <c r="C14" i="23"/>
  <c r="F5" i="23"/>
  <c r="E4" i="23"/>
  <c r="C14" i="22"/>
  <c r="C15" i="22"/>
  <c r="C16" i="22"/>
  <c r="F6" i="22"/>
  <c r="C11" i="22"/>
  <c r="D8" i="22"/>
  <c r="E8" i="22" s="1"/>
  <c r="F2" i="21"/>
  <c r="D8" i="21"/>
  <c r="E8" i="21" s="1"/>
  <c r="E12" i="16"/>
  <c r="E11" i="16"/>
  <c r="E5" i="16"/>
  <c r="E7" i="16"/>
  <c r="F12" i="16"/>
  <c r="F11" i="15"/>
  <c r="F5" i="17"/>
  <c r="D24" i="17"/>
  <c r="F24" i="17" s="1"/>
  <c r="F5" i="15"/>
  <c r="E12" i="15"/>
  <c r="F12" i="15"/>
  <c r="E4" i="15"/>
  <c r="F7" i="15"/>
  <c r="F5" i="14"/>
  <c r="F8" i="14"/>
  <c r="E5" i="20"/>
  <c r="G5" i="20" s="1"/>
  <c r="F7" i="20"/>
  <c r="G7" i="20" s="1"/>
  <c r="E6" i="26"/>
  <c r="E4" i="26"/>
  <c r="E2" i="26"/>
  <c r="F4" i="25"/>
  <c r="E7" i="25"/>
  <c r="E2" i="25"/>
  <c r="E8" i="25"/>
  <c r="E9" i="24"/>
  <c r="F8" i="24"/>
  <c r="E5" i="24"/>
  <c r="F5" i="24"/>
  <c r="E3" i="24"/>
  <c r="E4" i="24"/>
  <c r="E3" i="23"/>
  <c r="E6" i="23"/>
  <c r="E2" i="23"/>
  <c r="F2" i="23"/>
  <c r="E3" i="22"/>
  <c r="F3" i="22"/>
  <c r="E4" i="22"/>
  <c r="E6" i="21"/>
  <c r="E3" i="21"/>
  <c r="E6" i="20"/>
  <c r="G6" i="20" s="1"/>
  <c r="F2" i="20"/>
  <c r="G2" i="20" s="1"/>
  <c r="E6" i="17"/>
  <c r="F14" i="17"/>
  <c r="F22" i="17"/>
  <c r="E4" i="17"/>
  <c r="F9" i="17"/>
  <c r="E12" i="17"/>
  <c r="E20" i="17"/>
  <c r="E7" i="17"/>
  <c r="E15" i="17"/>
  <c r="E23" i="17"/>
  <c r="E2" i="17"/>
  <c r="E10" i="17"/>
  <c r="E18" i="17"/>
  <c r="E13" i="17"/>
  <c r="E21" i="17"/>
  <c r="E17" i="17"/>
  <c r="E2" i="16"/>
  <c r="E10" i="16"/>
  <c r="F2" i="16"/>
  <c r="E6" i="16"/>
  <c r="E9" i="16"/>
  <c r="E8" i="16"/>
  <c r="E3" i="16"/>
  <c r="E10" i="15"/>
  <c r="F9" i="15"/>
  <c r="F8" i="15"/>
  <c r="E3" i="15"/>
  <c r="E6" i="15"/>
  <c r="E2" i="15"/>
  <c r="F2" i="15"/>
  <c r="E3" i="14"/>
  <c r="E4" i="14"/>
  <c r="E7" i="14"/>
  <c r="F2" i="14"/>
  <c r="D6" i="10"/>
  <c r="F6" i="10" s="1"/>
  <c r="D5" i="10"/>
  <c r="F5" i="10" s="1"/>
  <c r="D4" i="10"/>
  <c r="F4" i="10" s="1"/>
  <c r="D3" i="10"/>
  <c r="F3" i="10" s="1"/>
  <c r="D2" i="10"/>
  <c r="E2" i="10" s="1"/>
  <c r="H15" i="9"/>
  <c r="H11" i="9"/>
  <c r="G4" i="9"/>
  <c r="G3" i="9"/>
  <c r="G2" i="9"/>
  <c r="G2" i="29"/>
  <c r="G25" i="29"/>
  <c r="C26" i="29"/>
  <c r="B26" i="29"/>
  <c r="H25" i="29"/>
  <c r="D25" i="29"/>
  <c r="E25" i="29" s="1"/>
  <c r="H24" i="29"/>
  <c r="G24" i="29"/>
  <c r="D24" i="29"/>
  <c r="E24" i="29" s="1"/>
  <c r="H23" i="29"/>
  <c r="G23" i="29"/>
  <c r="D23" i="29"/>
  <c r="E23" i="29" s="1"/>
  <c r="H22" i="29"/>
  <c r="G22" i="29"/>
  <c r="D22" i="29"/>
  <c r="E22" i="29" s="1"/>
  <c r="H21" i="29"/>
  <c r="G21" i="29"/>
  <c r="D21" i="29"/>
  <c r="E21" i="29" s="1"/>
  <c r="H20" i="29"/>
  <c r="G20" i="29"/>
  <c r="D20" i="29"/>
  <c r="E20" i="29" s="1"/>
  <c r="H19" i="29"/>
  <c r="G19" i="29"/>
  <c r="D19" i="29"/>
  <c r="E19" i="29" s="1"/>
  <c r="H18" i="29"/>
  <c r="G18" i="29"/>
  <c r="D18" i="29"/>
  <c r="E18" i="29" s="1"/>
  <c r="H17" i="29"/>
  <c r="G17" i="29"/>
  <c r="D17" i="29"/>
  <c r="E17" i="29" s="1"/>
  <c r="H16" i="29"/>
  <c r="G16" i="29"/>
  <c r="D16" i="29"/>
  <c r="E16" i="29" s="1"/>
  <c r="H15" i="29"/>
  <c r="G15" i="29"/>
  <c r="D15" i="29"/>
  <c r="E15" i="29" s="1"/>
  <c r="H14" i="29"/>
  <c r="G14" i="29"/>
  <c r="D14" i="29"/>
  <c r="E14" i="29" s="1"/>
  <c r="H13" i="29"/>
  <c r="G13" i="29"/>
  <c r="D13" i="29"/>
  <c r="E13" i="29" s="1"/>
  <c r="H12" i="29"/>
  <c r="G12" i="29"/>
  <c r="D12" i="29"/>
  <c r="E12" i="29" s="1"/>
  <c r="H11" i="29"/>
  <c r="G11" i="29"/>
  <c r="D11" i="29"/>
  <c r="E11" i="29" s="1"/>
  <c r="H10" i="29"/>
  <c r="G10" i="29"/>
  <c r="D10" i="29"/>
  <c r="E10" i="29" s="1"/>
  <c r="H9" i="29"/>
  <c r="G9" i="29"/>
  <c r="D9" i="29"/>
  <c r="E9" i="29" s="1"/>
  <c r="H8" i="29"/>
  <c r="G8" i="29"/>
  <c r="D8" i="29"/>
  <c r="E8" i="29" s="1"/>
  <c r="H7" i="29"/>
  <c r="G7" i="29"/>
  <c r="D7" i="29"/>
  <c r="E7" i="29" s="1"/>
  <c r="H6" i="29"/>
  <c r="G6" i="29"/>
  <c r="D6" i="29"/>
  <c r="E6" i="29" s="1"/>
  <c r="H5" i="29"/>
  <c r="G5" i="29"/>
  <c r="D5" i="29"/>
  <c r="E5" i="29" s="1"/>
  <c r="H4" i="29"/>
  <c r="G4" i="29"/>
  <c r="D4" i="29"/>
  <c r="E4" i="29" s="1"/>
  <c r="H3" i="29"/>
  <c r="G3" i="29"/>
  <c r="D3" i="29"/>
  <c r="E3" i="29" s="1"/>
  <c r="I2" i="29"/>
  <c r="H2" i="29"/>
  <c r="D2" i="29"/>
  <c r="C6" i="8"/>
  <c r="B6" i="8"/>
  <c r="D5" i="8"/>
  <c r="F5" i="8" s="1"/>
  <c r="D4" i="8"/>
  <c r="D3" i="8"/>
  <c r="F3" i="8" s="1"/>
  <c r="D2" i="8"/>
  <c r="E2" i="8" s="1"/>
  <c r="C6" i="7"/>
  <c r="B6" i="7"/>
  <c r="D5" i="7"/>
  <c r="F5" i="7" s="1"/>
  <c r="D4" i="7"/>
  <c r="E4" i="7" s="1"/>
  <c r="D3" i="7"/>
  <c r="F3" i="7" s="1"/>
  <c r="D2" i="7"/>
  <c r="E2" i="7" s="1"/>
  <c r="C6" i="6"/>
  <c r="B6" i="6"/>
  <c r="D5" i="6"/>
  <c r="F5" i="6" s="1"/>
  <c r="D4" i="6"/>
  <c r="F4" i="6" s="1"/>
  <c r="D3" i="6"/>
  <c r="F3" i="6" s="1"/>
  <c r="D2" i="6"/>
  <c r="D6" i="6" s="1"/>
  <c r="C6" i="5"/>
  <c r="B6" i="5"/>
  <c r="D5" i="5"/>
  <c r="F5" i="5" s="1"/>
  <c r="D4" i="5"/>
  <c r="E4" i="5" s="1"/>
  <c r="F3" i="5"/>
  <c r="E3" i="5"/>
  <c r="D3" i="5"/>
  <c r="D2" i="5"/>
  <c r="F2" i="5" s="1"/>
  <c r="C6" i="4"/>
  <c r="B6" i="4"/>
  <c r="D5" i="4"/>
  <c r="F5" i="4" s="1"/>
  <c r="D4" i="4"/>
  <c r="F4" i="4" s="1"/>
  <c r="D3" i="4"/>
  <c r="F3" i="4" s="1"/>
  <c r="D2" i="4"/>
  <c r="D6" i="4" s="1"/>
  <c r="D8" i="3"/>
  <c r="E8" i="3" s="1"/>
  <c r="D9" i="3"/>
  <c r="E9" i="3" s="1"/>
  <c r="D10" i="3"/>
  <c r="F10" i="3" s="1"/>
  <c r="C11" i="3"/>
  <c r="B11" i="3"/>
  <c r="D7" i="3"/>
  <c r="E7" i="3" s="1"/>
  <c r="D6" i="3"/>
  <c r="F6" i="3" s="1"/>
  <c r="D5" i="3"/>
  <c r="F5" i="3" s="1"/>
  <c r="D4" i="3"/>
  <c r="E4" i="3" s="1"/>
  <c r="D3" i="3"/>
  <c r="E3" i="3" s="1"/>
  <c r="D2" i="3"/>
  <c r="F2" i="3" s="1"/>
  <c r="C8" i="2"/>
  <c r="B8" i="2"/>
  <c r="F7" i="2"/>
  <c r="D6" i="2"/>
  <c r="E6" i="2" s="1"/>
  <c r="D5" i="2"/>
  <c r="F5" i="2" s="1"/>
  <c r="E4" i="2"/>
  <c r="D4" i="2"/>
  <c r="F4" i="2" s="1"/>
  <c r="D3" i="2"/>
  <c r="D2" i="2"/>
  <c r="F2" i="2" s="1"/>
  <c r="C10" i="1"/>
  <c r="B10" i="1"/>
  <c r="D3" i="1"/>
  <c r="E3" i="1" s="1"/>
  <c r="D4" i="1"/>
  <c r="F4" i="1" s="1"/>
  <c r="D5" i="1"/>
  <c r="E5" i="1" s="1"/>
  <c r="D6" i="1"/>
  <c r="E6" i="1" s="1"/>
  <c r="D7" i="1"/>
  <c r="E7" i="1" s="1"/>
  <c r="D8" i="1"/>
  <c r="E8" i="1" s="1"/>
  <c r="D9" i="1"/>
  <c r="E9" i="1" s="1"/>
  <c r="D2" i="1"/>
  <c r="F2" i="1" s="1"/>
  <c r="H26" i="9"/>
  <c r="H9" i="9"/>
  <c r="G26" i="9"/>
  <c r="I3" i="9"/>
  <c r="I2" i="9"/>
  <c r="J2" i="9" s="1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G15" i="9"/>
  <c r="H14" i="9"/>
  <c r="G14" i="9"/>
  <c r="H13" i="9"/>
  <c r="G13" i="9"/>
  <c r="H12" i="9"/>
  <c r="G12" i="9"/>
  <c r="G11" i="9"/>
  <c r="H10" i="9"/>
  <c r="G10" i="9"/>
  <c r="G9" i="9"/>
  <c r="H8" i="9"/>
  <c r="G8" i="9"/>
  <c r="H7" i="9"/>
  <c r="G7" i="9"/>
  <c r="H6" i="9"/>
  <c r="G6" i="9"/>
  <c r="H5" i="9"/>
  <c r="G5" i="9"/>
  <c r="H4" i="9"/>
  <c r="H3" i="9"/>
  <c r="H2" i="9"/>
  <c r="D11" i="9"/>
  <c r="E11" i="9" s="1"/>
  <c r="D12" i="9"/>
  <c r="E12" i="9" s="1"/>
  <c r="D13" i="9"/>
  <c r="E13" i="9" s="1"/>
  <c r="F13" i="9"/>
  <c r="D14" i="9"/>
  <c r="F14" i="9" s="1"/>
  <c r="D15" i="9"/>
  <c r="F15" i="9" s="1"/>
  <c r="D16" i="9"/>
  <c r="E16" i="9" s="1"/>
  <c r="D17" i="9"/>
  <c r="E17" i="9" s="1"/>
  <c r="D18" i="9"/>
  <c r="E18" i="9" s="1"/>
  <c r="D19" i="9"/>
  <c r="F19" i="9" s="1"/>
  <c r="E19" i="9"/>
  <c r="D20" i="9"/>
  <c r="E20" i="9" s="1"/>
  <c r="D21" i="9"/>
  <c r="E21" i="9" s="1"/>
  <c r="D22" i="9"/>
  <c r="F22" i="9" s="1"/>
  <c r="D23" i="9"/>
  <c r="F23" i="9" s="1"/>
  <c r="E23" i="9"/>
  <c r="D24" i="9"/>
  <c r="F24" i="9" s="1"/>
  <c r="E24" i="9"/>
  <c r="D25" i="9"/>
  <c r="E25" i="9" s="1"/>
  <c r="E26" i="9"/>
  <c r="F26" i="9"/>
  <c r="H23" i="18"/>
  <c r="G23" i="18"/>
  <c r="D23" i="18"/>
  <c r="E23" i="18" s="1"/>
  <c r="H22" i="18"/>
  <c r="G22" i="18"/>
  <c r="D22" i="18"/>
  <c r="E22" i="18" s="1"/>
  <c r="H21" i="18"/>
  <c r="G21" i="18"/>
  <c r="D21" i="18"/>
  <c r="E21" i="18" s="1"/>
  <c r="H20" i="18"/>
  <c r="G20" i="18"/>
  <c r="D20" i="18"/>
  <c r="E20" i="18" s="1"/>
  <c r="H19" i="18"/>
  <c r="G19" i="18"/>
  <c r="D19" i="18"/>
  <c r="E19" i="18" s="1"/>
  <c r="H18" i="18"/>
  <c r="G18" i="18"/>
  <c r="D18" i="18"/>
  <c r="E18" i="18" s="1"/>
  <c r="H17" i="18"/>
  <c r="G17" i="18"/>
  <c r="D17" i="18"/>
  <c r="E17" i="18" s="1"/>
  <c r="H16" i="18"/>
  <c r="G16" i="18"/>
  <c r="D16" i="18"/>
  <c r="E16" i="18" s="1"/>
  <c r="H15" i="18"/>
  <c r="G15" i="18"/>
  <c r="D15" i="18"/>
  <c r="E15" i="18" s="1"/>
  <c r="H14" i="18"/>
  <c r="G14" i="18"/>
  <c r="D14" i="18"/>
  <c r="E14" i="18" s="1"/>
  <c r="H13" i="18"/>
  <c r="G13" i="18"/>
  <c r="D13" i="18"/>
  <c r="E13" i="18" s="1"/>
  <c r="H12" i="18"/>
  <c r="G12" i="18"/>
  <c r="D12" i="18"/>
  <c r="E12" i="18" s="1"/>
  <c r="H11" i="18"/>
  <c r="G11" i="18"/>
  <c r="D11" i="18"/>
  <c r="E11" i="18" s="1"/>
  <c r="H10" i="18"/>
  <c r="G10" i="18"/>
  <c r="D10" i="18"/>
  <c r="E10" i="18" s="1"/>
  <c r="H9" i="18"/>
  <c r="G9" i="18"/>
  <c r="D9" i="18"/>
  <c r="E9" i="18" s="1"/>
  <c r="H8" i="18"/>
  <c r="G8" i="18"/>
  <c r="D8" i="18"/>
  <c r="E8" i="18" s="1"/>
  <c r="H7" i="18"/>
  <c r="G7" i="18"/>
  <c r="D7" i="18"/>
  <c r="E7" i="18" s="1"/>
  <c r="H6" i="18"/>
  <c r="G6" i="18"/>
  <c r="D6" i="18"/>
  <c r="E6" i="18" s="1"/>
  <c r="H5" i="18"/>
  <c r="G5" i="18"/>
  <c r="D5" i="18"/>
  <c r="E5" i="18" s="1"/>
  <c r="H4" i="18"/>
  <c r="G4" i="18"/>
  <c r="D4" i="18"/>
  <c r="E4" i="18" s="1"/>
  <c r="H3" i="18"/>
  <c r="G3" i="18"/>
  <c r="D3" i="18"/>
  <c r="E3" i="18" s="1"/>
  <c r="H2" i="18"/>
  <c r="G2" i="18"/>
  <c r="D2" i="18"/>
  <c r="G2" i="19"/>
  <c r="H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C22" i="19"/>
  <c r="B22" i="19"/>
  <c r="D17" i="19"/>
  <c r="E17" i="19" s="1"/>
  <c r="D18" i="19"/>
  <c r="E18" i="19" s="1"/>
  <c r="D19" i="19"/>
  <c r="E19" i="19" s="1"/>
  <c r="D20" i="19"/>
  <c r="F20" i="19" s="1"/>
  <c r="D21" i="19"/>
  <c r="E21" i="19" s="1"/>
  <c r="D16" i="19"/>
  <c r="F16" i="19" s="1"/>
  <c r="D15" i="19"/>
  <c r="E15" i="19" s="1"/>
  <c r="D14" i="19"/>
  <c r="E14" i="19" s="1"/>
  <c r="D13" i="19"/>
  <c r="F13" i="19" s="1"/>
  <c r="D12" i="19"/>
  <c r="E12" i="19" s="1"/>
  <c r="D11" i="19"/>
  <c r="F11" i="19" s="1"/>
  <c r="D10" i="19"/>
  <c r="E10" i="19" s="1"/>
  <c r="D9" i="19"/>
  <c r="F9" i="19" s="1"/>
  <c r="D8" i="19"/>
  <c r="F8" i="19" s="1"/>
  <c r="D7" i="19"/>
  <c r="E7" i="19" s="1"/>
  <c r="D6" i="19"/>
  <c r="E6" i="19" s="1"/>
  <c r="D5" i="19"/>
  <c r="F5" i="19" s="1"/>
  <c r="D4" i="19"/>
  <c r="E4" i="19" s="1"/>
  <c r="D3" i="19"/>
  <c r="F3" i="19" s="1"/>
  <c r="C11" i="11"/>
  <c r="B11" i="11"/>
  <c r="D10" i="11"/>
  <c r="F10" i="11" s="1"/>
  <c r="D9" i="11"/>
  <c r="F9" i="11" s="1"/>
  <c r="D8" i="11"/>
  <c r="F8" i="11" s="1"/>
  <c r="D7" i="11"/>
  <c r="E7" i="11" s="1"/>
  <c r="D6" i="11"/>
  <c r="E6" i="11" s="1"/>
  <c r="D5" i="11"/>
  <c r="E5" i="11" s="1"/>
  <c r="D4" i="11"/>
  <c r="F4" i="11" s="1"/>
  <c r="D3" i="11"/>
  <c r="D2" i="11"/>
  <c r="F2" i="11" s="1"/>
  <c r="C11" i="12"/>
  <c r="B11" i="12"/>
  <c r="D10" i="12"/>
  <c r="F10" i="12" s="1"/>
  <c r="D9" i="12"/>
  <c r="E9" i="12" s="1"/>
  <c r="D8" i="12"/>
  <c r="E8" i="12" s="1"/>
  <c r="D7" i="12"/>
  <c r="E7" i="12" s="1"/>
  <c r="D6" i="12"/>
  <c r="E6" i="12" s="1"/>
  <c r="D5" i="12"/>
  <c r="F5" i="12" s="1"/>
  <c r="D4" i="12"/>
  <c r="F4" i="12" s="1"/>
  <c r="D3" i="12"/>
  <c r="F3" i="12" s="1"/>
  <c r="D2" i="12"/>
  <c r="E2" i="12" s="1"/>
  <c r="C24" i="13"/>
  <c r="B24" i="13"/>
  <c r="D3" i="13"/>
  <c r="E3" i="13" s="1"/>
  <c r="D4" i="13"/>
  <c r="F4" i="13" s="1"/>
  <c r="D5" i="13"/>
  <c r="E5" i="13" s="1"/>
  <c r="D6" i="13"/>
  <c r="E6" i="13" s="1"/>
  <c r="D7" i="13"/>
  <c r="E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E13" i="13" s="1"/>
  <c r="D14" i="13"/>
  <c r="F14" i="13" s="1"/>
  <c r="D15" i="13"/>
  <c r="E15" i="13" s="1"/>
  <c r="D16" i="13"/>
  <c r="F16" i="13" s="1"/>
  <c r="D17" i="13"/>
  <c r="E17" i="13" s="1"/>
  <c r="D18" i="13"/>
  <c r="E18" i="13" s="1"/>
  <c r="D19" i="13"/>
  <c r="E19" i="13" s="1"/>
  <c r="D20" i="13"/>
  <c r="F20" i="13" s="1"/>
  <c r="D21" i="13"/>
  <c r="E21" i="13" s="1"/>
  <c r="D22" i="13"/>
  <c r="E22" i="13" s="1"/>
  <c r="D23" i="13"/>
  <c r="E23" i="13" s="1"/>
  <c r="D2" i="13"/>
  <c r="E3" i="9"/>
  <c r="D4" i="9"/>
  <c r="F4" i="9" s="1"/>
  <c r="D5" i="9"/>
  <c r="F5" i="9" s="1"/>
  <c r="D6" i="9"/>
  <c r="E6" i="9" s="1"/>
  <c r="D7" i="9"/>
  <c r="E7" i="9" s="1"/>
  <c r="D8" i="9"/>
  <c r="F8" i="9" s="1"/>
  <c r="D9" i="9"/>
  <c r="F9" i="9" s="1"/>
  <c r="D10" i="9"/>
  <c r="F10" i="9" s="1"/>
  <c r="E14" i="13" l="1"/>
  <c r="F23" i="13"/>
  <c r="K3" i="20"/>
  <c r="J6" i="20"/>
  <c r="K5" i="20"/>
  <c r="K8" i="20"/>
  <c r="K4" i="20"/>
  <c r="J4" i="20"/>
  <c r="I25" i="29"/>
  <c r="K25" i="29" s="1"/>
  <c r="F8" i="21"/>
  <c r="E2" i="19"/>
  <c r="I2" i="19"/>
  <c r="K2" i="19" s="1"/>
  <c r="F2" i="19"/>
  <c r="F22" i="13"/>
  <c r="E12" i="13"/>
  <c r="F10" i="13"/>
  <c r="D24" i="13"/>
  <c r="F24" i="13" s="1"/>
  <c r="E20" i="13"/>
  <c r="F18" i="13"/>
  <c r="E8" i="13"/>
  <c r="E4" i="13"/>
  <c r="E16" i="13"/>
  <c r="E24" i="13"/>
  <c r="E3" i="12"/>
  <c r="E10" i="12"/>
  <c r="F7" i="11"/>
  <c r="D11" i="11"/>
  <c r="F11" i="11" s="1"/>
  <c r="E6" i="10"/>
  <c r="E15" i="9"/>
  <c r="I8" i="9"/>
  <c r="K8" i="9" s="1"/>
  <c r="K3" i="9"/>
  <c r="I4" i="9"/>
  <c r="K4" i="9" s="1"/>
  <c r="E22" i="9"/>
  <c r="I5" i="9"/>
  <c r="K5" i="9" s="1"/>
  <c r="E3" i="6"/>
  <c r="F7" i="3"/>
  <c r="E10" i="3"/>
  <c r="D8" i="2"/>
  <c r="F8" i="2" s="1"/>
  <c r="F8" i="1"/>
  <c r="F7" i="1"/>
  <c r="F3" i="1"/>
  <c r="E2" i="1"/>
  <c r="F9" i="25"/>
  <c r="F8" i="23"/>
  <c r="F8" i="22"/>
  <c r="F18" i="19"/>
  <c r="F15" i="19"/>
  <c r="F21" i="19"/>
  <c r="F17" i="19"/>
  <c r="E20" i="19"/>
  <c r="F6" i="19"/>
  <c r="F12" i="19"/>
  <c r="I9" i="19"/>
  <c r="J9" i="19" s="1"/>
  <c r="F7" i="19"/>
  <c r="I11" i="19"/>
  <c r="K11" i="19" s="1"/>
  <c r="I5" i="19"/>
  <c r="J5" i="19" s="1"/>
  <c r="I17" i="19"/>
  <c r="J2" i="19"/>
  <c r="I19" i="19"/>
  <c r="K19" i="19" s="1"/>
  <c r="I13" i="19"/>
  <c r="J13" i="19" s="1"/>
  <c r="I10" i="19"/>
  <c r="J10" i="19" s="1"/>
  <c r="I7" i="19"/>
  <c r="K7" i="19" s="1"/>
  <c r="I3" i="19"/>
  <c r="K3" i="19" s="1"/>
  <c r="F14" i="19"/>
  <c r="I21" i="19"/>
  <c r="K21" i="19" s="1"/>
  <c r="I18" i="19"/>
  <c r="J18" i="19" s="1"/>
  <c r="I15" i="19"/>
  <c r="K15" i="19" s="1"/>
  <c r="F2" i="18"/>
  <c r="D24" i="18"/>
  <c r="F23" i="18"/>
  <c r="I23" i="18"/>
  <c r="J23" i="18" s="1"/>
  <c r="E24" i="17"/>
  <c r="E2" i="13"/>
  <c r="F19" i="13"/>
  <c r="F15" i="13"/>
  <c r="F11" i="13"/>
  <c r="F7" i="13"/>
  <c r="F3" i="13"/>
  <c r="F2" i="13"/>
  <c r="F6" i="13"/>
  <c r="F21" i="13"/>
  <c r="F17" i="13"/>
  <c r="F13" i="13"/>
  <c r="F9" i="13"/>
  <c r="F5" i="13"/>
  <c r="D11" i="12"/>
  <c r="E11" i="12" s="1"/>
  <c r="F6" i="12"/>
  <c r="F8" i="12"/>
  <c r="E3" i="11"/>
  <c r="E9" i="11"/>
  <c r="F3" i="11"/>
  <c r="E2" i="11"/>
  <c r="F6" i="11"/>
  <c r="E10" i="11"/>
  <c r="E4" i="10"/>
  <c r="I23" i="9"/>
  <c r="J23" i="9" s="1"/>
  <c r="I10" i="9"/>
  <c r="K10" i="9" s="1"/>
  <c r="I16" i="9"/>
  <c r="K16" i="9" s="1"/>
  <c r="I7" i="9"/>
  <c r="K7" i="9" s="1"/>
  <c r="I18" i="9"/>
  <c r="K18" i="9" s="1"/>
  <c r="I22" i="9"/>
  <c r="J22" i="9" s="1"/>
  <c r="I12" i="9"/>
  <c r="J12" i="9" s="1"/>
  <c r="I26" i="9"/>
  <c r="K26" i="9" s="1"/>
  <c r="I21" i="9"/>
  <c r="J21" i="9" s="1"/>
  <c r="I24" i="9"/>
  <c r="I19" i="9"/>
  <c r="J19" i="9" s="1"/>
  <c r="I11" i="9"/>
  <c r="J11" i="9" s="1"/>
  <c r="I25" i="9"/>
  <c r="K25" i="9" s="1"/>
  <c r="I15" i="9"/>
  <c r="J15" i="9" s="1"/>
  <c r="I6" i="9"/>
  <c r="J6" i="9" s="1"/>
  <c r="I13" i="9"/>
  <c r="J13" i="9" s="1"/>
  <c r="F16" i="9"/>
  <c r="F7" i="9"/>
  <c r="F11" i="9"/>
  <c r="I14" i="9"/>
  <c r="K14" i="9" s="1"/>
  <c r="I17" i="9"/>
  <c r="K17" i="9" s="1"/>
  <c r="I20" i="9"/>
  <c r="J20" i="9" s="1"/>
  <c r="I9" i="9"/>
  <c r="K9" i="9" s="1"/>
  <c r="D6" i="8"/>
  <c r="E6" i="8" s="1"/>
  <c r="D26" i="29"/>
  <c r="F6" i="6"/>
  <c r="E4" i="6"/>
  <c r="E6" i="6"/>
  <c r="D6" i="5"/>
  <c r="E6" i="5" s="1"/>
  <c r="F4" i="5"/>
  <c r="F6" i="5"/>
  <c r="E4" i="4"/>
  <c r="F3" i="3"/>
  <c r="E2" i="3"/>
  <c r="F4" i="3"/>
  <c r="E4" i="1"/>
  <c r="D10" i="1"/>
  <c r="F10" i="1" s="1"/>
  <c r="F9" i="1"/>
  <c r="F6" i="1"/>
  <c r="F5" i="1"/>
  <c r="E8" i="2"/>
  <c r="F2" i="8"/>
  <c r="F6" i="8"/>
  <c r="F8" i="20"/>
  <c r="E8" i="20"/>
  <c r="J16" i="9"/>
  <c r="J24" i="9"/>
  <c r="J8" i="9"/>
  <c r="K24" i="9"/>
  <c r="K21" i="9"/>
  <c r="K2" i="9"/>
  <c r="K23" i="9"/>
  <c r="J25" i="9"/>
  <c r="J3" i="9"/>
  <c r="D7" i="10"/>
  <c r="E7" i="10" s="1"/>
  <c r="F2" i="10"/>
  <c r="E5" i="10"/>
  <c r="E3" i="10"/>
  <c r="E3" i="8"/>
  <c r="E2" i="29"/>
  <c r="F5" i="29"/>
  <c r="F7" i="29"/>
  <c r="F9" i="29"/>
  <c r="F11" i="29"/>
  <c r="F13" i="29"/>
  <c r="F15" i="29"/>
  <c r="F17" i="29"/>
  <c r="F19" i="29"/>
  <c r="F21" i="29"/>
  <c r="F23" i="29"/>
  <c r="F25" i="29"/>
  <c r="J2" i="29"/>
  <c r="F4" i="29"/>
  <c r="F6" i="29"/>
  <c r="F8" i="29"/>
  <c r="F10" i="29"/>
  <c r="F12" i="29"/>
  <c r="F14" i="29"/>
  <c r="F16" i="29"/>
  <c r="F18" i="29"/>
  <c r="F20" i="29"/>
  <c r="F22" i="29"/>
  <c r="F24" i="29"/>
  <c r="F2" i="29"/>
  <c r="K2" i="29"/>
  <c r="F3" i="29"/>
  <c r="I3" i="29"/>
  <c r="J3" i="29" s="1"/>
  <c r="I4" i="29"/>
  <c r="J4" i="29" s="1"/>
  <c r="I7" i="29"/>
  <c r="J7" i="29" s="1"/>
  <c r="I9" i="29"/>
  <c r="J9" i="29" s="1"/>
  <c r="I11" i="29"/>
  <c r="J11" i="29" s="1"/>
  <c r="I13" i="29"/>
  <c r="J13" i="29" s="1"/>
  <c r="I16" i="29"/>
  <c r="K16" i="29" s="1"/>
  <c r="I18" i="29"/>
  <c r="K18" i="29" s="1"/>
  <c r="I20" i="29"/>
  <c r="J20" i="29" s="1"/>
  <c r="I22" i="29"/>
  <c r="K22" i="29" s="1"/>
  <c r="I5" i="29"/>
  <c r="J5" i="29" s="1"/>
  <c r="I6" i="29"/>
  <c r="J6" i="29" s="1"/>
  <c r="I8" i="29"/>
  <c r="J8" i="29" s="1"/>
  <c r="I10" i="29"/>
  <c r="K10" i="29" s="1"/>
  <c r="I12" i="29"/>
  <c r="J12" i="29" s="1"/>
  <c r="I14" i="29"/>
  <c r="K14" i="29" s="1"/>
  <c r="I15" i="29"/>
  <c r="K15" i="29" s="1"/>
  <c r="I17" i="29"/>
  <c r="K17" i="29" s="1"/>
  <c r="I19" i="29"/>
  <c r="K19" i="29" s="1"/>
  <c r="I21" i="29"/>
  <c r="K21" i="29" s="1"/>
  <c r="I23" i="29"/>
  <c r="J23" i="29" s="1"/>
  <c r="I24" i="29"/>
  <c r="K24" i="29" s="1"/>
  <c r="D6" i="7"/>
  <c r="E6" i="7" s="1"/>
  <c r="E3" i="7"/>
  <c r="F2" i="7"/>
  <c r="F4" i="7"/>
  <c r="E4" i="8"/>
  <c r="F4" i="8"/>
  <c r="E5" i="8"/>
  <c r="E5" i="7"/>
  <c r="E2" i="6"/>
  <c r="F2" i="6"/>
  <c r="E5" i="6"/>
  <c r="E2" i="5"/>
  <c r="E5" i="5"/>
  <c r="E6" i="4"/>
  <c r="F6" i="4"/>
  <c r="E3" i="4"/>
  <c r="E2" i="4"/>
  <c r="F2" i="4"/>
  <c r="E5" i="4"/>
  <c r="F8" i="3"/>
  <c r="E6" i="3"/>
  <c r="E5" i="3"/>
  <c r="E3" i="2"/>
  <c r="E7" i="2"/>
  <c r="F3" i="2"/>
  <c r="E2" i="2"/>
  <c r="E5" i="2"/>
  <c r="F6" i="2"/>
  <c r="J4" i="9"/>
  <c r="F20" i="9"/>
  <c r="F12" i="9"/>
  <c r="F21" i="9"/>
  <c r="F18" i="9"/>
  <c r="E14" i="9"/>
  <c r="F25" i="9"/>
  <c r="F17" i="9"/>
  <c r="F6" i="9"/>
  <c r="F3" i="9"/>
  <c r="E5" i="9"/>
  <c r="E2" i="9"/>
  <c r="E10" i="9"/>
  <c r="E4" i="9"/>
  <c r="E9" i="9"/>
  <c r="E8" i="9"/>
  <c r="F4" i="18"/>
  <c r="F6" i="18"/>
  <c r="F8" i="18"/>
  <c r="F10" i="18"/>
  <c r="F12" i="18"/>
  <c r="F14" i="18"/>
  <c r="F16" i="18"/>
  <c r="F18" i="18"/>
  <c r="F20" i="18"/>
  <c r="F22" i="18"/>
  <c r="F3" i="18"/>
  <c r="F5" i="18"/>
  <c r="F7" i="18"/>
  <c r="F9" i="18"/>
  <c r="F11" i="18"/>
  <c r="F13" i="18"/>
  <c r="F15" i="18"/>
  <c r="F17" i="18"/>
  <c r="F19" i="18"/>
  <c r="F21" i="18"/>
  <c r="K14" i="18"/>
  <c r="E2" i="18"/>
  <c r="I2" i="18"/>
  <c r="K2" i="18" s="1"/>
  <c r="I3" i="18"/>
  <c r="J3" i="18" s="1"/>
  <c r="I4" i="18"/>
  <c r="K4" i="18" s="1"/>
  <c r="I5" i="18"/>
  <c r="J5" i="18" s="1"/>
  <c r="I6" i="18"/>
  <c r="K6" i="18" s="1"/>
  <c r="I7" i="18"/>
  <c r="J7" i="18" s="1"/>
  <c r="I8" i="18"/>
  <c r="J8" i="18" s="1"/>
  <c r="I9" i="18"/>
  <c r="K9" i="18" s="1"/>
  <c r="I10" i="18"/>
  <c r="K10" i="18" s="1"/>
  <c r="I11" i="18"/>
  <c r="J11" i="18" s="1"/>
  <c r="I12" i="18"/>
  <c r="J12" i="18" s="1"/>
  <c r="I13" i="18"/>
  <c r="J13" i="18" s="1"/>
  <c r="I14" i="18"/>
  <c r="J14" i="18" s="1"/>
  <c r="I15" i="18"/>
  <c r="K15" i="18" s="1"/>
  <c r="I16" i="18"/>
  <c r="K16" i="18" s="1"/>
  <c r="I17" i="18"/>
  <c r="J17" i="18" s="1"/>
  <c r="I18" i="18"/>
  <c r="K18" i="18" s="1"/>
  <c r="I19" i="18"/>
  <c r="J19" i="18" s="1"/>
  <c r="I20" i="18"/>
  <c r="K20" i="18" s="1"/>
  <c r="I21" i="18"/>
  <c r="K21" i="18" s="1"/>
  <c r="I22" i="18"/>
  <c r="K22" i="18" s="1"/>
  <c r="I20" i="19"/>
  <c r="I12" i="19"/>
  <c r="I4" i="19"/>
  <c r="I14" i="19"/>
  <c r="I6" i="19"/>
  <c r="I16" i="19"/>
  <c r="I8" i="19"/>
  <c r="F4" i="19"/>
  <c r="E8" i="19"/>
  <c r="E9" i="19"/>
  <c r="D22" i="19"/>
  <c r="F19" i="19"/>
  <c r="E5" i="19"/>
  <c r="F10" i="19"/>
  <c r="E13" i="19"/>
  <c r="E16" i="19"/>
  <c r="E3" i="19"/>
  <c r="E11" i="19"/>
  <c r="E4" i="11"/>
  <c r="F5" i="11"/>
  <c r="E8" i="11"/>
  <c r="F7" i="12"/>
  <c r="E4" i="12"/>
  <c r="F9" i="12"/>
  <c r="F2" i="12"/>
  <c r="E5" i="12"/>
  <c r="K6" i="20" l="1"/>
  <c r="J5" i="20"/>
  <c r="J8" i="20"/>
  <c r="G8" i="20"/>
  <c r="J3" i="20"/>
  <c r="J21" i="19"/>
  <c r="K23" i="18"/>
  <c r="K17" i="18"/>
  <c r="E11" i="11"/>
  <c r="J5" i="9"/>
  <c r="J26" i="9"/>
  <c r="K22" i="9"/>
  <c r="K20" i="9"/>
  <c r="J14" i="9"/>
  <c r="J10" i="9"/>
  <c r="K12" i="9"/>
  <c r="K18" i="19"/>
  <c r="K10" i="19"/>
  <c r="K13" i="19"/>
  <c r="J19" i="19"/>
  <c r="J15" i="19"/>
  <c r="J11" i="19"/>
  <c r="K9" i="19"/>
  <c r="J7" i="19"/>
  <c r="J3" i="19"/>
  <c r="J17" i="19"/>
  <c r="K17" i="19"/>
  <c r="K5" i="19"/>
  <c r="K12" i="18"/>
  <c r="E24" i="18"/>
  <c r="F24" i="18"/>
  <c r="K11" i="18"/>
  <c r="K19" i="18"/>
  <c r="J16" i="18"/>
  <c r="F11" i="12"/>
  <c r="J9" i="9"/>
  <c r="K11" i="9"/>
  <c r="K15" i="9"/>
  <c r="K13" i="9"/>
  <c r="K19" i="9"/>
  <c r="J18" i="9"/>
  <c r="J17" i="9"/>
  <c r="J7" i="9"/>
  <c r="K6" i="9"/>
  <c r="K9" i="29"/>
  <c r="J22" i="29"/>
  <c r="J18" i="29"/>
  <c r="E26" i="29"/>
  <c r="F26" i="29"/>
  <c r="E10" i="1"/>
  <c r="F7" i="10"/>
  <c r="K6" i="29"/>
  <c r="J25" i="29"/>
  <c r="K4" i="29"/>
  <c r="K5" i="29"/>
  <c r="K7" i="29"/>
  <c r="K12" i="29"/>
  <c r="J19" i="29"/>
  <c r="K8" i="29"/>
  <c r="J17" i="29"/>
  <c r="J10" i="29"/>
  <c r="K13" i="29"/>
  <c r="J21" i="29"/>
  <c r="J24" i="29"/>
  <c r="K11" i="29"/>
  <c r="K23" i="29"/>
  <c r="K20" i="29"/>
  <c r="J15" i="29"/>
  <c r="J16" i="29"/>
  <c r="K3" i="29"/>
  <c r="J14" i="29"/>
  <c r="F6" i="7"/>
  <c r="F9" i="3"/>
  <c r="J22" i="18"/>
  <c r="J20" i="18"/>
  <c r="J6" i="18"/>
  <c r="J4" i="18"/>
  <c r="J15" i="18"/>
  <c r="K13" i="18"/>
  <c r="J18" i="18"/>
  <c r="J2" i="18"/>
  <c r="K5" i="18"/>
  <c r="K8" i="18"/>
  <c r="K3" i="18"/>
  <c r="J9" i="18"/>
  <c r="K7" i="18"/>
  <c r="J10" i="18"/>
  <c r="J21" i="18"/>
  <c r="J6" i="19"/>
  <c r="K6" i="19"/>
  <c r="K16" i="19"/>
  <c r="J16" i="19"/>
  <c r="J14" i="19"/>
  <c r="K14" i="19"/>
  <c r="K8" i="19"/>
  <c r="J8" i="19"/>
  <c r="K20" i="19"/>
  <c r="J20" i="19"/>
  <c r="K4" i="19"/>
  <c r="J4" i="19"/>
  <c r="K12" i="19"/>
  <c r="J12" i="19"/>
  <c r="D11" i="3" l="1"/>
  <c r="F11" i="3" l="1"/>
  <c r="E11" i="3"/>
</calcChain>
</file>

<file path=xl/sharedStrings.xml><?xml version="1.0" encoding="utf-8"?>
<sst xmlns="http://schemas.openxmlformats.org/spreadsheetml/2006/main" count="672" uniqueCount="143">
  <si>
    <t>NAO</t>
  </si>
  <si>
    <t>SIM</t>
  </si>
  <si>
    <t>fx_Idade</t>
  </si>
  <si>
    <t>(17.999, 29.0]</t>
  </si>
  <si>
    <t>(29.0, 37.0]</t>
  </si>
  <si>
    <t>(37.0, 44.0]</t>
  </si>
  <si>
    <t>(44.0, 50.0]</t>
  </si>
  <si>
    <t>(50.0, 57.0]</t>
  </si>
  <si>
    <t>(57.0, 63.0]</t>
  </si>
  <si>
    <t>(63.0, 70.0]</t>
  </si>
  <si>
    <t>(70.0, 100.0]</t>
  </si>
  <si>
    <t>fx_Limite</t>
  </si>
  <si>
    <t>Sem Limite</t>
  </si>
  <si>
    <t>Até R$1 mil</t>
  </si>
  <si>
    <t>R$1 mil a R$5 mil</t>
  </si>
  <si>
    <t>R$5 mil a R$10mil</t>
  </si>
  <si>
    <t>R$10 mil a R$20mil</t>
  </si>
  <si>
    <t>Acima de R$20mil</t>
  </si>
  <si>
    <t>fx_contratos_fechado_regular</t>
  </si>
  <si>
    <t>0</t>
  </si>
  <si>
    <t>1</t>
  </si>
  <si>
    <t>2</t>
  </si>
  <si>
    <t>3</t>
  </si>
  <si>
    <t>4</t>
  </si>
  <si>
    <t>5</t>
  </si>
  <si>
    <t>6</t>
  </si>
  <si>
    <t>7 a 10</t>
  </si>
  <si>
    <t>+10</t>
  </si>
  <si>
    <t>fx_contratos_aberto_regular</t>
  </si>
  <si>
    <t>2 a 3</t>
  </si>
  <si>
    <t>+3</t>
  </si>
  <si>
    <t>fx_reneg_aberto_regular</t>
  </si>
  <si>
    <t>fx_reneg_fechado_regular</t>
  </si>
  <si>
    <t>fx_contratos_regular</t>
  </si>
  <si>
    <t>fx_fechado_a_vista</t>
  </si>
  <si>
    <t>fx_qtd_parcelas_pagas</t>
  </si>
  <si>
    <t>16 a 20</t>
  </si>
  <si>
    <t>21 a 30</t>
  </si>
  <si>
    <t>31 a 50</t>
  </si>
  <si>
    <t>51 a 100</t>
  </si>
  <si>
    <t>Acima 100</t>
  </si>
  <si>
    <t>fx_qtd_parcelas_abertas</t>
  </si>
  <si>
    <t>Até 10</t>
  </si>
  <si>
    <t>11 a 20</t>
  </si>
  <si>
    <t>21 a 50</t>
  </si>
  <si>
    <t>Acima 50</t>
  </si>
  <si>
    <t>fx_dias_media_atraso</t>
  </si>
  <si>
    <t>4 a 7</t>
  </si>
  <si>
    <t>8 a 15</t>
  </si>
  <si>
    <t>16 a 30</t>
  </si>
  <si>
    <t>31 a 60</t>
  </si>
  <si>
    <t>Acima 60</t>
  </si>
  <si>
    <t>fx_dias_maior_atraso</t>
  </si>
  <si>
    <t>fx_mean_dias_maior_atraso60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</si>
  <si>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</si>
  <si>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</si>
  <si>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</si>
  <si>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</si>
  <si>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</si>
  <si>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</si>
  <si>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</si>
  <si>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</si>
  <si>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</si>
  <si>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21 a 25</t>
  </si>
  <si>
    <t>26 a 30</t>
  </si>
  <si>
    <t>31 a 40</t>
  </si>
  <si>
    <t>41 a 50</t>
  </si>
  <si>
    <t>50+</t>
  </si>
  <si>
    <t>fx_creditos_a_vencer</t>
  </si>
  <si>
    <t>R$1 mil a R$2 mil</t>
  </si>
  <si>
    <t>R$2 mil a R$3mil</t>
  </si>
  <si>
    <t>R$3 mil a R$5mil</t>
  </si>
  <si>
    <t>Acima de R$5mil</t>
  </si>
  <si>
    <t>med_entre_contratos_comb</t>
  </si>
  <si>
    <t>Até 1</t>
  </si>
  <si>
    <t>7 a 9</t>
  </si>
  <si>
    <t>10 a 12</t>
  </si>
  <si>
    <t>12+</t>
  </si>
  <si>
    <t>med_entre_contratos_reneg</t>
  </si>
  <si>
    <t>fx_meses_entre_prim_ult_fech</t>
  </si>
  <si>
    <t>16</t>
  </si>
  <si>
    <t>17</t>
  </si>
  <si>
    <t>18</t>
  </si>
  <si>
    <t>19 a 24</t>
  </si>
  <si>
    <t>3 anos</t>
  </si>
  <si>
    <t>+3 anos</t>
  </si>
  <si>
    <t>fx_relacionamento_meses</t>
  </si>
  <si>
    <t>4 anos</t>
  </si>
  <si>
    <t>5 anos</t>
  </si>
  <si>
    <t>6 anos</t>
  </si>
  <si>
    <t>7 anos</t>
  </si>
  <si>
    <t>8 anos</t>
  </si>
  <si>
    <t>+8 anos</t>
  </si>
  <si>
    <t>fx_renda_valida</t>
  </si>
  <si>
    <t>Até 1 SM</t>
  </si>
  <si>
    <t>De 2 SM a 3 SM</t>
  </si>
  <si>
    <t>fx_renda_comprometida</t>
  </si>
  <si>
    <t>Até 10%</t>
  </si>
  <si>
    <t>10% a 20%</t>
  </si>
  <si>
    <t>20% a 30%</t>
  </si>
  <si>
    <t>30% a 70%</t>
  </si>
  <si>
    <t>Acima de 70%</t>
  </si>
  <si>
    <t>fx_valor_pago_nr</t>
  </si>
  <si>
    <t>Até R$2 mil</t>
  </si>
  <si>
    <t>R$2 mil a R$5mil</t>
  </si>
  <si>
    <t>fx_principal_total_nr</t>
  </si>
  <si>
    <t>fx_principal_total_aberto</t>
  </si>
  <si>
    <t>R$3 mil a R$4mil</t>
  </si>
  <si>
    <t>Acima de R$10mil</t>
  </si>
  <si>
    <t>fx_principal_total_fechado</t>
  </si>
  <si>
    <t>fx_amortizacao</t>
  </si>
  <si>
    <t>Negativo</t>
  </si>
  <si>
    <t>Total</t>
  </si>
  <si>
    <t>19</t>
  </si>
  <si>
    <t>20</t>
  </si>
  <si>
    <t>fx_qtd_contratos</t>
  </si>
  <si>
    <t>De 1,5 SM a 2 SM</t>
  </si>
  <si>
    <t>fx_meses_ultimo_pagamento</t>
  </si>
  <si>
    <t>fx_ult_limite</t>
  </si>
  <si>
    <t>R$1 mil a R$2,5 mil</t>
  </si>
  <si>
    <t>R$2,5 mil a R$5 mil</t>
  </si>
  <si>
    <t>R$5 mil a R$7,5 mil</t>
  </si>
  <si>
    <t>R$7,5 mil a R$10mil</t>
  </si>
  <si>
    <t>R$10 mil a R$15mil</t>
  </si>
  <si>
    <t>R$15 mil a R$20mil</t>
  </si>
  <si>
    <t>fx_prim_limite</t>
  </si>
  <si>
    <t>fx_meses_entre_prim_ult_pag</t>
  </si>
  <si>
    <t>A/I</t>
  </si>
  <si>
    <t>WOE</t>
  </si>
  <si>
    <t>IV</t>
  </si>
  <si>
    <t>De 1 SM a 1,25 SM</t>
  </si>
  <si>
    <t>De 1,25 SM a 1,5 SM</t>
  </si>
  <si>
    <t>Acima de 3 SM</t>
  </si>
  <si>
    <t>fx_principal_total</t>
  </si>
  <si>
    <t>0-40</t>
  </si>
  <si>
    <t>0-30</t>
  </si>
  <si>
    <t>31-60</t>
  </si>
  <si>
    <t>41-60</t>
  </si>
  <si>
    <t>0-15</t>
  </si>
  <si>
    <t>16-60</t>
  </si>
  <si>
    <t>fx_qtd_cartao_antecipacao</t>
  </si>
  <si>
    <t>fx_qtd_contratos_nr</t>
  </si>
  <si>
    <t>fx_qtd_parcelas_pagas_nr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</si>
</sst>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9" fontId="0" fillId="0" borderId="0" xfId="0" applyNumberFormat="1"/>
    <xf numFmtId="43" fontId="0" fillId="0" borderId="0" xfId="2" applyFont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2" applyNumberFormat="1" applyFont="1"/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0"/>
          <c:tx>
            <c:strRef>
              <c:f>fx_meses_entre_prim_ult_fech!$K$1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fx_meses_entre_prim_ult_fech!$A$2:$A$23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 a 24</c:v>
                </c:pt>
                <c:pt idx="20">
                  <c:v>3 anos</c:v>
                </c:pt>
                <c:pt idx="21">
                  <c:v>+3 anos</c:v>
                </c:pt>
              </c:strCache>
            </c:strRef>
          </c:cat>
          <c:val>
            <c:numRef>
              <c:f>fx_meses_entre_prim_ult_fech!$K$2:$K$23</c:f>
              <c:numCache>
                <c:formatCode>0.0%</c:formatCode>
                <c:ptCount val="22"/>
                <c:pt idx="0">
                  <c:v>6.5088757396449703E-2</c:v>
                </c:pt>
                <c:pt idx="1">
                  <c:v>5.9800664451827246E-2</c:v>
                </c:pt>
                <c:pt idx="2">
                  <c:v>4.6511627906976744E-2</c:v>
                </c:pt>
                <c:pt idx="3">
                  <c:v>4.852320675105485E-2</c:v>
                </c:pt>
                <c:pt idx="4">
                  <c:v>5.7357594936708861E-2</c:v>
                </c:pt>
                <c:pt idx="5">
                  <c:v>7.6663600122661754E-2</c:v>
                </c:pt>
                <c:pt idx="6">
                  <c:v>9.2371435534974414E-2</c:v>
                </c:pt>
                <c:pt idx="7">
                  <c:v>0.1334561080417434</c:v>
                </c:pt>
                <c:pt idx="8">
                  <c:v>0.15012517160623434</c:v>
                </c:pt>
                <c:pt idx="9">
                  <c:v>0.16138379657007687</c:v>
                </c:pt>
                <c:pt idx="10">
                  <c:v>0.17768335667036841</c:v>
                </c:pt>
                <c:pt idx="11">
                  <c:v>0.19045701630763037</c:v>
                </c:pt>
                <c:pt idx="12">
                  <c:v>0.20323254460158202</c:v>
                </c:pt>
                <c:pt idx="13">
                  <c:v>0.21383045572877704</c:v>
                </c:pt>
                <c:pt idx="14">
                  <c:v>0.22241131734297717</c:v>
                </c:pt>
                <c:pt idx="15">
                  <c:v>0.22731473801455079</c:v>
                </c:pt>
                <c:pt idx="16">
                  <c:v>0.23065646221838956</c:v>
                </c:pt>
                <c:pt idx="17">
                  <c:v>0.23385221674876847</c:v>
                </c:pt>
                <c:pt idx="18">
                  <c:v>0.2376511226252159</c:v>
                </c:pt>
                <c:pt idx="19">
                  <c:v>0.24906043917082279</c:v>
                </c:pt>
                <c:pt idx="20">
                  <c:v>0.25589483340042629</c:v>
                </c:pt>
                <c:pt idx="21">
                  <c:v>0.29613383788770531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C3-4F1A-8167-FC5CB4C1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1728"/>
        <c:axId val="745948528"/>
      </c:lineChart>
      <c:catAx>
        <c:axId val="7459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48528"/>
        <c:crosses val="autoZero"/>
        <c:auto val="1"/>
        <c:lblAlgn val="ctr"/>
        <c:lblOffset val="100"/>
        <c:noMultiLvlLbl val="0"/>
      </c:catAx>
      <c:valAx>
        <c:axId val="7459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fx_relacionamento_meses!$K$1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fx_relacionamento_meses!$A$2:$A$21</c:f>
              <c:strCach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 a 24</c:v>
                </c:pt>
                <c:pt idx="13">
                  <c:v>3 anos</c:v>
                </c:pt>
                <c:pt idx="14">
                  <c:v>4 anos</c:v>
                </c:pt>
                <c:pt idx="15">
                  <c:v>5 anos</c:v>
                </c:pt>
                <c:pt idx="16">
                  <c:v>6 anos</c:v>
                </c:pt>
                <c:pt idx="17">
                  <c:v>7 anos</c:v>
                </c:pt>
                <c:pt idx="18">
                  <c:v>8 anos</c:v>
                </c:pt>
                <c:pt idx="19">
                  <c:v>+8 anos</c:v>
                </c:pt>
              </c:strCache>
            </c:strRef>
          </c:cat>
          <c:val>
            <c:numRef>
              <c:f>fx_relacionamento_meses!$K$2:$K$21</c:f>
              <c:numCache>
                <c:formatCode>0.0%</c:formatCode>
                <c:ptCount val="20"/>
                <c:pt idx="0">
                  <c:v>0.1753265602322206</c:v>
                </c:pt>
                <c:pt idx="1">
                  <c:v>0.17779379956741168</c:v>
                </c:pt>
                <c:pt idx="2">
                  <c:v>0.1844642021525503</c:v>
                </c:pt>
                <c:pt idx="3">
                  <c:v>0.19942049981890619</c:v>
                </c:pt>
                <c:pt idx="4">
                  <c:v>0.20886998076811003</c:v>
                </c:pt>
                <c:pt idx="5">
                  <c:v>0.21928973413545508</c:v>
                </c:pt>
                <c:pt idx="6">
                  <c:v>0.2316592709326919</c:v>
                </c:pt>
                <c:pt idx="7">
                  <c:v>0.24224300420472669</c:v>
                </c:pt>
                <c:pt idx="8">
                  <c:v>0.24781620964387419</c:v>
                </c:pt>
                <c:pt idx="9">
                  <c:v>0.25112991076602154</c:v>
                </c:pt>
                <c:pt idx="10">
                  <c:v>0.25474813112502309</c:v>
                </c:pt>
                <c:pt idx="11">
                  <c:v>0.25914500850133593</c:v>
                </c:pt>
                <c:pt idx="12">
                  <c:v>0.2721204146474534</c:v>
                </c:pt>
                <c:pt idx="13">
                  <c:v>0.28441904434513576</c:v>
                </c:pt>
                <c:pt idx="14">
                  <c:v>0.31578780781160981</c:v>
                </c:pt>
                <c:pt idx="15">
                  <c:v>0.31782996374563149</c:v>
                </c:pt>
                <c:pt idx="16">
                  <c:v>0.31731785809719659</c:v>
                </c:pt>
                <c:pt idx="17">
                  <c:v>0.31130889394114009</c:v>
                </c:pt>
                <c:pt idx="18">
                  <c:v>0.30732563727846052</c:v>
                </c:pt>
                <c:pt idx="19">
                  <c:v>0.29613383788770531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D-41F5-A7C7-C99D5952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94784"/>
        <c:axId val="753786624"/>
      </c:lineChart>
      <c:catAx>
        <c:axId val="7537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86624"/>
        <c:crosses val="autoZero"/>
        <c:auto val="1"/>
        <c:lblAlgn val="ctr"/>
        <c:lblOffset val="100"/>
        <c:noMultiLvlLbl val="0"/>
      </c:catAx>
      <c:valAx>
        <c:axId val="753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fx_renda_valida!$D$1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fx_renda_valida!$A$2:$A$7</c:f>
              <c:strCache>
                <c:ptCount val="6"/>
                <c:pt idx="0">
                  <c:v>Até 1 SM</c:v>
                </c:pt>
                <c:pt idx="1">
                  <c:v>De 1 SM a 1,25 SM</c:v>
                </c:pt>
                <c:pt idx="2">
                  <c:v>De 1,25 SM a 1,5 SM</c:v>
                </c:pt>
                <c:pt idx="3">
                  <c:v>De 1,5 SM a 2 SM</c:v>
                </c:pt>
                <c:pt idx="4">
                  <c:v>De 2 SM a 3 SM</c:v>
                </c:pt>
                <c:pt idx="5">
                  <c:v>Acima de 3 SM</c:v>
                </c:pt>
              </c:strCache>
            </c:strRef>
          </c:cat>
          <c:val>
            <c:numRef>
              <c:f>fx_renda_valida!$D$2:$D$7</c:f>
              <c:numCache>
                <c:formatCode>General</c:formatCode>
                <c:ptCount val="6"/>
                <c:pt idx="0">
                  <c:v>20590</c:v>
                </c:pt>
                <c:pt idx="1">
                  <c:v>99675</c:v>
                </c:pt>
                <c:pt idx="2">
                  <c:v>60466</c:v>
                </c:pt>
                <c:pt idx="3">
                  <c:v>31199</c:v>
                </c:pt>
                <c:pt idx="4">
                  <c:v>17435</c:v>
                </c:pt>
                <c:pt idx="5">
                  <c:v>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7-431D-83F1-09055538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89775"/>
        <c:axId val="1115892175"/>
      </c:barChart>
      <c:catAx>
        <c:axId val="11158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892175"/>
        <c:crosses val="autoZero"/>
        <c:auto val="1"/>
        <c:lblAlgn val="ctr"/>
        <c:lblOffset val="100"/>
        <c:noMultiLvlLbl val="0"/>
      </c:catAx>
      <c:valAx>
        <c:axId val="11158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8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24</xdr:row>
      <xdr:rowOff>47624</xdr:rowOff>
    </xdr:from>
    <xdr:to>
      <xdr:col>14</xdr:col>
      <xdr:colOff>523875</xdr:colOff>
      <xdr:row>44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2ED4B-FEF2-EDB1-61B3-6DA38926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23</xdr:row>
      <xdr:rowOff>28575</xdr:rowOff>
    </xdr:from>
    <xdr:to>
      <xdr:col>14</xdr:col>
      <xdr:colOff>104776</xdr:colOff>
      <xdr:row>47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E28B43-4F96-DBEF-45A4-31A90B72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13</xdr:row>
      <xdr:rowOff>114300</xdr:rowOff>
    </xdr:from>
    <xdr:to>
      <xdr:col>19</xdr:col>
      <xdr:colOff>409575</xdr:colOff>
      <xdr:row>35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741A40-D2A0-697F-C7F4-BDFB9CFE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0"/>
  <sheetViews>
    <sheetView workbookViewId="0">
      <selection activeCell="G22" sqref="G22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6" bestFit="1" customWidth="1"/>
    <col min="4" max="4" width="9.42578125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3</v>
      </c>
      <c r="B2">
        <v>18350</v>
      </c>
      <c r="C2">
        <v>13250</v>
      </c>
      <c r="D2">
        <f>SUM(B2:C2)</f>
        <v>31600</v>
      </c>
      <c r="E2" s="4">
        <f>B2/D2</f>
        <v>0.58069620253164556</v>
      </c>
      <c r="F2" s="4">
        <f>C2/D2</f>
        <v>0.41930379746835444</v>
      </c>
    </row>
    <row r="3" spans="1:6" x14ac:dyDescent="0.25">
      <c r="A3" s="1" t="s">
        <v>4</v>
      </c>
      <c r="B3">
        <v>18093</v>
      </c>
      <c r="C3">
        <v>12500</v>
      </c>
      <c r="D3">
        <f t="shared" ref="D3:D9" si="0">SUM(B3:C3)</f>
        <v>30593</v>
      </c>
      <c r="E3" s="4">
        <f t="shared" ref="E3:E9" si="1">B3/D3</f>
        <v>0.59140979962736573</v>
      </c>
      <c r="F3" s="4">
        <f t="shared" ref="F3:F9" si="2">C3/D3</f>
        <v>0.40859020037263427</v>
      </c>
    </row>
    <row r="4" spans="1:6" x14ac:dyDescent="0.25">
      <c r="A4" s="1" t="s">
        <v>5</v>
      </c>
      <c r="B4">
        <v>16720</v>
      </c>
      <c r="C4">
        <v>9478</v>
      </c>
      <c r="D4">
        <f t="shared" si="0"/>
        <v>26198</v>
      </c>
      <c r="E4" s="4">
        <f t="shared" si="1"/>
        <v>0.63821665776013436</v>
      </c>
      <c r="F4" s="4">
        <f t="shared" si="2"/>
        <v>0.36178334223986564</v>
      </c>
    </row>
    <row r="5" spans="1:6" x14ac:dyDescent="0.25">
      <c r="A5" s="1" t="s">
        <v>6</v>
      </c>
      <c r="B5">
        <v>21686</v>
      </c>
      <c r="C5">
        <v>9907</v>
      </c>
      <c r="D5">
        <f t="shared" si="0"/>
        <v>31593</v>
      </c>
      <c r="E5" s="4">
        <f t="shared" si="1"/>
        <v>0.68641787737790017</v>
      </c>
      <c r="F5" s="4">
        <f t="shared" si="2"/>
        <v>0.31358212262209983</v>
      </c>
    </row>
    <row r="6" spans="1:6" x14ac:dyDescent="0.25">
      <c r="A6" s="1" t="s">
        <v>7</v>
      </c>
      <c r="B6">
        <v>21005</v>
      </c>
      <c r="C6">
        <v>7374</v>
      </c>
      <c r="D6">
        <f t="shared" si="0"/>
        <v>28379</v>
      </c>
      <c r="E6" s="4">
        <f t="shared" si="1"/>
        <v>0.74015997744811302</v>
      </c>
      <c r="F6" s="4">
        <f t="shared" si="2"/>
        <v>0.25984002255188698</v>
      </c>
    </row>
    <row r="7" spans="1:6" x14ac:dyDescent="0.25">
      <c r="A7" s="1" t="s">
        <v>8</v>
      </c>
      <c r="B7">
        <v>22966</v>
      </c>
      <c r="C7">
        <v>6535</v>
      </c>
      <c r="D7">
        <f t="shared" si="0"/>
        <v>29501</v>
      </c>
      <c r="E7" s="4">
        <f t="shared" si="1"/>
        <v>0.77848208535303887</v>
      </c>
      <c r="F7" s="4">
        <f t="shared" si="2"/>
        <v>0.22151791464696113</v>
      </c>
    </row>
    <row r="8" spans="1:6" x14ac:dyDescent="0.25">
      <c r="A8" s="1" t="s">
        <v>9</v>
      </c>
      <c r="B8">
        <v>23414</v>
      </c>
      <c r="C8">
        <v>5391</v>
      </c>
      <c r="D8">
        <f t="shared" si="0"/>
        <v>28805</v>
      </c>
      <c r="E8" s="4">
        <f t="shared" si="1"/>
        <v>0.81284499218885609</v>
      </c>
      <c r="F8" s="4">
        <f t="shared" si="2"/>
        <v>0.18715500781114389</v>
      </c>
    </row>
    <row r="9" spans="1:6" x14ac:dyDescent="0.25">
      <c r="A9" s="1" t="s">
        <v>10</v>
      </c>
      <c r="B9">
        <v>22565</v>
      </c>
      <c r="C9">
        <v>4900</v>
      </c>
      <c r="D9">
        <f t="shared" si="0"/>
        <v>27465</v>
      </c>
      <c r="E9" s="4">
        <f t="shared" si="1"/>
        <v>0.82159111596577461</v>
      </c>
      <c r="F9" s="4">
        <f t="shared" si="2"/>
        <v>0.17840888403422539</v>
      </c>
    </row>
    <row r="10" spans="1:6" x14ac:dyDescent="0.25">
      <c r="A10" s="2" t="s">
        <v>112</v>
      </c>
      <c r="B10">
        <f>SUM(B2:B9)</f>
        <v>164799</v>
      </c>
      <c r="C10">
        <f t="shared" ref="C10" si="3">SUM(C2:C9)</f>
        <v>69335</v>
      </c>
      <c r="D10">
        <f>SUM(D2:D9)</f>
        <v>234134</v>
      </c>
      <c r="E10" s="4">
        <f>B10/D10</f>
        <v>0.70386616211229469</v>
      </c>
      <c r="F10" s="4">
        <f>C10/D10</f>
        <v>0.29613383788770531</v>
      </c>
    </row>
  </sheetData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K28"/>
  <sheetViews>
    <sheetView workbookViewId="0">
      <selection activeCell="E22" sqref="E22"/>
    </sheetView>
  </sheetViews>
  <sheetFormatPr defaultRowHeight="15" x14ac:dyDescent="0.25"/>
  <cols>
    <col min="1" max="1" width="21.42578125" bestFit="1" customWidth="1"/>
  </cols>
  <sheetData>
    <row r="1" spans="1:11" x14ac:dyDescent="0.25">
      <c r="A1" s="1" t="s">
        <v>35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</row>
    <row r="2" spans="1:11" x14ac:dyDescent="0.25">
      <c r="A2" s="1" t="s">
        <v>19</v>
      </c>
      <c r="B2">
        <v>416</v>
      </c>
      <c r="C2">
        <v>8460</v>
      </c>
      <c r="D2">
        <f>SUM(B2:C2)</f>
        <v>8876</v>
      </c>
      <c r="E2" s="4">
        <f>B2/D2</f>
        <v>4.6867958539882827E-2</v>
      </c>
      <c r="F2" s="4">
        <f>C2/D2</f>
        <v>0.95313204146011721</v>
      </c>
      <c r="G2">
        <f>B2</f>
        <v>416</v>
      </c>
      <c r="H2">
        <f>C2</f>
        <v>8460</v>
      </c>
      <c r="I2">
        <f>D2</f>
        <v>8876</v>
      </c>
      <c r="J2" s="4">
        <f>G2/I2</f>
        <v>4.6867958539882827E-2</v>
      </c>
      <c r="K2" s="4">
        <f>H2/I2</f>
        <v>0.95313204146011721</v>
      </c>
    </row>
    <row r="3" spans="1:11" x14ac:dyDescent="0.25">
      <c r="A3" s="1" t="s">
        <v>20</v>
      </c>
      <c r="B3">
        <v>5614</v>
      </c>
      <c r="C3">
        <v>3698</v>
      </c>
      <c r="D3">
        <f>SUM(B3:C3)</f>
        <v>9312</v>
      </c>
      <c r="E3" s="4">
        <f t="shared" ref="E3:E10" si="0">B3/D3</f>
        <v>0.6028780068728522</v>
      </c>
      <c r="F3" s="4">
        <f t="shared" ref="F3:F10" si="1">C3/D3</f>
        <v>0.39712199312714774</v>
      </c>
      <c r="G3">
        <f>SUM($B$2:B3)</f>
        <v>6030</v>
      </c>
      <c r="H3">
        <f>SUM($C$2:C3)</f>
        <v>12158</v>
      </c>
      <c r="I3">
        <f>SUM($D$2:D3)</f>
        <v>18188</v>
      </c>
      <c r="J3" s="4">
        <f>G3/I3</f>
        <v>0.33153727732570926</v>
      </c>
      <c r="K3" s="4">
        <f>H3/I3</f>
        <v>0.66846272267429074</v>
      </c>
    </row>
    <row r="4" spans="1:11" x14ac:dyDescent="0.25">
      <c r="A4" s="1" t="s">
        <v>21</v>
      </c>
      <c r="B4">
        <v>2265</v>
      </c>
      <c r="C4">
        <v>2608</v>
      </c>
      <c r="D4">
        <f t="shared" ref="D4:D10" si="2">SUM(B4:C4)</f>
        <v>4873</v>
      </c>
      <c r="E4" s="4">
        <f>B4/D4</f>
        <v>0.46480607428688692</v>
      </c>
      <c r="F4" s="4">
        <f>C4/D4</f>
        <v>0.53519392571311308</v>
      </c>
      <c r="G4">
        <f>SUM($B$2:B4)</f>
        <v>8295</v>
      </c>
      <c r="H4">
        <f>SUM($C$2:C4)</f>
        <v>14766</v>
      </c>
      <c r="I4">
        <f>SUM($D$2:D4)</f>
        <v>23061</v>
      </c>
      <c r="J4" s="4">
        <f t="shared" ref="J4:J25" si="3">G4/I4</f>
        <v>0.3596981917523091</v>
      </c>
      <c r="K4" s="4">
        <f t="shared" ref="K4:K22" si="4">H4/I4</f>
        <v>0.6403018082476909</v>
      </c>
    </row>
    <row r="5" spans="1:11" x14ac:dyDescent="0.25">
      <c r="A5" s="1" t="s">
        <v>22</v>
      </c>
      <c r="B5">
        <v>3550</v>
      </c>
      <c r="C5">
        <v>2235</v>
      </c>
      <c r="D5">
        <f t="shared" si="2"/>
        <v>5785</v>
      </c>
      <c r="E5" s="4">
        <f t="shared" si="0"/>
        <v>0.61365600691443389</v>
      </c>
      <c r="F5" s="4">
        <f>C5/D5</f>
        <v>0.38634399308556611</v>
      </c>
      <c r="G5">
        <f>SUM($B$2:B5)</f>
        <v>11845</v>
      </c>
      <c r="H5">
        <f>SUM($C$2:C5)</f>
        <v>17001</v>
      </c>
      <c r="I5">
        <f>SUM($D$2:D5)</f>
        <v>28846</v>
      </c>
      <c r="J5" s="4">
        <f t="shared" si="3"/>
        <v>0.41062885668723564</v>
      </c>
      <c r="K5" s="4">
        <f t="shared" si="4"/>
        <v>0.5893711433127643</v>
      </c>
    </row>
    <row r="6" spans="1:11" x14ac:dyDescent="0.25">
      <c r="A6" s="1" t="s">
        <v>23</v>
      </c>
      <c r="B6">
        <v>3005</v>
      </c>
      <c r="C6">
        <v>1886</v>
      </c>
      <c r="D6">
        <f t="shared" si="2"/>
        <v>4891</v>
      </c>
      <c r="E6" s="4">
        <f t="shared" si="0"/>
        <v>0.61439378450214677</v>
      </c>
      <c r="F6" s="4">
        <f>C6/D6</f>
        <v>0.38560621549785318</v>
      </c>
      <c r="G6">
        <f>SUM($B$2:B6)</f>
        <v>14850</v>
      </c>
      <c r="H6">
        <f>SUM($C$2:C6)</f>
        <v>18887</v>
      </c>
      <c r="I6">
        <f>SUM($D$2:D6)</f>
        <v>33737</v>
      </c>
      <c r="J6" s="4">
        <f t="shared" si="3"/>
        <v>0.44016954678839254</v>
      </c>
      <c r="K6" s="4">
        <f t="shared" si="4"/>
        <v>0.5598304532116074</v>
      </c>
    </row>
    <row r="7" spans="1:11" x14ac:dyDescent="0.25">
      <c r="A7" s="1" t="s">
        <v>24</v>
      </c>
      <c r="B7">
        <v>4885</v>
      </c>
      <c r="C7">
        <v>1592</v>
      </c>
      <c r="D7">
        <f t="shared" si="2"/>
        <v>6477</v>
      </c>
      <c r="E7" s="4">
        <f t="shared" si="0"/>
        <v>0.75420719468889919</v>
      </c>
      <c r="F7" s="4">
        <f t="shared" si="1"/>
        <v>0.24579280531110081</v>
      </c>
      <c r="G7">
        <f>SUM($B$2:B7)</f>
        <v>19735</v>
      </c>
      <c r="H7">
        <f>SUM($C$2:C7)</f>
        <v>20479</v>
      </c>
      <c r="I7">
        <f>SUM($D$2:D7)</f>
        <v>40214</v>
      </c>
      <c r="J7" s="4">
        <f t="shared" si="3"/>
        <v>0.49074949022728404</v>
      </c>
      <c r="K7" s="4">
        <f>H7/I7</f>
        <v>0.50925050977271602</v>
      </c>
    </row>
    <row r="8" spans="1:11" x14ac:dyDescent="0.25">
      <c r="A8" s="1" t="s">
        <v>25</v>
      </c>
      <c r="B8">
        <v>4246</v>
      </c>
      <c r="C8">
        <v>1471</v>
      </c>
      <c r="D8">
        <f t="shared" si="2"/>
        <v>5717</v>
      </c>
      <c r="E8" s="4">
        <f t="shared" si="0"/>
        <v>0.74269721882105999</v>
      </c>
      <c r="F8" s="4">
        <f t="shared" si="1"/>
        <v>0.25730278117894001</v>
      </c>
      <c r="G8">
        <f>SUM($B$2:B8)</f>
        <v>23981</v>
      </c>
      <c r="H8">
        <f>SUM($C$2:C8)</f>
        <v>21950</v>
      </c>
      <c r="I8">
        <f>SUM($D$2:D8)</f>
        <v>45931</v>
      </c>
      <c r="J8" s="4">
        <f t="shared" si="3"/>
        <v>0.52210925083277093</v>
      </c>
      <c r="K8" s="4">
        <f>H8/I8</f>
        <v>0.47789074916722912</v>
      </c>
    </row>
    <row r="9" spans="1:11" x14ac:dyDescent="0.25">
      <c r="A9" s="1" t="s">
        <v>54</v>
      </c>
      <c r="B9">
        <v>3787</v>
      </c>
      <c r="C9">
        <v>1232</v>
      </c>
      <c r="D9">
        <f t="shared" si="2"/>
        <v>5019</v>
      </c>
      <c r="E9" s="4">
        <f t="shared" si="0"/>
        <v>0.75453277545327757</v>
      </c>
      <c r="F9" s="4">
        <f t="shared" si="1"/>
        <v>0.24546722454672246</v>
      </c>
      <c r="G9">
        <f>SUM($B$2:B9)</f>
        <v>27768</v>
      </c>
      <c r="H9">
        <f>SUM($C$2:C9)</f>
        <v>23182</v>
      </c>
      <c r="I9">
        <f>SUM($D$2:D9)</f>
        <v>50950</v>
      </c>
      <c r="J9" s="4">
        <f t="shared" si="3"/>
        <v>0.5450049067713445</v>
      </c>
      <c r="K9" s="4">
        <f t="shared" si="4"/>
        <v>0.45499509322865556</v>
      </c>
    </row>
    <row r="10" spans="1:11" x14ac:dyDescent="0.25">
      <c r="A10" s="1" t="s">
        <v>55</v>
      </c>
      <c r="B10">
        <v>3795</v>
      </c>
      <c r="C10">
        <v>1173</v>
      </c>
      <c r="D10">
        <f t="shared" si="2"/>
        <v>4968</v>
      </c>
      <c r="E10" s="4">
        <f t="shared" si="0"/>
        <v>0.76388888888888884</v>
      </c>
      <c r="F10" s="4">
        <f t="shared" si="1"/>
        <v>0.2361111111111111</v>
      </c>
      <c r="G10">
        <f>SUM($B$2:B10)</f>
        <v>31563</v>
      </c>
      <c r="H10">
        <f>SUM($C$2:C10)</f>
        <v>24355</v>
      </c>
      <c r="I10">
        <f>SUM($D$2:D10)</f>
        <v>55918</v>
      </c>
      <c r="J10" s="4">
        <f t="shared" si="3"/>
        <v>0.56445151829464568</v>
      </c>
      <c r="K10" s="4">
        <f t="shared" si="4"/>
        <v>0.43554848170535426</v>
      </c>
    </row>
    <row r="11" spans="1:11" x14ac:dyDescent="0.25">
      <c r="A11" s="2" t="s">
        <v>56</v>
      </c>
      <c r="B11">
        <v>3453</v>
      </c>
      <c r="C11">
        <v>1077</v>
      </c>
      <c r="D11">
        <f t="shared" ref="D11:D25" si="5">SUM(B11:C11)</f>
        <v>4530</v>
      </c>
      <c r="E11" s="4">
        <f t="shared" ref="E11:E27" si="6">B11/D11</f>
        <v>0.7622516556291391</v>
      </c>
      <c r="F11" s="4">
        <f t="shared" ref="F11:F27" si="7">C11/D11</f>
        <v>0.23774834437086093</v>
      </c>
      <c r="G11">
        <f>SUM($B$2:B11)</f>
        <v>35016</v>
      </c>
      <c r="H11">
        <f>SUM($C$2:C11)</f>
        <v>25432</v>
      </c>
      <c r="I11">
        <f>SUM($D$2:D11)</f>
        <v>60448</v>
      </c>
      <c r="J11" s="4">
        <f t="shared" si="3"/>
        <v>0.57927474854420324</v>
      </c>
      <c r="K11" s="4">
        <f t="shared" si="4"/>
        <v>0.4207252514557967</v>
      </c>
    </row>
    <row r="12" spans="1:11" x14ac:dyDescent="0.25">
      <c r="A12" s="1" t="s">
        <v>57</v>
      </c>
      <c r="B12">
        <v>7860</v>
      </c>
      <c r="C12">
        <v>1042</v>
      </c>
      <c r="D12">
        <f t="shared" si="5"/>
        <v>8902</v>
      </c>
      <c r="E12" s="4">
        <f t="shared" si="6"/>
        <v>0.88294765221298588</v>
      </c>
      <c r="F12" s="4">
        <f t="shared" si="7"/>
        <v>0.11705234778701415</v>
      </c>
      <c r="G12">
        <f>SUM($B$2:B12)</f>
        <v>42876</v>
      </c>
      <c r="H12">
        <f>SUM($C$2:C12)</f>
        <v>26474</v>
      </c>
      <c r="I12">
        <f>SUM($D$2:D12)</f>
        <v>69350</v>
      </c>
      <c r="J12" s="4">
        <f t="shared" si="3"/>
        <v>0.61825522710886804</v>
      </c>
      <c r="K12" s="4">
        <f t="shared" si="4"/>
        <v>0.38174477289113196</v>
      </c>
    </row>
    <row r="13" spans="1:11" x14ac:dyDescent="0.25">
      <c r="A13" s="1" t="s">
        <v>58</v>
      </c>
      <c r="B13">
        <v>5816</v>
      </c>
      <c r="C13">
        <v>1137</v>
      </c>
      <c r="D13">
        <f t="shared" si="5"/>
        <v>6953</v>
      </c>
      <c r="E13" s="4">
        <f t="shared" si="6"/>
        <v>0.83647346469150008</v>
      </c>
      <c r="F13" s="4">
        <f t="shared" si="7"/>
        <v>0.16352653530849992</v>
      </c>
      <c r="G13">
        <f>SUM($B$2:B13)</f>
        <v>48692</v>
      </c>
      <c r="H13">
        <f>SUM($C$2:C13)</f>
        <v>27611</v>
      </c>
      <c r="I13">
        <f>SUM($D$2:D13)</f>
        <v>76303</v>
      </c>
      <c r="J13" s="4">
        <f t="shared" si="3"/>
        <v>0.63814004691820769</v>
      </c>
      <c r="K13" s="4">
        <f t="shared" si="4"/>
        <v>0.36185995308179231</v>
      </c>
    </row>
    <row r="14" spans="1:11" x14ac:dyDescent="0.25">
      <c r="A14" s="1" t="s">
        <v>59</v>
      </c>
      <c r="B14">
        <v>6878</v>
      </c>
      <c r="C14">
        <v>1069</v>
      </c>
      <c r="D14">
        <f t="shared" si="5"/>
        <v>7947</v>
      </c>
      <c r="E14" s="4">
        <f t="shared" si="6"/>
        <v>0.86548383037624266</v>
      </c>
      <c r="F14" s="4">
        <f t="shared" si="7"/>
        <v>0.1345161696237574</v>
      </c>
      <c r="G14">
        <f>SUM($B$2:B14)</f>
        <v>55570</v>
      </c>
      <c r="H14">
        <f>SUM($C$2:C14)</f>
        <v>28680</v>
      </c>
      <c r="I14">
        <f>SUM($D$2:D14)</f>
        <v>84250</v>
      </c>
      <c r="J14" s="4">
        <f t="shared" si="3"/>
        <v>0.65958456973293766</v>
      </c>
      <c r="K14" s="4">
        <f t="shared" si="4"/>
        <v>0.34041543026706234</v>
      </c>
    </row>
    <row r="15" spans="1:11" x14ac:dyDescent="0.25">
      <c r="A15" s="1" t="s">
        <v>60</v>
      </c>
      <c r="B15">
        <v>3575</v>
      </c>
      <c r="C15">
        <v>960</v>
      </c>
      <c r="D15">
        <f t="shared" si="5"/>
        <v>4535</v>
      </c>
      <c r="E15" s="4">
        <f t="shared" si="6"/>
        <v>0.78831312017640576</v>
      </c>
      <c r="F15" s="4">
        <f t="shared" si="7"/>
        <v>0.21168687982359427</v>
      </c>
      <c r="G15">
        <f>SUM($B$2:B15)</f>
        <v>59145</v>
      </c>
      <c r="H15">
        <f>SUM($C$2:C15)</f>
        <v>29640</v>
      </c>
      <c r="I15">
        <f>SUM($D$2:D15)</f>
        <v>88785</v>
      </c>
      <c r="J15" s="4">
        <f t="shared" si="3"/>
        <v>0.66615982429464438</v>
      </c>
      <c r="K15" s="4">
        <f t="shared" si="4"/>
        <v>0.33384017570535562</v>
      </c>
    </row>
    <row r="16" spans="1:11" x14ac:dyDescent="0.25">
      <c r="A16" s="1" t="s">
        <v>61</v>
      </c>
      <c r="B16">
        <v>2951</v>
      </c>
      <c r="C16">
        <v>900</v>
      </c>
      <c r="D16">
        <f t="shared" si="5"/>
        <v>3851</v>
      </c>
      <c r="E16" s="4">
        <f t="shared" si="6"/>
        <v>0.76629446896909892</v>
      </c>
      <c r="F16" s="4">
        <f t="shared" si="7"/>
        <v>0.23370553103090105</v>
      </c>
      <c r="G16">
        <f>SUM($B$2:B16)</f>
        <v>62096</v>
      </c>
      <c r="H16">
        <f>SUM($C$2:C16)</f>
        <v>30540</v>
      </c>
      <c r="I16">
        <f>SUM($D$2:D16)</f>
        <v>92636</v>
      </c>
      <c r="J16" s="4">
        <f t="shared" si="3"/>
        <v>0.67032255278725339</v>
      </c>
      <c r="K16" s="4">
        <f t="shared" si="4"/>
        <v>0.32967744721274667</v>
      </c>
    </row>
    <row r="17" spans="1:11" x14ac:dyDescent="0.25">
      <c r="A17" s="1" t="s">
        <v>62</v>
      </c>
      <c r="B17">
        <v>3507</v>
      </c>
      <c r="C17">
        <v>867</v>
      </c>
      <c r="D17">
        <f t="shared" si="5"/>
        <v>4374</v>
      </c>
      <c r="E17" s="4">
        <f t="shared" si="6"/>
        <v>0.80178326474622774</v>
      </c>
      <c r="F17" s="4">
        <f t="shared" si="7"/>
        <v>0.19821673525377229</v>
      </c>
      <c r="G17">
        <f>SUM($B$2:B17)</f>
        <v>65603</v>
      </c>
      <c r="H17">
        <f>SUM($C$2:C17)</f>
        <v>31407</v>
      </c>
      <c r="I17">
        <f>SUM($D$2:D17)</f>
        <v>97010</v>
      </c>
      <c r="J17" s="4">
        <f t="shared" si="3"/>
        <v>0.67624987114730439</v>
      </c>
      <c r="K17" s="4">
        <f>H17/I17</f>
        <v>0.32375012885269561</v>
      </c>
    </row>
    <row r="18" spans="1:11" x14ac:dyDescent="0.25">
      <c r="A18" s="1" t="s">
        <v>80</v>
      </c>
      <c r="B18">
        <v>2886</v>
      </c>
      <c r="C18">
        <v>803</v>
      </c>
      <c r="D18">
        <f t="shared" si="5"/>
        <v>3689</v>
      </c>
      <c r="E18" s="4">
        <f t="shared" si="6"/>
        <v>0.78232583355923013</v>
      </c>
      <c r="F18" s="4">
        <f t="shared" si="7"/>
        <v>0.21767416644076987</v>
      </c>
      <c r="G18">
        <f>SUM($B$2:B18)</f>
        <v>68489</v>
      </c>
      <c r="H18">
        <f>SUM($C$2:C18)</f>
        <v>32210</v>
      </c>
      <c r="I18">
        <f>SUM($D$2:D18)</f>
        <v>100699</v>
      </c>
      <c r="J18" s="4">
        <f t="shared" si="3"/>
        <v>0.68013585040566438</v>
      </c>
      <c r="K18" s="4">
        <f t="shared" si="4"/>
        <v>0.31986414959433557</v>
      </c>
    </row>
    <row r="19" spans="1:11" x14ac:dyDescent="0.25">
      <c r="A19" s="1" t="s">
        <v>81</v>
      </c>
      <c r="B19">
        <v>2822</v>
      </c>
      <c r="C19">
        <v>732</v>
      </c>
      <c r="D19">
        <f t="shared" si="5"/>
        <v>3554</v>
      </c>
      <c r="E19" s="4">
        <f t="shared" si="6"/>
        <v>0.7940348902644907</v>
      </c>
      <c r="F19" s="4">
        <f t="shared" si="7"/>
        <v>0.20596510973550927</v>
      </c>
      <c r="G19">
        <f>SUM($B$2:B19)</f>
        <v>71311</v>
      </c>
      <c r="H19">
        <f>SUM($C$2:C19)</f>
        <v>32942</v>
      </c>
      <c r="I19">
        <f>SUM($D$2:D19)</f>
        <v>104253</v>
      </c>
      <c r="J19" s="4">
        <f t="shared" si="3"/>
        <v>0.6840186853136121</v>
      </c>
      <c r="K19" s="4">
        <f>H19/I19</f>
        <v>0.3159813146863879</v>
      </c>
    </row>
    <row r="20" spans="1:11" x14ac:dyDescent="0.25">
      <c r="A20" s="1" t="s">
        <v>82</v>
      </c>
      <c r="B20">
        <v>5207</v>
      </c>
      <c r="C20">
        <v>737</v>
      </c>
      <c r="D20">
        <f t="shared" si="5"/>
        <v>5944</v>
      </c>
      <c r="E20" s="4">
        <f t="shared" si="6"/>
        <v>0.87600942126514136</v>
      </c>
      <c r="F20" s="4">
        <f t="shared" si="7"/>
        <v>0.12399057873485868</v>
      </c>
      <c r="G20">
        <f>SUM($B$2:B20)</f>
        <v>76518</v>
      </c>
      <c r="H20">
        <f>SUM($C$2:C20)</f>
        <v>33679</v>
      </c>
      <c r="I20">
        <f>SUM($D$2:D20)</f>
        <v>110197</v>
      </c>
      <c r="J20" s="4">
        <f t="shared" si="3"/>
        <v>0.69437461999872951</v>
      </c>
      <c r="K20" s="4">
        <f t="shared" si="4"/>
        <v>0.30562538000127043</v>
      </c>
    </row>
    <row r="21" spans="1:11" x14ac:dyDescent="0.25">
      <c r="A21" s="2" t="s">
        <v>113</v>
      </c>
      <c r="B21">
        <v>2770</v>
      </c>
      <c r="C21">
        <v>716</v>
      </c>
      <c r="D21">
        <f t="shared" si="5"/>
        <v>3486</v>
      </c>
      <c r="E21" s="4">
        <f t="shared" si="6"/>
        <v>0.79460699942627655</v>
      </c>
      <c r="F21" s="4">
        <f t="shared" si="7"/>
        <v>0.20539300057372348</v>
      </c>
      <c r="G21">
        <f>SUM($B$2:B21)</f>
        <v>79288</v>
      </c>
      <c r="H21">
        <f>SUM($C$2:C21)</f>
        <v>34395</v>
      </c>
      <c r="I21">
        <f>SUM($D$2:D21)</f>
        <v>113683</v>
      </c>
      <c r="J21" s="4">
        <f>G21/I21</f>
        <v>0.69744816727215153</v>
      </c>
      <c r="K21" s="4">
        <f>H21/I21</f>
        <v>0.30255183272784847</v>
      </c>
    </row>
    <row r="22" spans="1:11" x14ac:dyDescent="0.25">
      <c r="A22" s="1" t="s">
        <v>114</v>
      </c>
      <c r="B22">
        <v>3325</v>
      </c>
      <c r="C22">
        <v>684</v>
      </c>
      <c r="D22">
        <f t="shared" si="5"/>
        <v>4009</v>
      </c>
      <c r="E22" s="4">
        <f t="shared" si="6"/>
        <v>0.82938388625592419</v>
      </c>
      <c r="F22" s="4">
        <f t="shared" si="7"/>
        <v>0.17061611374407584</v>
      </c>
      <c r="G22">
        <f>SUM($B$2:B22)</f>
        <v>82613</v>
      </c>
      <c r="H22">
        <f>SUM($C$2:C22)</f>
        <v>35079</v>
      </c>
      <c r="I22">
        <f>SUM($D$2:D22)</f>
        <v>117692</v>
      </c>
      <c r="J22" s="4">
        <f t="shared" si="3"/>
        <v>0.70194235801923666</v>
      </c>
      <c r="K22" s="4">
        <f t="shared" si="4"/>
        <v>0.29805764198076334</v>
      </c>
    </row>
    <row r="23" spans="1:11" x14ac:dyDescent="0.25">
      <c r="A23" s="1" t="s">
        <v>37</v>
      </c>
      <c r="B23">
        <v>22575</v>
      </c>
      <c r="C23">
        <v>5922</v>
      </c>
      <c r="D23">
        <f t="shared" si="5"/>
        <v>28497</v>
      </c>
      <c r="E23" s="4">
        <f t="shared" si="6"/>
        <v>0.79218865143699335</v>
      </c>
      <c r="F23" s="4">
        <f t="shared" si="7"/>
        <v>0.20781134856300662</v>
      </c>
      <c r="G23">
        <f>SUM($B$2:B23)</f>
        <v>105188</v>
      </c>
      <c r="H23">
        <f>SUM($C$2:C23)</f>
        <v>41001</v>
      </c>
      <c r="I23">
        <f>SUM($D$2:D23)</f>
        <v>146189</v>
      </c>
      <c r="J23" s="4">
        <f t="shared" si="3"/>
        <v>0.71953430148643194</v>
      </c>
      <c r="K23" s="4">
        <f>H23/I23</f>
        <v>0.28046569851356806</v>
      </c>
    </row>
    <row r="24" spans="1:11" x14ac:dyDescent="0.25">
      <c r="A24" s="1" t="s">
        <v>38</v>
      </c>
      <c r="B24">
        <v>25433</v>
      </c>
      <c r="C24">
        <v>8145</v>
      </c>
      <c r="D24">
        <f t="shared" si="5"/>
        <v>33578</v>
      </c>
      <c r="E24" s="4">
        <f t="shared" si="6"/>
        <v>0.75743046042051343</v>
      </c>
      <c r="F24" s="4">
        <f t="shared" si="7"/>
        <v>0.24256953957948657</v>
      </c>
      <c r="G24">
        <f>SUM($B$2:B24)</f>
        <v>130621</v>
      </c>
      <c r="H24">
        <f>SUM($C$2:C24)</f>
        <v>49146</v>
      </c>
      <c r="I24">
        <f>SUM($D$2:D24)</f>
        <v>179767</v>
      </c>
      <c r="J24" s="4">
        <f t="shared" si="3"/>
        <v>0.72661278210127556</v>
      </c>
      <c r="K24" s="4">
        <f t="shared" ref="K24:K25" si="8">H24/I24</f>
        <v>0.27338721789872444</v>
      </c>
    </row>
    <row r="25" spans="1:11" x14ac:dyDescent="0.25">
      <c r="A25" s="1" t="s">
        <v>39</v>
      </c>
      <c r="B25">
        <v>23294</v>
      </c>
      <c r="C25">
        <v>10456</v>
      </c>
      <c r="D25">
        <f t="shared" si="5"/>
        <v>33750</v>
      </c>
      <c r="E25" s="4">
        <f t="shared" si="6"/>
        <v>0.69019259259259258</v>
      </c>
      <c r="F25" s="4">
        <f t="shared" si="7"/>
        <v>0.30980740740740742</v>
      </c>
      <c r="G25">
        <f>SUM($B$2:B25)</f>
        <v>153915</v>
      </c>
      <c r="H25">
        <f>SUM($C$2:C25)</f>
        <v>59602</v>
      </c>
      <c r="I25">
        <f>SUM($D$2:D25)</f>
        <v>213517</v>
      </c>
      <c r="J25" s="4">
        <f t="shared" si="3"/>
        <v>0.72085595058004748</v>
      </c>
      <c r="K25" s="4">
        <f t="shared" si="8"/>
        <v>0.27914404941995252</v>
      </c>
    </row>
    <row r="26" spans="1:11" x14ac:dyDescent="0.25">
      <c r="A26" s="1" t="s">
        <v>40</v>
      </c>
      <c r="B26">
        <v>10884</v>
      </c>
      <c r="C26">
        <v>9733</v>
      </c>
      <c r="D26">
        <f>SUM(B26:C26)</f>
        <v>20617</v>
      </c>
      <c r="E26" s="4">
        <f t="shared" si="6"/>
        <v>0.52791385749624098</v>
      </c>
      <c r="F26" s="4">
        <f t="shared" si="7"/>
        <v>0.47208614250375902</v>
      </c>
      <c r="G26">
        <f>SUM($B$2:B26)</f>
        <v>164799</v>
      </c>
      <c r="H26">
        <f>SUM($C$2:C26)</f>
        <v>69335</v>
      </c>
      <c r="I26">
        <f>SUM($D$2:D26)</f>
        <v>234134</v>
      </c>
      <c r="J26" s="4">
        <f>G26/I26</f>
        <v>0.70386616211229469</v>
      </c>
      <c r="K26" s="4">
        <f>H26/I26</f>
        <v>0.29613383788770531</v>
      </c>
    </row>
    <row r="27" spans="1:11" x14ac:dyDescent="0.25">
      <c r="A27" s="2" t="s">
        <v>112</v>
      </c>
      <c r="D27">
        <f>SUM(D2:D26)</f>
        <v>234134</v>
      </c>
      <c r="E27" s="3">
        <f t="shared" si="6"/>
        <v>0</v>
      </c>
      <c r="F27" s="3">
        <f t="shared" si="7"/>
        <v>0</v>
      </c>
      <c r="J27" s="4"/>
      <c r="K27" s="4"/>
    </row>
    <row r="28" spans="1:11" x14ac:dyDescent="0.25">
      <c r="J28" s="4"/>
      <c r="K28" s="4"/>
    </row>
  </sheetData>
  <conditionalFormatting sqref="E2: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6 J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6 K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F10"/>
  <sheetViews>
    <sheetView workbookViewId="0">
      <selection activeCell="F18" sqref="F18"/>
    </sheetView>
  </sheetViews>
  <sheetFormatPr defaultRowHeight="15" x14ac:dyDescent="0.25"/>
  <cols>
    <col min="1" max="1" width="23" bestFit="1" customWidth="1"/>
    <col min="4" max="4" width="9.42578125" customWidth="1"/>
  </cols>
  <sheetData>
    <row r="1" spans="1:6" x14ac:dyDescent="0.25">
      <c r="A1" s="1" t="s">
        <v>41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77912</v>
      </c>
      <c r="C2">
        <v>0</v>
      </c>
      <c r="D2">
        <f>SUM(B2:C2)</f>
        <v>77912</v>
      </c>
      <c r="E2" s="4">
        <f>B2/D2</f>
        <v>1</v>
      </c>
      <c r="F2" s="4">
        <f>C2/D2</f>
        <v>0</v>
      </c>
    </row>
    <row r="3" spans="1:6" x14ac:dyDescent="0.25">
      <c r="A3" s="1" t="s">
        <v>42</v>
      </c>
      <c r="B3">
        <v>36670</v>
      </c>
      <c r="C3">
        <v>17190</v>
      </c>
      <c r="D3">
        <f t="shared" ref="D3:D4" si="0">SUM(B3:C3)</f>
        <v>53860</v>
      </c>
      <c r="E3" s="4">
        <f t="shared" ref="E3:E5" si="1">B3/D3</f>
        <v>0.68083921277385817</v>
      </c>
      <c r="F3" s="4">
        <f t="shared" ref="F3:F5" si="2">C3/D3</f>
        <v>0.31916078722614183</v>
      </c>
    </row>
    <row r="4" spans="1:6" x14ac:dyDescent="0.25">
      <c r="A4" s="1" t="s">
        <v>43</v>
      </c>
      <c r="B4">
        <v>20767</v>
      </c>
      <c r="C4">
        <v>18448</v>
      </c>
      <c r="D4">
        <f t="shared" si="0"/>
        <v>39215</v>
      </c>
      <c r="E4" s="4">
        <f t="shared" si="1"/>
        <v>0.52956776743593015</v>
      </c>
      <c r="F4" s="4">
        <f t="shared" si="2"/>
        <v>0.47043223256406985</v>
      </c>
    </row>
    <row r="5" spans="1:6" x14ac:dyDescent="0.25">
      <c r="A5" s="1" t="s">
        <v>44</v>
      </c>
      <c r="B5">
        <v>21892</v>
      </c>
      <c r="C5">
        <v>24491</v>
      </c>
      <c r="D5">
        <f>SUM(B5:C5)</f>
        <v>46383</v>
      </c>
      <c r="E5" s="4">
        <f t="shared" si="1"/>
        <v>0.47198326973244509</v>
      </c>
      <c r="F5" s="4">
        <f t="shared" si="2"/>
        <v>0.52801673026755491</v>
      </c>
    </row>
    <row r="6" spans="1:6" x14ac:dyDescent="0.25">
      <c r="A6" s="1" t="s">
        <v>45</v>
      </c>
      <c r="B6">
        <v>7558</v>
      </c>
      <c r="C6">
        <v>9206</v>
      </c>
      <c r="D6">
        <f>SUM(B6:C6)</f>
        <v>16764</v>
      </c>
      <c r="E6" s="4">
        <f t="shared" ref="E6" si="3">B6/D6</f>
        <v>0.45084705320925794</v>
      </c>
      <c r="F6" s="4">
        <f>C6/D6</f>
        <v>0.54915294679074211</v>
      </c>
    </row>
    <row r="7" spans="1:6" x14ac:dyDescent="0.25">
      <c r="A7" s="2" t="s">
        <v>112</v>
      </c>
      <c r="B7">
        <f>SUM(B2:B6)</f>
        <v>164799</v>
      </c>
      <c r="C7">
        <f t="shared" ref="C7" si="4">SUM(C2:C6)</f>
        <v>69335</v>
      </c>
      <c r="D7">
        <f>SUM(D2:D6)</f>
        <v>234134</v>
      </c>
      <c r="E7" s="4">
        <f>B7/D7</f>
        <v>0.70386616211229469</v>
      </c>
      <c r="F7" s="4">
        <f>C7/D7</f>
        <v>0.29613383788770531</v>
      </c>
    </row>
    <row r="8" spans="1:6" x14ac:dyDescent="0.25">
      <c r="E8" s="4"/>
      <c r="F8" s="4"/>
    </row>
    <row r="9" spans="1:6" x14ac:dyDescent="0.25">
      <c r="E9" s="4"/>
      <c r="F9" s="4"/>
    </row>
    <row r="10" spans="1:6" x14ac:dyDescent="0.25">
      <c r="E10" s="4"/>
      <c r="F10" s="4"/>
    </row>
  </sheetData>
  <conditionalFormatting sqref="E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F11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</cols>
  <sheetData>
    <row r="1" spans="1:6" x14ac:dyDescent="0.25">
      <c r="A1" s="1" t="s">
        <v>46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38406</v>
      </c>
      <c r="C2">
        <v>9011</v>
      </c>
      <c r="D2">
        <f>SUM(B2:C2)</f>
        <v>47417</v>
      </c>
      <c r="E2" s="4">
        <f>B2/D2</f>
        <v>0.80996267161566526</v>
      </c>
      <c r="F2" s="4">
        <f>C2/D2</f>
        <v>0.19003732838433474</v>
      </c>
    </row>
    <row r="3" spans="1:6" x14ac:dyDescent="0.25">
      <c r="A3" s="1" t="s">
        <v>20</v>
      </c>
      <c r="B3">
        <v>25248</v>
      </c>
      <c r="C3">
        <v>2136</v>
      </c>
      <c r="D3">
        <f t="shared" ref="D3:D10" si="0">SUM(B3:C3)</f>
        <v>27384</v>
      </c>
      <c r="E3" s="4">
        <f>B3/D3</f>
        <v>0.92199824715162138</v>
      </c>
      <c r="F3" s="4">
        <f t="shared" ref="F3:F11" si="1">C3/D3</f>
        <v>7.8001752848378611E-2</v>
      </c>
    </row>
    <row r="4" spans="1:6" x14ac:dyDescent="0.25">
      <c r="A4" s="1" t="s">
        <v>21</v>
      </c>
      <c r="B4">
        <v>19009</v>
      </c>
      <c r="C4">
        <v>1649</v>
      </c>
      <c r="D4">
        <f t="shared" si="0"/>
        <v>20658</v>
      </c>
      <c r="E4" s="4">
        <f t="shared" ref="E4:E9" si="2">B4/D4</f>
        <v>0.92017620292380675</v>
      </c>
      <c r="F4" s="4">
        <f t="shared" si="1"/>
        <v>7.9823797076193248E-2</v>
      </c>
    </row>
    <row r="5" spans="1:6" x14ac:dyDescent="0.25">
      <c r="A5" s="1" t="s">
        <v>22</v>
      </c>
      <c r="B5">
        <v>12803</v>
      </c>
      <c r="C5">
        <v>1308</v>
      </c>
      <c r="D5">
        <f t="shared" si="0"/>
        <v>14111</v>
      </c>
      <c r="E5" s="4">
        <f t="shared" si="2"/>
        <v>0.90730635674296645</v>
      </c>
      <c r="F5" s="4">
        <f t="shared" si="1"/>
        <v>9.2693643257033526E-2</v>
      </c>
    </row>
    <row r="6" spans="1:6" x14ac:dyDescent="0.25">
      <c r="A6" s="1" t="s">
        <v>47</v>
      </c>
      <c r="B6">
        <v>27640</v>
      </c>
      <c r="C6">
        <v>4259</v>
      </c>
      <c r="D6">
        <f t="shared" si="0"/>
        <v>31899</v>
      </c>
      <c r="E6" s="4">
        <f t="shared" si="2"/>
        <v>0.86648484278504023</v>
      </c>
      <c r="F6" s="4">
        <f t="shared" si="1"/>
        <v>0.13351515721495971</v>
      </c>
    </row>
    <row r="7" spans="1:6" x14ac:dyDescent="0.25">
      <c r="A7" s="1" t="s">
        <v>48</v>
      </c>
      <c r="B7">
        <v>21394</v>
      </c>
      <c r="C7">
        <v>7408</v>
      </c>
      <c r="D7">
        <f t="shared" si="0"/>
        <v>28802</v>
      </c>
      <c r="E7" s="4">
        <f t="shared" si="2"/>
        <v>0.74279563919172276</v>
      </c>
      <c r="F7" s="4">
        <f t="shared" si="1"/>
        <v>0.25720436080827719</v>
      </c>
    </row>
    <row r="8" spans="1:6" x14ac:dyDescent="0.25">
      <c r="A8" s="1" t="s">
        <v>49</v>
      </c>
      <c r="B8">
        <v>10841</v>
      </c>
      <c r="C8">
        <v>9490</v>
      </c>
      <c r="D8">
        <f t="shared" si="0"/>
        <v>20331</v>
      </c>
      <c r="E8" s="4">
        <f t="shared" si="2"/>
        <v>0.53322512419457968</v>
      </c>
      <c r="F8" s="4">
        <f t="shared" si="1"/>
        <v>0.46677487580542032</v>
      </c>
    </row>
    <row r="9" spans="1:6" x14ac:dyDescent="0.25">
      <c r="A9" s="1" t="s">
        <v>50</v>
      </c>
      <c r="B9">
        <v>4254</v>
      </c>
      <c r="C9">
        <v>9720</v>
      </c>
      <c r="D9">
        <f t="shared" si="0"/>
        <v>13974</v>
      </c>
      <c r="E9" s="4">
        <f t="shared" si="2"/>
        <v>0.30442249892657791</v>
      </c>
      <c r="F9" s="4">
        <f t="shared" si="1"/>
        <v>0.69557750107342209</v>
      </c>
    </row>
    <row r="10" spans="1:6" x14ac:dyDescent="0.25">
      <c r="A10" s="1" t="s">
        <v>51</v>
      </c>
      <c r="B10">
        <v>5204</v>
      </c>
      <c r="C10">
        <v>24354</v>
      </c>
      <c r="D10">
        <f t="shared" si="0"/>
        <v>29558</v>
      </c>
      <c r="E10" s="4">
        <f>B10/D10</f>
        <v>0.17606062656472021</v>
      </c>
      <c r="F10" s="4">
        <f t="shared" si="1"/>
        <v>0.82393937343527979</v>
      </c>
    </row>
    <row r="11" spans="1:6" x14ac:dyDescent="0.25">
      <c r="A11" s="2" t="s">
        <v>112</v>
      </c>
      <c r="B11">
        <f>SUM(B2:B10)</f>
        <v>164799</v>
      </c>
      <c r="C11">
        <f t="shared" ref="C11:D11" si="3">SUM(C2:C10)</f>
        <v>69335</v>
      </c>
      <c r="D11">
        <f t="shared" si="3"/>
        <v>234134</v>
      </c>
      <c r="E11" s="4">
        <f>B11/D11</f>
        <v>0.70386616211229469</v>
      </c>
      <c r="F11" s="4">
        <f t="shared" si="1"/>
        <v>0.29613383788770531</v>
      </c>
    </row>
  </sheetData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F11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s="1" t="s">
        <v>52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38393</v>
      </c>
      <c r="C2">
        <v>9011</v>
      </c>
      <c r="D2">
        <f>SUM(B2:C2)</f>
        <v>47404</v>
      </c>
      <c r="E2" s="4">
        <f>B2/D2</f>
        <v>0.80991055607121765</v>
      </c>
      <c r="F2" s="4">
        <f>C2/D2</f>
        <v>0.19008944392878238</v>
      </c>
    </row>
    <row r="3" spans="1:6" x14ac:dyDescent="0.25">
      <c r="A3" s="1" t="s">
        <v>20</v>
      </c>
      <c r="B3">
        <v>9418</v>
      </c>
      <c r="C3">
        <v>873</v>
      </c>
      <c r="D3">
        <f t="shared" ref="D3:D10" si="0">SUM(B3:C3)</f>
        <v>10291</v>
      </c>
      <c r="E3" s="4">
        <f>B3/D3</f>
        <v>0.91516859391701488</v>
      </c>
      <c r="F3" s="4">
        <f t="shared" ref="F3:F10" si="1">C3/D3</f>
        <v>8.4831406082985131E-2</v>
      </c>
    </row>
    <row r="4" spans="1:6" x14ac:dyDescent="0.25">
      <c r="A4" s="1" t="s">
        <v>21</v>
      </c>
      <c r="B4">
        <v>8616</v>
      </c>
      <c r="C4">
        <v>733</v>
      </c>
      <c r="D4">
        <f t="shared" si="0"/>
        <v>9349</v>
      </c>
      <c r="E4" s="4">
        <f t="shared" ref="E4:E9" si="2">B4/D4</f>
        <v>0.92159589260883512</v>
      </c>
      <c r="F4" s="4">
        <f t="shared" si="1"/>
        <v>7.8404107391164837E-2</v>
      </c>
    </row>
    <row r="5" spans="1:6" x14ac:dyDescent="0.25">
      <c r="A5" s="1" t="s">
        <v>22</v>
      </c>
      <c r="B5">
        <v>7324</v>
      </c>
      <c r="C5">
        <v>693</v>
      </c>
      <c r="D5">
        <f t="shared" si="0"/>
        <v>8017</v>
      </c>
      <c r="E5" s="4">
        <f t="shared" si="2"/>
        <v>0.91355868778844951</v>
      </c>
      <c r="F5" s="4">
        <f t="shared" si="1"/>
        <v>8.644131221155045E-2</v>
      </c>
    </row>
    <row r="6" spans="1:6" x14ac:dyDescent="0.25">
      <c r="A6" s="1" t="s">
        <v>47</v>
      </c>
      <c r="B6">
        <v>21153</v>
      </c>
      <c r="C6">
        <v>1965</v>
      </c>
      <c r="D6">
        <f t="shared" si="0"/>
        <v>23118</v>
      </c>
      <c r="E6" s="4">
        <f t="shared" si="2"/>
        <v>0.91500129769011163</v>
      </c>
      <c r="F6" s="4">
        <f t="shared" si="1"/>
        <v>8.4998702309888402E-2</v>
      </c>
    </row>
    <row r="7" spans="1:6" x14ac:dyDescent="0.25">
      <c r="A7" s="1" t="s">
        <v>48</v>
      </c>
      <c r="B7">
        <v>19606</v>
      </c>
      <c r="C7">
        <v>2533</v>
      </c>
      <c r="D7">
        <f t="shared" si="0"/>
        <v>22139</v>
      </c>
      <c r="E7" s="4">
        <f t="shared" si="2"/>
        <v>0.88558652152310402</v>
      </c>
      <c r="F7" s="4">
        <f t="shared" si="1"/>
        <v>0.11441347847689598</v>
      </c>
    </row>
    <row r="8" spans="1:6" x14ac:dyDescent="0.25">
      <c r="A8" s="1" t="s">
        <v>49</v>
      </c>
      <c r="B8">
        <v>23092</v>
      </c>
      <c r="C8">
        <v>3968</v>
      </c>
      <c r="D8">
        <f t="shared" si="0"/>
        <v>27060</v>
      </c>
      <c r="E8" s="4">
        <f t="shared" si="2"/>
        <v>0.85336289726533632</v>
      </c>
      <c r="F8" s="4">
        <f t="shared" si="1"/>
        <v>0.14663710273466371</v>
      </c>
    </row>
    <row r="9" spans="1:6" x14ac:dyDescent="0.25">
      <c r="A9" s="1" t="s">
        <v>50</v>
      </c>
      <c r="B9">
        <v>19040</v>
      </c>
      <c r="C9">
        <v>5138</v>
      </c>
      <c r="D9">
        <f t="shared" si="0"/>
        <v>24178</v>
      </c>
      <c r="E9" s="4">
        <f t="shared" si="2"/>
        <v>0.78749276201505503</v>
      </c>
      <c r="F9" s="4">
        <f t="shared" si="1"/>
        <v>0.212507237984945</v>
      </c>
    </row>
    <row r="10" spans="1:6" x14ac:dyDescent="0.25">
      <c r="A10" s="1" t="s">
        <v>51</v>
      </c>
      <c r="B10">
        <v>18157</v>
      </c>
      <c r="C10">
        <v>44421</v>
      </c>
      <c r="D10">
        <f t="shared" si="0"/>
        <v>62578</v>
      </c>
      <c r="E10" s="4">
        <f>B10/D10</f>
        <v>0.29014989293361887</v>
      </c>
      <c r="F10" s="4">
        <f t="shared" si="1"/>
        <v>0.70985010706638119</v>
      </c>
    </row>
    <row r="11" spans="1:6" x14ac:dyDescent="0.25">
      <c r="A11" s="2" t="s">
        <v>112</v>
      </c>
      <c r="B11">
        <f>SUM(B2:B10)</f>
        <v>164799</v>
      </c>
      <c r="C11">
        <f t="shared" ref="C11:D11" si="3">SUM(C2:C10)</f>
        <v>69335</v>
      </c>
      <c r="D11">
        <f t="shared" si="3"/>
        <v>234134</v>
      </c>
      <c r="E11" s="4">
        <f>B11/D11</f>
        <v>0.70386616211229469</v>
      </c>
      <c r="F11" s="4">
        <f t="shared" ref="F11" si="4">C11/D11</f>
        <v>0.29613383788770531</v>
      </c>
    </row>
  </sheetData>
  <conditionalFormatting sqref="E2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F37"/>
  <sheetViews>
    <sheetView workbookViewId="0">
      <selection activeCell="F22" sqref="F22:F23"/>
    </sheetView>
  </sheetViews>
  <sheetFormatPr defaultRowHeight="15" x14ac:dyDescent="0.25"/>
  <cols>
    <col min="1" max="1" width="28.42578125" bestFit="1" customWidth="1"/>
  </cols>
  <sheetData>
    <row r="1" spans="1:6" x14ac:dyDescent="0.25">
      <c r="A1" s="1" t="s">
        <v>53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42968</v>
      </c>
      <c r="C2">
        <v>13127</v>
      </c>
      <c r="D2">
        <f>SUM(B2:C2)</f>
        <v>56095</v>
      </c>
      <c r="E2" s="4">
        <f>B2/D2</f>
        <v>0.76598627328638913</v>
      </c>
      <c r="F2" s="4">
        <f>C2/D2</f>
        <v>0.23401372671361084</v>
      </c>
    </row>
    <row r="3" spans="1:6" x14ac:dyDescent="0.25">
      <c r="A3" s="1" t="s">
        <v>20</v>
      </c>
      <c r="B3">
        <v>21220</v>
      </c>
      <c r="C3">
        <v>2984</v>
      </c>
      <c r="D3">
        <f t="shared" ref="D3:D23" si="0">SUM(B3:C3)</f>
        <v>24204</v>
      </c>
      <c r="E3" s="4">
        <f t="shared" ref="E3:E23" si="1">B3/D3</f>
        <v>0.8767145926293175</v>
      </c>
      <c r="F3" s="4">
        <f t="shared" ref="F3:F22" si="2">C3/D3</f>
        <v>0.12328540737068253</v>
      </c>
    </row>
    <row r="4" spans="1:6" x14ac:dyDescent="0.25">
      <c r="A4" s="1" t="s">
        <v>21</v>
      </c>
      <c r="B4">
        <v>15293</v>
      </c>
      <c r="C4">
        <v>3219</v>
      </c>
      <c r="D4">
        <f t="shared" si="0"/>
        <v>18512</v>
      </c>
      <c r="E4" s="4">
        <f t="shared" si="1"/>
        <v>0.82611279170267937</v>
      </c>
      <c r="F4" s="4">
        <f t="shared" si="2"/>
        <v>0.17388720829732066</v>
      </c>
    </row>
    <row r="5" spans="1:6" x14ac:dyDescent="0.25">
      <c r="A5" s="1" t="s">
        <v>22</v>
      </c>
      <c r="B5">
        <v>11243</v>
      </c>
      <c r="C5">
        <v>2900</v>
      </c>
      <c r="D5">
        <f t="shared" si="0"/>
        <v>14143</v>
      </c>
      <c r="E5" s="4">
        <f t="shared" si="1"/>
        <v>0.79495156614579654</v>
      </c>
      <c r="F5" s="4">
        <f t="shared" si="2"/>
        <v>0.20504843385420349</v>
      </c>
    </row>
    <row r="6" spans="1:6" x14ac:dyDescent="0.25">
      <c r="A6" s="1" t="s">
        <v>23</v>
      </c>
      <c r="B6">
        <v>8705</v>
      </c>
      <c r="C6">
        <v>2526</v>
      </c>
      <c r="D6">
        <f t="shared" si="0"/>
        <v>11231</v>
      </c>
      <c r="E6" s="4">
        <f t="shared" si="1"/>
        <v>0.77508681328465856</v>
      </c>
      <c r="F6" s="4">
        <f t="shared" si="2"/>
        <v>0.22491318671534147</v>
      </c>
    </row>
    <row r="7" spans="1:6" x14ac:dyDescent="0.25">
      <c r="A7" s="1" t="s">
        <v>24</v>
      </c>
      <c r="B7">
        <v>6745</v>
      </c>
      <c r="C7">
        <v>2259</v>
      </c>
      <c r="D7">
        <f t="shared" si="0"/>
        <v>9004</v>
      </c>
      <c r="E7" s="4">
        <f t="shared" si="1"/>
        <v>0.74911150599733456</v>
      </c>
      <c r="F7" s="4">
        <f t="shared" si="2"/>
        <v>0.2508884940026655</v>
      </c>
    </row>
    <row r="8" spans="1:6" x14ac:dyDescent="0.25">
      <c r="A8" s="1" t="s">
        <v>25</v>
      </c>
      <c r="B8">
        <v>5714</v>
      </c>
      <c r="C8">
        <v>2137</v>
      </c>
      <c r="D8">
        <f t="shared" si="0"/>
        <v>7851</v>
      </c>
      <c r="E8" s="4">
        <f t="shared" si="1"/>
        <v>0.72780537511145083</v>
      </c>
      <c r="F8" s="4">
        <f t="shared" si="2"/>
        <v>0.27219462488854923</v>
      </c>
    </row>
    <row r="9" spans="1:6" x14ac:dyDescent="0.25">
      <c r="A9" s="1" t="s">
        <v>54</v>
      </c>
      <c r="B9">
        <v>4799</v>
      </c>
      <c r="C9">
        <v>2057</v>
      </c>
      <c r="D9">
        <f t="shared" si="0"/>
        <v>6856</v>
      </c>
      <c r="E9" s="4">
        <f t="shared" si="1"/>
        <v>0.6999708284714119</v>
      </c>
      <c r="F9" s="4">
        <f t="shared" si="2"/>
        <v>0.3000291715285881</v>
      </c>
    </row>
    <row r="10" spans="1:6" x14ac:dyDescent="0.25">
      <c r="A10" s="1" t="s">
        <v>55</v>
      </c>
      <c r="B10">
        <v>4153</v>
      </c>
      <c r="C10">
        <v>1955</v>
      </c>
      <c r="D10">
        <f t="shared" si="0"/>
        <v>6108</v>
      </c>
      <c r="E10" s="4">
        <f t="shared" si="1"/>
        <v>0.67992796332678451</v>
      </c>
      <c r="F10" s="4">
        <f t="shared" si="2"/>
        <v>0.32007203667321543</v>
      </c>
    </row>
    <row r="11" spans="1:6" x14ac:dyDescent="0.25">
      <c r="A11" s="1" t="s">
        <v>56</v>
      </c>
      <c r="B11">
        <v>3731</v>
      </c>
      <c r="C11">
        <v>1847</v>
      </c>
      <c r="D11">
        <f t="shared" si="0"/>
        <v>5578</v>
      </c>
      <c r="E11" s="4">
        <f t="shared" si="1"/>
        <v>0.66887773395482253</v>
      </c>
      <c r="F11" s="4">
        <f t="shared" si="2"/>
        <v>0.33112226604517747</v>
      </c>
    </row>
    <row r="12" spans="1:6" x14ac:dyDescent="0.25">
      <c r="A12" s="1" t="s">
        <v>57</v>
      </c>
      <c r="B12">
        <v>3380</v>
      </c>
      <c r="C12">
        <v>1956</v>
      </c>
      <c r="D12">
        <f t="shared" si="0"/>
        <v>5336</v>
      </c>
      <c r="E12" s="4">
        <f t="shared" si="1"/>
        <v>0.63343328335832083</v>
      </c>
      <c r="F12" s="4">
        <f t="shared" si="2"/>
        <v>0.36656671664167917</v>
      </c>
    </row>
    <row r="13" spans="1:6" x14ac:dyDescent="0.25">
      <c r="A13" s="1" t="s">
        <v>58</v>
      </c>
      <c r="B13">
        <v>3057</v>
      </c>
      <c r="C13">
        <v>1928</v>
      </c>
      <c r="D13">
        <f t="shared" si="0"/>
        <v>4985</v>
      </c>
      <c r="E13" s="4">
        <f t="shared" si="1"/>
        <v>0.61323971915747244</v>
      </c>
      <c r="F13" s="4">
        <f t="shared" si="2"/>
        <v>0.38676028084252756</v>
      </c>
    </row>
    <row r="14" spans="1:6" x14ac:dyDescent="0.25">
      <c r="A14" s="1" t="s">
        <v>59</v>
      </c>
      <c r="B14">
        <v>2816</v>
      </c>
      <c r="C14">
        <v>1943</v>
      </c>
      <c r="D14">
        <f t="shared" si="0"/>
        <v>4759</v>
      </c>
      <c r="E14" s="4">
        <f t="shared" si="1"/>
        <v>0.5917209497793654</v>
      </c>
      <c r="F14" s="4">
        <f t="shared" si="2"/>
        <v>0.4082790502206346</v>
      </c>
    </row>
    <row r="15" spans="1:6" x14ac:dyDescent="0.25">
      <c r="A15" s="1" t="s">
        <v>60</v>
      </c>
      <c r="B15">
        <v>2610</v>
      </c>
      <c r="C15">
        <v>1897</v>
      </c>
      <c r="D15">
        <f t="shared" si="0"/>
        <v>4507</v>
      </c>
      <c r="E15" s="4">
        <f t="shared" si="1"/>
        <v>0.57909917905480368</v>
      </c>
      <c r="F15" s="4">
        <f t="shared" si="2"/>
        <v>0.42090082094519637</v>
      </c>
    </row>
    <row r="16" spans="1:6" x14ac:dyDescent="0.25">
      <c r="A16" s="1" t="s">
        <v>61</v>
      </c>
      <c r="B16">
        <v>2465</v>
      </c>
      <c r="C16">
        <v>1854</v>
      </c>
      <c r="D16">
        <f t="shared" si="0"/>
        <v>4319</v>
      </c>
      <c r="E16" s="4">
        <f t="shared" si="1"/>
        <v>0.57073396619587868</v>
      </c>
      <c r="F16" s="4">
        <f t="shared" si="2"/>
        <v>0.42926603380412132</v>
      </c>
    </row>
    <row r="17" spans="1:6" x14ac:dyDescent="0.25">
      <c r="A17" s="1" t="s">
        <v>62</v>
      </c>
      <c r="B17">
        <v>2232</v>
      </c>
      <c r="C17">
        <v>1916</v>
      </c>
      <c r="D17">
        <f t="shared" si="0"/>
        <v>4148</v>
      </c>
      <c r="E17" s="4">
        <f t="shared" si="1"/>
        <v>0.53809064609450341</v>
      </c>
      <c r="F17" s="4">
        <f t="shared" si="2"/>
        <v>0.46190935390549664</v>
      </c>
    </row>
    <row r="18" spans="1:6" x14ac:dyDescent="0.25">
      <c r="A18" s="1" t="s">
        <v>36</v>
      </c>
      <c r="B18">
        <v>8580</v>
      </c>
      <c r="C18">
        <v>8166</v>
      </c>
      <c r="D18">
        <f t="shared" si="0"/>
        <v>16746</v>
      </c>
      <c r="E18" s="4">
        <f t="shared" si="1"/>
        <v>0.51236116087423866</v>
      </c>
      <c r="F18" s="4">
        <f t="shared" si="2"/>
        <v>0.48763883912576139</v>
      </c>
    </row>
    <row r="19" spans="1:6" x14ac:dyDescent="0.25">
      <c r="A19" s="1" t="s">
        <v>63</v>
      </c>
      <c r="B19">
        <v>5903</v>
      </c>
      <c r="C19">
        <v>5968</v>
      </c>
      <c r="D19">
        <f t="shared" si="0"/>
        <v>11871</v>
      </c>
      <c r="E19" s="4">
        <f t="shared" si="1"/>
        <v>0.49726223570044648</v>
      </c>
      <c r="F19" s="4">
        <f t="shared" si="2"/>
        <v>0.50273776429955352</v>
      </c>
    </row>
    <row r="20" spans="1:6" x14ac:dyDescent="0.25">
      <c r="A20" s="1" t="s">
        <v>64</v>
      </c>
      <c r="B20">
        <v>3947</v>
      </c>
      <c r="C20">
        <v>3927</v>
      </c>
      <c r="D20">
        <f t="shared" si="0"/>
        <v>7874</v>
      </c>
      <c r="E20" s="4">
        <f t="shared" si="1"/>
        <v>0.50127000254000509</v>
      </c>
      <c r="F20" s="4">
        <f t="shared" si="2"/>
        <v>0.49872999745999491</v>
      </c>
    </row>
    <row r="21" spans="1:6" x14ac:dyDescent="0.25">
      <c r="A21" s="1" t="s">
        <v>65</v>
      </c>
      <c r="B21">
        <v>3669</v>
      </c>
      <c r="C21">
        <v>3319</v>
      </c>
      <c r="D21">
        <f t="shared" si="0"/>
        <v>6988</v>
      </c>
      <c r="E21" s="4">
        <f t="shared" si="1"/>
        <v>0.52504293073840869</v>
      </c>
      <c r="F21" s="4">
        <f t="shared" si="2"/>
        <v>0.47495706926159131</v>
      </c>
    </row>
    <row r="22" spans="1:6" x14ac:dyDescent="0.25">
      <c r="A22" s="1" t="s">
        <v>66</v>
      </c>
      <c r="B22">
        <v>1214</v>
      </c>
      <c r="C22">
        <v>1174</v>
      </c>
      <c r="D22">
        <f t="shared" si="0"/>
        <v>2388</v>
      </c>
      <c r="E22" s="4">
        <f t="shared" si="1"/>
        <v>0.50837520938023451</v>
      </c>
      <c r="F22" s="4">
        <f t="shared" si="2"/>
        <v>0.49162479061976549</v>
      </c>
    </row>
    <row r="23" spans="1:6" x14ac:dyDescent="0.25">
      <c r="A23" s="1" t="s">
        <v>67</v>
      </c>
      <c r="B23">
        <v>355</v>
      </c>
      <c r="C23">
        <v>276</v>
      </c>
      <c r="D23">
        <f t="shared" si="0"/>
        <v>631</v>
      </c>
      <c r="E23" s="4">
        <f t="shared" si="1"/>
        <v>0.56259904912836767</v>
      </c>
      <c r="F23" s="4">
        <f>C23/D23</f>
        <v>0.43740095087163233</v>
      </c>
    </row>
    <row r="24" spans="1:6" x14ac:dyDescent="0.25">
      <c r="A24" s="2" t="s">
        <v>112</v>
      </c>
      <c r="B24">
        <f>SUM(B2:B23)</f>
        <v>164799</v>
      </c>
      <c r="C24">
        <f t="shared" ref="C24:D24" si="3">SUM(C2:C23)</f>
        <v>69335</v>
      </c>
      <c r="D24">
        <f t="shared" si="3"/>
        <v>234134</v>
      </c>
      <c r="E24" s="4">
        <f t="shared" ref="E24" si="4">B24/D24</f>
        <v>0.70386616211229469</v>
      </c>
      <c r="F24" s="4">
        <f t="shared" ref="F24" si="5">C24/D24</f>
        <v>0.29613383788770531</v>
      </c>
    </row>
    <row r="27" spans="1:6" x14ac:dyDescent="0.25">
      <c r="A27" s="1" t="s">
        <v>53</v>
      </c>
      <c r="B27" s="1" t="s">
        <v>0</v>
      </c>
      <c r="C27" s="1" t="s">
        <v>1</v>
      </c>
      <c r="D27" s="1" t="s">
        <v>112</v>
      </c>
      <c r="E27" s="1" t="s">
        <v>0</v>
      </c>
      <c r="F27" s="1" t="s">
        <v>1</v>
      </c>
    </row>
    <row r="28" spans="1:6" x14ac:dyDescent="0.25">
      <c r="A28" s="13" t="s">
        <v>135</v>
      </c>
      <c r="B28">
        <f>SUM(B2:B20)</f>
        <v>159561</v>
      </c>
      <c r="C28">
        <f>SUM(C2:C20)</f>
        <v>64566</v>
      </c>
      <c r="D28">
        <f>SUM(B28:C28)</f>
        <v>224127</v>
      </c>
      <c r="E28" s="4">
        <f>B28/D28</f>
        <v>0.71192225836244627</v>
      </c>
      <c r="F28" s="4">
        <f>C28/D28</f>
        <v>0.28807774163755373</v>
      </c>
    </row>
    <row r="29" spans="1:6" x14ac:dyDescent="0.25">
      <c r="A29" s="1" t="s">
        <v>136</v>
      </c>
      <c r="B29">
        <f>SUM(B21:B23)</f>
        <v>5238</v>
      </c>
      <c r="C29">
        <f>SUM(C21:C23)</f>
        <v>4769</v>
      </c>
      <c r="D29">
        <f t="shared" ref="D29" si="6">SUM(B29:C29)</f>
        <v>10007</v>
      </c>
      <c r="E29" s="4">
        <f t="shared" ref="E29" si="7">B29/D29</f>
        <v>0.52343359648246224</v>
      </c>
      <c r="F29" s="4">
        <f t="shared" ref="F29" si="8">C29/D29</f>
        <v>0.47656640351753771</v>
      </c>
    </row>
    <row r="31" spans="1:6" x14ac:dyDescent="0.25">
      <c r="A31" s="1" t="s">
        <v>53</v>
      </c>
      <c r="B31" s="1" t="s">
        <v>0</v>
      </c>
      <c r="C31" s="1" t="s">
        <v>1</v>
      </c>
      <c r="D31" s="1" t="s">
        <v>112</v>
      </c>
      <c r="E31" s="1" t="s">
        <v>0</v>
      </c>
      <c r="F31" s="1" t="s">
        <v>1</v>
      </c>
    </row>
    <row r="32" spans="1:6" x14ac:dyDescent="0.25">
      <c r="A32" s="13" t="s">
        <v>134</v>
      </c>
      <c r="B32">
        <f>SUM(B2:B21)</f>
        <v>163230</v>
      </c>
      <c r="C32">
        <f>SUM(C2:C21)</f>
        <v>67885</v>
      </c>
      <c r="D32">
        <f>SUM(B32:C32)</f>
        <v>231115</v>
      </c>
      <c r="E32" s="4">
        <f>B32/D32</f>
        <v>0.7062717694654177</v>
      </c>
      <c r="F32" s="4">
        <f>C32/D32</f>
        <v>0.29372823053458236</v>
      </c>
    </row>
    <row r="33" spans="1:6" x14ac:dyDescent="0.25">
      <c r="A33" s="1" t="s">
        <v>137</v>
      </c>
      <c r="B33">
        <f>SUM(B22:B23)</f>
        <v>1569</v>
      </c>
      <c r="C33">
        <f>SUM(C22:C23)</f>
        <v>1450</v>
      </c>
      <c r="D33">
        <f t="shared" ref="D33" si="9">SUM(D22:D23)</f>
        <v>3019</v>
      </c>
      <c r="E33" s="4">
        <f t="shared" ref="E33" si="10">B33/D33</f>
        <v>0.51970851275256702</v>
      </c>
      <c r="F33" s="4">
        <f t="shared" ref="F33" si="11">C33/D33</f>
        <v>0.48029148724743292</v>
      </c>
    </row>
    <row r="35" spans="1:6" x14ac:dyDescent="0.25">
      <c r="A35" s="1" t="s">
        <v>53</v>
      </c>
      <c r="B35" s="1" t="s">
        <v>0</v>
      </c>
      <c r="C35" s="1" t="s">
        <v>1</v>
      </c>
      <c r="D35" s="1" t="s">
        <v>112</v>
      </c>
      <c r="E35" s="1" t="s">
        <v>0</v>
      </c>
      <c r="F35" s="1" t="s">
        <v>1</v>
      </c>
    </row>
    <row r="36" spans="1:6" x14ac:dyDescent="0.25">
      <c r="A36" s="13" t="s">
        <v>138</v>
      </c>
      <c r="B36">
        <f>SUM(B2:B17)</f>
        <v>141131</v>
      </c>
      <c r="C36">
        <f t="shared" ref="C36:D36" si="12">SUM(C2:C17)</f>
        <v>46505</v>
      </c>
      <c r="D36">
        <f t="shared" si="12"/>
        <v>187636</v>
      </c>
      <c r="E36" s="4">
        <f>B36/D36</f>
        <v>0.75215310494787779</v>
      </c>
      <c r="F36" s="4">
        <f>C36/D36</f>
        <v>0.24784689505212221</v>
      </c>
    </row>
    <row r="37" spans="1:6" x14ac:dyDescent="0.25">
      <c r="A37" s="1" t="s">
        <v>139</v>
      </c>
      <c r="B37">
        <f>SUM(B18:B23)</f>
        <v>23668</v>
      </c>
      <c r="C37">
        <f t="shared" ref="C37:D37" si="13">SUM(C18:C23)</f>
        <v>22830</v>
      </c>
      <c r="D37">
        <f t="shared" si="13"/>
        <v>46498</v>
      </c>
      <c r="E37" s="4">
        <f t="shared" ref="E37" si="14">B37/D37</f>
        <v>0.50901114026409733</v>
      </c>
      <c r="F37" s="4">
        <f t="shared" ref="F37" si="15">C37/D37</f>
        <v>0.49098885973590262</v>
      </c>
    </row>
  </sheetData>
  <conditionalFormatting sqref="E2:E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24"/>
  <sheetViews>
    <sheetView workbookViewId="0">
      <selection activeCell="B2" sqref="B2:C7"/>
    </sheetView>
  </sheetViews>
  <sheetFormatPr defaultRowHeight="15" x14ac:dyDescent="0.25"/>
  <cols>
    <col min="1" max="1" width="20.140625" bestFit="1" customWidth="1"/>
    <col min="2" max="2" width="7" bestFit="1" customWidth="1"/>
    <col min="3" max="3" width="6" bestFit="1" customWidth="1"/>
  </cols>
  <sheetData>
    <row r="1" spans="1:6" x14ac:dyDescent="0.25">
      <c r="A1" s="1" t="s">
        <v>68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78240</v>
      </c>
      <c r="C2">
        <v>28264</v>
      </c>
      <c r="D2">
        <f>SUM(B2:C2)</f>
        <v>106504</v>
      </c>
      <c r="E2" s="4">
        <f>B2/D2</f>
        <v>0.73462029595132572</v>
      </c>
      <c r="F2" s="4">
        <f>C2/D2</f>
        <v>0.26537970404867423</v>
      </c>
    </row>
    <row r="3" spans="1:6" x14ac:dyDescent="0.25">
      <c r="A3" s="1" t="s">
        <v>13</v>
      </c>
      <c r="B3">
        <v>20320</v>
      </c>
      <c r="C3">
        <v>11984</v>
      </c>
      <c r="D3">
        <f t="shared" ref="D3:D7" si="0">SUM(B3:C3)</f>
        <v>32304</v>
      </c>
      <c r="E3" s="4">
        <f t="shared" ref="E3:E7" si="1">B3/D3</f>
        <v>0.62902426944031697</v>
      </c>
      <c r="F3" s="4">
        <f t="shared" ref="F3:F8" si="2">C3/D3</f>
        <v>0.37097573055968303</v>
      </c>
    </row>
    <row r="4" spans="1:6" x14ac:dyDescent="0.25">
      <c r="A4" s="1" t="s">
        <v>69</v>
      </c>
      <c r="B4">
        <v>15802</v>
      </c>
      <c r="C4">
        <v>7510</v>
      </c>
      <c r="D4">
        <f t="shared" si="0"/>
        <v>23312</v>
      </c>
      <c r="E4" s="4">
        <f t="shared" si="1"/>
        <v>0.67784831846259441</v>
      </c>
      <c r="F4" s="4">
        <f t="shared" si="2"/>
        <v>0.32215168153740564</v>
      </c>
    </row>
    <row r="5" spans="1:6" x14ac:dyDescent="0.25">
      <c r="A5" s="1" t="s">
        <v>70</v>
      </c>
      <c r="B5">
        <v>11677</v>
      </c>
      <c r="C5">
        <v>5358</v>
      </c>
      <c r="D5">
        <f t="shared" si="0"/>
        <v>17035</v>
      </c>
      <c r="E5" s="4">
        <f t="shared" si="1"/>
        <v>0.68547108893454656</v>
      </c>
      <c r="F5" s="4">
        <f t="shared" si="2"/>
        <v>0.3145289110654535</v>
      </c>
    </row>
    <row r="6" spans="1:6" x14ac:dyDescent="0.25">
      <c r="A6" s="1" t="s">
        <v>71</v>
      </c>
      <c r="B6">
        <v>15358</v>
      </c>
      <c r="C6">
        <v>6750</v>
      </c>
      <c r="D6">
        <f t="shared" si="0"/>
        <v>22108</v>
      </c>
      <c r="E6" s="4">
        <f t="shared" si="1"/>
        <v>0.69468065858512751</v>
      </c>
      <c r="F6" s="4">
        <f t="shared" si="2"/>
        <v>0.30531934141487244</v>
      </c>
    </row>
    <row r="7" spans="1:6" x14ac:dyDescent="0.25">
      <c r="A7" s="1" t="s">
        <v>72</v>
      </c>
      <c r="B7">
        <v>23402</v>
      </c>
      <c r="C7">
        <v>9469</v>
      </c>
      <c r="D7">
        <f t="shared" si="0"/>
        <v>32871</v>
      </c>
      <c r="E7" s="4">
        <f t="shared" si="1"/>
        <v>0.71193453195826106</v>
      </c>
      <c r="F7" s="4">
        <f t="shared" si="2"/>
        <v>0.28806546804173894</v>
      </c>
    </row>
    <row r="8" spans="1:6" x14ac:dyDescent="0.25">
      <c r="A8" s="2" t="s">
        <v>112</v>
      </c>
      <c r="B8">
        <f>SUM(B2:B7)</f>
        <v>164799</v>
      </c>
      <c r="C8">
        <f t="shared" ref="C8:D8" si="3">SUM(C2:C7)</f>
        <v>69335</v>
      </c>
      <c r="D8">
        <f t="shared" si="3"/>
        <v>234134</v>
      </c>
      <c r="E8" s="4">
        <f>B8/D8</f>
        <v>0.70386616211229469</v>
      </c>
      <c r="F8" s="4">
        <f t="shared" si="2"/>
        <v>0.29613383788770531</v>
      </c>
    </row>
    <row r="9" spans="1:6" x14ac:dyDescent="0.25">
      <c r="E9" s="4"/>
      <c r="F9" s="4"/>
    </row>
    <row r="10" spans="1:6" x14ac:dyDescent="0.25">
      <c r="E10" s="4"/>
      <c r="F10" s="4"/>
    </row>
    <row r="11" spans="1:6" x14ac:dyDescent="0.25">
      <c r="E11" s="4"/>
      <c r="F11" s="4"/>
    </row>
    <row r="12" spans="1:6" x14ac:dyDescent="0.25">
      <c r="E12" s="4"/>
      <c r="F12" s="4"/>
    </row>
    <row r="13" spans="1:6" x14ac:dyDescent="0.25">
      <c r="E13" s="4"/>
      <c r="F13" s="4"/>
    </row>
    <row r="14" spans="1:6" x14ac:dyDescent="0.25">
      <c r="E14" s="4"/>
      <c r="F14" s="4"/>
    </row>
    <row r="15" spans="1:6" x14ac:dyDescent="0.25">
      <c r="E15" s="4"/>
      <c r="F15" s="4"/>
    </row>
    <row r="16" spans="1:6" x14ac:dyDescent="0.25"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</sheetData>
  <conditionalFormatting sqref="E2:E7 E9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 F9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F24"/>
  <sheetViews>
    <sheetView workbookViewId="0">
      <selection activeCell="B2" sqref="B2:C11"/>
    </sheetView>
  </sheetViews>
  <sheetFormatPr defaultRowHeight="15" x14ac:dyDescent="0.25"/>
  <cols>
    <col min="1" max="1" width="26.5703125" bestFit="1" customWidth="1"/>
  </cols>
  <sheetData>
    <row r="1" spans="1:6" x14ac:dyDescent="0.25">
      <c r="A1" s="1" t="s">
        <v>73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59889</v>
      </c>
      <c r="C2">
        <v>27420</v>
      </c>
      <c r="D2">
        <f>SUM(B2:C2)</f>
        <v>87309</v>
      </c>
      <c r="E2" s="4">
        <f>B2/D2</f>
        <v>0.68594302992818612</v>
      </c>
      <c r="F2" s="4">
        <f>C2/D2</f>
        <v>0.31405697007181388</v>
      </c>
    </row>
    <row r="3" spans="1:6" x14ac:dyDescent="0.25">
      <c r="A3" s="1" t="s">
        <v>74</v>
      </c>
      <c r="B3">
        <v>3121</v>
      </c>
      <c r="C3">
        <v>5632</v>
      </c>
      <c r="D3">
        <f t="shared" ref="D3:D7" si="0">SUM(B3:C3)</f>
        <v>8753</v>
      </c>
      <c r="E3" s="4">
        <f t="shared" ref="E3:E7" si="1">B3/D3</f>
        <v>0.35656346395521538</v>
      </c>
      <c r="F3" s="4">
        <f t="shared" ref="F3:F7" si="2">C3/D3</f>
        <v>0.64343653604478468</v>
      </c>
    </row>
    <row r="4" spans="1:6" x14ac:dyDescent="0.25">
      <c r="A4" s="1" t="s">
        <v>21</v>
      </c>
      <c r="B4">
        <v>5741</v>
      </c>
      <c r="C4">
        <v>6939</v>
      </c>
      <c r="D4">
        <f t="shared" si="0"/>
        <v>12680</v>
      </c>
      <c r="E4" s="4">
        <f t="shared" si="1"/>
        <v>0.45276025236593059</v>
      </c>
      <c r="F4" s="4">
        <f t="shared" si="2"/>
        <v>0.54723974763406935</v>
      </c>
    </row>
    <row r="5" spans="1:6" x14ac:dyDescent="0.25">
      <c r="A5" s="1" t="s">
        <v>22</v>
      </c>
      <c r="B5">
        <v>10401</v>
      </c>
      <c r="C5">
        <v>7387</v>
      </c>
      <c r="D5">
        <f t="shared" si="0"/>
        <v>17788</v>
      </c>
      <c r="E5" s="4">
        <f t="shared" si="1"/>
        <v>0.58472003597931188</v>
      </c>
      <c r="F5" s="4">
        <f t="shared" si="2"/>
        <v>0.41527996402068812</v>
      </c>
    </row>
    <row r="6" spans="1:6" x14ac:dyDescent="0.25">
      <c r="A6" s="1" t="s">
        <v>23</v>
      </c>
      <c r="B6">
        <v>12683</v>
      </c>
      <c r="C6">
        <v>6105</v>
      </c>
      <c r="D6">
        <f t="shared" si="0"/>
        <v>18788</v>
      </c>
      <c r="E6" s="4">
        <f t="shared" si="1"/>
        <v>0.67505854800936771</v>
      </c>
      <c r="F6" s="4">
        <f t="shared" si="2"/>
        <v>0.32494145199063235</v>
      </c>
    </row>
    <row r="7" spans="1:6" x14ac:dyDescent="0.25">
      <c r="A7" s="1" t="s">
        <v>24</v>
      </c>
      <c r="B7">
        <v>12567</v>
      </c>
      <c r="C7">
        <v>4417</v>
      </c>
      <c r="D7">
        <f t="shared" si="0"/>
        <v>16984</v>
      </c>
      <c r="E7" s="4">
        <f t="shared" si="1"/>
        <v>0.73993170042392842</v>
      </c>
      <c r="F7" s="4">
        <f t="shared" si="2"/>
        <v>0.26006829957607158</v>
      </c>
    </row>
    <row r="8" spans="1:6" x14ac:dyDescent="0.25">
      <c r="A8" s="1" t="s">
        <v>25</v>
      </c>
      <c r="B8">
        <v>10916</v>
      </c>
      <c r="C8">
        <v>3104</v>
      </c>
      <c r="D8">
        <f t="shared" ref="D8:D11" si="3">SUM(B8:C8)</f>
        <v>14020</v>
      </c>
      <c r="E8" s="4">
        <f t="shared" ref="E8:E11" si="4">B8/D8</f>
        <v>0.7786019971469329</v>
      </c>
      <c r="F8" s="4">
        <f t="shared" ref="F8:F11" si="5">C8/D8</f>
        <v>0.22139800285306704</v>
      </c>
    </row>
    <row r="9" spans="1:6" x14ac:dyDescent="0.25">
      <c r="A9" s="1" t="s">
        <v>75</v>
      </c>
      <c r="B9">
        <v>22089</v>
      </c>
      <c r="C9">
        <v>4711</v>
      </c>
      <c r="D9">
        <f t="shared" si="3"/>
        <v>26800</v>
      </c>
      <c r="E9" s="4">
        <f t="shared" si="4"/>
        <v>0.82421641791044775</v>
      </c>
      <c r="F9" s="4">
        <f t="shared" si="5"/>
        <v>0.17578358208955225</v>
      </c>
    </row>
    <row r="10" spans="1:6" x14ac:dyDescent="0.25">
      <c r="A10" s="1" t="s">
        <v>76</v>
      </c>
      <c r="B10">
        <v>11518</v>
      </c>
      <c r="C10">
        <v>1854</v>
      </c>
      <c r="D10">
        <f t="shared" si="3"/>
        <v>13372</v>
      </c>
      <c r="E10" s="4">
        <f t="shared" si="4"/>
        <v>0.86135207897098409</v>
      </c>
      <c r="F10" s="4">
        <f t="shared" si="5"/>
        <v>0.13864792102901585</v>
      </c>
    </row>
    <row r="11" spans="1:6" x14ac:dyDescent="0.25">
      <c r="A11" s="1" t="s">
        <v>77</v>
      </c>
      <c r="B11">
        <v>15874</v>
      </c>
      <c r="C11">
        <v>1766</v>
      </c>
      <c r="D11">
        <f t="shared" si="3"/>
        <v>17640</v>
      </c>
      <c r="E11" s="4">
        <f t="shared" si="4"/>
        <v>0.8998866213151927</v>
      </c>
      <c r="F11" s="4">
        <f t="shared" si="5"/>
        <v>0.10011337868480726</v>
      </c>
    </row>
    <row r="12" spans="1:6" x14ac:dyDescent="0.25">
      <c r="A12" s="2" t="s">
        <v>112</v>
      </c>
      <c r="B12">
        <f>SUM(B2:B11)</f>
        <v>164799</v>
      </c>
      <c r="C12">
        <f t="shared" ref="C12:D12" si="6">SUM(C2:C11)</f>
        <v>69335</v>
      </c>
      <c r="D12">
        <f t="shared" si="6"/>
        <v>234134</v>
      </c>
      <c r="E12" s="4">
        <f t="shared" ref="E12" si="7">B12/D12</f>
        <v>0.70386616211229469</v>
      </c>
      <c r="F12" s="4">
        <f t="shared" ref="F12" si="8">C12/D12</f>
        <v>0.29613383788770531</v>
      </c>
    </row>
    <row r="13" spans="1:6" x14ac:dyDescent="0.25">
      <c r="E13" s="4"/>
      <c r="F13" s="4"/>
    </row>
    <row r="14" spans="1:6" x14ac:dyDescent="0.25">
      <c r="E14" s="4"/>
      <c r="F14" s="4"/>
    </row>
    <row r="15" spans="1:6" x14ac:dyDescent="0.25">
      <c r="E15" s="4"/>
      <c r="F15" s="4"/>
    </row>
    <row r="16" spans="1:6" x14ac:dyDescent="0.25"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</sheetData>
  <conditionalFormatting sqref="E2:E11 E13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 F13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24"/>
  <sheetViews>
    <sheetView workbookViewId="0">
      <selection activeCell="E9" sqref="E9"/>
    </sheetView>
  </sheetViews>
  <sheetFormatPr defaultRowHeight="15" x14ac:dyDescent="0.25"/>
  <cols>
    <col min="1" max="1" width="26.85546875" bestFit="1" customWidth="1"/>
  </cols>
  <sheetData>
    <row r="1" spans="1:6" x14ac:dyDescent="0.25">
      <c r="A1" s="1" t="s">
        <v>78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146257</v>
      </c>
      <c r="C2">
        <v>44362</v>
      </c>
      <c r="D2">
        <f>SUM(B2:C2)</f>
        <v>190619</v>
      </c>
      <c r="E2" s="4">
        <f>B2/D2</f>
        <v>0.76727398632874999</v>
      </c>
      <c r="F2" s="4">
        <f>C2/D2</f>
        <v>0.23272601367124998</v>
      </c>
    </row>
    <row r="3" spans="1:6" x14ac:dyDescent="0.25">
      <c r="A3" s="1" t="s">
        <v>74</v>
      </c>
      <c r="B3">
        <v>1015</v>
      </c>
      <c r="C3">
        <v>1171</v>
      </c>
      <c r="D3">
        <f t="shared" ref="D3:D11" si="0">SUM(B3:C3)</f>
        <v>2186</v>
      </c>
      <c r="E3" s="4">
        <f t="shared" ref="E3:E12" si="1">B3/D3</f>
        <v>0.46431838975297346</v>
      </c>
      <c r="F3" s="4">
        <f t="shared" ref="F3:F12" si="2">C3/D3</f>
        <v>0.53568161024702654</v>
      </c>
    </row>
    <row r="4" spans="1:6" x14ac:dyDescent="0.25">
      <c r="A4" s="1" t="s">
        <v>21</v>
      </c>
      <c r="B4">
        <v>3439</v>
      </c>
      <c r="C4">
        <v>4209</v>
      </c>
      <c r="D4">
        <f t="shared" si="0"/>
        <v>7648</v>
      </c>
      <c r="E4" s="4">
        <f t="shared" si="1"/>
        <v>0.44966004184100417</v>
      </c>
      <c r="F4" s="4">
        <f t="shared" si="2"/>
        <v>0.55033995815899583</v>
      </c>
    </row>
    <row r="5" spans="1:6" x14ac:dyDescent="0.25">
      <c r="A5" s="1" t="s">
        <v>22</v>
      </c>
      <c r="B5">
        <v>2251</v>
      </c>
      <c r="C5">
        <v>3419</v>
      </c>
      <c r="D5">
        <f t="shared" si="0"/>
        <v>5670</v>
      </c>
      <c r="E5" s="4">
        <f t="shared" si="1"/>
        <v>0.39700176366843032</v>
      </c>
      <c r="F5" s="4">
        <f t="shared" si="2"/>
        <v>0.60299823633156968</v>
      </c>
    </row>
    <row r="6" spans="1:6" x14ac:dyDescent="0.25">
      <c r="A6" s="1" t="s">
        <v>23</v>
      </c>
      <c r="B6">
        <v>1744</v>
      </c>
      <c r="C6">
        <v>2859</v>
      </c>
      <c r="D6">
        <f t="shared" si="0"/>
        <v>4603</v>
      </c>
      <c r="E6" s="4">
        <f t="shared" si="1"/>
        <v>0.37888333695416032</v>
      </c>
      <c r="F6" s="4">
        <f t="shared" si="2"/>
        <v>0.62111666304583968</v>
      </c>
    </row>
    <row r="7" spans="1:6" x14ac:dyDescent="0.25">
      <c r="A7" s="1" t="s">
        <v>24</v>
      </c>
      <c r="B7">
        <v>1497</v>
      </c>
      <c r="C7">
        <v>2370</v>
      </c>
      <c r="D7">
        <f t="shared" si="0"/>
        <v>3867</v>
      </c>
      <c r="E7" s="4">
        <f t="shared" si="1"/>
        <v>0.38712179984484096</v>
      </c>
      <c r="F7" s="4">
        <f t="shared" si="2"/>
        <v>0.61287820015515904</v>
      </c>
    </row>
    <row r="8" spans="1:6" x14ac:dyDescent="0.25">
      <c r="A8" s="1" t="s">
        <v>25</v>
      </c>
      <c r="B8">
        <v>1210</v>
      </c>
      <c r="C8">
        <v>1918</v>
      </c>
      <c r="D8">
        <f t="shared" si="0"/>
        <v>3128</v>
      </c>
      <c r="E8" s="4">
        <f t="shared" si="1"/>
        <v>0.3868286445012788</v>
      </c>
      <c r="F8" s="4">
        <f t="shared" si="2"/>
        <v>0.61317135549872126</v>
      </c>
    </row>
    <row r="9" spans="1:6" x14ac:dyDescent="0.25">
      <c r="A9" s="1" t="s">
        <v>75</v>
      </c>
      <c r="B9">
        <v>2520</v>
      </c>
      <c r="C9">
        <v>3717</v>
      </c>
      <c r="D9">
        <f t="shared" si="0"/>
        <v>6237</v>
      </c>
      <c r="E9" s="4">
        <f t="shared" si="1"/>
        <v>0.40404040404040403</v>
      </c>
      <c r="F9" s="4">
        <f t="shared" si="2"/>
        <v>0.59595959595959591</v>
      </c>
    </row>
    <row r="10" spans="1:6" x14ac:dyDescent="0.25">
      <c r="A10" s="1" t="s">
        <v>76</v>
      </c>
      <c r="B10">
        <v>1550</v>
      </c>
      <c r="C10">
        <v>2057</v>
      </c>
      <c r="D10">
        <f t="shared" si="0"/>
        <v>3607</v>
      </c>
      <c r="E10" s="4">
        <f t="shared" si="1"/>
        <v>0.42971998891045188</v>
      </c>
      <c r="F10" s="4">
        <f t="shared" si="2"/>
        <v>0.57028001108954807</v>
      </c>
    </row>
    <row r="11" spans="1:6" x14ac:dyDescent="0.25">
      <c r="A11" s="1" t="s">
        <v>77</v>
      </c>
      <c r="B11">
        <v>3316</v>
      </c>
      <c r="C11">
        <v>3253</v>
      </c>
      <c r="D11">
        <f t="shared" si="0"/>
        <v>6569</v>
      </c>
      <c r="E11" s="4">
        <f t="shared" si="1"/>
        <v>0.50479525041863293</v>
      </c>
      <c r="F11" s="4">
        <f t="shared" si="2"/>
        <v>0.49520474958136701</v>
      </c>
    </row>
    <row r="12" spans="1:6" x14ac:dyDescent="0.25">
      <c r="A12" s="2" t="s">
        <v>112</v>
      </c>
      <c r="B12">
        <f>SUM(B2:B11)</f>
        <v>164799</v>
      </c>
      <c r="C12">
        <f t="shared" ref="C12:D12" si="3">SUM(C2:C11)</f>
        <v>69335</v>
      </c>
      <c r="D12">
        <f t="shared" si="3"/>
        <v>234134</v>
      </c>
      <c r="E12" s="4">
        <f t="shared" si="1"/>
        <v>0.70386616211229469</v>
      </c>
      <c r="F12" s="4">
        <f t="shared" si="2"/>
        <v>0.29613383788770531</v>
      </c>
    </row>
    <row r="13" spans="1:6" x14ac:dyDescent="0.25">
      <c r="E13" s="4"/>
      <c r="F13" s="4"/>
    </row>
    <row r="14" spans="1:6" x14ac:dyDescent="0.25">
      <c r="E14" s="4"/>
      <c r="F14" s="4"/>
    </row>
    <row r="15" spans="1:6" x14ac:dyDescent="0.25">
      <c r="E15" s="4"/>
      <c r="F15" s="4"/>
    </row>
    <row r="16" spans="1:6" x14ac:dyDescent="0.25"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</sheetData>
  <conditionalFormatting sqref="E2:E11 E13:E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 F13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F24"/>
  <sheetViews>
    <sheetView tabSelected="1" workbookViewId="0">
      <selection activeCell="I17" sqref="I17"/>
    </sheetView>
  </sheetViews>
  <sheetFormatPr defaultRowHeight="15" x14ac:dyDescent="0.25"/>
  <cols>
    <col min="1" max="1" width="25.140625" bestFit="1" customWidth="1"/>
  </cols>
  <sheetData>
    <row r="1" spans="1:6" x14ac:dyDescent="0.25">
      <c r="A1" s="1" t="s">
        <v>117</v>
      </c>
      <c r="B1" s="1">
        <v>0</v>
      </c>
      <c r="C1" s="1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15798</v>
      </c>
      <c r="C2">
        <v>7516</v>
      </c>
      <c r="D2">
        <f>SUM(B2:C2)</f>
        <v>23314</v>
      </c>
      <c r="E2" s="4">
        <f>B2/D2</f>
        <v>0.67761859826713566</v>
      </c>
      <c r="F2" s="4">
        <f>C2/D2</f>
        <v>0.32238140173286439</v>
      </c>
    </row>
    <row r="3" spans="1:6" x14ac:dyDescent="0.25">
      <c r="A3" s="1" t="s">
        <v>20</v>
      </c>
      <c r="B3">
        <v>48152</v>
      </c>
      <c r="C3">
        <v>4989</v>
      </c>
      <c r="D3">
        <f>SUM(B3:C3)</f>
        <v>53141</v>
      </c>
      <c r="E3" s="4">
        <f t="shared" ref="E3:E24" si="0">B3/D3</f>
        <v>0.90611768690841343</v>
      </c>
      <c r="F3" s="4">
        <f t="shared" ref="F3:F22" si="1">C3/D3</f>
        <v>9.3882313091586539E-2</v>
      </c>
    </row>
    <row r="4" spans="1:6" x14ac:dyDescent="0.25">
      <c r="A4" s="1" t="s">
        <v>21</v>
      </c>
      <c r="B4">
        <v>21269</v>
      </c>
      <c r="C4">
        <v>3395</v>
      </c>
      <c r="D4">
        <f t="shared" ref="D4:D23" si="2">SUM(B4:C4)</f>
        <v>24664</v>
      </c>
      <c r="E4" s="4">
        <f t="shared" si="0"/>
        <v>0.86234998378203054</v>
      </c>
      <c r="F4" s="4">
        <f t="shared" si="1"/>
        <v>0.13765001621796952</v>
      </c>
    </row>
    <row r="5" spans="1:6" x14ac:dyDescent="0.25">
      <c r="A5" s="1" t="s">
        <v>22</v>
      </c>
      <c r="B5">
        <v>8799</v>
      </c>
      <c r="C5">
        <v>2207</v>
      </c>
      <c r="D5">
        <f t="shared" si="2"/>
        <v>11006</v>
      </c>
      <c r="E5" s="4">
        <f t="shared" si="0"/>
        <v>0.79947301471924404</v>
      </c>
      <c r="F5" s="4">
        <f t="shared" si="1"/>
        <v>0.20052698528075596</v>
      </c>
    </row>
    <row r="6" spans="1:6" x14ac:dyDescent="0.25">
      <c r="A6" s="1" t="s">
        <v>23</v>
      </c>
      <c r="B6">
        <v>5088</v>
      </c>
      <c r="C6">
        <v>1903</v>
      </c>
      <c r="D6">
        <f t="shared" si="2"/>
        <v>6991</v>
      </c>
      <c r="E6" s="4">
        <f t="shared" si="0"/>
        <v>0.72779287655557146</v>
      </c>
      <c r="F6" s="4">
        <f t="shared" si="1"/>
        <v>0.27220712344442854</v>
      </c>
    </row>
    <row r="7" spans="1:6" x14ac:dyDescent="0.25">
      <c r="A7" s="1" t="s">
        <v>24</v>
      </c>
      <c r="B7">
        <v>4768</v>
      </c>
      <c r="C7">
        <v>2350</v>
      </c>
      <c r="D7">
        <f t="shared" si="2"/>
        <v>7118</v>
      </c>
      <c r="E7" s="4">
        <f t="shared" si="0"/>
        <v>0.66985108176454056</v>
      </c>
      <c r="F7" s="4">
        <f t="shared" si="1"/>
        <v>0.33014891823545939</v>
      </c>
    </row>
    <row r="8" spans="1:6" x14ac:dyDescent="0.25">
      <c r="A8" s="1" t="s">
        <v>25</v>
      </c>
      <c r="B8">
        <v>3603</v>
      </c>
      <c r="C8">
        <v>2035</v>
      </c>
      <c r="D8">
        <f t="shared" si="2"/>
        <v>5638</v>
      </c>
      <c r="E8" s="4">
        <f t="shared" si="0"/>
        <v>0.63905640297978006</v>
      </c>
      <c r="F8" s="4">
        <f t="shared" si="1"/>
        <v>0.36094359702021994</v>
      </c>
    </row>
    <row r="9" spans="1:6" x14ac:dyDescent="0.25">
      <c r="A9" s="1" t="s">
        <v>54</v>
      </c>
      <c r="B9">
        <v>3370</v>
      </c>
      <c r="C9">
        <v>2415</v>
      </c>
      <c r="D9">
        <f t="shared" si="2"/>
        <v>5785</v>
      </c>
      <c r="E9" s="4">
        <f t="shared" si="0"/>
        <v>0.58254105445116677</v>
      </c>
      <c r="F9" s="4">
        <f t="shared" si="1"/>
        <v>0.41745894554883317</v>
      </c>
    </row>
    <row r="10" spans="1:6" x14ac:dyDescent="0.25">
      <c r="A10" s="1" t="s">
        <v>55</v>
      </c>
      <c r="B10">
        <v>3308</v>
      </c>
      <c r="C10">
        <v>2328</v>
      </c>
      <c r="D10">
        <f t="shared" si="2"/>
        <v>5636</v>
      </c>
      <c r="E10" s="4">
        <f t="shared" si="0"/>
        <v>0.5869410929737402</v>
      </c>
      <c r="F10" s="4">
        <f t="shared" si="1"/>
        <v>0.41305890702625975</v>
      </c>
    </row>
    <row r="11" spans="1:6" x14ac:dyDescent="0.25">
      <c r="A11" s="1" t="s">
        <v>56</v>
      </c>
      <c r="B11">
        <v>3227</v>
      </c>
      <c r="C11">
        <v>1947</v>
      </c>
      <c r="D11">
        <f t="shared" si="2"/>
        <v>5174</v>
      </c>
      <c r="E11" s="4">
        <f t="shared" si="0"/>
        <v>0.62369540007730961</v>
      </c>
      <c r="F11" s="4">
        <f t="shared" si="1"/>
        <v>0.37630459992269039</v>
      </c>
    </row>
    <row r="12" spans="1:6" x14ac:dyDescent="0.25">
      <c r="A12" s="1" t="s">
        <v>57</v>
      </c>
      <c r="B12">
        <v>2705</v>
      </c>
      <c r="C12">
        <v>2049</v>
      </c>
      <c r="D12">
        <f t="shared" si="2"/>
        <v>4754</v>
      </c>
      <c r="E12" s="4">
        <f t="shared" si="0"/>
        <v>0.56899453092132946</v>
      </c>
      <c r="F12" s="4">
        <f t="shared" si="1"/>
        <v>0.4310054690786706</v>
      </c>
    </row>
    <row r="13" spans="1:6" x14ac:dyDescent="0.25">
      <c r="A13" s="1" t="s">
        <v>58</v>
      </c>
      <c r="B13">
        <v>2752</v>
      </c>
      <c r="C13">
        <v>1977</v>
      </c>
      <c r="D13">
        <f t="shared" si="2"/>
        <v>4729</v>
      </c>
      <c r="E13" s="4">
        <f t="shared" si="0"/>
        <v>0.58194121378727004</v>
      </c>
      <c r="F13" s="4">
        <f t="shared" si="1"/>
        <v>0.41805878621272996</v>
      </c>
    </row>
    <row r="14" spans="1:6" x14ac:dyDescent="0.25">
      <c r="A14" s="1" t="s">
        <v>59</v>
      </c>
      <c r="B14">
        <v>2718</v>
      </c>
      <c r="C14">
        <v>2128</v>
      </c>
      <c r="D14">
        <f t="shared" si="2"/>
        <v>4846</v>
      </c>
      <c r="E14" s="4">
        <f t="shared" si="0"/>
        <v>0.56087494841106067</v>
      </c>
      <c r="F14" s="4">
        <f t="shared" si="1"/>
        <v>0.43912505158893933</v>
      </c>
    </row>
    <row r="15" spans="1:6" x14ac:dyDescent="0.25">
      <c r="A15" s="1" t="s">
        <v>60</v>
      </c>
      <c r="B15">
        <v>2238</v>
      </c>
      <c r="C15">
        <v>1678</v>
      </c>
      <c r="D15">
        <f t="shared" si="2"/>
        <v>3916</v>
      </c>
      <c r="E15" s="4">
        <f t="shared" si="0"/>
        <v>0.57150153217568944</v>
      </c>
      <c r="F15" s="4">
        <f t="shared" si="1"/>
        <v>0.4284984678243105</v>
      </c>
    </row>
    <row r="16" spans="1:6" x14ac:dyDescent="0.25">
      <c r="A16" s="1" t="s">
        <v>61</v>
      </c>
      <c r="B16">
        <v>2738</v>
      </c>
      <c r="C16">
        <v>1780</v>
      </c>
      <c r="D16">
        <f t="shared" si="2"/>
        <v>4518</v>
      </c>
      <c r="E16" s="4">
        <f t="shared" si="0"/>
        <v>0.60602036299247453</v>
      </c>
      <c r="F16" s="4">
        <f t="shared" si="1"/>
        <v>0.39397963700752547</v>
      </c>
    </row>
    <row r="17" spans="1:6" x14ac:dyDescent="0.25">
      <c r="A17" s="1" t="s">
        <v>62</v>
      </c>
      <c r="B17">
        <v>2494</v>
      </c>
      <c r="C17">
        <v>1514</v>
      </c>
      <c r="D17">
        <f t="shared" si="2"/>
        <v>4008</v>
      </c>
      <c r="E17" s="4">
        <f t="shared" si="0"/>
        <v>0.62225548902195604</v>
      </c>
      <c r="F17" s="4">
        <f t="shared" si="1"/>
        <v>0.3777445109780439</v>
      </c>
    </row>
    <row r="18" spans="1:6" x14ac:dyDescent="0.25">
      <c r="A18" s="1" t="s">
        <v>80</v>
      </c>
      <c r="B18">
        <v>2399</v>
      </c>
      <c r="C18">
        <v>1333</v>
      </c>
      <c r="D18">
        <f t="shared" si="2"/>
        <v>3732</v>
      </c>
      <c r="E18" s="4">
        <f t="shared" si="0"/>
        <v>0.64281886387995713</v>
      </c>
      <c r="F18" s="4">
        <f t="shared" si="1"/>
        <v>0.35718113612004287</v>
      </c>
    </row>
    <row r="19" spans="1:6" x14ac:dyDescent="0.25">
      <c r="A19" s="1" t="s">
        <v>81</v>
      </c>
      <c r="B19">
        <v>2354</v>
      </c>
      <c r="C19">
        <v>1438</v>
      </c>
      <c r="D19">
        <f t="shared" si="2"/>
        <v>3792</v>
      </c>
      <c r="E19" s="4">
        <f t="shared" si="0"/>
        <v>0.62078059071729963</v>
      </c>
      <c r="F19" s="4">
        <f t="shared" si="1"/>
        <v>0.37921940928270043</v>
      </c>
    </row>
    <row r="20" spans="1:6" x14ac:dyDescent="0.25">
      <c r="A20" s="1" t="s">
        <v>82</v>
      </c>
      <c r="B20">
        <v>2273</v>
      </c>
      <c r="C20">
        <v>1425</v>
      </c>
      <c r="D20">
        <f t="shared" si="2"/>
        <v>3698</v>
      </c>
      <c r="E20" s="4">
        <f t="shared" si="0"/>
        <v>0.6146565711195241</v>
      </c>
      <c r="F20" s="4">
        <f t="shared" si="1"/>
        <v>0.38534342888047596</v>
      </c>
    </row>
    <row r="21" spans="1:6" x14ac:dyDescent="0.25">
      <c r="A21" s="1" t="s">
        <v>83</v>
      </c>
      <c r="B21">
        <v>10089</v>
      </c>
      <c r="C21">
        <v>6704</v>
      </c>
      <c r="D21">
        <f t="shared" si="2"/>
        <v>16793</v>
      </c>
      <c r="E21" s="4">
        <f t="shared" si="0"/>
        <v>0.60078604180313222</v>
      </c>
      <c r="F21" s="4">
        <f t="shared" si="1"/>
        <v>0.39921395819686772</v>
      </c>
    </row>
    <row r="22" spans="1:6" x14ac:dyDescent="0.25">
      <c r="A22" s="1" t="s">
        <v>84</v>
      </c>
      <c r="B22">
        <v>12570</v>
      </c>
      <c r="C22">
        <v>11621</v>
      </c>
      <c r="D22">
        <f t="shared" si="2"/>
        <v>24191</v>
      </c>
      <c r="E22" s="4">
        <f t="shared" si="0"/>
        <v>0.51961473275184988</v>
      </c>
      <c r="F22" s="4">
        <f t="shared" si="1"/>
        <v>0.48038526724815012</v>
      </c>
    </row>
    <row r="23" spans="1:6" x14ac:dyDescent="0.25">
      <c r="A23" s="1" t="s">
        <v>85</v>
      </c>
      <c r="B23">
        <v>2087</v>
      </c>
      <c r="C23">
        <v>4603</v>
      </c>
      <c r="D23">
        <f t="shared" si="2"/>
        <v>6690</v>
      </c>
      <c r="E23" s="4">
        <f t="shared" si="0"/>
        <v>0.31195814648729447</v>
      </c>
      <c r="F23" s="4">
        <f>C23/D23</f>
        <v>0.68804185351270553</v>
      </c>
    </row>
    <row r="24" spans="1:6" x14ac:dyDescent="0.25">
      <c r="A24" s="2" t="s">
        <v>112</v>
      </c>
      <c r="B24">
        <f>SUM(B2:B23)</f>
        <v>164799</v>
      </c>
      <c r="C24">
        <f t="shared" ref="C24:D24" si="3">SUM(C2:C23)</f>
        <v>69335</v>
      </c>
      <c r="D24">
        <f t="shared" si="3"/>
        <v>234134</v>
      </c>
      <c r="E24" s="4">
        <f t="shared" si="0"/>
        <v>0.70386616211229469</v>
      </c>
      <c r="F24" s="4">
        <f>C24/D24</f>
        <v>0.29613383788770531</v>
      </c>
    </row>
  </sheetData>
  <conditionalFormatting sqref="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K24"/>
  <sheetViews>
    <sheetView workbookViewId="0">
      <selection activeCell="K23" sqref="K15:K23"/>
    </sheetView>
  </sheetViews>
  <sheetFormatPr defaultRowHeight="15" x14ac:dyDescent="0.25"/>
  <cols>
    <col min="1" max="1" width="30.7109375" customWidth="1"/>
  </cols>
  <sheetData>
    <row r="1" spans="1:11" x14ac:dyDescent="0.25">
      <c r="A1" s="1" t="s">
        <v>79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</row>
    <row r="2" spans="1:11" x14ac:dyDescent="0.25">
      <c r="A2" s="1" t="s">
        <v>19</v>
      </c>
      <c r="B2">
        <v>158</v>
      </c>
      <c r="C2">
        <v>11</v>
      </c>
      <c r="D2">
        <f>SUM(B2:C2)</f>
        <v>169</v>
      </c>
      <c r="E2" s="4">
        <f>B2/D2</f>
        <v>0.9349112426035503</v>
      </c>
      <c r="F2" s="4">
        <f>C2/D2</f>
        <v>6.5088757396449703E-2</v>
      </c>
      <c r="G2">
        <f>B2</f>
        <v>158</v>
      </c>
      <c r="H2">
        <f>C2</f>
        <v>11</v>
      </c>
      <c r="I2">
        <f>D2</f>
        <v>169</v>
      </c>
      <c r="J2" s="4">
        <f>G2/I2</f>
        <v>0.9349112426035503</v>
      </c>
      <c r="K2" s="4">
        <f>H2/I2</f>
        <v>6.5088757396449703E-2</v>
      </c>
    </row>
    <row r="3" spans="1:11" x14ac:dyDescent="0.25">
      <c r="A3" s="1" t="s">
        <v>20</v>
      </c>
      <c r="B3">
        <v>408</v>
      </c>
      <c r="C3">
        <v>25</v>
      </c>
      <c r="D3">
        <f>SUM(B3:C3)</f>
        <v>433</v>
      </c>
      <c r="E3" s="4">
        <f t="shared" ref="E3:E23" si="0">B3/D3</f>
        <v>0.94226327944572752</v>
      </c>
      <c r="F3" s="4">
        <f t="shared" ref="F3:F22" si="1">C3/D3</f>
        <v>5.7736720554272515E-2</v>
      </c>
      <c r="G3">
        <f>SUM($B$2:B3)</f>
        <v>566</v>
      </c>
      <c r="H3">
        <f>SUM($C$2:C3)</f>
        <v>36</v>
      </c>
      <c r="I3">
        <f>SUM($D$2:D3)</f>
        <v>602</v>
      </c>
      <c r="J3" s="4">
        <f t="shared" ref="J3:J23" si="2">G3/I3</f>
        <v>0.94019933554817281</v>
      </c>
      <c r="K3" s="4">
        <f t="shared" ref="K3:K22" si="3">H3/I3</f>
        <v>5.9800664451827246E-2</v>
      </c>
    </row>
    <row r="4" spans="1:11" x14ac:dyDescent="0.25">
      <c r="A4" s="1" t="s">
        <v>21</v>
      </c>
      <c r="B4">
        <v>582</v>
      </c>
      <c r="C4">
        <v>20</v>
      </c>
      <c r="D4">
        <f t="shared" ref="D4:D23" si="4">SUM(B4:C4)</f>
        <v>602</v>
      </c>
      <c r="E4" s="4">
        <f t="shared" si="0"/>
        <v>0.96677740863787376</v>
      </c>
      <c r="F4" s="4">
        <f t="shared" si="1"/>
        <v>3.3222591362126248E-2</v>
      </c>
      <c r="G4">
        <f>SUM($B$2:B4)</f>
        <v>1148</v>
      </c>
      <c r="H4">
        <f>SUM($C$2:C4)</f>
        <v>56</v>
      </c>
      <c r="I4">
        <f>SUM($D$2:D4)</f>
        <v>1204</v>
      </c>
      <c r="J4" s="4">
        <f t="shared" si="2"/>
        <v>0.95348837209302328</v>
      </c>
      <c r="K4" s="4">
        <f t="shared" si="3"/>
        <v>4.6511627906976744E-2</v>
      </c>
    </row>
    <row r="5" spans="1:11" x14ac:dyDescent="0.25">
      <c r="A5" s="1" t="s">
        <v>22</v>
      </c>
      <c r="B5">
        <v>656</v>
      </c>
      <c r="C5">
        <v>36</v>
      </c>
      <c r="D5">
        <f t="shared" si="4"/>
        <v>692</v>
      </c>
      <c r="E5" s="4">
        <f t="shared" si="0"/>
        <v>0.94797687861271673</v>
      </c>
      <c r="F5" s="4">
        <f t="shared" si="1"/>
        <v>5.2023121387283239E-2</v>
      </c>
      <c r="G5">
        <f>SUM($B$2:B5)</f>
        <v>1804</v>
      </c>
      <c r="H5">
        <f>SUM($C$2:C5)</f>
        <v>92</v>
      </c>
      <c r="I5">
        <f>SUM($D$2:D5)</f>
        <v>1896</v>
      </c>
      <c r="J5" s="4">
        <f t="shared" si="2"/>
        <v>0.95147679324894519</v>
      </c>
      <c r="K5" s="4">
        <f t="shared" si="3"/>
        <v>4.852320675105485E-2</v>
      </c>
    </row>
    <row r="6" spans="1:11" x14ac:dyDescent="0.25">
      <c r="A6" s="1" t="s">
        <v>23</v>
      </c>
      <c r="B6">
        <v>579</v>
      </c>
      <c r="C6">
        <v>53</v>
      </c>
      <c r="D6">
        <f t="shared" si="4"/>
        <v>632</v>
      </c>
      <c r="E6" s="4">
        <f t="shared" si="0"/>
        <v>0.91613924050632911</v>
      </c>
      <c r="F6" s="4">
        <f t="shared" si="1"/>
        <v>8.3860759493670889E-2</v>
      </c>
      <c r="G6">
        <f>SUM($B$2:B6)</f>
        <v>2383</v>
      </c>
      <c r="H6">
        <f>SUM($C$2:C6)</f>
        <v>145</v>
      </c>
      <c r="I6">
        <f>SUM($D$2:D6)</f>
        <v>2528</v>
      </c>
      <c r="J6" s="4">
        <f t="shared" si="2"/>
        <v>0.94264240506329111</v>
      </c>
      <c r="K6" s="4">
        <f t="shared" si="3"/>
        <v>5.7357594936708861E-2</v>
      </c>
    </row>
    <row r="7" spans="1:11" x14ac:dyDescent="0.25">
      <c r="A7" s="1" t="s">
        <v>24</v>
      </c>
      <c r="B7">
        <v>628</v>
      </c>
      <c r="C7">
        <v>105</v>
      </c>
      <c r="D7">
        <f t="shared" si="4"/>
        <v>733</v>
      </c>
      <c r="E7" s="4">
        <f t="shared" si="0"/>
        <v>0.85675306957708053</v>
      </c>
      <c r="F7" s="4">
        <f t="shared" si="1"/>
        <v>0.1432469304229195</v>
      </c>
      <c r="G7">
        <f>SUM($B$2:B7)</f>
        <v>3011</v>
      </c>
      <c r="H7">
        <f>SUM($C$2:C7)</f>
        <v>250</v>
      </c>
      <c r="I7">
        <f>SUM($D$2:D7)</f>
        <v>3261</v>
      </c>
      <c r="J7" s="4">
        <f t="shared" si="2"/>
        <v>0.92333639987733829</v>
      </c>
      <c r="K7" s="4">
        <f t="shared" si="3"/>
        <v>7.6663600122661754E-2</v>
      </c>
    </row>
    <row r="8" spans="1:11" x14ac:dyDescent="0.25">
      <c r="A8" s="1" t="s">
        <v>25</v>
      </c>
      <c r="B8">
        <v>713</v>
      </c>
      <c r="C8">
        <v>129</v>
      </c>
      <c r="D8">
        <f t="shared" si="4"/>
        <v>842</v>
      </c>
      <c r="E8" s="4">
        <f t="shared" si="0"/>
        <v>0.84679334916864613</v>
      </c>
      <c r="F8" s="4">
        <f t="shared" si="1"/>
        <v>0.15320665083135393</v>
      </c>
      <c r="G8">
        <f>SUM($B$2:B8)</f>
        <v>3724</v>
      </c>
      <c r="H8">
        <f>SUM($C$2:C8)</f>
        <v>379</v>
      </c>
      <c r="I8">
        <f>SUM($D$2:D8)</f>
        <v>4103</v>
      </c>
      <c r="J8" s="4">
        <f t="shared" si="2"/>
        <v>0.9076285644650256</v>
      </c>
      <c r="K8" s="4">
        <f t="shared" si="3"/>
        <v>9.2371435534974414E-2</v>
      </c>
    </row>
    <row r="9" spans="1:11" x14ac:dyDescent="0.25">
      <c r="A9" s="1" t="s">
        <v>54</v>
      </c>
      <c r="B9">
        <v>3334</v>
      </c>
      <c r="C9">
        <v>708</v>
      </c>
      <c r="D9">
        <f t="shared" si="4"/>
        <v>4042</v>
      </c>
      <c r="E9" s="4">
        <f t="shared" si="0"/>
        <v>0.82483918852053439</v>
      </c>
      <c r="F9" s="4">
        <f t="shared" si="1"/>
        <v>0.17516081147946561</v>
      </c>
      <c r="G9">
        <f>SUM($B$2:B9)</f>
        <v>7058</v>
      </c>
      <c r="H9">
        <f>SUM($C$2:C9)</f>
        <v>1087</v>
      </c>
      <c r="I9">
        <f>SUM($D$2:D9)</f>
        <v>8145</v>
      </c>
      <c r="J9" s="4">
        <f t="shared" si="2"/>
        <v>0.86654389195825665</v>
      </c>
      <c r="K9" s="4">
        <f t="shared" si="3"/>
        <v>0.1334561080417434</v>
      </c>
    </row>
    <row r="10" spans="1:11" x14ac:dyDescent="0.25">
      <c r="A10" s="1" t="s">
        <v>55</v>
      </c>
      <c r="B10">
        <v>3466</v>
      </c>
      <c r="C10">
        <v>772</v>
      </c>
      <c r="D10">
        <f t="shared" si="4"/>
        <v>4238</v>
      </c>
      <c r="E10" s="4">
        <f t="shared" si="0"/>
        <v>0.81783860311467671</v>
      </c>
      <c r="F10" s="4">
        <f t="shared" si="1"/>
        <v>0.18216139688532326</v>
      </c>
      <c r="G10">
        <f>SUM($B$2:B10)</f>
        <v>10524</v>
      </c>
      <c r="H10">
        <f>SUM($C$2:C10)</f>
        <v>1859</v>
      </c>
      <c r="I10">
        <f>SUM($D$2:D10)</f>
        <v>12383</v>
      </c>
      <c r="J10" s="4">
        <f t="shared" si="2"/>
        <v>0.8498748283937656</v>
      </c>
      <c r="K10" s="4">
        <f t="shared" si="3"/>
        <v>0.15012517160623434</v>
      </c>
    </row>
    <row r="11" spans="1:11" x14ac:dyDescent="0.25">
      <c r="A11" s="1" t="s">
        <v>56</v>
      </c>
      <c r="B11">
        <v>3657</v>
      </c>
      <c r="C11">
        <v>870</v>
      </c>
      <c r="D11">
        <f t="shared" si="4"/>
        <v>4527</v>
      </c>
      <c r="E11" s="4">
        <f t="shared" si="0"/>
        <v>0.80781974817760105</v>
      </c>
      <c r="F11" s="4">
        <f t="shared" si="1"/>
        <v>0.19218025182239895</v>
      </c>
      <c r="G11">
        <f>SUM($B$2:B11)</f>
        <v>14181</v>
      </c>
      <c r="H11">
        <f>SUM($C$2:C11)</f>
        <v>2729</v>
      </c>
      <c r="I11">
        <f>SUM($D$2:D11)</f>
        <v>16910</v>
      </c>
      <c r="J11" s="4">
        <f t="shared" si="2"/>
        <v>0.83861620342992316</v>
      </c>
      <c r="K11" s="4">
        <f t="shared" si="3"/>
        <v>0.16138379657007687</v>
      </c>
    </row>
    <row r="12" spans="1:11" x14ac:dyDescent="0.25">
      <c r="A12" s="1" t="s">
        <v>57</v>
      </c>
      <c r="B12">
        <v>2850</v>
      </c>
      <c r="C12">
        <v>951</v>
      </c>
      <c r="D12">
        <f t="shared" si="4"/>
        <v>3801</v>
      </c>
      <c r="E12" s="4">
        <f t="shared" si="0"/>
        <v>0.74980268350434098</v>
      </c>
      <c r="F12" s="4">
        <f t="shared" si="1"/>
        <v>0.25019731649565902</v>
      </c>
      <c r="G12">
        <f>SUM($B$2:B12)</f>
        <v>17031</v>
      </c>
      <c r="H12">
        <f>SUM($C$2:C12)</f>
        <v>3680</v>
      </c>
      <c r="I12">
        <f>SUM($D$2:D12)</f>
        <v>20711</v>
      </c>
      <c r="J12" s="4">
        <f t="shared" si="2"/>
        <v>0.82231664332963161</v>
      </c>
      <c r="K12" s="4">
        <f t="shared" si="3"/>
        <v>0.17768335667036841</v>
      </c>
    </row>
    <row r="13" spans="1:11" x14ac:dyDescent="0.25">
      <c r="A13" s="1" t="s">
        <v>58</v>
      </c>
      <c r="B13">
        <v>3074</v>
      </c>
      <c r="C13">
        <v>1050</v>
      </c>
      <c r="D13">
        <f t="shared" si="4"/>
        <v>4124</v>
      </c>
      <c r="E13" s="4">
        <f t="shared" si="0"/>
        <v>0.74539282250242478</v>
      </c>
      <c r="F13" s="4">
        <f t="shared" si="1"/>
        <v>0.25460717749757517</v>
      </c>
      <c r="G13">
        <f>SUM($B$2:B13)</f>
        <v>20105</v>
      </c>
      <c r="H13">
        <f>SUM($C$2:C13)</f>
        <v>4730</v>
      </c>
      <c r="I13">
        <f>SUM($D$2:D13)</f>
        <v>24835</v>
      </c>
      <c r="J13" s="4">
        <f t="shared" si="2"/>
        <v>0.80954298369236966</v>
      </c>
      <c r="K13" s="4">
        <f t="shared" si="3"/>
        <v>0.19045701630763037</v>
      </c>
    </row>
    <row r="14" spans="1:11" x14ac:dyDescent="0.25">
      <c r="A14" s="1" t="s">
        <v>59</v>
      </c>
      <c r="B14">
        <v>3163</v>
      </c>
      <c r="C14">
        <v>1205</v>
      </c>
      <c r="D14">
        <f t="shared" si="4"/>
        <v>4368</v>
      </c>
      <c r="E14" s="4">
        <f t="shared" si="0"/>
        <v>0.72413003663003661</v>
      </c>
      <c r="F14" s="4">
        <f t="shared" si="1"/>
        <v>0.27586996336996339</v>
      </c>
      <c r="G14">
        <f>SUM($B$2:B14)</f>
        <v>23268</v>
      </c>
      <c r="H14">
        <f>SUM($C$2:C14)</f>
        <v>5935</v>
      </c>
      <c r="I14">
        <f>SUM($D$2:D14)</f>
        <v>29203</v>
      </c>
      <c r="J14" s="4">
        <f t="shared" si="2"/>
        <v>0.79676745539841798</v>
      </c>
      <c r="K14" s="4">
        <f t="shared" si="3"/>
        <v>0.20323254460158202</v>
      </c>
    </row>
    <row r="15" spans="1:11" x14ac:dyDescent="0.25">
      <c r="A15" s="1" t="s">
        <v>60</v>
      </c>
      <c r="B15">
        <v>3005</v>
      </c>
      <c r="C15">
        <v>1211</v>
      </c>
      <c r="D15">
        <f t="shared" si="4"/>
        <v>4216</v>
      </c>
      <c r="E15" s="4">
        <f t="shared" si="0"/>
        <v>0.71276091081593929</v>
      </c>
      <c r="F15" s="4">
        <f t="shared" si="1"/>
        <v>0.28723908918406071</v>
      </c>
      <c r="G15">
        <f>SUM($B$2:B15)</f>
        <v>26273</v>
      </c>
      <c r="H15">
        <f>SUM($C$2:C15)</f>
        <v>7146</v>
      </c>
      <c r="I15">
        <f>SUM($D$2:D15)</f>
        <v>33419</v>
      </c>
      <c r="J15" s="4">
        <f t="shared" si="2"/>
        <v>0.78616954427122299</v>
      </c>
      <c r="K15" s="4">
        <f t="shared" si="3"/>
        <v>0.21383045572877704</v>
      </c>
    </row>
    <row r="16" spans="1:11" x14ac:dyDescent="0.25">
      <c r="A16" s="1" t="s">
        <v>61</v>
      </c>
      <c r="B16">
        <v>2969</v>
      </c>
      <c r="C16">
        <v>1218</v>
      </c>
      <c r="D16">
        <f t="shared" si="4"/>
        <v>4187</v>
      </c>
      <c r="E16" s="4">
        <f t="shared" si="0"/>
        <v>0.7090995939813709</v>
      </c>
      <c r="F16" s="4">
        <f t="shared" si="1"/>
        <v>0.2909004060186291</v>
      </c>
      <c r="G16">
        <f>SUM($B$2:B16)</f>
        <v>29242</v>
      </c>
      <c r="H16">
        <f>SUM($C$2:C16)</f>
        <v>8364</v>
      </c>
      <c r="I16">
        <f>SUM($D$2:D16)</f>
        <v>37606</v>
      </c>
      <c r="J16" s="4">
        <f t="shared" si="2"/>
        <v>0.77758868265702286</v>
      </c>
      <c r="K16" s="4">
        <f t="shared" si="3"/>
        <v>0.22241131734297717</v>
      </c>
    </row>
    <row r="17" spans="1:11" x14ac:dyDescent="0.25">
      <c r="A17" s="1" t="s">
        <v>62</v>
      </c>
      <c r="B17">
        <v>3363</v>
      </c>
      <c r="C17">
        <v>1228</v>
      </c>
      <c r="D17">
        <f t="shared" si="4"/>
        <v>4591</v>
      </c>
      <c r="E17" s="4">
        <f t="shared" si="0"/>
        <v>0.73252014811587884</v>
      </c>
      <c r="F17" s="4">
        <f t="shared" si="1"/>
        <v>0.2674798518841211</v>
      </c>
      <c r="G17">
        <f>SUM($B$2:B17)</f>
        <v>32605</v>
      </c>
      <c r="H17">
        <f>SUM($C$2:C17)</f>
        <v>9592</v>
      </c>
      <c r="I17">
        <f>SUM($D$2:D17)</f>
        <v>42197</v>
      </c>
      <c r="J17" s="4">
        <f t="shared" si="2"/>
        <v>0.77268526198544918</v>
      </c>
      <c r="K17" s="4">
        <f t="shared" si="3"/>
        <v>0.22731473801455079</v>
      </c>
    </row>
    <row r="18" spans="1:11" x14ac:dyDescent="0.25">
      <c r="A18" s="1" t="s">
        <v>80</v>
      </c>
      <c r="B18">
        <v>3081</v>
      </c>
      <c r="C18">
        <v>1107</v>
      </c>
      <c r="D18">
        <f t="shared" si="4"/>
        <v>4188</v>
      </c>
      <c r="E18" s="4">
        <f t="shared" si="0"/>
        <v>0.73567335243553011</v>
      </c>
      <c r="F18" s="4">
        <f t="shared" si="1"/>
        <v>0.26432664756446994</v>
      </c>
      <c r="G18">
        <f>SUM($B$2:B18)</f>
        <v>35686</v>
      </c>
      <c r="H18">
        <f>SUM($C$2:C18)</f>
        <v>10699</v>
      </c>
      <c r="I18">
        <f>SUM($D$2:D18)</f>
        <v>46385</v>
      </c>
      <c r="J18" s="4">
        <f t="shared" si="2"/>
        <v>0.76934353778161046</v>
      </c>
      <c r="K18" s="4">
        <f t="shared" si="3"/>
        <v>0.23065646221838956</v>
      </c>
    </row>
    <row r="19" spans="1:11" x14ac:dyDescent="0.25">
      <c r="A19" s="1" t="s">
        <v>81</v>
      </c>
      <c r="B19">
        <v>3196</v>
      </c>
      <c r="C19">
        <v>1169</v>
      </c>
      <c r="D19">
        <f t="shared" si="4"/>
        <v>4365</v>
      </c>
      <c r="E19" s="4">
        <f t="shared" si="0"/>
        <v>0.73218785796105379</v>
      </c>
      <c r="F19" s="4">
        <f t="shared" si="1"/>
        <v>0.26781214203894615</v>
      </c>
      <c r="G19">
        <f>SUM($B$2:B19)</f>
        <v>38882</v>
      </c>
      <c r="H19">
        <f>SUM($C$2:C19)</f>
        <v>11868</v>
      </c>
      <c r="I19">
        <f>SUM($D$2:D19)</f>
        <v>50750</v>
      </c>
      <c r="J19" s="4">
        <f t="shared" si="2"/>
        <v>0.76614778325123156</v>
      </c>
      <c r="K19" s="4">
        <f t="shared" si="3"/>
        <v>0.23385221674876847</v>
      </c>
    </row>
    <row r="20" spans="1:11" x14ac:dyDescent="0.25">
      <c r="A20" s="1" t="s">
        <v>82</v>
      </c>
      <c r="B20">
        <v>3051</v>
      </c>
      <c r="C20">
        <v>1204</v>
      </c>
      <c r="D20">
        <f t="shared" si="4"/>
        <v>4255</v>
      </c>
      <c r="E20" s="4">
        <f t="shared" si="0"/>
        <v>0.71703877790834314</v>
      </c>
      <c r="F20" s="4">
        <f t="shared" si="1"/>
        <v>0.28296122209165686</v>
      </c>
      <c r="G20">
        <f>SUM($B$2:B20)</f>
        <v>41933</v>
      </c>
      <c r="H20">
        <f>SUM($C$2:C20)</f>
        <v>13072</v>
      </c>
      <c r="I20">
        <f>SUM($D$2:D20)</f>
        <v>55005</v>
      </c>
      <c r="J20" s="4">
        <f t="shared" si="2"/>
        <v>0.76234887737478407</v>
      </c>
      <c r="K20" s="4">
        <f t="shared" si="3"/>
        <v>0.2376511226252159</v>
      </c>
    </row>
    <row r="21" spans="1:11" x14ac:dyDescent="0.25">
      <c r="A21" s="1" t="s">
        <v>83</v>
      </c>
      <c r="B21">
        <v>21607</v>
      </c>
      <c r="C21">
        <v>8002</v>
      </c>
      <c r="D21">
        <f t="shared" si="4"/>
        <v>29609</v>
      </c>
      <c r="E21" s="4">
        <f t="shared" si="0"/>
        <v>0.72974433449289067</v>
      </c>
      <c r="F21" s="4">
        <f t="shared" si="1"/>
        <v>0.27025566550710933</v>
      </c>
      <c r="G21">
        <f>SUM($B$2:B21)</f>
        <v>63540</v>
      </c>
      <c r="H21">
        <f>SUM($C$2:C21)</f>
        <v>21074</v>
      </c>
      <c r="I21">
        <f>SUM($D$2:D21)</f>
        <v>84614</v>
      </c>
      <c r="J21" s="4">
        <f t="shared" si="2"/>
        <v>0.75093956082917723</v>
      </c>
      <c r="K21" s="4">
        <f t="shared" si="3"/>
        <v>0.24906043917082279</v>
      </c>
    </row>
    <row r="22" spans="1:11" x14ac:dyDescent="0.25">
      <c r="A22" s="1" t="s">
        <v>84</v>
      </c>
      <c r="B22">
        <v>49215</v>
      </c>
      <c r="C22">
        <v>17702</v>
      </c>
      <c r="D22">
        <f t="shared" si="4"/>
        <v>66917</v>
      </c>
      <c r="E22" s="4">
        <f t="shared" si="0"/>
        <v>0.7354633351764126</v>
      </c>
      <c r="F22" s="4">
        <f t="shared" si="1"/>
        <v>0.26453666482358745</v>
      </c>
      <c r="G22">
        <f>SUM($B$2:B22)</f>
        <v>112755</v>
      </c>
      <c r="H22">
        <f>SUM($C$2:C22)</f>
        <v>38776</v>
      </c>
      <c r="I22">
        <f>SUM($D$2:D22)</f>
        <v>151531</v>
      </c>
      <c r="J22" s="4">
        <f t="shared" si="2"/>
        <v>0.74410516659957371</v>
      </c>
      <c r="K22" s="4">
        <f t="shared" si="3"/>
        <v>0.25589483340042629</v>
      </c>
    </row>
    <row r="23" spans="1:11" x14ac:dyDescent="0.25">
      <c r="A23" s="1" t="s">
        <v>85</v>
      </c>
      <c r="B23">
        <v>52044</v>
      </c>
      <c r="C23">
        <v>30559</v>
      </c>
      <c r="D23">
        <f t="shared" si="4"/>
        <v>82603</v>
      </c>
      <c r="E23" s="4">
        <f t="shared" si="0"/>
        <v>0.63004975606212854</v>
      </c>
      <c r="F23" s="4">
        <f>C23/D23</f>
        <v>0.36995024393787151</v>
      </c>
      <c r="G23">
        <f>SUM($B$2:B23)</f>
        <v>164799</v>
      </c>
      <c r="H23">
        <f>SUM($C$2:C23)</f>
        <v>69335</v>
      </c>
      <c r="I23">
        <f>SUM($D$2:D23)</f>
        <v>234134</v>
      </c>
      <c r="J23" s="4">
        <f t="shared" si="2"/>
        <v>0.70386616211229469</v>
      </c>
      <c r="K23" s="4">
        <f>H23/I23</f>
        <v>0.29613383788770531</v>
      </c>
    </row>
    <row r="24" spans="1:11" x14ac:dyDescent="0.25">
      <c r="A24" s="2" t="s">
        <v>112</v>
      </c>
      <c r="B24">
        <f>SUM(B2:B23)</f>
        <v>164799</v>
      </c>
      <c r="C24">
        <f t="shared" ref="C24:D24" si="5">SUM(C2:C23)</f>
        <v>69335</v>
      </c>
      <c r="D24">
        <f t="shared" si="5"/>
        <v>234134</v>
      </c>
      <c r="E24" s="4">
        <f t="shared" ref="E24" si="6">B24/D24</f>
        <v>0.70386616211229469</v>
      </c>
      <c r="F24" s="4">
        <f>C24/D24</f>
        <v>0.29613383788770531</v>
      </c>
    </row>
  </sheetData>
  <conditionalFormatting sqref="E2:E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8"/>
  <sheetViews>
    <sheetView workbookViewId="0">
      <selection activeCell="F14" sqref="F14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6" bestFit="1" customWidth="1"/>
    <col min="4" max="4" width="9.42578125" customWidth="1"/>
  </cols>
  <sheetData>
    <row r="1" spans="1:6" x14ac:dyDescent="0.25">
      <c r="A1" s="1" t="s">
        <v>11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12</v>
      </c>
      <c r="B2">
        <v>27910</v>
      </c>
      <c r="C2">
        <v>60607</v>
      </c>
      <c r="D2">
        <f>SUM(B2:C2)</f>
        <v>88517</v>
      </c>
      <c r="E2" s="4">
        <f>B2/D2</f>
        <v>0.31530666425658349</v>
      </c>
      <c r="F2" s="4">
        <f>C2/D2</f>
        <v>0.68469333574341651</v>
      </c>
    </row>
    <row r="3" spans="1:6" x14ac:dyDescent="0.25">
      <c r="A3" s="1" t="s">
        <v>13</v>
      </c>
      <c r="B3">
        <v>1256</v>
      </c>
      <c r="C3">
        <v>123</v>
      </c>
      <c r="D3">
        <f t="shared" ref="D3:D6" si="0">SUM(B3:C3)</f>
        <v>1379</v>
      </c>
      <c r="E3" s="4">
        <f t="shared" ref="E3:E7" si="1">B3/D3</f>
        <v>0.91080493110949967</v>
      </c>
      <c r="F3" s="4">
        <f t="shared" ref="F3:F7" si="2">C3/D3</f>
        <v>8.9195068890500356E-2</v>
      </c>
    </row>
    <row r="4" spans="1:6" x14ac:dyDescent="0.25">
      <c r="A4" s="1" t="s">
        <v>14</v>
      </c>
      <c r="B4">
        <v>33166</v>
      </c>
      <c r="C4">
        <v>2654</v>
      </c>
      <c r="D4">
        <f t="shared" si="0"/>
        <v>35820</v>
      </c>
      <c r="E4" s="4">
        <f t="shared" si="1"/>
        <v>0.92590731434952545</v>
      </c>
      <c r="F4" s="4">
        <f t="shared" si="2"/>
        <v>7.4092685650474596E-2</v>
      </c>
    </row>
    <row r="5" spans="1:6" x14ac:dyDescent="0.25">
      <c r="A5" s="1" t="s">
        <v>15</v>
      </c>
      <c r="B5">
        <v>60840</v>
      </c>
      <c r="C5">
        <v>3132</v>
      </c>
      <c r="D5">
        <f t="shared" si="0"/>
        <v>63972</v>
      </c>
      <c r="E5" s="4">
        <f t="shared" si="1"/>
        <v>0.95104108047270686</v>
      </c>
      <c r="F5" s="4">
        <f t="shared" si="2"/>
        <v>4.8958919527293192E-2</v>
      </c>
    </row>
    <row r="6" spans="1:6" x14ac:dyDescent="0.25">
      <c r="A6" s="1" t="s">
        <v>16</v>
      </c>
      <c r="B6">
        <v>35318</v>
      </c>
      <c r="C6">
        <v>2162</v>
      </c>
      <c r="D6">
        <f t="shared" si="0"/>
        <v>37480</v>
      </c>
      <c r="E6" s="4">
        <f t="shared" si="1"/>
        <v>0.94231590181430092</v>
      </c>
      <c r="F6" s="4">
        <f t="shared" si="2"/>
        <v>5.7684098185699043E-2</v>
      </c>
    </row>
    <row r="7" spans="1:6" x14ac:dyDescent="0.25">
      <c r="A7" s="1" t="s">
        <v>17</v>
      </c>
      <c r="B7">
        <v>6309</v>
      </c>
      <c r="C7">
        <v>657</v>
      </c>
      <c r="D7">
        <f>SUM(B7:C7)</f>
        <v>6966</v>
      </c>
      <c r="E7" s="4">
        <f t="shared" si="1"/>
        <v>0.90568475452196384</v>
      </c>
      <c r="F7" s="4">
        <f t="shared" si="2"/>
        <v>9.4315245478036172E-2</v>
      </c>
    </row>
    <row r="8" spans="1:6" x14ac:dyDescent="0.25">
      <c r="A8" s="2" t="s">
        <v>112</v>
      </c>
      <c r="B8">
        <f>SUM(B2:B7)</f>
        <v>164799</v>
      </c>
      <c r="C8">
        <f t="shared" ref="C8:D8" si="3">SUM(C2:C7)</f>
        <v>69335</v>
      </c>
      <c r="D8">
        <f t="shared" si="3"/>
        <v>234134</v>
      </c>
      <c r="E8" s="4">
        <f>B8/D8</f>
        <v>0.70386616211229469</v>
      </c>
      <c r="F8" s="4">
        <f>C8/D8</f>
        <v>0.29613383788770531</v>
      </c>
    </row>
  </sheetData>
  <conditionalFormatting sqref="E2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M22"/>
  <sheetViews>
    <sheetView workbookViewId="0">
      <selection activeCell="N12" sqref="N12"/>
    </sheetView>
  </sheetViews>
  <sheetFormatPr defaultRowHeight="15" x14ac:dyDescent="0.25"/>
  <cols>
    <col min="1" max="1" width="24.85546875" bestFit="1" customWidth="1"/>
  </cols>
  <sheetData>
    <row r="1" spans="1:13" x14ac:dyDescent="0.25">
      <c r="A1" s="1" t="s">
        <v>86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</row>
    <row r="2" spans="1:13" x14ac:dyDescent="0.25">
      <c r="A2" s="1" t="s">
        <v>54</v>
      </c>
      <c r="B2">
        <v>2841</v>
      </c>
      <c r="C2">
        <v>604</v>
      </c>
      <c r="D2">
        <f>SUM(B2:C2)</f>
        <v>3445</v>
      </c>
      <c r="E2" s="4">
        <f t="shared" ref="E2:E16" si="0">B2/D2</f>
        <v>0.8246734397677794</v>
      </c>
      <c r="F2" s="4">
        <f>C2/D2</f>
        <v>0.1753265602322206</v>
      </c>
      <c r="G2">
        <f>SUM($B$2:B2)</f>
        <v>2841</v>
      </c>
      <c r="H2">
        <f>SUM($C$2:C2)</f>
        <v>604</v>
      </c>
      <c r="I2">
        <f>SUM($D$2:D2)</f>
        <v>3445</v>
      </c>
      <c r="J2" s="4">
        <f t="shared" ref="J2:J21" si="1">G2/I2</f>
        <v>0.8246734397677794</v>
      </c>
      <c r="K2" s="4">
        <f>H2/I2</f>
        <v>0.1753265602322206</v>
      </c>
      <c r="M2" s="4"/>
    </row>
    <row r="3" spans="1:13" x14ac:dyDescent="0.25">
      <c r="A3" s="1" t="s">
        <v>55</v>
      </c>
      <c r="B3">
        <v>2861</v>
      </c>
      <c r="C3">
        <v>629</v>
      </c>
      <c r="D3">
        <f t="shared" ref="D3:D16" si="2">SUM(B3:C3)</f>
        <v>3490</v>
      </c>
      <c r="E3" s="4">
        <f t="shared" si="0"/>
        <v>0.81977077363896844</v>
      </c>
      <c r="F3" s="4">
        <f t="shared" ref="F3:F15" si="3">C3/D3</f>
        <v>0.18022922636103153</v>
      </c>
      <c r="G3">
        <f>SUM($B$2:B3)</f>
        <v>5702</v>
      </c>
      <c r="H3">
        <f>SUM($C$2:C3)</f>
        <v>1233</v>
      </c>
      <c r="I3">
        <f>SUM($D$2:D3)</f>
        <v>6935</v>
      </c>
      <c r="J3" s="4">
        <f t="shared" si="1"/>
        <v>0.8222062004325883</v>
      </c>
      <c r="K3" s="4">
        <f>H3/I3</f>
        <v>0.17779379956741168</v>
      </c>
      <c r="M3" s="4"/>
    </row>
    <row r="4" spans="1:13" x14ac:dyDescent="0.25">
      <c r="A4" s="1" t="s">
        <v>56</v>
      </c>
      <c r="B4">
        <v>3012</v>
      </c>
      <c r="C4">
        <v>738</v>
      </c>
      <c r="D4">
        <f t="shared" si="2"/>
        <v>3750</v>
      </c>
      <c r="E4" s="4">
        <f t="shared" si="0"/>
        <v>0.80320000000000003</v>
      </c>
      <c r="F4" s="4">
        <f t="shared" si="3"/>
        <v>0.1968</v>
      </c>
      <c r="G4">
        <f>SUM($B$2:B4)</f>
        <v>8714</v>
      </c>
      <c r="H4">
        <f>SUM($C$2:C4)</f>
        <v>1971</v>
      </c>
      <c r="I4">
        <f>SUM($D$2:D4)</f>
        <v>10685</v>
      </c>
      <c r="J4" s="4">
        <f t="shared" si="1"/>
        <v>0.81553579784744967</v>
      </c>
      <c r="K4" s="4">
        <f t="shared" ref="K4:K15" si="4">H4/I4</f>
        <v>0.1844642021525503</v>
      </c>
      <c r="M4" s="4"/>
    </row>
    <row r="5" spans="1:13" x14ac:dyDescent="0.25">
      <c r="A5" s="1" t="s">
        <v>57</v>
      </c>
      <c r="B5">
        <v>2338</v>
      </c>
      <c r="C5">
        <v>782</v>
      </c>
      <c r="D5">
        <f t="shared" si="2"/>
        <v>3120</v>
      </c>
      <c r="E5" s="4">
        <f t="shared" si="0"/>
        <v>0.74935897435897436</v>
      </c>
      <c r="F5" s="4">
        <f t="shared" si="3"/>
        <v>0.25064102564102564</v>
      </c>
      <c r="G5">
        <f>SUM($B$2:B5)</f>
        <v>11052</v>
      </c>
      <c r="H5">
        <f>SUM($C$2:C5)</f>
        <v>2753</v>
      </c>
      <c r="I5">
        <f>SUM($D$2:D5)</f>
        <v>13805</v>
      </c>
      <c r="J5" s="4">
        <f t="shared" si="1"/>
        <v>0.80057950018109381</v>
      </c>
      <c r="K5" s="4">
        <f t="shared" si="4"/>
        <v>0.19942049981890619</v>
      </c>
    </row>
    <row r="6" spans="1:13" x14ac:dyDescent="0.25">
      <c r="A6" s="1" t="s">
        <v>58</v>
      </c>
      <c r="B6">
        <v>2523</v>
      </c>
      <c r="C6">
        <v>831</v>
      </c>
      <c r="D6">
        <f t="shared" si="2"/>
        <v>3354</v>
      </c>
      <c r="E6" s="4">
        <f t="shared" si="0"/>
        <v>0.75223613595706618</v>
      </c>
      <c r="F6" s="4">
        <f t="shared" si="3"/>
        <v>0.24776386404293382</v>
      </c>
      <c r="G6">
        <f>SUM($B$2:B6)</f>
        <v>13575</v>
      </c>
      <c r="H6">
        <f>SUM($C$2:C6)</f>
        <v>3584</v>
      </c>
      <c r="I6">
        <f>SUM($D$2:D6)</f>
        <v>17159</v>
      </c>
      <c r="J6" s="4">
        <f t="shared" si="1"/>
        <v>0.79113001923188997</v>
      </c>
      <c r="K6" s="4">
        <f t="shared" si="4"/>
        <v>0.20886998076811003</v>
      </c>
    </row>
    <row r="7" spans="1:13" x14ac:dyDescent="0.25">
      <c r="A7" s="1" t="s">
        <v>59</v>
      </c>
      <c r="B7">
        <v>2517</v>
      </c>
      <c r="C7">
        <v>936</v>
      </c>
      <c r="D7">
        <f t="shared" si="2"/>
        <v>3453</v>
      </c>
      <c r="E7" s="4">
        <f t="shared" si="0"/>
        <v>0.72893136403127712</v>
      </c>
      <c r="F7" s="4">
        <f t="shared" si="3"/>
        <v>0.27106863596872283</v>
      </c>
      <c r="G7">
        <f>SUM($B$2:B7)</f>
        <v>16092</v>
      </c>
      <c r="H7">
        <f>SUM($C$2:C7)</f>
        <v>4520</v>
      </c>
      <c r="I7">
        <f>SUM($D$2:D7)</f>
        <v>20612</v>
      </c>
      <c r="J7" s="4">
        <f t="shared" si="1"/>
        <v>0.78071026586454495</v>
      </c>
      <c r="K7" s="4">
        <f t="shared" si="4"/>
        <v>0.21928973413545508</v>
      </c>
    </row>
    <row r="8" spans="1:13" x14ac:dyDescent="0.25">
      <c r="A8" s="1" t="s">
        <v>60</v>
      </c>
      <c r="B8">
        <v>2435</v>
      </c>
      <c r="C8">
        <v>1066</v>
      </c>
      <c r="D8">
        <f t="shared" si="2"/>
        <v>3501</v>
      </c>
      <c r="E8" s="4">
        <f t="shared" si="0"/>
        <v>0.69551556698086259</v>
      </c>
      <c r="F8" s="4">
        <f t="shared" si="3"/>
        <v>0.30448443301913741</v>
      </c>
      <c r="G8">
        <f>SUM($B$2:B8)</f>
        <v>18527</v>
      </c>
      <c r="H8">
        <f>SUM($C$2:C8)</f>
        <v>5586</v>
      </c>
      <c r="I8">
        <f>SUM($D$2:D8)</f>
        <v>24113</v>
      </c>
      <c r="J8" s="4">
        <f t="shared" si="1"/>
        <v>0.7683407290673081</v>
      </c>
      <c r="K8" s="4">
        <f t="shared" si="4"/>
        <v>0.2316592709326919</v>
      </c>
    </row>
    <row r="9" spans="1:13" x14ac:dyDescent="0.25">
      <c r="A9" s="1" t="s">
        <v>61</v>
      </c>
      <c r="B9">
        <v>2378</v>
      </c>
      <c r="C9">
        <v>1097</v>
      </c>
      <c r="D9">
        <f t="shared" si="2"/>
        <v>3475</v>
      </c>
      <c r="E9" s="4">
        <f t="shared" si="0"/>
        <v>0.68431654676258991</v>
      </c>
      <c r="F9" s="4">
        <f t="shared" si="3"/>
        <v>0.31568345323741009</v>
      </c>
      <c r="G9">
        <f>SUM($B$2:B9)</f>
        <v>20905</v>
      </c>
      <c r="H9">
        <f>SUM($C$2:C9)</f>
        <v>6683</v>
      </c>
      <c r="I9">
        <f>SUM($D$2:D9)</f>
        <v>27588</v>
      </c>
      <c r="J9" s="4">
        <f t="shared" si="1"/>
        <v>0.75775699579527334</v>
      </c>
      <c r="K9" s="4">
        <f t="shared" si="4"/>
        <v>0.24224300420472669</v>
      </c>
    </row>
    <row r="10" spans="1:13" x14ac:dyDescent="0.25">
      <c r="A10" s="1" t="s">
        <v>62</v>
      </c>
      <c r="B10">
        <v>2603</v>
      </c>
      <c r="C10">
        <v>1062</v>
      </c>
      <c r="D10">
        <f t="shared" si="2"/>
        <v>3665</v>
      </c>
      <c r="E10" s="4">
        <f t="shared" si="0"/>
        <v>0.71023192360163712</v>
      </c>
      <c r="F10" s="4">
        <f t="shared" si="3"/>
        <v>0.28976807639836288</v>
      </c>
      <c r="G10">
        <f>SUM($B$2:B10)</f>
        <v>23508</v>
      </c>
      <c r="H10">
        <f>SUM($C$2:C10)</f>
        <v>7745</v>
      </c>
      <c r="I10">
        <f>SUM($D$2:D10)</f>
        <v>31253</v>
      </c>
      <c r="J10" s="4">
        <f t="shared" si="1"/>
        <v>0.75218379035612581</v>
      </c>
      <c r="K10" s="4">
        <f t="shared" si="4"/>
        <v>0.24781620964387419</v>
      </c>
    </row>
    <row r="11" spans="1:13" x14ac:dyDescent="0.25">
      <c r="A11" s="1" t="s">
        <v>80</v>
      </c>
      <c r="B11">
        <v>2340</v>
      </c>
      <c r="C11">
        <v>923</v>
      </c>
      <c r="D11">
        <f t="shared" si="2"/>
        <v>3263</v>
      </c>
      <c r="E11" s="4">
        <f t="shared" si="0"/>
        <v>0.71713147410358569</v>
      </c>
      <c r="F11" s="4">
        <f t="shared" si="3"/>
        <v>0.28286852589641437</v>
      </c>
      <c r="G11">
        <f>SUM($B$2:B11)</f>
        <v>25848</v>
      </c>
      <c r="H11">
        <f>SUM($C$2:C11)</f>
        <v>8668</v>
      </c>
      <c r="I11">
        <f>SUM($D$2:D11)</f>
        <v>34516</v>
      </c>
      <c r="J11" s="4">
        <f t="shared" si="1"/>
        <v>0.74887008923397846</v>
      </c>
      <c r="K11" s="4">
        <f t="shared" si="4"/>
        <v>0.25112991076602154</v>
      </c>
    </row>
    <row r="12" spans="1:13" x14ac:dyDescent="0.25">
      <c r="A12" s="1" t="s">
        <v>81</v>
      </c>
      <c r="B12">
        <v>2365</v>
      </c>
      <c r="C12">
        <v>976</v>
      </c>
      <c r="D12">
        <f t="shared" si="2"/>
        <v>3341</v>
      </c>
      <c r="E12" s="4">
        <f t="shared" si="0"/>
        <v>0.7078718946423227</v>
      </c>
      <c r="F12" s="4">
        <f t="shared" si="3"/>
        <v>0.29212810535767736</v>
      </c>
      <c r="G12">
        <f>SUM($B$2:B12)</f>
        <v>28213</v>
      </c>
      <c r="H12">
        <f>SUM($C$2:C12)</f>
        <v>9644</v>
      </c>
      <c r="I12">
        <f>SUM($D$2:D12)</f>
        <v>37857</v>
      </c>
      <c r="J12" s="4">
        <f t="shared" si="1"/>
        <v>0.74525186887497685</v>
      </c>
      <c r="K12" s="4">
        <f t="shared" si="4"/>
        <v>0.25474813112502309</v>
      </c>
    </row>
    <row r="13" spans="1:13" x14ac:dyDescent="0.25">
      <c r="A13" s="1" t="s">
        <v>82</v>
      </c>
      <c r="B13">
        <v>2288</v>
      </c>
      <c r="C13">
        <v>1025</v>
      </c>
      <c r="D13">
        <f t="shared" si="2"/>
        <v>3313</v>
      </c>
      <c r="E13" s="4">
        <f t="shared" si="0"/>
        <v>0.69061273769996978</v>
      </c>
      <c r="F13" s="4">
        <f t="shared" si="3"/>
        <v>0.30938726230003016</v>
      </c>
      <c r="G13">
        <f>SUM($B$2:B13)</f>
        <v>30501</v>
      </c>
      <c r="H13">
        <f>SUM($C$2:C13)</f>
        <v>10669</v>
      </c>
      <c r="I13">
        <f>SUM($D$2:D13)</f>
        <v>41170</v>
      </c>
      <c r="J13" s="4">
        <f t="shared" si="1"/>
        <v>0.74085499149866407</v>
      </c>
      <c r="K13" s="4">
        <f t="shared" si="4"/>
        <v>0.25914500850133593</v>
      </c>
    </row>
    <row r="14" spans="1:13" x14ac:dyDescent="0.25">
      <c r="A14" s="1" t="s">
        <v>83</v>
      </c>
      <c r="B14">
        <v>14859</v>
      </c>
      <c r="C14">
        <v>6289</v>
      </c>
      <c r="D14">
        <f t="shared" si="2"/>
        <v>21148</v>
      </c>
      <c r="E14" s="4">
        <f t="shared" si="0"/>
        <v>0.70261963306222808</v>
      </c>
      <c r="F14" s="4">
        <f t="shared" si="3"/>
        <v>0.29738036693777187</v>
      </c>
      <c r="G14">
        <f>SUM($B$2:B14)</f>
        <v>45360</v>
      </c>
      <c r="H14">
        <f>SUM($C$2:C14)</f>
        <v>16958</v>
      </c>
      <c r="I14">
        <f>SUM($D$2:D14)</f>
        <v>62318</v>
      </c>
      <c r="J14" s="4">
        <f t="shared" si="1"/>
        <v>0.7278795853525466</v>
      </c>
      <c r="K14" s="4">
        <f t="shared" si="4"/>
        <v>0.2721204146474534</v>
      </c>
    </row>
    <row r="15" spans="1:13" x14ac:dyDescent="0.25">
      <c r="A15" s="1" t="s">
        <v>84</v>
      </c>
      <c r="B15">
        <v>21252</v>
      </c>
      <c r="C15">
        <v>9518</v>
      </c>
      <c r="D15">
        <f t="shared" si="2"/>
        <v>30770</v>
      </c>
      <c r="E15" s="4">
        <f t="shared" si="0"/>
        <v>0.69067273318167044</v>
      </c>
      <c r="F15" s="4">
        <f t="shared" si="3"/>
        <v>0.30932726681832956</v>
      </c>
      <c r="G15">
        <f>SUM($B$2:B15)</f>
        <v>66612</v>
      </c>
      <c r="H15">
        <f>SUM($C$2:C15)</f>
        <v>26476</v>
      </c>
      <c r="I15">
        <f>SUM($D$2:D15)</f>
        <v>93088</v>
      </c>
      <c r="J15" s="4">
        <f t="shared" si="1"/>
        <v>0.71558095565486424</v>
      </c>
      <c r="K15" s="4">
        <f t="shared" si="4"/>
        <v>0.28441904434513576</v>
      </c>
    </row>
    <row r="16" spans="1:13" x14ac:dyDescent="0.25">
      <c r="A16" s="1" t="s">
        <v>87</v>
      </c>
      <c r="B16">
        <v>19856</v>
      </c>
      <c r="C16">
        <v>13432</v>
      </c>
      <c r="D16">
        <f t="shared" si="2"/>
        <v>33288</v>
      </c>
      <c r="E16" s="4">
        <f t="shared" si="0"/>
        <v>0.59649122807017541</v>
      </c>
      <c r="F16" s="4">
        <f>C16/D16</f>
        <v>0.40350877192982454</v>
      </c>
      <c r="G16">
        <f>SUM($B$2:B16)</f>
        <v>86468</v>
      </c>
      <c r="H16">
        <f>SUM($C$2:C16)</f>
        <v>39908</v>
      </c>
      <c r="I16">
        <f>SUM($D$2:D16)</f>
        <v>126376</v>
      </c>
      <c r="J16" s="4">
        <f t="shared" si="1"/>
        <v>0.68421219218839024</v>
      </c>
      <c r="K16" s="4">
        <f>H16/I16</f>
        <v>0.31578780781160981</v>
      </c>
    </row>
    <row r="17" spans="1:11" x14ac:dyDescent="0.25">
      <c r="A17" s="1" t="s">
        <v>88</v>
      </c>
      <c r="B17">
        <v>17962</v>
      </c>
      <c r="C17">
        <v>8747</v>
      </c>
      <c r="D17">
        <f t="shared" ref="D17:D21" si="5">SUM(B17:C17)</f>
        <v>26709</v>
      </c>
      <c r="E17" s="4">
        <f t="shared" ref="E17:E21" si="6">B17/D17</f>
        <v>0.67250739451121344</v>
      </c>
      <c r="F17" s="4">
        <f t="shared" ref="F17:F21" si="7">C17/D17</f>
        <v>0.32749260548878656</v>
      </c>
      <c r="G17">
        <f>SUM($B$2:B17)</f>
        <v>104430</v>
      </c>
      <c r="H17">
        <f>SUM($C$2:C17)</f>
        <v>48655</v>
      </c>
      <c r="I17">
        <f>SUM($D$2:D17)</f>
        <v>153085</v>
      </c>
      <c r="J17" s="4">
        <f t="shared" si="1"/>
        <v>0.68217003625436845</v>
      </c>
      <c r="K17" s="4">
        <f t="shared" ref="K17:K21" si="8">H17/I17</f>
        <v>0.31782996374563149</v>
      </c>
    </row>
    <row r="18" spans="1:11" x14ac:dyDescent="0.25">
      <c r="A18" s="1" t="s">
        <v>89</v>
      </c>
      <c r="B18">
        <v>13091</v>
      </c>
      <c r="C18">
        <v>5970</v>
      </c>
      <c r="D18">
        <f t="shared" si="5"/>
        <v>19061</v>
      </c>
      <c r="E18" s="4">
        <f t="shared" si="6"/>
        <v>0.68679502649388802</v>
      </c>
      <c r="F18" s="4">
        <f t="shared" si="7"/>
        <v>0.31320497350611198</v>
      </c>
      <c r="G18">
        <f>SUM($B$2:B18)</f>
        <v>117521</v>
      </c>
      <c r="H18">
        <f>SUM($C$2:C18)</f>
        <v>54625</v>
      </c>
      <c r="I18">
        <f>SUM($D$2:D18)</f>
        <v>172146</v>
      </c>
      <c r="J18" s="4">
        <f t="shared" si="1"/>
        <v>0.68268214190280341</v>
      </c>
      <c r="K18" s="4">
        <f t="shared" si="8"/>
        <v>0.31731785809719659</v>
      </c>
    </row>
    <row r="19" spans="1:11" x14ac:dyDescent="0.25">
      <c r="A19" s="1" t="s">
        <v>90</v>
      </c>
      <c r="B19">
        <v>13946</v>
      </c>
      <c r="C19">
        <v>4802</v>
      </c>
      <c r="D19">
        <f t="shared" si="5"/>
        <v>18748</v>
      </c>
      <c r="E19" s="4">
        <f t="shared" si="6"/>
        <v>0.74386601237465333</v>
      </c>
      <c r="F19" s="4">
        <f t="shared" si="7"/>
        <v>0.25613398762534673</v>
      </c>
      <c r="G19">
        <f>SUM($B$2:B19)</f>
        <v>131467</v>
      </c>
      <c r="H19">
        <f>SUM($C$2:C19)</f>
        <v>59427</v>
      </c>
      <c r="I19">
        <f>SUM($D$2:D19)</f>
        <v>190894</v>
      </c>
      <c r="J19" s="4">
        <f t="shared" si="1"/>
        <v>0.68869110605885986</v>
      </c>
      <c r="K19" s="4">
        <f t="shared" si="8"/>
        <v>0.31130889394114009</v>
      </c>
    </row>
    <row r="20" spans="1:11" x14ac:dyDescent="0.25">
      <c r="A20" s="1" t="s">
        <v>91</v>
      </c>
      <c r="B20">
        <v>9779</v>
      </c>
      <c r="C20">
        <v>3241</v>
      </c>
      <c r="D20">
        <f t="shared" si="5"/>
        <v>13020</v>
      </c>
      <c r="E20" s="4">
        <f t="shared" si="6"/>
        <v>0.75107526881720432</v>
      </c>
      <c r="F20" s="4">
        <f t="shared" si="7"/>
        <v>0.24892473118279571</v>
      </c>
      <c r="G20">
        <f>SUM($B$2:B20)</f>
        <v>141246</v>
      </c>
      <c r="H20">
        <f>SUM($C$2:C20)</f>
        <v>62668</v>
      </c>
      <c r="I20">
        <f>SUM($D$2:D20)</f>
        <v>203914</v>
      </c>
      <c r="J20" s="4">
        <f t="shared" si="1"/>
        <v>0.69267436272153948</v>
      </c>
      <c r="K20" s="4">
        <f t="shared" si="8"/>
        <v>0.30732563727846052</v>
      </c>
    </row>
    <row r="21" spans="1:11" x14ac:dyDescent="0.25">
      <c r="A21" s="1" t="s">
        <v>92</v>
      </c>
      <c r="B21">
        <v>23553</v>
      </c>
      <c r="C21">
        <v>6667</v>
      </c>
      <c r="D21">
        <f t="shared" si="5"/>
        <v>30220</v>
      </c>
      <c r="E21" s="4">
        <f t="shared" si="6"/>
        <v>0.77938451356717409</v>
      </c>
      <c r="F21" s="4">
        <f t="shared" si="7"/>
        <v>0.22061548643282594</v>
      </c>
      <c r="G21">
        <f>SUM($B$2:B21)</f>
        <v>164799</v>
      </c>
      <c r="H21">
        <f>SUM($C$2:C21)</f>
        <v>69335</v>
      </c>
      <c r="I21">
        <f>SUM($D$2:D21)</f>
        <v>234134</v>
      </c>
      <c r="J21" s="4">
        <f t="shared" si="1"/>
        <v>0.70386616211229469</v>
      </c>
      <c r="K21" s="4">
        <f t="shared" si="8"/>
        <v>0.29613383788770531</v>
      </c>
    </row>
    <row r="22" spans="1:11" x14ac:dyDescent="0.25">
      <c r="A22" s="2" t="s">
        <v>112</v>
      </c>
      <c r="B22">
        <f>SUM(B2:B21)</f>
        <v>164799</v>
      </c>
      <c r="C22">
        <f>SUM(C2:C21)</f>
        <v>69335</v>
      </c>
      <c r="D22">
        <f>SUM(D2:D21)</f>
        <v>234134</v>
      </c>
    </row>
  </sheetData>
  <conditionalFormatting sqref="E2:E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K15"/>
  <sheetViews>
    <sheetView workbookViewId="0">
      <selection activeCell="E10" sqref="E10"/>
    </sheetView>
  </sheetViews>
  <sheetFormatPr defaultRowHeight="15" x14ac:dyDescent="0.25"/>
  <cols>
    <col min="1" max="1" width="18.7109375" bestFit="1" customWidth="1"/>
    <col min="2" max="2" width="9.5703125" bestFit="1" customWidth="1"/>
    <col min="3" max="3" width="17" bestFit="1" customWidth="1"/>
    <col min="4" max="4" width="10" customWidth="1"/>
    <col min="7" max="7" width="9.140625" style="10"/>
    <col min="8" max="9" width="10.5703125" bestFit="1" customWidth="1"/>
    <col min="10" max="10" width="7.7109375" bestFit="1" customWidth="1"/>
    <col min="11" max="11" width="15.28515625" bestFit="1" customWidth="1"/>
  </cols>
  <sheetData>
    <row r="1" spans="1:11" x14ac:dyDescent="0.25">
      <c r="A1" s="1" t="s">
        <v>93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1" x14ac:dyDescent="0.25">
      <c r="A2" s="1" t="s">
        <v>94</v>
      </c>
      <c r="B2">
        <v>14359</v>
      </c>
      <c r="C2">
        <v>6231</v>
      </c>
      <c r="D2">
        <f>SUM(B2:C2)</f>
        <v>20590</v>
      </c>
      <c r="E2" s="4">
        <f>B2/D2</f>
        <v>0.69737736765420111</v>
      </c>
      <c r="F2" s="4">
        <f>C2/D2</f>
        <v>0.30262263234579895</v>
      </c>
      <c r="G2" s="7">
        <f>E2/F2</f>
        <v>2.3044455143636657</v>
      </c>
      <c r="H2" s="3">
        <f>B2/$B$8</f>
        <v>8.7130383072712814E-2</v>
      </c>
      <c r="I2" s="3">
        <f>C2/$C$8</f>
        <v>8.9868032018461094E-2</v>
      </c>
      <c r="J2" s="7">
        <f>LN(H2/I2)</f>
        <v>-3.0936630539813714E-2</v>
      </c>
      <c r="K2" s="8">
        <f>(H2-I2)*LN(H2/I2)</f>
        <v>8.4693633982325077E-5</v>
      </c>
    </row>
    <row r="3" spans="1:11" x14ac:dyDescent="0.25">
      <c r="A3" s="1" t="s">
        <v>130</v>
      </c>
      <c r="B3">
        <v>70662</v>
      </c>
      <c r="C3">
        <v>29013</v>
      </c>
      <c r="D3">
        <f>SUM(B3:C3)</f>
        <v>99675</v>
      </c>
      <c r="E3" s="4">
        <f>B3/D3</f>
        <v>0.70892400300978176</v>
      </c>
      <c r="F3" s="4">
        <f>C3/D3</f>
        <v>0.29107599699021819</v>
      </c>
      <c r="G3" s="7">
        <f t="shared" ref="G3:G5" si="0">E3/F3</f>
        <v>2.4355289008375558</v>
      </c>
      <c r="H3" s="3">
        <f t="shared" ref="H3:H8" si="1">B3/$B$8</f>
        <v>0.42877687364607797</v>
      </c>
      <c r="I3" s="3">
        <f t="shared" ref="I3:I8" si="2">C3/$C$8</f>
        <v>0.41844667195500107</v>
      </c>
      <c r="J3" s="7">
        <f t="shared" ref="J3:J5" si="3">LN(H3/I3)</f>
        <v>2.4387220394561992E-2</v>
      </c>
      <c r="K3" s="8">
        <f t="shared" ref="K3:K6" si="4">(H3-I3)*LN(H3/I3)</f>
        <v>2.5192490536056939E-4</v>
      </c>
    </row>
    <row r="4" spans="1:11" x14ac:dyDescent="0.25">
      <c r="A4" s="1" t="s">
        <v>131</v>
      </c>
      <c r="B4">
        <v>41519</v>
      </c>
      <c r="C4">
        <v>18947</v>
      </c>
      <c r="D4">
        <f t="shared" ref="D4:D7" si="5">SUM(B4:C4)</f>
        <v>60466</v>
      </c>
      <c r="E4" s="4">
        <f>B4/D4</f>
        <v>0.68665034895643828</v>
      </c>
      <c r="F4" s="4">
        <f t="shared" ref="F4:F7" si="6">C4/D4</f>
        <v>0.31334965104356166</v>
      </c>
      <c r="G4" s="7">
        <f t="shared" si="0"/>
        <v>2.1913231646170899</v>
      </c>
      <c r="H4" s="3">
        <f t="shared" si="1"/>
        <v>0.2519372083568468</v>
      </c>
      <c r="I4" s="3">
        <f t="shared" si="2"/>
        <v>0.27326746953198239</v>
      </c>
      <c r="J4" s="7">
        <f t="shared" si="3"/>
        <v>-8.1271174151023473E-2</v>
      </c>
      <c r="K4" s="8">
        <f t="shared" si="4"/>
        <v>1.7335353706512591E-3</v>
      </c>
    </row>
    <row r="5" spans="1:11" x14ac:dyDescent="0.25">
      <c r="A5" s="1" t="s">
        <v>116</v>
      </c>
      <c r="B5">
        <v>21793</v>
      </c>
      <c r="C5">
        <v>9406</v>
      </c>
      <c r="D5">
        <f t="shared" si="5"/>
        <v>31199</v>
      </c>
      <c r="E5" s="4">
        <f t="shared" ref="E5" si="7">B5/D5</f>
        <v>0.69851597807622035</v>
      </c>
      <c r="F5" s="4">
        <f>C5/D5</f>
        <v>0.3014840219237796</v>
      </c>
      <c r="G5" s="7">
        <f t="shared" si="0"/>
        <v>2.316925366787157</v>
      </c>
      <c r="H5" s="3">
        <f t="shared" si="1"/>
        <v>0.13223988009635981</v>
      </c>
      <c r="I5" s="3">
        <f t="shared" si="2"/>
        <v>0.13566020047595009</v>
      </c>
      <c r="J5" s="7">
        <f t="shared" si="3"/>
        <v>-2.5535686499150671E-2</v>
      </c>
      <c r="K5" s="8">
        <f t="shared" si="4"/>
        <v>8.7340228939873421E-5</v>
      </c>
    </row>
    <row r="6" spans="1:11" x14ac:dyDescent="0.25">
      <c r="A6" s="1" t="s">
        <v>95</v>
      </c>
      <c r="B6">
        <v>12828</v>
      </c>
      <c r="C6">
        <v>4607</v>
      </c>
      <c r="D6">
        <f t="shared" si="5"/>
        <v>17435</v>
      </c>
      <c r="E6" s="4">
        <f t="shared" ref="E6" si="8">B6/D6</f>
        <v>0.73576139948379693</v>
      </c>
      <c r="F6" s="4">
        <f t="shared" si="6"/>
        <v>0.26423860051620301</v>
      </c>
      <c r="G6" s="7">
        <f>E6/F6</f>
        <v>2.7844584328196222</v>
      </c>
      <c r="H6" s="3">
        <f t="shared" si="1"/>
        <v>7.7840278157027654E-2</v>
      </c>
      <c r="I6" s="3">
        <f t="shared" si="2"/>
        <v>6.6445518136583254E-2</v>
      </c>
      <c r="J6" s="7">
        <f>LN(H6/I6)</f>
        <v>0.15827667558716002</v>
      </c>
      <c r="K6" s="8">
        <f t="shared" si="4"/>
        <v>1.8035247351494191E-3</v>
      </c>
    </row>
    <row r="7" spans="1:11" x14ac:dyDescent="0.25">
      <c r="A7" s="1" t="s">
        <v>132</v>
      </c>
      <c r="B7">
        <v>3638</v>
      </c>
      <c r="C7">
        <v>1131</v>
      </c>
      <c r="D7">
        <f t="shared" si="5"/>
        <v>4769</v>
      </c>
      <c r="E7" s="4">
        <f>B7/D7</f>
        <v>0.76284336338855108</v>
      </c>
      <c r="F7" s="4">
        <f t="shared" si="6"/>
        <v>0.23715663661144895</v>
      </c>
      <c r="G7" s="7">
        <f t="shared" ref="G7:G8" si="9">E7/F7</f>
        <v>3.2166224580017682</v>
      </c>
      <c r="H7" s="3">
        <f>B7/$B$8</f>
        <v>2.2075376670974946E-2</v>
      </c>
      <c r="I7" s="3">
        <f t="shared" si="2"/>
        <v>1.6312107882022066E-2</v>
      </c>
      <c r="J7" s="7">
        <f>LN(H7/I7)</f>
        <v>0.30255516267197863</v>
      </c>
      <c r="K7" s="8">
        <f>(H7-I7)*LN(H7/I7)</f>
        <v>1.743706725963976E-3</v>
      </c>
    </row>
    <row r="8" spans="1:11" x14ac:dyDescent="0.25">
      <c r="A8" s="2" t="s">
        <v>112</v>
      </c>
      <c r="B8">
        <f>SUM(B2:B7)</f>
        <v>164799</v>
      </c>
      <c r="C8">
        <f>SUM(C2:C7)</f>
        <v>69335</v>
      </c>
      <c r="D8">
        <f>SUM(D2:D7)</f>
        <v>234134</v>
      </c>
      <c r="E8" s="4">
        <f>B8/D8</f>
        <v>0.70386616211229469</v>
      </c>
      <c r="F8" s="4">
        <f>C8/D8</f>
        <v>0.29613383788770531</v>
      </c>
      <c r="G8" s="7">
        <f t="shared" si="9"/>
        <v>2.3768515179923564</v>
      </c>
      <c r="H8" s="3">
        <f t="shared" si="1"/>
        <v>1</v>
      </c>
      <c r="I8" s="3">
        <f t="shared" si="2"/>
        <v>1</v>
      </c>
      <c r="J8" s="7">
        <f t="shared" ref="J8" si="10">LN(H8/I8)</f>
        <v>0</v>
      </c>
      <c r="K8" s="8">
        <f>(H8-I8)*LN(H8/I8)</f>
        <v>0</v>
      </c>
    </row>
    <row r="9" spans="1:11" x14ac:dyDescent="0.25">
      <c r="K9" s="11">
        <f>SUM(K2:K7)</f>
        <v>5.7047256000474222E-3</v>
      </c>
    </row>
    <row r="10" spans="1:11" x14ac:dyDescent="0.25">
      <c r="B10" s="3">
        <f t="shared" ref="B10:B15" si="11">B2/$B$8</f>
        <v>8.7130383072712814E-2</v>
      </c>
      <c r="C10" s="3">
        <f t="shared" ref="C10:C15" si="12">C2/$C$8</f>
        <v>8.9868032018461094E-2</v>
      </c>
      <c r="D10" s="5"/>
    </row>
    <row r="11" spans="1:11" x14ac:dyDescent="0.25">
      <c r="B11" s="3">
        <f t="shared" si="11"/>
        <v>0.42877687364607797</v>
      </c>
      <c r="C11" s="3">
        <f t="shared" si="12"/>
        <v>0.41844667195500107</v>
      </c>
    </row>
    <row r="12" spans="1:11" x14ac:dyDescent="0.25">
      <c r="B12" s="3">
        <f t="shared" si="11"/>
        <v>0.2519372083568468</v>
      </c>
      <c r="C12" s="3">
        <f t="shared" si="12"/>
        <v>0.27326746953198239</v>
      </c>
    </row>
    <row r="13" spans="1:11" x14ac:dyDescent="0.25">
      <c r="B13" s="3">
        <f t="shared" si="11"/>
        <v>0.13223988009635981</v>
      </c>
      <c r="C13" s="3">
        <f t="shared" si="12"/>
        <v>0.13566020047595009</v>
      </c>
    </row>
    <row r="14" spans="1:11" x14ac:dyDescent="0.25">
      <c r="B14" s="3">
        <f t="shared" si="11"/>
        <v>7.7840278157027654E-2</v>
      </c>
      <c r="C14" s="3">
        <f t="shared" si="12"/>
        <v>6.6445518136583254E-2</v>
      </c>
    </row>
    <row r="15" spans="1:11" x14ac:dyDescent="0.25">
      <c r="B15" s="3">
        <f t="shared" si="11"/>
        <v>2.2075376670974946E-2</v>
      </c>
      <c r="C15" s="3">
        <f t="shared" si="12"/>
        <v>1.6312107882022066E-2</v>
      </c>
    </row>
  </sheetData>
  <conditionalFormatting sqref="E2:E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F8"/>
  <sheetViews>
    <sheetView workbookViewId="0">
      <selection activeCell="D7" sqref="D7"/>
    </sheetView>
  </sheetViews>
  <sheetFormatPr defaultRowHeight="15" x14ac:dyDescent="0.25"/>
  <cols>
    <col min="1" max="1" width="23.28515625" bestFit="1" customWidth="1"/>
  </cols>
  <sheetData>
    <row r="1" spans="1:6" x14ac:dyDescent="0.25">
      <c r="A1" s="1" t="s">
        <v>96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77912</v>
      </c>
      <c r="C2">
        <v>0</v>
      </c>
      <c r="D2">
        <f>SUM(B2:C2)</f>
        <v>77912</v>
      </c>
      <c r="E2" s="4">
        <f>B2/D2</f>
        <v>1</v>
      </c>
      <c r="F2" s="4">
        <f>C2/D2</f>
        <v>0</v>
      </c>
    </row>
    <row r="3" spans="1:6" x14ac:dyDescent="0.25">
      <c r="A3" s="1" t="s">
        <v>97</v>
      </c>
      <c r="B3">
        <v>23972</v>
      </c>
      <c r="C3">
        <v>29344</v>
      </c>
      <c r="D3">
        <f>SUM(B3:C3)</f>
        <v>53316</v>
      </c>
      <c r="E3" s="4">
        <f t="shared" ref="E3:E5" si="0">B3/D3</f>
        <v>0.44962112686623151</v>
      </c>
      <c r="F3" s="4">
        <f t="shared" ref="F3:F8" si="1">C3/D3</f>
        <v>0.55037887313376843</v>
      </c>
    </row>
    <row r="4" spans="1:6" x14ac:dyDescent="0.25">
      <c r="A4" s="1" t="s">
        <v>98</v>
      </c>
      <c r="B4">
        <v>30927</v>
      </c>
      <c r="C4">
        <v>20994</v>
      </c>
      <c r="D4">
        <f t="shared" ref="D4:D6" si="2">SUM(B4:C4)</f>
        <v>51921</v>
      </c>
      <c r="E4" s="4">
        <f t="shared" si="0"/>
        <v>0.59565493730860342</v>
      </c>
      <c r="F4" s="4">
        <f t="shared" si="1"/>
        <v>0.40434506269139653</v>
      </c>
    </row>
    <row r="5" spans="1:6" x14ac:dyDescent="0.25">
      <c r="A5" s="1" t="s">
        <v>99</v>
      </c>
      <c r="B5">
        <v>15033</v>
      </c>
      <c r="C5">
        <v>8954</v>
      </c>
      <c r="D5">
        <f t="shared" si="2"/>
        <v>23987</v>
      </c>
      <c r="E5" s="4">
        <f t="shared" si="0"/>
        <v>0.62671447033809979</v>
      </c>
      <c r="F5" s="4">
        <f t="shared" si="1"/>
        <v>0.37328552966190021</v>
      </c>
    </row>
    <row r="6" spans="1:6" x14ac:dyDescent="0.25">
      <c r="A6" s="1" t="s">
        <v>100</v>
      </c>
      <c r="B6">
        <v>14748</v>
      </c>
      <c r="C6">
        <v>8414</v>
      </c>
      <c r="D6">
        <f t="shared" si="2"/>
        <v>23162</v>
      </c>
      <c r="E6" s="4">
        <f>B6/D6</f>
        <v>0.63673257922459203</v>
      </c>
      <c r="F6" s="4">
        <f>C6/D6</f>
        <v>0.36326742077540802</v>
      </c>
    </row>
    <row r="7" spans="1:6" x14ac:dyDescent="0.25">
      <c r="A7" s="1" t="s">
        <v>101</v>
      </c>
      <c r="B7">
        <v>2207</v>
      </c>
      <c r="C7">
        <v>1629</v>
      </c>
      <c r="D7">
        <f t="shared" ref="D7" si="3">SUM(B7:C7)</f>
        <v>3836</v>
      </c>
      <c r="E7" s="4">
        <f>B7/D7</f>
        <v>0.57533889468196042</v>
      </c>
      <c r="F7" s="4">
        <f>C7/D7</f>
        <v>0.42466110531803963</v>
      </c>
    </row>
    <row r="8" spans="1:6" x14ac:dyDescent="0.25">
      <c r="A8" s="2" t="s">
        <v>112</v>
      </c>
      <c r="B8">
        <f t="shared" ref="B8:C8" si="4">SUM(B2:B7)</f>
        <v>164799</v>
      </c>
      <c r="C8">
        <f t="shared" si="4"/>
        <v>69335</v>
      </c>
      <c r="D8">
        <f>SUM(D2:D7)</f>
        <v>234134</v>
      </c>
      <c r="E8" s="4">
        <f>B8/D8</f>
        <v>0.70386616211229469</v>
      </c>
      <c r="F8" s="4">
        <f t="shared" si="1"/>
        <v>0.29613383788770531</v>
      </c>
    </row>
  </sheetData>
  <conditionalFormatting sqref="E3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F17"/>
  <sheetViews>
    <sheetView workbookViewId="0">
      <selection activeCell="F14" sqref="F14"/>
    </sheetView>
  </sheetViews>
  <sheetFormatPr defaultRowHeight="15" x14ac:dyDescent="0.25"/>
  <cols>
    <col min="1" max="1" width="17.5703125" bestFit="1" customWidth="1"/>
    <col min="4" max="4" width="10" customWidth="1"/>
  </cols>
  <sheetData>
    <row r="1" spans="1:6" x14ac:dyDescent="0.25">
      <c r="A1" s="1" t="s">
        <v>102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8628</v>
      </c>
      <c r="C2">
        <v>15368</v>
      </c>
      <c r="D2">
        <f>SUM(B2:C2)</f>
        <v>23996</v>
      </c>
      <c r="E2" s="4">
        <f>B2/D2</f>
        <v>0.35955992665444242</v>
      </c>
      <c r="F2" s="4">
        <f>C2/D2</f>
        <v>0.64044007334555764</v>
      </c>
    </row>
    <row r="3" spans="1:6" x14ac:dyDescent="0.25">
      <c r="A3" s="1" t="s">
        <v>103</v>
      </c>
      <c r="B3">
        <v>41306</v>
      </c>
      <c r="C3">
        <v>21478</v>
      </c>
      <c r="D3">
        <f>SUM(B3:C3)</f>
        <v>62784</v>
      </c>
      <c r="E3" s="4">
        <f t="shared" ref="E3:E5" si="0">B3/D3</f>
        <v>0.6579064729867482</v>
      </c>
      <c r="F3" s="4">
        <f t="shared" ref="F3:F8" si="1">C3/D3</f>
        <v>0.3420935270132518</v>
      </c>
    </row>
    <row r="4" spans="1:6" x14ac:dyDescent="0.25">
      <c r="A4" s="1" t="s">
        <v>104</v>
      </c>
      <c r="B4">
        <v>49781</v>
      </c>
      <c r="C4">
        <v>12630</v>
      </c>
      <c r="D4">
        <f t="shared" ref="D4:D6" si="2">SUM(B4:C4)</f>
        <v>62411</v>
      </c>
      <c r="E4" s="4">
        <f t="shared" si="0"/>
        <v>0.79763182772267704</v>
      </c>
      <c r="F4" s="4">
        <f t="shared" si="1"/>
        <v>0.2023681722773229</v>
      </c>
    </row>
    <row r="5" spans="1:6" x14ac:dyDescent="0.25">
      <c r="A5" s="1" t="s">
        <v>15</v>
      </c>
      <c r="B5">
        <v>35603</v>
      </c>
      <c r="C5">
        <v>10074</v>
      </c>
      <c r="D5">
        <f t="shared" si="2"/>
        <v>45677</v>
      </c>
      <c r="E5" s="4">
        <f t="shared" si="0"/>
        <v>0.77945136501959411</v>
      </c>
      <c r="F5" s="4">
        <f t="shared" si="1"/>
        <v>0.22054863498040589</v>
      </c>
    </row>
    <row r="6" spans="1:6" x14ac:dyDescent="0.25">
      <c r="A6" s="1" t="s">
        <v>16</v>
      </c>
      <c r="B6">
        <v>21562</v>
      </c>
      <c r="C6">
        <v>6884</v>
      </c>
      <c r="D6">
        <f t="shared" si="2"/>
        <v>28446</v>
      </c>
      <c r="E6" s="4">
        <f>B6/D6</f>
        <v>0.75799760950573014</v>
      </c>
      <c r="F6" s="4">
        <f t="shared" si="1"/>
        <v>0.24200239049426983</v>
      </c>
    </row>
    <row r="7" spans="1:6" x14ac:dyDescent="0.25">
      <c r="A7" s="1" t="s">
        <v>17</v>
      </c>
      <c r="B7">
        <v>7919</v>
      </c>
      <c r="C7">
        <v>2901</v>
      </c>
      <c r="D7">
        <f t="shared" ref="D7" si="3">SUM(B7:C7)</f>
        <v>10820</v>
      </c>
      <c r="E7" s="4">
        <f>B7/D7</f>
        <v>0.7318853974121996</v>
      </c>
      <c r="F7" s="4">
        <f t="shared" ref="F7" si="4">C7/D7</f>
        <v>0.26811460258780034</v>
      </c>
    </row>
    <row r="8" spans="1:6" x14ac:dyDescent="0.25">
      <c r="A8" s="2" t="s">
        <v>112</v>
      </c>
      <c r="B8">
        <f t="shared" ref="B8" si="5">SUM(B2:B7)</f>
        <v>164799</v>
      </c>
      <c r="C8">
        <f>SUM(C2:C7)</f>
        <v>69335</v>
      </c>
      <c r="D8">
        <f>SUM(D2:D7)</f>
        <v>234134</v>
      </c>
      <c r="E8" s="4">
        <f>B8/D8</f>
        <v>0.70386616211229469</v>
      </c>
      <c r="F8" s="4">
        <f t="shared" si="1"/>
        <v>0.29613383788770531</v>
      </c>
    </row>
    <row r="11" spans="1:6" x14ac:dyDescent="0.25">
      <c r="C11" s="3">
        <f>C2/$C$8</f>
        <v>0.22164851806446961</v>
      </c>
    </row>
    <row r="12" spans="1:6" x14ac:dyDescent="0.25">
      <c r="C12" s="3">
        <f t="shared" ref="C12:C16" si="6">C3/$C$8</f>
        <v>0.30977139972596812</v>
      </c>
    </row>
    <row r="13" spans="1:6" x14ac:dyDescent="0.25">
      <c r="C13" s="3">
        <f t="shared" si="6"/>
        <v>0.18215908271435782</v>
      </c>
    </row>
    <row r="14" spans="1:6" x14ac:dyDescent="0.25">
      <c r="C14" s="3">
        <f t="shared" si="6"/>
        <v>0.14529458426480132</v>
      </c>
    </row>
    <row r="15" spans="1:6" x14ac:dyDescent="0.25">
      <c r="C15" s="3">
        <f t="shared" si="6"/>
        <v>9.9286074853969855E-2</v>
      </c>
    </row>
    <row r="16" spans="1:6" x14ac:dyDescent="0.25">
      <c r="C16" s="3">
        <f t="shared" si="6"/>
        <v>4.1840340376433256E-2</v>
      </c>
    </row>
    <row r="17" spans="3:3" x14ac:dyDescent="0.25">
      <c r="C17" s="3">
        <f>C8/$C$8</f>
        <v>1</v>
      </c>
    </row>
  </sheetData>
  <conditionalFormatting sqref="E2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K18"/>
  <sheetViews>
    <sheetView workbookViewId="0">
      <selection activeCell="F7" sqref="F7"/>
    </sheetView>
  </sheetViews>
  <sheetFormatPr defaultRowHeight="15" x14ac:dyDescent="0.25"/>
  <cols>
    <col min="1" max="1" width="19.7109375" bestFit="1" customWidth="1"/>
    <col min="4" max="4" width="10" customWidth="1"/>
    <col min="7" max="7" width="9.140625" style="10"/>
  </cols>
  <sheetData>
    <row r="1" spans="1:11" x14ac:dyDescent="0.25">
      <c r="A1" s="1" t="s">
        <v>105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1" x14ac:dyDescent="0.25">
      <c r="A2" s="1" t="s">
        <v>19</v>
      </c>
      <c r="B2">
        <v>8212</v>
      </c>
      <c r="C2">
        <v>7697</v>
      </c>
      <c r="D2">
        <f>SUM(B2:C2)</f>
        <v>15909</v>
      </c>
      <c r="E2" s="4">
        <f>B2/D2</f>
        <v>0.51618580677603876</v>
      </c>
      <c r="F2" s="4">
        <f>C2/D2</f>
        <v>0.4838141932239613</v>
      </c>
      <c r="G2" s="7">
        <f>E2/F2</f>
        <v>1.0669091853969079</v>
      </c>
      <c r="H2" s="3">
        <f>B2/$B$8</f>
        <v>4.9830399456307378E-2</v>
      </c>
      <c r="I2" s="3">
        <f>C2/$C$8</f>
        <v>0.11101175452513161</v>
      </c>
      <c r="J2" s="7">
        <f>LN(H2/I2)</f>
        <v>-0.80101086368546193</v>
      </c>
      <c r="K2" s="8">
        <f>(H2-I2)*LN(H2/I2)</f>
        <v>4.9006930065125812E-2</v>
      </c>
    </row>
    <row r="3" spans="1:11" x14ac:dyDescent="0.25">
      <c r="A3" s="1" t="s">
        <v>103</v>
      </c>
      <c r="B3">
        <v>41054</v>
      </c>
      <c r="C3">
        <v>20395</v>
      </c>
      <c r="D3">
        <f>SUM(B3:C3)</f>
        <v>61449</v>
      </c>
      <c r="E3" s="4">
        <f t="shared" ref="E3:E5" si="0">B3/D3</f>
        <v>0.66809874855571283</v>
      </c>
      <c r="F3" s="4">
        <f t="shared" ref="F3:F8" si="1">C3/D3</f>
        <v>0.33190125144428712</v>
      </c>
      <c r="G3" s="7">
        <f>E3/F3</f>
        <v>2.0129443491051728</v>
      </c>
      <c r="H3" s="3">
        <f t="shared" ref="H3:H8" si="2">B3/$B$8</f>
        <v>0.24911558929362435</v>
      </c>
      <c r="I3" s="3">
        <f t="shared" ref="I3:I8" si="3">C3/$C$8</f>
        <v>0.29415158289464194</v>
      </c>
      <c r="J3" s="7">
        <f>LN(H3/I3)</f>
        <v>-0.16617821976450317</v>
      </c>
      <c r="K3" s="8">
        <f t="shared" ref="K3:K8" si="4">(H3-I3)*LN(H3/I3)</f>
        <v>7.48400124194266E-3</v>
      </c>
    </row>
    <row r="4" spans="1:11" x14ac:dyDescent="0.25">
      <c r="A4" s="1" t="s">
        <v>104</v>
      </c>
      <c r="B4">
        <v>51260</v>
      </c>
      <c r="C4">
        <v>20509</v>
      </c>
      <c r="D4">
        <f t="shared" ref="D4:D7" si="5">SUM(B4:C4)</f>
        <v>71769</v>
      </c>
      <c r="E4" s="4">
        <f t="shared" si="0"/>
        <v>0.71423595145536378</v>
      </c>
      <c r="F4" s="4">
        <f t="shared" si="1"/>
        <v>0.28576404854463627</v>
      </c>
      <c r="G4" s="7">
        <f>E4/F4</f>
        <v>2.4993905114827637</v>
      </c>
      <c r="H4" s="3">
        <f t="shared" si="2"/>
        <v>0.31104557673286853</v>
      </c>
      <c r="I4" s="3">
        <f t="shared" si="3"/>
        <v>0.29579577414004471</v>
      </c>
      <c r="J4" s="7">
        <f t="shared" ref="J4:J8" si="6">LN(H4/I4)</f>
        <v>5.027018645436087E-2</v>
      </c>
      <c r="K4" s="8">
        <f t="shared" si="4"/>
        <v>7.6661041973344953E-4</v>
      </c>
    </row>
    <row r="5" spans="1:11" x14ac:dyDescent="0.25">
      <c r="A5" s="1" t="s">
        <v>15</v>
      </c>
      <c r="B5">
        <v>36855</v>
      </c>
      <c r="C5">
        <v>13082</v>
      </c>
      <c r="D5">
        <f t="shared" si="5"/>
        <v>49937</v>
      </c>
      <c r="E5" s="4">
        <f t="shared" si="0"/>
        <v>0.73802991769629733</v>
      </c>
      <c r="F5" s="4">
        <f t="shared" si="1"/>
        <v>0.26197008230370267</v>
      </c>
      <c r="G5" s="7">
        <f t="shared" ref="G5:G7" si="7">E5/F5</f>
        <v>2.8172297813789942</v>
      </c>
      <c r="H5" s="3">
        <f t="shared" si="2"/>
        <v>0.22363606575282616</v>
      </c>
      <c r="I5" s="3">
        <f t="shared" si="3"/>
        <v>0.18867815677507752</v>
      </c>
      <c r="J5" s="7">
        <f t="shared" si="6"/>
        <v>0.16997733481226249</v>
      </c>
      <c r="K5" s="8">
        <f t="shared" si="4"/>
        <v>5.9420521986473778E-3</v>
      </c>
    </row>
    <row r="6" spans="1:11" x14ac:dyDescent="0.25">
      <c r="A6" s="1" t="s">
        <v>16</v>
      </c>
      <c r="B6">
        <v>20919</v>
      </c>
      <c r="C6">
        <v>5972</v>
      </c>
      <c r="D6">
        <f t="shared" si="5"/>
        <v>26891</v>
      </c>
      <c r="E6" s="4">
        <f>B6/D6</f>
        <v>0.77791826261574504</v>
      </c>
      <c r="F6" s="4">
        <f t="shared" si="1"/>
        <v>0.22208173738425496</v>
      </c>
      <c r="G6" s="7">
        <f t="shared" si="7"/>
        <v>3.5028466175485597</v>
      </c>
      <c r="H6" s="3">
        <f t="shared" si="2"/>
        <v>0.12693644985709865</v>
      </c>
      <c r="I6" s="3">
        <f t="shared" si="3"/>
        <v>8.6132544890747814E-2</v>
      </c>
      <c r="J6" s="7">
        <f t="shared" si="6"/>
        <v>0.3877992369400709</v>
      </c>
      <c r="K6" s="8">
        <f t="shared" si="4"/>
        <v>1.5823723210126022E-2</v>
      </c>
    </row>
    <row r="7" spans="1:11" x14ac:dyDescent="0.25">
      <c r="A7" s="1" t="s">
        <v>17</v>
      </c>
      <c r="B7">
        <v>6499</v>
      </c>
      <c r="C7">
        <v>1680</v>
      </c>
      <c r="D7">
        <f t="shared" si="5"/>
        <v>8179</v>
      </c>
      <c r="E7" s="4">
        <f>B7/D7</f>
        <v>0.79459591637119453</v>
      </c>
      <c r="F7" s="4">
        <f t="shared" si="1"/>
        <v>0.20540408362880547</v>
      </c>
      <c r="G7" s="7">
        <f t="shared" si="7"/>
        <v>3.8684523809523812</v>
      </c>
      <c r="H7" s="3">
        <f t="shared" si="2"/>
        <v>3.9435918907274922E-2</v>
      </c>
      <c r="I7" s="3">
        <f t="shared" si="3"/>
        <v>2.4230186774356385E-2</v>
      </c>
      <c r="J7" s="7">
        <f t="shared" si="6"/>
        <v>0.48707780520707578</v>
      </c>
      <c r="K7" s="8">
        <f>(H7-I7)*LN(H7/I7)</f>
        <v>7.4063746338686679E-3</v>
      </c>
    </row>
    <row r="8" spans="1:11" x14ac:dyDescent="0.25">
      <c r="A8" s="2" t="s">
        <v>112</v>
      </c>
      <c r="B8">
        <f t="shared" ref="B8" si="8">SUM(B2:B7)</f>
        <v>164799</v>
      </c>
      <c r="C8">
        <f>SUM(C2:C7)</f>
        <v>69335</v>
      </c>
      <c r="D8">
        <f>SUM(D2:D7)</f>
        <v>234134</v>
      </c>
      <c r="E8" s="4">
        <f>B8/D8</f>
        <v>0.70386616211229469</v>
      </c>
      <c r="F8" s="4">
        <f t="shared" si="1"/>
        <v>0.29613383788770531</v>
      </c>
      <c r="G8" s="7"/>
      <c r="H8" s="3">
        <f t="shared" si="2"/>
        <v>1</v>
      </c>
      <c r="I8" s="3">
        <f t="shared" si="3"/>
        <v>1</v>
      </c>
      <c r="J8" s="7">
        <f t="shared" si="6"/>
        <v>0</v>
      </c>
      <c r="K8" s="8">
        <f t="shared" si="4"/>
        <v>0</v>
      </c>
    </row>
    <row r="9" spans="1:11" x14ac:dyDescent="0.25">
      <c r="G9" s="7"/>
      <c r="H9" s="3"/>
      <c r="I9" s="3"/>
      <c r="J9" s="7"/>
      <c r="K9" s="12"/>
    </row>
    <row r="10" spans="1:11" x14ac:dyDescent="0.25">
      <c r="K10" s="9">
        <f>SUM(K2:K9)</f>
        <v>8.6429691769443998E-2</v>
      </c>
    </row>
    <row r="11" spans="1:11" x14ac:dyDescent="0.25">
      <c r="B11" s="3">
        <f>B2/$B$8</f>
        <v>4.9830399456307378E-2</v>
      </c>
      <c r="C11" s="3">
        <f>C2/$C$8</f>
        <v>0.11101175452513161</v>
      </c>
    </row>
    <row r="12" spans="1:11" x14ac:dyDescent="0.25">
      <c r="B12" s="3">
        <f t="shared" ref="B12:B16" si="9">B3/$B$8</f>
        <v>0.24911558929362435</v>
      </c>
      <c r="C12" s="3">
        <f t="shared" ref="C12:C16" si="10">C3/$C$8</f>
        <v>0.29415158289464194</v>
      </c>
    </row>
    <row r="13" spans="1:11" x14ac:dyDescent="0.25">
      <c r="B13" s="3">
        <f t="shared" si="9"/>
        <v>0.31104557673286853</v>
      </c>
      <c r="C13" s="3">
        <f t="shared" si="10"/>
        <v>0.29579577414004471</v>
      </c>
    </row>
    <row r="14" spans="1:11" x14ac:dyDescent="0.25">
      <c r="B14" s="3">
        <f t="shared" si="9"/>
        <v>0.22363606575282616</v>
      </c>
      <c r="C14" s="3">
        <f t="shared" si="10"/>
        <v>0.18867815677507752</v>
      </c>
    </row>
    <row r="15" spans="1:11" x14ac:dyDescent="0.25">
      <c r="B15" s="3">
        <f t="shared" si="9"/>
        <v>0.12693644985709865</v>
      </c>
      <c r="C15" s="3">
        <f t="shared" si="10"/>
        <v>8.6132544890747814E-2</v>
      </c>
    </row>
    <row r="16" spans="1:11" x14ac:dyDescent="0.25">
      <c r="B16" s="3">
        <f t="shared" si="9"/>
        <v>3.9435918907274922E-2</v>
      </c>
      <c r="C16" s="3">
        <f t="shared" si="10"/>
        <v>2.4230186774356385E-2</v>
      </c>
    </row>
    <row r="17" spans="3:3" x14ac:dyDescent="0.25">
      <c r="C17" s="3">
        <f>C8/$C$8</f>
        <v>1</v>
      </c>
    </row>
    <row r="18" spans="3:3" x14ac:dyDescent="0.25">
      <c r="C18" s="6"/>
    </row>
  </sheetData>
  <conditionalFormatting sqref="E2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9"/>
  <sheetViews>
    <sheetView workbookViewId="0">
      <selection activeCell="F15" sqref="F15"/>
    </sheetView>
  </sheetViews>
  <sheetFormatPr defaultRowHeight="15" x14ac:dyDescent="0.25"/>
  <cols>
    <col min="1" max="1" width="23.85546875" bestFit="1" customWidth="1"/>
    <col min="2" max="2" width="7" bestFit="1" customWidth="1"/>
    <col min="3" max="3" width="6" bestFit="1" customWidth="1"/>
    <col min="4" max="4" width="7" bestFit="1" customWidth="1"/>
    <col min="5" max="5" width="7.140625" bestFit="1" customWidth="1"/>
    <col min="6" max="6" width="6.140625" bestFit="1" customWidth="1"/>
  </cols>
  <sheetData>
    <row r="1" spans="1:6" x14ac:dyDescent="0.25">
      <c r="A1" s="1" t="s">
        <v>106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77912</v>
      </c>
      <c r="C2">
        <v>0</v>
      </c>
      <c r="D2">
        <f>SUM(B2:C2)</f>
        <v>77912</v>
      </c>
      <c r="E2" s="4">
        <f>B2/D2</f>
        <v>1</v>
      </c>
      <c r="F2" s="4">
        <f>C2/D2</f>
        <v>0</v>
      </c>
    </row>
    <row r="3" spans="1:6" x14ac:dyDescent="0.25">
      <c r="A3" s="1" t="s">
        <v>13</v>
      </c>
      <c r="B3">
        <v>7792</v>
      </c>
      <c r="C3">
        <v>12246</v>
      </c>
      <c r="D3">
        <f>SUM(B3:C3)</f>
        <v>20038</v>
      </c>
      <c r="E3" s="4">
        <f t="shared" ref="E3:E5" si="0">B3/D3</f>
        <v>0.38886116378880126</v>
      </c>
      <c r="F3" s="4">
        <f t="shared" ref="F3:F7" si="1">C3/D3</f>
        <v>0.61113883621119869</v>
      </c>
    </row>
    <row r="4" spans="1:6" x14ac:dyDescent="0.25">
      <c r="A4" s="1" t="s">
        <v>69</v>
      </c>
      <c r="B4">
        <v>16065</v>
      </c>
      <c r="C4">
        <v>13977</v>
      </c>
      <c r="D4">
        <f t="shared" ref="D4:D7" si="2">SUM(B4:C4)</f>
        <v>30042</v>
      </c>
      <c r="E4" s="4">
        <f t="shared" si="0"/>
        <v>0.53475134811264236</v>
      </c>
      <c r="F4" s="4">
        <f t="shared" si="1"/>
        <v>0.4652486518873577</v>
      </c>
    </row>
    <row r="5" spans="1:6" x14ac:dyDescent="0.25">
      <c r="A5" s="1" t="s">
        <v>70</v>
      </c>
      <c r="B5">
        <v>16267</v>
      </c>
      <c r="C5">
        <v>10509</v>
      </c>
      <c r="D5">
        <f t="shared" si="2"/>
        <v>26776</v>
      </c>
      <c r="E5" s="4">
        <f t="shared" si="0"/>
        <v>0.60752166118912454</v>
      </c>
      <c r="F5" s="4">
        <f t="shared" si="1"/>
        <v>0.3924783388108754</v>
      </c>
    </row>
    <row r="6" spans="1:6" x14ac:dyDescent="0.25">
      <c r="A6" s="1" t="s">
        <v>107</v>
      </c>
      <c r="B6">
        <v>21630</v>
      </c>
      <c r="C6">
        <v>13737</v>
      </c>
      <c r="D6">
        <f t="shared" si="2"/>
        <v>35367</v>
      </c>
      <c r="E6" s="4">
        <f>B6/D6</f>
        <v>0.6115870726948851</v>
      </c>
      <c r="F6" s="4">
        <f t="shared" si="1"/>
        <v>0.38841292730511495</v>
      </c>
    </row>
    <row r="7" spans="1:6" x14ac:dyDescent="0.25">
      <c r="A7" s="1" t="s">
        <v>15</v>
      </c>
      <c r="B7">
        <v>19075</v>
      </c>
      <c r="C7">
        <v>13719</v>
      </c>
      <c r="D7">
        <f t="shared" si="2"/>
        <v>32794</v>
      </c>
      <c r="E7" s="4">
        <f>B7/D7</f>
        <v>0.58166127950234803</v>
      </c>
      <c r="F7" s="4">
        <f t="shared" si="1"/>
        <v>0.41833872049765203</v>
      </c>
    </row>
    <row r="8" spans="1:6" x14ac:dyDescent="0.25">
      <c r="A8" s="1" t="s">
        <v>108</v>
      </c>
      <c r="B8">
        <v>6058</v>
      </c>
      <c r="C8">
        <v>5147</v>
      </c>
      <c r="D8">
        <f t="shared" ref="D8" si="3">SUM(B8:C8)</f>
        <v>11205</v>
      </c>
      <c r="E8" s="4">
        <f>B8/D8</f>
        <v>0.54065149486836239</v>
      </c>
      <c r="F8" s="4">
        <f t="shared" ref="F8" si="4">C8/D8</f>
        <v>0.45934850513163766</v>
      </c>
    </row>
    <row r="9" spans="1:6" x14ac:dyDescent="0.25">
      <c r="A9" s="2" t="s">
        <v>112</v>
      </c>
      <c r="B9">
        <f>SUM(B2:B8)</f>
        <v>164799</v>
      </c>
      <c r="C9">
        <f t="shared" ref="C9:D9" si="5">SUM(C2:C8)</f>
        <v>69335</v>
      </c>
      <c r="D9">
        <f t="shared" si="5"/>
        <v>234134</v>
      </c>
      <c r="E9" s="4">
        <f>B9/D9</f>
        <v>0.70386616211229469</v>
      </c>
      <c r="F9" s="4">
        <f>C9/D9</f>
        <v>0.29613383788770531</v>
      </c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F19"/>
  <sheetViews>
    <sheetView workbookViewId="0">
      <selection activeCell="F2" sqref="F2"/>
    </sheetView>
  </sheetViews>
  <sheetFormatPr defaultRowHeight="15" x14ac:dyDescent="0.25"/>
  <cols>
    <col min="1" max="1" width="25.140625" bestFit="1" customWidth="1"/>
    <col min="4" max="4" width="10" customWidth="1"/>
  </cols>
  <sheetData>
    <row r="1" spans="1:6" x14ac:dyDescent="0.25">
      <c r="A1" s="1" t="s">
        <v>109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18106</v>
      </c>
      <c r="C2">
        <v>26656</v>
      </c>
      <c r="D2">
        <f>SUM(B2:C2)</f>
        <v>44762</v>
      </c>
      <c r="E2" s="4">
        <f>B2/D2</f>
        <v>0.4044948840534382</v>
      </c>
      <c r="F2" s="4">
        <f>C2/D2</f>
        <v>0.59550511594656186</v>
      </c>
    </row>
    <row r="3" spans="1:6" x14ac:dyDescent="0.25">
      <c r="A3" s="1" t="s">
        <v>13</v>
      </c>
      <c r="B3">
        <v>26559</v>
      </c>
      <c r="C3">
        <v>8567</v>
      </c>
      <c r="D3">
        <f>SUM(B3:C3)</f>
        <v>35126</v>
      </c>
      <c r="E3" s="4">
        <f t="shared" ref="E3:E5" si="0">B3/D3</f>
        <v>0.75610658771280537</v>
      </c>
      <c r="F3" s="4">
        <f t="shared" ref="F3:F8" si="1">C3/D3</f>
        <v>0.24389341228719466</v>
      </c>
    </row>
    <row r="4" spans="1:6" x14ac:dyDescent="0.25">
      <c r="A4" s="1" t="s">
        <v>69</v>
      </c>
      <c r="B4">
        <v>26781</v>
      </c>
      <c r="C4">
        <v>5862</v>
      </c>
      <c r="D4">
        <f t="shared" ref="D4:D8" si="2">SUM(B4:C4)</f>
        <v>32643</v>
      </c>
      <c r="E4" s="4">
        <f t="shared" si="0"/>
        <v>0.82042091719511079</v>
      </c>
      <c r="F4" s="4">
        <f t="shared" si="1"/>
        <v>0.17957908280488927</v>
      </c>
    </row>
    <row r="5" spans="1:6" x14ac:dyDescent="0.25">
      <c r="A5" s="1" t="s">
        <v>70</v>
      </c>
      <c r="B5">
        <v>21645</v>
      </c>
      <c r="C5">
        <v>4402</v>
      </c>
      <c r="D5">
        <f t="shared" si="2"/>
        <v>26047</v>
      </c>
      <c r="E5" s="4">
        <f t="shared" si="0"/>
        <v>0.83099781164817443</v>
      </c>
      <c r="F5" s="4">
        <f t="shared" si="1"/>
        <v>0.16900218835182554</v>
      </c>
    </row>
    <row r="6" spans="1:6" x14ac:dyDescent="0.25">
      <c r="A6" s="1" t="s">
        <v>107</v>
      </c>
      <c r="B6">
        <v>27242</v>
      </c>
      <c r="C6">
        <v>6518</v>
      </c>
      <c r="D6">
        <f t="shared" si="2"/>
        <v>33760</v>
      </c>
      <c r="E6" s="4">
        <f>B6/D6</f>
        <v>0.80693127962085309</v>
      </c>
      <c r="F6" s="4">
        <f t="shared" si="1"/>
        <v>0.19306872037914691</v>
      </c>
    </row>
    <row r="7" spans="1:6" x14ac:dyDescent="0.25">
      <c r="A7" s="1" t="s">
        <v>15</v>
      </c>
      <c r="B7">
        <v>28732</v>
      </c>
      <c r="C7">
        <v>8401</v>
      </c>
      <c r="D7">
        <f t="shared" si="2"/>
        <v>37133</v>
      </c>
      <c r="E7" s="4">
        <f>B7/D7</f>
        <v>0.77375918993886839</v>
      </c>
      <c r="F7" s="4">
        <f t="shared" si="1"/>
        <v>0.22624081006113161</v>
      </c>
    </row>
    <row r="8" spans="1:6" x14ac:dyDescent="0.25">
      <c r="A8" s="1" t="s">
        <v>108</v>
      </c>
      <c r="B8">
        <v>15734</v>
      </c>
      <c r="C8">
        <v>8929</v>
      </c>
      <c r="D8">
        <f t="shared" si="2"/>
        <v>24663</v>
      </c>
      <c r="E8" s="4">
        <f>B8/D8</f>
        <v>0.63795969671167341</v>
      </c>
      <c r="F8" s="4">
        <f t="shared" si="1"/>
        <v>0.36204030328832665</v>
      </c>
    </row>
    <row r="9" spans="1:6" x14ac:dyDescent="0.25">
      <c r="A9" s="2" t="s">
        <v>112</v>
      </c>
      <c r="B9">
        <f>SUM(B2:B8)</f>
        <v>164799</v>
      </c>
      <c r="C9">
        <f t="shared" ref="C9:D9" si="3">SUM(C2:C8)</f>
        <v>69335</v>
      </c>
      <c r="D9">
        <f t="shared" si="3"/>
        <v>234134</v>
      </c>
      <c r="E9" s="4">
        <f>B9/D9</f>
        <v>0.70386616211229469</v>
      </c>
      <c r="F9" s="4">
        <f>C9/D9</f>
        <v>0.29613383788770531</v>
      </c>
    </row>
    <row r="12" spans="1:6" x14ac:dyDescent="0.25">
      <c r="C12" s="3">
        <f>C2/$C$9</f>
        <v>0.38445229681978799</v>
      </c>
    </row>
    <row r="13" spans="1:6" x14ac:dyDescent="0.25">
      <c r="C13" s="3">
        <f t="shared" ref="C13:C18" si="4">C3/$C$9</f>
        <v>0.12355952981899473</v>
      </c>
    </row>
    <row r="14" spans="1:6" x14ac:dyDescent="0.25">
      <c r="C14" s="3">
        <f t="shared" si="4"/>
        <v>8.4546044566236392E-2</v>
      </c>
    </row>
    <row r="15" spans="1:6" x14ac:dyDescent="0.25">
      <c r="C15" s="3">
        <f t="shared" si="4"/>
        <v>6.3488858440902865E-2</v>
      </c>
    </row>
    <row r="16" spans="1:6" x14ac:dyDescent="0.25">
      <c r="C16" s="3">
        <f t="shared" si="4"/>
        <v>9.4007355592413647E-2</v>
      </c>
    </row>
    <row r="17" spans="3:3" x14ac:dyDescent="0.25">
      <c r="C17" s="3">
        <f t="shared" si="4"/>
        <v>0.12116535660200475</v>
      </c>
    </row>
    <row r="18" spans="3:3" x14ac:dyDescent="0.25">
      <c r="C18" s="3">
        <f t="shared" si="4"/>
        <v>0.12878055815965964</v>
      </c>
    </row>
    <row r="19" spans="3:3" x14ac:dyDescent="0.25">
      <c r="C19" s="6">
        <f>SUM(C12:C18)</f>
        <v>1.0000000000000002</v>
      </c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F7"/>
  <sheetViews>
    <sheetView workbookViewId="0">
      <selection activeCell="B2" sqref="B2:C6"/>
    </sheetView>
  </sheetViews>
  <sheetFormatPr defaultRowHeight="15" x14ac:dyDescent="0.25"/>
  <cols>
    <col min="1" max="1" width="15.7109375" bestFit="1" customWidth="1"/>
    <col min="4" max="4" width="10" customWidth="1"/>
  </cols>
  <sheetData>
    <row r="1" spans="1:6" x14ac:dyDescent="0.25">
      <c r="A1" s="1" t="s">
        <v>110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111</v>
      </c>
      <c r="B2">
        <v>11545</v>
      </c>
      <c r="C2">
        <v>18432</v>
      </c>
      <c r="D2">
        <f>SUM(B2:C2)</f>
        <v>29977</v>
      </c>
      <c r="E2" s="4">
        <f>B2/D2</f>
        <v>0.38512859859225407</v>
      </c>
      <c r="F2" s="4">
        <f>C2/D2</f>
        <v>0.61487140140774599</v>
      </c>
    </row>
    <row r="3" spans="1:6" x14ac:dyDescent="0.25">
      <c r="A3" s="1" t="s">
        <v>19</v>
      </c>
      <c r="B3">
        <v>590</v>
      </c>
      <c r="C3">
        <v>7499</v>
      </c>
      <c r="D3">
        <f>SUM(B3:C3)</f>
        <v>8089</v>
      </c>
      <c r="E3" s="4">
        <f t="shared" ref="E3:E5" si="0">B3/D3</f>
        <v>7.2938558536283837E-2</v>
      </c>
      <c r="F3" s="4">
        <f t="shared" ref="F3:F5" si="1">C3/D3</f>
        <v>0.92706144146371616</v>
      </c>
    </row>
    <row r="4" spans="1:6" x14ac:dyDescent="0.25">
      <c r="A4" s="1" t="s">
        <v>103</v>
      </c>
      <c r="B4">
        <v>42536</v>
      </c>
      <c r="C4">
        <v>23274</v>
      </c>
      <c r="D4">
        <f t="shared" ref="D4:D6" si="2">SUM(B4:C4)</f>
        <v>65810</v>
      </c>
      <c r="E4" s="4">
        <f t="shared" si="0"/>
        <v>0.64634554019146029</v>
      </c>
      <c r="F4" s="4">
        <f t="shared" si="1"/>
        <v>0.35365445980853971</v>
      </c>
    </row>
    <row r="5" spans="1:6" x14ac:dyDescent="0.25">
      <c r="A5" s="1" t="s">
        <v>104</v>
      </c>
      <c r="B5">
        <v>48830</v>
      </c>
      <c r="C5">
        <v>9857</v>
      </c>
      <c r="D5">
        <f t="shared" si="2"/>
        <v>58687</v>
      </c>
      <c r="E5" s="4">
        <f t="shared" si="0"/>
        <v>0.83204116754988333</v>
      </c>
      <c r="F5" s="4">
        <f t="shared" si="1"/>
        <v>0.16795883245011672</v>
      </c>
    </row>
    <row r="6" spans="1:6" x14ac:dyDescent="0.25">
      <c r="A6" s="1" t="s">
        <v>72</v>
      </c>
      <c r="B6">
        <v>61298</v>
      </c>
      <c r="C6">
        <v>10273</v>
      </c>
      <c r="D6">
        <f t="shared" si="2"/>
        <v>71571</v>
      </c>
      <c r="E6" s="4">
        <f>B6/D6</f>
        <v>0.85646421036453313</v>
      </c>
      <c r="F6" s="4">
        <f>C6/D6</f>
        <v>0.14353578963546687</v>
      </c>
    </row>
    <row r="7" spans="1:6" x14ac:dyDescent="0.25">
      <c r="A7" s="2" t="s">
        <v>112</v>
      </c>
      <c r="B7">
        <f>SUM(B2:B6)</f>
        <v>164799</v>
      </c>
      <c r="C7">
        <f>SUM(C2:C6)</f>
        <v>69335</v>
      </c>
      <c r="D7">
        <f>SUM(D2:D6)</f>
        <v>234134</v>
      </c>
      <c r="E7" s="4">
        <f>B7/D7</f>
        <v>0.70386616211229469</v>
      </c>
      <c r="F7" s="4">
        <f>C7/D7</f>
        <v>0.29613383788770531</v>
      </c>
    </row>
  </sheetData>
  <conditionalFormatting sqref="E2:E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AB34-34FA-483A-BEB1-56E7902A5E3F}">
  <sheetPr>
    <tabColor rgb="FF00B050"/>
  </sheetPr>
  <dimension ref="A1:K24"/>
  <sheetViews>
    <sheetView workbookViewId="0">
      <selection sqref="A1:K1048576"/>
    </sheetView>
  </sheetViews>
  <sheetFormatPr defaultRowHeight="15" x14ac:dyDescent="0.25"/>
  <cols>
    <col min="1" max="1" width="18.140625" bestFit="1" customWidth="1"/>
    <col min="7" max="7" width="9.140625" style="10"/>
  </cols>
  <sheetData>
    <row r="1" spans="1:11" x14ac:dyDescent="0.25">
      <c r="A1" s="1" t="s">
        <v>118</v>
      </c>
      <c r="B1" s="1">
        <v>0</v>
      </c>
      <c r="C1" s="1">
        <v>1</v>
      </c>
      <c r="D1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1" x14ac:dyDescent="0.25">
      <c r="A2" s="1" t="s">
        <v>13</v>
      </c>
      <c r="B2">
        <v>4129</v>
      </c>
      <c r="C2">
        <v>6009</v>
      </c>
      <c r="D2">
        <f>SUM(B2:C2)</f>
        <v>10138</v>
      </c>
      <c r="E2" s="4">
        <f>B2/D2</f>
        <v>0.40727954231603869</v>
      </c>
      <c r="F2" s="4">
        <f>C2/D2</f>
        <v>0.59272045768396131</v>
      </c>
      <c r="G2" s="7">
        <f>E2/F2</f>
        <v>0.68713596272258282</v>
      </c>
      <c r="H2" s="3">
        <f>B2/$B$10</f>
        <v>2.5054763681818457E-2</v>
      </c>
      <c r="I2" s="3">
        <f>C2/$C$10</f>
        <v>8.6666185908992568E-2</v>
      </c>
      <c r="J2" s="7">
        <f>LN(H2/I2)</f>
        <v>-1.2409998187378064</v>
      </c>
      <c r="K2" s="8">
        <f>(H2-I2)*LN(H2/I2)</f>
        <v>7.6459763816101534E-2</v>
      </c>
    </row>
    <row r="3" spans="1:11" x14ac:dyDescent="0.25">
      <c r="A3" s="1" t="s">
        <v>119</v>
      </c>
      <c r="B3">
        <v>15971</v>
      </c>
      <c r="C3">
        <v>13682</v>
      </c>
      <c r="D3">
        <f t="shared" ref="D3:D9" si="0">SUM(B3:C3)</f>
        <v>29653</v>
      </c>
      <c r="E3" s="4">
        <f t="shared" ref="E3:E9" si="1">B3/D3</f>
        <v>0.53859643206420937</v>
      </c>
      <c r="F3" s="4">
        <f t="shared" ref="F3:F9" si="2">C3/D3</f>
        <v>0.46140356793579063</v>
      </c>
      <c r="G3" s="7">
        <f>E3/F3</f>
        <v>1.1673001023242218</v>
      </c>
      <c r="H3" s="3">
        <f t="shared" ref="H3:H8" si="3">B3/$B$10</f>
        <v>9.6911995825217381E-2</v>
      </c>
      <c r="I3" s="3">
        <f t="shared" ref="I3:I9" si="4">C3/$C$10</f>
        <v>0.19733179490877623</v>
      </c>
      <c r="J3" s="7">
        <f>LN(H3/I3)</f>
        <v>-0.71108324295460257</v>
      </c>
      <c r="K3" s="8">
        <f t="shared" ref="K3:K9" si="5">(H3-I3)*LN(H3/I3)</f>
        <v>7.1406836389186656E-2</v>
      </c>
    </row>
    <row r="4" spans="1:11" x14ac:dyDescent="0.25">
      <c r="A4" s="1" t="s">
        <v>120</v>
      </c>
      <c r="B4">
        <v>30364</v>
      </c>
      <c r="C4">
        <v>17489</v>
      </c>
      <c r="D4">
        <f t="shared" si="0"/>
        <v>47853</v>
      </c>
      <c r="E4" s="4">
        <f t="shared" si="1"/>
        <v>0.6345265709568888</v>
      </c>
      <c r="F4" s="4">
        <f t="shared" si="2"/>
        <v>0.3654734290431112</v>
      </c>
      <c r="G4" s="7">
        <f>E4/F4</f>
        <v>1.7361770255589228</v>
      </c>
      <c r="H4" s="3">
        <f t="shared" si="3"/>
        <v>0.18424869082943465</v>
      </c>
      <c r="I4" s="3">
        <f t="shared" si="4"/>
        <v>0.25223912886709454</v>
      </c>
      <c r="J4" s="7">
        <f t="shared" ref="J4:J9" si="6">LN(H4/I4)</f>
        <v>-0.31409113600250099</v>
      </c>
      <c r="K4" s="8">
        <f t="shared" si="5"/>
        <v>2.1355193920556247E-2</v>
      </c>
    </row>
    <row r="5" spans="1:11" x14ac:dyDescent="0.25">
      <c r="A5" s="1" t="s">
        <v>121</v>
      </c>
      <c r="B5">
        <v>36222</v>
      </c>
      <c r="C5">
        <v>13591</v>
      </c>
      <c r="D5">
        <f t="shared" si="0"/>
        <v>49813</v>
      </c>
      <c r="E5" s="4">
        <f t="shared" si="1"/>
        <v>0.7271595768172967</v>
      </c>
      <c r="F5" s="4">
        <f t="shared" si="2"/>
        <v>0.2728404231827033</v>
      </c>
      <c r="G5" s="7">
        <f t="shared" ref="G5:G9" si="7">E5/F5</f>
        <v>2.6651460525347659</v>
      </c>
      <c r="H5" s="3">
        <f t="shared" si="3"/>
        <v>0.21979502302805234</v>
      </c>
      <c r="I5" s="3">
        <f t="shared" si="4"/>
        <v>0.19601932645849859</v>
      </c>
      <c r="J5" s="7">
        <f t="shared" si="6"/>
        <v>0.11448213977916523</v>
      </c>
      <c r="K5" s="8">
        <f t="shared" si="5"/>
        <v>2.7218926180226717E-3</v>
      </c>
    </row>
    <row r="6" spans="1:11" x14ac:dyDescent="0.25">
      <c r="A6" s="1" t="s">
        <v>122</v>
      </c>
      <c r="B6">
        <v>33125</v>
      </c>
      <c r="C6">
        <v>7394</v>
      </c>
      <c r="D6">
        <f t="shared" si="0"/>
        <v>40519</v>
      </c>
      <c r="E6" s="4">
        <f t="shared" si="1"/>
        <v>0.81751770774204691</v>
      </c>
      <c r="F6" s="4">
        <f t="shared" si="2"/>
        <v>0.18248229225795307</v>
      </c>
      <c r="G6" s="7">
        <f t="shared" si="7"/>
        <v>4.4799837706248304</v>
      </c>
      <c r="H6" s="3">
        <f t="shared" si="3"/>
        <v>0.20100243326719217</v>
      </c>
      <c r="I6" s="3">
        <f t="shared" si="4"/>
        <v>0.10664166726761376</v>
      </c>
      <c r="J6" s="7">
        <f t="shared" si="6"/>
        <v>0.63384270350197758</v>
      </c>
      <c r="K6" s="8">
        <f t="shared" si="5"/>
        <v>5.9809883025690264E-2</v>
      </c>
    </row>
    <row r="7" spans="1:11" x14ac:dyDescent="0.25">
      <c r="A7" s="1" t="s">
        <v>123</v>
      </c>
      <c r="B7">
        <v>32050</v>
      </c>
      <c r="C7">
        <v>7602</v>
      </c>
      <c r="D7">
        <f t="shared" si="0"/>
        <v>39652</v>
      </c>
      <c r="E7" s="4">
        <f t="shared" si="1"/>
        <v>0.80828205386865737</v>
      </c>
      <c r="F7" s="4">
        <f t="shared" si="2"/>
        <v>0.19171794613134269</v>
      </c>
      <c r="G7" s="7">
        <f t="shared" si="7"/>
        <v>4.2159957905814265</v>
      </c>
      <c r="H7" s="3">
        <f t="shared" si="3"/>
        <v>0.19447933543286064</v>
      </c>
      <c r="I7" s="3">
        <f t="shared" si="4"/>
        <v>0.10964159515396264</v>
      </c>
      <c r="J7" s="7">
        <f t="shared" si="6"/>
        <v>0.57310909250965358</v>
      </c>
      <c r="K7" s="8">
        <f t="shared" si="5"/>
        <v>4.8621280341808917E-2</v>
      </c>
    </row>
    <row r="8" spans="1:11" x14ac:dyDescent="0.25">
      <c r="A8" s="1" t="s">
        <v>124</v>
      </c>
      <c r="B8">
        <v>6310</v>
      </c>
      <c r="C8">
        <v>1624</v>
      </c>
      <c r="D8">
        <f t="shared" si="0"/>
        <v>7934</v>
      </c>
      <c r="E8" s="4">
        <f t="shared" si="1"/>
        <v>0.79531131837660696</v>
      </c>
      <c r="F8" s="4">
        <f t="shared" si="2"/>
        <v>0.20468868162339299</v>
      </c>
      <c r="G8" s="7">
        <f t="shared" si="7"/>
        <v>3.8854679802955663</v>
      </c>
      <c r="H8" s="3">
        <f t="shared" si="3"/>
        <v>3.8289067288029659E-2</v>
      </c>
      <c r="I8" s="3">
        <f t="shared" si="4"/>
        <v>2.3422513881877841E-2</v>
      </c>
      <c r="J8" s="7">
        <f t="shared" si="6"/>
        <v>0.49146671452366697</v>
      </c>
      <c r="K8" s="8">
        <f t="shared" si="5"/>
        <v>7.3064161588120647E-3</v>
      </c>
    </row>
    <row r="9" spans="1:11" x14ac:dyDescent="0.25">
      <c r="A9" s="1" t="s">
        <v>17</v>
      </c>
      <c r="B9">
        <v>6628</v>
      </c>
      <c r="C9">
        <v>1944</v>
      </c>
      <c r="D9">
        <f t="shared" si="0"/>
        <v>8572</v>
      </c>
      <c r="E9" s="4">
        <f t="shared" si="1"/>
        <v>0.77321511899206719</v>
      </c>
      <c r="F9" s="4">
        <f t="shared" si="2"/>
        <v>0.22678488100793281</v>
      </c>
      <c r="G9" s="7">
        <f t="shared" si="7"/>
        <v>3.4094650205761314</v>
      </c>
      <c r="H9" s="3">
        <f>B9/$B$10</f>
        <v>4.0218690647394702E-2</v>
      </c>
      <c r="I9" s="3">
        <f t="shared" si="4"/>
        <v>2.8037787553183816E-2</v>
      </c>
      <c r="J9" s="7">
        <f t="shared" si="6"/>
        <v>0.36077867323610058</v>
      </c>
      <c r="K9" s="8">
        <f t="shared" si="5"/>
        <v>4.3946100571469159E-3</v>
      </c>
    </row>
    <row r="10" spans="1:11" x14ac:dyDescent="0.25">
      <c r="A10" s="2" t="s">
        <v>112</v>
      </c>
      <c r="B10">
        <f>SUM(B2:B9)</f>
        <v>164799</v>
      </c>
      <c r="C10">
        <f>SUM(C2:C9)</f>
        <v>69335</v>
      </c>
      <c r="D10">
        <f>SUM(B10:C10)</f>
        <v>234134</v>
      </c>
      <c r="E10" s="4">
        <v>0.77321511899206719</v>
      </c>
      <c r="F10" s="4">
        <v>0.22678488100793281</v>
      </c>
      <c r="K10" s="9">
        <f>SUM(K2:K9)</f>
        <v>0.29207587632732523</v>
      </c>
    </row>
    <row r="11" spans="1:11" x14ac:dyDescent="0.25">
      <c r="E11" s="4"/>
      <c r="F11" s="4"/>
    </row>
    <row r="12" spans="1:11" x14ac:dyDescent="0.25">
      <c r="B12" s="3">
        <f>B2/$B$10</f>
        <v>2.5054763681818457E-2</v>
      </c>
      <c r="C12" s="3">
        <f>C2/$C$10</f>
        <v>8.6666185908992568E-2</v>
      </c>
      <c r="E12" s="4"/>
      <c r="F12" s="4"/>
    </row>
    <row r="13" spans="1:11" x14ac:dyDescent="0.25">
      <c r="B13" s="3">
        <f t="shared" ref="B13:B18" si="8">B3/$B$10</f>
        <v>9.6911995825217381E-2</v>
      </c>
      <c r="C13" s="3">
        <f t="shared" ref="C13:C19" si="9">C3/$C$10</f>
        <v>0.19733179490877623</v>
      </c>
      <c r="E13" s="4"/>
      <c r="F13" s="4"/>
    </row>
    <row r="14" spans="1:11" x14ac:dyDescent="0.25">
      <c r="B14" s="3">
        <f t="shared" si="8"/>
        <v>0.18424869082943465</v>
      </c>
      <c r="C14" s="3">
        <f t="shared" si="9"/>
        <v>0.25223912886709454</v>
      </c>
      <c r="E14" s="4"/>
      <c r="F14" s="4"/>
    </row>
    <row r="15" spans="1:11" x14ac:dyDescent="0.25">
      <c r="B15" s="3">
        <f t="shared" si="8"/>
        <v>0.21979502302805234</v>
      </c>
      <c r="C15" s="3">
        <f t="shared" si="9"/>
        <v>0.19601932645849859</v>
      </c>
      <c r="E15" s="4"/>
      <c r="F15" s="4"/>
    </row>
    <row r="16" spans="1:11" x14ac:dyDescent="0.25">
      <c r="B16" s="3">
        <f t="shared" si="8"/>
        <v>0.20100243326719217</v>
      </c>
      <c r="C16" s="3">
        <f t="shared" si="9"/>
        <v>0.10664166726761376</v>
      </c>
      <c r="E16" s="4"/>
      <c r="F16" s="4"/>
    </row>
    <row r="17" spans="2:6" x14ac:dyDescent="0.25">
      <c r="B17" s="3">
        <f t="shared" si="8"/>
        <v>0.19447933543286064</v>
      </c>
      <c r="C17" s="3">
        <f t="shared" si="9"/>
        <v>0.10964159515396264</v>
      </c>
      <c r="E17" s="4"/>
      <c r="F17" s="4"/>
    </row>
    <row r="18" spans="2:6" x14ac:dyDescent="0.25">
      <c r="B18" s="3">
        <f t="shared" si="8"/>
        <v>3.8289067288029659E-2</v>
      </c>
      <c r="C18" s="3">
        <f t="shared" si="9"/>
        <v>2.3422513881877841E-2</v>
      </c>
      <c r="E18" s="4"/>
      <c r="F18" s="4"/>
    </row>
    <row r="19" spans="2:6" x14ac:dyDescent="0.25">
      <c r="B19" s="3">
        <f>B9/$B$10</f>
        <v>4.0218690647394702E-2</v>
      </c>
      <c r="C19" s="3">
        <f t="shared" si="9"/>
        <v>2.8037787553183816E-2</v>
      </c>
      <c r="E19" s="4"/>
      <c r="F19" s="4"/>
    </row>
    <row r="20" spans="2:6" x14ac:dyDescent="0.25">
      <c r="E20" s="4"/>
      <c r="F20" s="4"/>
    </row>
    <row r="21" spans="2:6" x14ac:dyDescent="0.25">
      <c r="E21" s="4"/>
      <c r="F21" s="4"/>
    </row>
    <row r="22" spans="2:6" x14ac:dyDescent="0.25">
      <c r="E22" s="4"/>
      <c r="F22" s="4"/>
    </row>
    <row r="23" spans="2:6" x14ac:dyDescent="0.25">
      <c r="E23" s="4"/>
      <c r="F23" s="4"/>
    </row>
    <row r="24" spans="2:6" x14ac:dyDescent="0.25">
      <c r="E24" s="4"/>
      <c r="F24" s="4"/>
    </row>
  </sheetData>
  <conditionalFormatting sqref="E2:E9 E11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11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F3D5-9D5E-420C-B8C0-BDC9FEC5ED26}">
  <sheetPr>
    <tabColor rgb="FF00B050"/>
  </sheetPr>
  <dimension ref="A1:K24"/>
  <sheetViews>
    <sheetView workbookViewId="0">
      <selection activeCell="G1" sqref="G1:K1048576"/>
    </sheetView>
  </sheetViews>
  <sheetFormatPr defaultRowHeight="15" x14ac:dyDescent="0.25"/>
  <cols>
    <col min="1" max="1" width="18.140625" bestFit="1" customWidth="1"/>
    <col min="7" max="7" width="9.140625" style="10"/>
  </cols>
  <sheetData>
    <row r="1" spans="1:11" x14ac:dyDescent="0.25">
      <c r="A1" s="1" t="s">
        <v>125</v>
      </c>
      <c r="B1" s="1">
        <v>0</v>
      </c>
      <c r="C1" s="1">
        <v>1</v>
      </c>
      <c r="D1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1" x14ac:dyDescent="0.25">
      <c r="A2" s="1" t="s">
        <v>13</v>
      </c>
      <c r="B2">
        <v>11505</v>
      </c>
      <c r="C2">
        <v>8510</v>
      </c>
      <c r="D2">
        <f>SUM(B2:C2)</f>
        <v>20015</v>
      </c>
      <c r="E2" s="4">
        <f>B2/D2</f>
        <v>0.57481888583562324</v>
      </c>
      <c r="F2" s="4">
        <f>C2/D2</f>
        <v>0.42518111416437671</v>
      </c>
      <c r="G2" s="7">
        <f>E2/F2</f>
        <v>1.3519388954171563</v>
      </c>
      <c r="H2" s="3">
        <f>B2/$B$10</f>
        <v>6.9812316822310816E-2</v>
      </c>
      <c r="I2" s="3">
        <f>C2/$C$10</f>
        <v>0.12273743419629336</v>
      </c>
      <c r="J2" s="7">
        <f>LN(H2/I2)</f>
        <v>-0.56423693938792219</v>
      </c>
      <c r="K2" s="8">
        <f>(H2-I2)*LN(H2/I2)</f>
        <v>2.9862306243842458E-2</v>
      </c>
    </row>
    <row r="3" spans="1:11" x14ac:dyDescent="0.25">
      <c r="A3" s="1" t="s">
        <v>119</v>
      </c>
      <c r="B3">
        <v>17642</v>
      </c>
      <c r="C3">
        <v>11015</v>
      </c>
      <c r="D3">
        <f t="shared" ref="D3:D9" si="0">SUM(B3:C3)</f>
        <v>28657</v>
      </c>
      <c r="E3" s="4">
        <f t="shared" ref="E3:E9" si="1">B3/D3</f>
        <v>0.6156261995324005</v>
      </c>
      <c r="F3" s="4">
        <f t="shared" ref="F3:F9" si="2">C3/D3</f>
        <v>0.38437380046759956</v>
      </c>
      <c r="G3" s="7">
        <f>E3/F3</f>
        <v>1.6016341352700862</v>
      </c>
      <c r="H3" s="3">
        <f t="shared" ref="H3:H8" si="3">B3/$B$10</f>
        <v>0.107051620458862</v>
      </c>
      <c r="I3" s="3">
        <f t="shared" ref="I3:I9" si="4">C3/$C$10</f>
        <v>0.15886637340448548</v>
      </c>
      <c r="J3" s="7">
        <f>LN(H3/I3)</f>
        <v>-0.39475227770769999</v>
      </c>
      <c r="K3" s="8">
        <f t="shared" ref="K3:K9" si="5">(H3-I3)*LN(H3/I3)</f>
        <v>2.0453991744146624E-2</v>
      </c>
    </row>
    <row r="4" spans="1:11" x14ac:dyDescent="0.25">
      <c r="A4" s="1" t="s">
        <v>120</v>
      </c>
      <c r="B4">
        <v>39357</v>
      </c>
      <c r="C4">
        <v>19176</v>
      </c>
      <c r="D4">
        <f t="shared" si="0"/>
        <v>58533</v>
      </c>
      <c r="E4" s="4">
        <f t="shared" si="1"/>
        <v>0.67238993388345036</v>
      </c>
      <c r="F4" s="4">
        <f t="shared" si="2"/>
        <v>0.32761006611654964</v>
      </c>
      <c r="G4" s="7">
        <f>E4/F4</f>
        <v>2.0524092615769711</v>
      </c>
      <c r="H4" s="3">
        <f t="shared" si="3"/>
        <v>0.23881819671235868</v>
      </c>
      <c r="I4" s="3">
        <f t="shared" si="4"/>
        <v>0.27657027475301077</v>
      </c>
      <c r="J4" s="7">
        <f t="shared" ref="J4:J9" si="6">LN(H4/I4)</f>
        <v>-0.14676236765504894</v>
      </c>
      <c r="K4" s="8">
        <f t="shared" si="5"/>
        <v>5.5405843571442815E-3</v>
      </c>
    </row>
    <row r="5" spans="1:11" x14ac:dyDescent="0.25">
      <c r="A5" s="1" t="s">
        <v>121</v>
      </c>
      <c r="B5">
        <v>42348</v>
      </c>
      <c r="C5">
        <v>14704</v>
      </c>
      <c r="D5">
        <f t="shared" si="0"/>
        <v>57052</v>
      </c>
      <c r="E5" s="4">
        <f t="shared" si="1"/>
        <v>0.74227020963331702</v>
      </c>
      <c r="F5" s="4">
        <f t="shared" si="2"/>
        <v>0.25772979036668303</v>
      </c>
      <c r="G5" s="7">
        <f t="shared" ref="G5:G9" si="7">E5/F5</f>
        <v>2.8800326441784549</v>
      </c>
      <c r="H5" s="3">
        <f t="shared" si="3"/>
        <v>0.2569675786867639</v>
      </c>
      <c r="I5" s="3">
        <f t="shared" si="4"/>
        <v>0.21207182519650969</v>
      </c>
      <c r="J5" s="7">
        <f t="shared" si="6"/>
        <v>0.19202490857783366</v>
      </c>
      <c r="K5" s="8">
        <f t="shared" si="5"/>
        <v>8.6211029594990204E-3</v>
      </c>
    </row>
    <row r="6" spans="1:11" x14ac:dyDescent="0.25">
      <c r="A6" s="1" t="s">
        <v>122</v>
      </c>
      <c r="B6">
        <v>24586</v>
      </c>
      <c r="C6">
        <v>6608</v>
      </c>
      <c r="D6">
        <f t="shared" si="0"/>
        <v>31194</v>
      </c>
      <c r="E6" s="4">
        <f t="shared" si="1"/>
        <v>0.78816439058793353</v>
      </c>
      <c r="F6" s="4">
        <f t="shared" si="2"/>
        <v>0.21183560941206642</v>
      </c>
      <c r="G6" s="7">
        <f t="shared" si="7"/>
        <v>3.7206416464891041</v>
      </c>
      <c r="H6" s="3">
        <f t="shared" si="3"/>
        <v>0.14918779846965091</v>
      </c>
      <c r="I6" s="3">
        <f t="shared" si="4"/>
        <v>9.5305401312468452E-2</v>
      </c>
      <c r="J6" s="7">
        <f t="shared" si="6"/>
        <v>0.44811941873650374</v>
      </c>
      <c r="K6" s="8">
        <f t="shared" si="5"/>
        <v>2.4145748494206046E-2</v>
      </c>
    </row>
    <row r="7" spans="1:11" x14ac:dyDescent="0.25">
      <c r="A7" s="1" t="s">
        <v>123</v>
      </c>
      <c r="B7">
        <v>22604</v>
      </c>
      <c r="C7">
        <v>6561</v>
      </c>
      <c r="D7">
        <f t="shared" si="0"/>
        <v>29165</v>
      </c>
      <c r="E7" s="4">
        <f t="shared" si="1"/>
        <v>0.77503857363277906</v>
      </c>
      <c r="F7" s="4">
        <f t="shared" si="2"/>
        <v>0.224961426367221</v>
      </c>
      <c r="G7" s="7">
        <f t="shared" si="7"/>
        <v>3.4452065233958238</v>
      </c>
      <c r="H7" s="3">
        <f t="shared" si="3"/>
        <v>0.13716102646253922</v>
      </c>
      <c r="I7" s="3">
        <f t="shared" si="4"/>
        <v>9.4627532991995389E-2</v>
      </c>
      <c r="J7" s="7">
        <f t="shared" si="6"/>
        <v>0.37120713111488784</v>
      </c>
      <c r="K7" s="8">
        <f t="shared" si="5"/>
        <v>1.5788736087494391E-2</v>
      </c>
    </row>
    <row r="8" spans="1:11" x14ac:dyDescent="0.25">
      <c r="A8" s="1" t="s">
        <v>124</v>
      </c>
      <c r="B8">
        <v>3670</v>
      </c>
      <c r="C8">
        <v>1323</v>
      </c>
      <c r="D8">
        <f t="shared" si="0"/>
        <v>4993</v>
      </c>
      <c r="E8" s="4">
        <f t="shared" si="1"/>
        <v>0.73502904065691965</v>
      </c>
      <c r="F8" s="4">
        <f t="shared" si="2"/>
        <v>0.26497095934308029</v>
      </c>
      <c r="G8" s="7">
        <f t="shared" si="7"/>
        <v>2.7739984882842026</v>
      </c>
      <c r="H8" s="3">
        <f t="shared" si="3"/>
        <v>2.2269552606508536E-2</v>
      </c>
      <c r="I8" s="3">
        <f t="shared" si="4"/>
        <v>1.9081272084805655E-2</v>
      </c>
      <c r="J8" s="7">
        <f t="shared" si="6"/>
        <v>0.15451305664369175</v>
      </c>
      <c r="K8" s="8">
        <f t="shared" si="5"/>
        <v>4.9263096884585628E-4</v>
      </c>
    </row>
    <row r="9" spans="1:11" x14ac:dyDescent="0.25">
      <c r="A9" s="1" t="s">
        <v>17</v>
      </c>
      <c r="B9">
        <v>3087</v>
      </c>
      <c r="C9">
        <v>1438</v>
      </c>
      <c r="D9">
        <f t="shared" si="0"/>
        <v>4525</v>
      </c>
      <c r="E9" s="4">
        <f t="shared" si="1"/>
        <v>0.68220994475138119</v>
      </c>
      <c r="F9" s="4">
        <f t="shared" si="2"/>
        <v>0.31779005524861881</v>
      </c>
      <c r="G9" s="7">
        <f t="shared" si="7"/>
        <v>2.1467315716272597</v>
      </c>
      <c r="H9" s="3">
        <f>B9/$B$10</f>
        <v>1.8731909781005952E-2</v>
      </c>
      <c r="I9" s="3">
        <f t="shared" si="4"/>
        <v>2.0739886060431239E-2</v>
      </c>
      <c r="J9" s="7">
        <f t="shared" si="6"/>
        <v>-0.10183023406880123</v>
      </c>
      <c r="K9" s="8">
        <f t="shared" si="5"/>
        <v>2.0447269453847757E-4</v>
      </c>
    </row>
    <row r="10" spans="1:11" x14ac:dyDescent="0.25">
      <c r="A10" s="2" t="s">
        <v>112</v>
      </c>
      <c r="B10">
        <f>SUM(B2:B9)</f>
        <v>164799</v>
      </c>
      <c r="C10">
        <f>SUM(C2:C9)</f>
        <v>69335</v>
      </c>
      <c r="D10">
        <f>SUM(B10:C10)</f>
        <v>234134</v>
      </c>
      <c r="E10" s="4">
        <v>0.77321511899206719</v>
      </c>
      <c r="F10" s="4">
        <v>0.22678488100793281</v>
      </c>
      <c r="K10" s="9">
        <f>SUM(K2:K9)</f>
        <v>0.10510957354971716</v>
      </c>
    </row>
    <row r="11" spans="1:11" x14ac:dyDescent="0.25">
      <c r="E11" s="4"/>
      <c r="F11" s="4"/>
    </row>
    <row r="12" spans="1:11" x14ac:dyDescent="0.25">
      <c r="E12" s="4"/>
      <c r="F12" s="4"/>
    </row>
    <row r="13" spans="1:11" x14ac:dyDescent="0.25">
      <c r="E13" s="4"/>
      <c r="F13" s="4"/>
    </row>
    <row r="14" spans="1:11" x14ac:dyDescent="0.25">
      <c r="E14" s="4"/>
      <c r="F14" s="4"/>
    </row>
    <row r="15" spans="1:11" x14ac:dyDescent="0.25">
      <c r="E15" s="4"/>
      <c r="F15" s="4"/>
    </row>
    <row r="16" spans="1:11" x14ac:dyDescent="0.25"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</sheetData>
  <conditionalFormatting sqref="E2:E9 E11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11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11"/>
  <sheetViews>
    <sheetView workbookViewId="0">
      <selection activeCell="F21" sqref="F21"/>
    </sheetView>
  </sheetViews>
  <sheetFormatPr defaultRowHeight="15" x14ac:dyDescent="0.25"/>
  <cols>
    <col min="1" max="1" width="28" bestFit="1" customWidth="1"/>
    <col min="4" max="4" width="9.42578125" customWidth="1"/>
    <col min="7" max="7" width="9.140625" style="10"/>
  </cols>
  <sheetData>
    <row r="1" spans="1:12" x14ac:dyDescent="0.25">
      <c r="A1" s="1" t="s">
        <v>18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2" x14ac:dyDescent="0.25">
      <c r="A2" s="1" t="s">
        <v>19</v>
      </c>
      <c r="B2">
        <v>34547</v>
      </c>
      <c r="C2">
        <v>42119</v>
      </c>
      <c r="D2">
        <f>SUM(B2:C2)</f>
        <v>76666</v>
      </c>
      <c r="E2" s="4">
        <f>B2/D2</f>
        <v>0.45061696188662509</v>
      </c>
      <c r="F2" s="4">
        <f>C2/D2</f>
        <v>0.54938303811337486</v>
      </c>
      <c r="G2" s="7">
        <f>E2/F2</f>
        <v>0.8202236520335241</v>
      </c>
      <c r="H2" s="3">
        <f>B2/$B$11</f>
        <v>0.20963112640246603</v>
      </c>
      <c r="I2" s="3">
        <f>C2/$C$11</f>
        <v>0.60747097425542651</v>
      </c>
      <c r="J2" s="7">
        <f>LN(H2/I2)</f>
        <v>-1.0639549498199929</v>
      </c>
      <c r="K2" s="8">
        <f>(H2-I2)*LN(H2/I2)</f>
        <v>0.42328367535879019</v>
      </c>
    </row>
    <row r="3" spans="1:12" x14ac:dyDescent="0.25">
      <c r="A3" s="1" t="s">
        <v>20</v>
      </c>
      <c r="B3">
        <v>52976</v>
      </c>
      <c r="C3">
        <v>9704</v>
      </c>
      <c r="D3">
        <f t="shared" ref="D3:D10" si="0">SUM(B3:C3)</f>
        <v>62680</v>
      </c>
      <c r="E3" s="4">
        <f t="shared" ref="E3:E6" si="1">B3/D3</f>
        <v>0.84518187619655394</v>
      </c>
      <c r="F3" s="4">
        <f t="shared" ref="F3:F6" si="2">C3/D3</f>
        <v>0.15481812380344606</v>
      </c>
      <c r="G3" s="7">
        <f t="shared" ref="G3:G5" si="3">E3/F3</f>
        <v>5.4591920857378406</v>
      </c>
      <c r="H3" s="3">
        <f t="shared" ref="H3:H9" si="4">B3/$B$11</f>
        <v>0.32145826127585725</v>
      </c>
      <c r="I3" s="3">
        <f t="shared" ref="I3:I9" si="5">C3/$C$11</f>
        <v>0.13995817408235378</v>
      </c>
      <c r="J3" s="7">
        <f t="shared" ref="J3:J5" si="6">LN(H3/I3)</f>
        <v>0.83152408887317286</v>
      </c>
      <c r="K3" s="8">
        <f t="shared" ref="K3:K9" si="7">(H3-I3)*LN(H3/I3)</f>
        <v>0.15092169463397939</v>
      </c>
    </row>
    <row r="4" spans="1:12" x14ac:dyDescent="0.25">
      <c r="A4" s="1" t="s">
        <v>21</v>
      </c>
      <c r="B4">
        <v>26870</v>
      </c>
      <c r="C4">
        <v>5294</v>
      </c>
      <c r="D4">
        <f t="shared" si="0"/>
        <v>32164</v>
      </c>
      <c r="E4" s="4">
        <f t="shared" si="1"/>
        <v>0.83540604402437513</v>
      </c>
      <c r="F4" s="4">
        <f t="shared" si="2"/>
        <v>0.16459395597562493</v>
      </c>
      <c r="G4" s="7">
        <f t="shared" si="3"/>
        <v>5.0755572346052134</v>
      </c>
      <c r="H4" s="3">
        <f t="shared" si="4"/>
        <v>0.16304710586836085</v>
      </c>
      <c r="I4" s="3">
        <f t="shared" si="5"/>
        <v>7.6353933799668275E-2</v>
      </c>
      <c r="J4" s="7">
        <f t="shared" si="6"/>
        <v>0.75865959853252185</v>
      </c>
      <c r="K4" s="8">
        <f t="shared" si="7"/>
        <v>6.577060711714515E-2</v>
      </c>
    </row>
    <row r="5" spans="1:12" x14ac:dyDescent="0.25">
      <c r="A5" s="1" t="s">
        <v>22</v>
      </c>
      <c r="B5">
        <v>16391</v>
      </c>
      <c r="C5">
        <v>3308</v>
      </c>
      <c r="D5">
        <f t="shared" si="0"/>
        <v>19699</v>
      </c>
      <c r="E5" s="4">
        <f t="shared" si="1"/>
        <v>0.83207269404538298</v>
      </c>
      <c r="F5" s="4">
        <f t="shared" si="2"/>
        <v>0.167927305954617</v>
      </c>
      <c r="G5" s="7">
        <f t="shared" si="3"/>
        <v>4.9549576783555009</v>
      </c>
      <c r="H5" s="3">
        <f t="shared" si="4"/>
        <v>9.9460554979095742E-2</v>
      </c>
      <c r="I5" s="3">
        <f t="shared" si="5"/>
        <v>4.7710391577125547E-2</v>
      </c>
      <c r="J5" s="7">
        <f t="shared" si="6"/>
        <v>0.73461190625580963</v>
      </c>
      <c r="K5" s="8">
        <f t="shared" si="7"/>
        <v>3.8016286185770957E-2</v>
      </c>
    </row>
    <row r="6" spans="1:12" x14ac:dyDescent="0.25">
      <c r="A6" s="1" t="s">
        <v>23</v>
      </c>
      <c r="B6">
        <v>10474</v>
      </c>
      <c r="C6">
        <v>2306</v>
      </c>
      <c r="D6">
        <f t="shared" si="0"/>
        <v>12780</v>
      </c>
      <c r="E6" s="4">
        <f t="shared" si="1"/>
        <v>0.81956181533646322</v>
      </c>
      <c r="F6" s="4">
        <f t="shared" si="2"/>
        <v>0.18043818466353678</v>
      </c>
      <c r="G6" s="7">
        <f>E6/F6</f>
        <v>4.5420641803989588</v>
      </c>
      <c r="H6" s="3">
        <f t="shared" si="4"/>
        <v>6.3556210899337981E-2</v>
      </c>
      <c r="I6" s="3">
        <f t="shared" si="5"/>
        <v>3.3258815893848707E-2</v>
      </c>
      <c r="J6" s="7">
        <f>LN(H6/I6)</f>
        <v>0.64760485372046006</v>
      </c>
      <c r="K6" s="8">
        <f t="shared" si="7"/>
        <v>1.9620740060640879E-2</v>
      </c>
    </row>
    <row r="7" spans="1:12" x14ac:dyDescent="0.25">
      <c r="A7" s="1" t="s">
        <v>24</v>
      </c>
      <c r="B7">
        <v>6819</v>
      </c>
      <c r="C7">
        <v>1639</v>
      </c>
      <c r="D7">
        <f t="shared" si="0"/>
        <v>8458</v>
      </c>
      <c r="E7" s="4">
        <f>B7/D7</f>
        <v>0.8062189642941594</v>
      </c>
      <c r="F7" s="4">
        <f>C7/D7</f>
        <v>0.19378103570584063</v>
      </c>
      <c r="G7" s="7">
        <f t="shared" ref="G7:G10" si="8">E7/F7</f>
        <v>4.1604636973764491</v>
      </c>
      <c r="H7" s="3">
        <f t="shared" si="4"/>
        <v>4.1377678262610816E-2</v>
      </c>
      <c r="I7" s="3">
        <f t="shared" si="5"/>
        <v>2.3638854835220307E-2</v>
      </c>
      <c r="J7" s="7">
        <f t="shared" ref="J7:J9" si="9">LN(H7/I7)</f>
        <v>0.5598498134868547</v>
      </c>
      <c r="K7" s="8">
        <f t="shared" si="7"/>
        <v>9.9310769873008249E-3</v>
      </c>
    </row>
    <row r="8" spans="1:12" x14ac:dyDescent="0.25">
      <c r="A8" s="1" t="s">
        <v>25</v>
      </c>
      <c r="B8">
        <v>4659</v>
      </c>
      <c r="C8">
        <v>1097</v>
      </c>
      <c r="D8">
        <f t="shared" si="0"/>
        <v>5756</v>
      </c>
      <c r="E8" s="4">
        <f>B8/D8</f>
        <v>0.80941626129256428</v>
      </c>
      <c r="F8" s="4">
        <f>C8/D8</f>
        <v>0.19058373870743572</v>
      </c>
      <c r="G8" s="7">
        <f t="shared" si="8"/>
        <v>4.2470373746581584</v>
      </c>
      <c r="H8" s="3">
        <f t="shared" si="4"/>
        <v>2.8270802614093531E-2</v>
      </c>
      <c r="I8" s="3">
        <f>C8/$C$11</f>
        <v>1.5821735054445805E-2</v>
      </c>
      <c r="J8" s="7">
        <f t="shared" si="9"/>
        <v>0.58044493125159802</v>
      </c>
      <c r="K8" s="8">
        <f>(H8-I8)*LN(H8/I8)</f>
        <v>7.2259981638062229E-3</v>
      </c>
    </row>
    <row r="9" spans="1:12" x14ac:dyDescent="0.25">
      <c r="A9" s="1" t="s">
        <v>26</v>
      </c>
      <c r="B9">
        <v>8163</v>
      </c>
      <c r="C9">
        <v>2286</v>
      </c>
      <c r="D9">
        <f t="shared" si="0"/>
        <v>10449</v>
      </c>
      <c r="E9" s="4">
        <f>B9/D9</f>
        <v>0.78122308354866499</v>
      </c>
      <c r="F9" s="4">
        <f t="shared" ref="F9" si="10">C9/D9</f>
        <v>0.21877691645133507</v>
      </c>
      <c r="G9" s="7">
        <f t="shared" si="8"/>
        <v>3.5708661417322833</v>
      </c>
      <c r="H9" s="3">
        <f t="shared" si="4"/>
        <v>4.953306755502157E-2</v>
      </c>
      <c r="I9" s="3">
        <f t="shared" si="5"/>
        <v>3.2970361289392083E-2</v>
      </c>
      <c r="J9" s="7">
        <f t="shared" si="9"/>
        <v>0.40703146280663138</v>
      </c>
      <c r="K9" s="8">
        <f t="shared" si="7"/>
        <v>6.7415425593357293E-3</v>
      </c>
    </row>
    <row r="10" spans="1:12" x14ac:dyDescent="0.25">
      <c r="A10" s="1" t="s">
        <v>27</v>
      </c>
      <c r="B10">
        <v>3900</v>
      </c>
      <c r="C10">
        <v>1582</v>
      </c>
      <c r="D10">
        <f t="shared" si="0"/>
        <v>5482</v>
      </c>
      <c r="E10" s="4">
        <f>B10/D10</f>
        <v>0.71141919007661436</v>
      </c>
      <c r="F10" s="4">
        <f>C10/D10</f>
        <v>0.28858080992338564</v>
      </c>
      <c r="G10" s="7">
        <f t="shared" si="8"/>
        <v>2.4652338811630847</v>
      </c>
      <c r="H10" s="3">
        <f>B10/$B$11</f>
        <v>2.3665192143156207E-2</v>
      </c>
      <c r="I10" s="3">
        <f>C10/$C$11</f>
        <v>2.2816759212518928E-2</v>
      </c>
      <c r="J10" s="7">
        <f>LN(H10/I10)</f>
        <v>3.6509963500170023E-2</v>
      </c>
      <c r="K10" s="8">
        <f>(H10-I10)*LN(H10/I10)</f>
        <v>3.0976255329909332E-5</v>
      </c>
    </row>
    <row r="11" spans="1:12" x14ac:dyDescent="0.25">
      <c r="A11" s="2" t="s">
        <v>112</v>
      </c>
      <c r="B11">
        <f>SUM(B2:B10)</f>
        <v>164799</v>
      </c>
      <c r="C11">
        <f>SUM(C2:C10)</f>
        <v>69335</v>
      </c>
      <c r="D11">
        <f>SUM(D2:D10)</f>
        <v>234134</v>
      </c>
      <c r="E11" s="4">
        <f>B11/D11</f>
        <v>0.70386616211229469</v>
      </c>
      <c r="F11" s="4">
        <f>C11/D11</f>
        <v>0.29613383788770531</v>
      </c>
      <c r="K11" s="9">
        <f>SUM(K2:K10)</f>
        <v>0.72154259732209902</v>
      </c>
      <c r="L11">
        <v>0.5</v>
      </c>
    </row>
  </sheetData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640-0371-4683-82C9-D1A69EA53C11}">
  <sheetPr>
    <tabColor rgb="FF00B050"/>
  </sheetPr>
  <dimension ref="A1:K24"/>
  <sheetViews>
    <sheetView workbookViewId="0">
      <selection activeCell="G26" sqref="G26"/>
    </sheetView>
  </sheetViews>
  <sheetFormatPr defaultRowHeight="15" x14ac:dyDescent="0.25"/>
  <cols>
    <col min="1" max="1" width="28.5703125" bestFit="1" customWidth="1"/>
  </cols>
  <sheetData>
    <row r="1" spans="1:11" x14ac:dyDescent="0.25">
      <c r="A1" s="1" t="s">
        <v>126</v>
      </c>
      <c r="B1" s="1">
        <v>0</v>
      </c>
      <c r="C1" s="1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</row>
    <row r="2" spans="1:11" x14ac:dyDescent="0.25">
      <c r="A2" s="1" t="s">
        <v>19</v>
      </c>
      <c r="B2">
        <v>4846</v>
      </c>
      <c r="C2">
        <v>8202</v>
      </c>
      <c r="D2">
        <f>SUM(B2:C2)</f>
        <v>13048</v>
      </c>
      <c r="E2" s="4">
        <f>B2/D2</f>
        <v>0.3713979153893317</v>
      </c>
      <c r="F2" s="4">
        <f>C2/D2</f>
        <v>0.62860208461066835</v>
      </c>
      <c r="G2">
        <f>B2</f>
        <v>4846</v>
      </c>
      <c r="H2">
        <f>C2</f>
        <v>8202</v>
      </c>
      <c r="I2">
        <f>D2</f>
        <v>13048</v>
      </c>
      <c r="J2" s="4">
        <f>G2/I2</f>
        <v>0.3713979153893317</v>
      </c>
      <c r="K2" s="4">
        <f>H2/I2</f>
        <v>0.62860208461066835</v>
      </c>
    </row>
    <row r="3" spans="1:11" x14ac:dyDescent="0.25">
      <c r="A3" s="1" t="s">
        <v>20</v>
      </c>
      <c r="B3">
        <v>2232</v>
      </c>
      <c r="C3">
        <v>2486</v>
      </c>
      <c r="D3">
        <f>SUM(B3:C3)</f>
        <v>4718</v>
      </c>
      <c r="E3" s="4">
        <f t="shared" ref="E3:E24" si="0">B3/D3</f>
        <v>0.47308181432810514</v>
      </c>
      <c r="F3" s="4">
        <f t="shared" ref="F3:F22" si="1">C3/D3</f>
        <v>0.52691818567189486</v>
      </c>
      <c r="G3">
        <f>SUM($B$2:B3)</f>
        <v>7078</v>
      </c>
      <c r="H3">
        <f>SUM($C$2:C3)</f>
        <v>10688</v>
      </c>
      <c r="I3">
        <f>SUM($D$2:D3)</f>
        <v>17766</v>
      </c>
      <c r="J3" s="4">
        <f t="shared" ref="J3:J23" si="2">G3/I3</f>
        <v>0.39840144095463242</v>
      </c>
      <c r="K3" s="4">
        <f t="shared" ref="K3:K22" si="3">H3/I3</f>
        <v>0.60159855904536752</v>
      </c>
    </row>
    <row r="4" spans="1:11" x14ac:dyDescent="0.25">
      <c r="A4" s="1" t="s">
        <v>21</v>
      </c>
      <c r="B4">
        <v>2283</v>
      </c>
      <c r="C4">
        <v>2872</v>
      </c>
      <c r="D4">
        <f t="shared" ref="D4:D23" si="4">SUM(B4:C4)</f>
        <v>5155</v>
      </c>
      <c r="E4" s="4">
        <f t="shared" si="0"/>
        <v>0.44287099903006788</v>
      </c>
      <c r="F4" s="4">
        <f t="shared" si="1"/>
        <v>0.55712900096993212</v>
      </c>
      <c r="G4">
        <f>SUM($B$2:B4)</f>
        <v>9361</v>
      </c>
      <c r="H4">
        <f>SUM($C$2:C4)</f>
        <v>13560</v>
      </c>
      <c r="I4">
        <f>SUM($D$2:D4)</f>
        <v>22921</v>
      </c>
      <c r="J4" s="4">
        <f t="shared" si="2"/>
        <v>0.40840277474804765</v>
      </c>
      <c r="K4" s="4">
        <f t="shared" si="3"/>
        <v>0.59159722525195235</v>
      </c>
    </row>
    <row r="5" spans="1:11" x14ac:dyDescent="0.25">
      <c r="A5" s="1" t="s">
        <v>22</v>
      </c>
      <c r="B5">
        <v>2867</v>
      </c>
      <c r="C5">
        <v>2666</v>
      </c>
      <c r="D5">
        <f t="shared" si="4"/>
        <v>5533</v>
      </c>
      <c r="E5" s="4">
        <f t="shared" si="0"/>
        <v>0.51816374480390381</v>
      </c>
      <c r="F5" s="4">
        <f t="shared" si="1"/>
        <v>0.48183625519609613</v>
      </c>
      <c r="G5">
        <f>SUM($B$2:B5)</f>
        <v>12228</v>
      </c>
      <c r="H5">
        <f>SUM($C$2:C5)</f>
        <v>16226</v>
      </c>
      <c r="I5">
        <f>SUM($D$2:D5)</f>
        <v>28454</v>
      </c>
      <c r="J5" s="4">
        <f t="shared" si="2"/>
        <v>0.42974625711674985</v>
      </c>
      <c r="K5" s="4">
        <f t="shared" si="3"/>
        <v>0.57025374288325015</v>
      </c>
    </row>
    <row r="6" spans="1:11" x14ac:dyDescent="0.25">
      <c r="A6" s="1" t="s">
        <v>23</v>
      </c>
      <c r="B6">
        <v>3547</v>
      </c>
      <c r="C6">
        <v>2514</v>
      </c>
      <c r="D6">
        <f t="shared" si="4"/>
        <v>6061</v>
      </c>
      <c r="E6" s="4">
        <f t="shared" si="0"/>
        <v>0.5852169608975416</v>
      </c>
      <c r="F6" s="4">
        <f t="shared" si="1"/>
        <v>0.41478303910245834</v>
      </c>
      <c r="G6">
        <f>SUM($B$2:B6)</f>
        <v>15775</v>
      </c>
      <c r="H6">
        <f>SUM($C$2:C6)</f>
        <v>18740</v>
      </c>
      <c r="I6">
        <f>SUM($D$2:D6)</f>
        <v>34515</v>
      </c>
      <c r="J6" s="4">
        <f t="shared" si="2"/>
        <v>0.45704766043749095</v>
      </c>
      <c r="K6" s="4">
        <f t="shared" si="3"/>
        <v>0.5429523395625091</v>
      </c>
    </row>
    <row r="7" spans="1:11" x14ac:dyDescent="0.25">
      <c r="A7" s="1" t="s">
        <v>24</v>
      </c>
      <c r="B7">
        <v>3499</v>
      </c>
      <c r="C7">
        <v>2258</v>
      </c>
      <c r="D7">
        <f t="shared" si="4"/>
        <v>5757</v>
      </c>
      <c r="E7" s="4">
        <f t="shared" si="0"/>
        <v>0.60778183081466042</v>
      </c>
      <c r="F7" s="4">
        <f t="shared" si="1"/>
        <v>0.39221816918533958</v>
      </c>
      <c r="G7">
        <f>SUM($B$2:B7)</f>
        <v>19274</v>
      </c>
      <c r="H7">
        <f>SUM($C$2:C7)</f>
        <v>20998</v>
      </c>
      <c r="I7">
        <f>SUM($D$2:D7)</f>
        <v>40272</v>
      </c>
      <c r="J7" s="4">
        <f t="shared" si="2"/>
        <v>0.47859555025824396</v>
      </c>
      <c r="K7" s="4">
        <f t="shared" si="3"/>
        <v>0.52140444974175604</v>
      </c>
    </row>
    <row r="8" spans="1:11" x14ac:dyDescent="0.25">
      <c r="A8" s="1" t="s">
        <v>25</v>
      </c>
      <c r="B8">
        <v>5116</v>
      </c>
      <c r="C8">
        <v>2091</v>
      </c>
      <c r="D8">
        <f t="shared" si="4"/>
        <v>7207</v>
      </c>
      <c r="E8" s="4">
        <f t="shared" si="0"/>
        <v>0.70986540863049807</v>
      </c>
      <c r="F8" s="4">
        <f t="shared" si="1"/>
        <v>0.29013459136950187</v>
      </c>
      <c r="G8">
        <f>SUM($B$2:B8)</f>
        <v>24390</v>
      </c>
      <c r="H8">
        <f>SUM($C$2:C8)</f>
        <v>23089</v>
      </c>
      <c r="I8">
        <f>SUM($D$2:D8)</f>
        <v>47479</v>
      </c>
      <c r="J8" s="4">
        <f t="shared" si="2"/>
        <v>0.5137007940352577</v>
      </c>
      <c r="K8" s="4">
        <f t="shared" si="3"/>
        <v>0.4862992059647423</v>
      </c>
    </row>
    <row r="9" spans="1:11" x14ac:dyDescent="0.25">
      <c r="A9" s="1" t="s">
        <v>54</v>
      </c>
      <c r="B9">
        <v>4873</v>
      </c>
      <c r="C9">
        <v>1976</v>
      </c>
      <c r="D9">
        <f t="shared" si="4"/>
        <v>6849</v>
      </c>
      <c r="E9" s="4">
        <f t="shared" si="0"/>
        <v>0.71149072857351436</v>
      </c>
      <c r="F9" s="4">
        <f t="shared" si="1"/>
        <v>0.28850927142648564</v>
      </c>
      <c r="G9">
        <f>SUM($B$2:B9)</f>
        <v>29263</v>
      </c>
      <c r="H9">
        <f>SUM($C$2:C9)</f>
        <v>25065</v>
      </c>
      <c r="I9">
        <f>SUM($D$2:D9)</f>
        <v>54328</v>
      </c>
      <c r="J9" s="4">
        <f t="shared" si="2"/>
        <v>0.53863569430128111</v>
      </c>
      <c r="K9" s="4">
        <f t="shared" si="3"/>
        <v>0.46136430569871889</v>
      </c>
    </row>
    <row r="10" spans="1:11" x14ac:dyDescent="0.25">
      <c r="A10" s="1" t="s">
        <v>55</v>
      </c>
      <c r="B10">
        <v>4539</v>
      </c>
      <c r="C10">
        <v>1812</v>
      </c>
      <c r="D10">
        <f t="shared" si="4"/>
        <v>6351</v>
      </c>
      <c r="E10" s="4">
        <f t="shared" si="0"/>
        <v>0.71469059990552664</v>
      </c>
      <c r="F10" s="4">
        <f t="shared" si="1"/>
        <v>0.28530940009447331</v>
      </c>
      <c r="G10">
        <f>SUM($B$2:B10)</f>
        <v>33802</v>
      </c>
      <c r="H10">
        <f>SUM($C$2:C10)</f>
        <v>26877</v>
      </c>
      <c r="I10">
        <f>SUM($D$2:D10)</f>
        <v>60679</v>
      </c>
      <c r="J10" s="4">
        <f t="shared" si="2"/>
        <v>0.55706257519075797</v>
      </c>
      <c r="K10" s="4">
        <f t="shared" si="3"/>
        <v>0.44293742480924209</v>
      </c>
    </row>
    <row r="11" spans="1:11" x14ac:dyDescent="0.25">
      <c r="A11" s="1" t="s">
        <v>56</v>
      </c>
      <c r="B11">
        <v>4701</v>
      </c>
      <c r="C11">
        <v>1799</v>
      </c>
      <c r="D11">
        <f t="shared" si="4"/>
        <v>6500</v>
      </c>
      <c r="E11" s="4">
        <f t="shared" si="0"/>
        <v>0.72323076923076923</v>
      </c>
      <c r="F11" s="4">
        <f t="shared" si="1"/>
        <v>0.27676923076923077</v>
      </c>
      <c r="G11">
        <f>SUM($B$2:B11)</f>
        <v>38503</v>
      </c>
      <c r="H11">
        <f>SUM($C$2:C11)</f>
        <v>28676</v>
      </c>
      <c r="I11">
        <f>SUM($D$2:D11)</f>
        <v>67179</v>
      </c>
      <c r="J11" s="4">
        <f t="shared" si="2"/>
        <v>0.57314041590377951</v>
      </c>
      <c r="K11" s="4">
        <f t="shared" si="3"/>
        <v>0.42685958409622055</v>
      </c>
    </row>
    <row r="12" spans="1:11" x14ac:dyDescent="0.25">
      <c r="A12" s="1" t="s">
        <v>57</v>
      </c>
      <c r="B12">
        <v>4933</v>
      </c>
      <c r="C12">
        <v>1693</v>
      </c>
      <c r="D12">
        <f t="shared" si="4"/>
        <v>6626</v>
      </c>
      <c r="E12" s="4">
        <f t="shared" si="0"/>
        <v>0.7444913975249019</v>
      </c>
      <c r="F12" s="4">
        <f t="shared" si="1"/>
        <v>0.2555086024750981</v>
      </c>
      <c r="G12">
        <f>SUM($B$2:B12)</f>
        <v>43436</v>
      </c>
      <c r="H12">
        <f>SUM($C$2:C12)</f>
        <v>30369</v>
      </c>
      <c r="I12">
        <f>SUM($D$2:D12)</f>
        <v>73805</v>
      </c>
      <c r="J12" s="4">
        <f t="shared" si="2"/>
        <v>0.58852381274981369</v>
      </c>
      <c r="K12" s="4">
        <f t="shared" si="3"/>
        <v>0.41147618725018631</v>
      </c>
    </row>
    <row r="13" spans="1:11" x14ac:dyDescent="0.25">
      <c r="A13" s="1" t="s">
        <v>58</v>
      </c>
      <c r="B13">
        <v>7341</v>
      </c>
      <c r="C13">
        <v>1577</v>
      </c>
      <c r="D13">
        <f t="shared" si="4"/>
        <v>8918</v>
      </c>
      <c r="E13" s="4">
        <f t="shared" si="0"/>
        <v>0.82316662928907824</v>
      </c>
      <c r="F13" s="4">
        <f t="shared" si="1"/>
        <v>0.17683337071092173</v>
      </c>
      <c r="G13">
        <f>SUM($B$2:B13)</f>
        <v>50777</v>
      </c>
      <c r="H13">
        <f>SUM($C$2:C13)</f>
        <v>31946</v>
      </c>
      <c r="I13">
        <f>SUM($D$2:D13)</f>
        <v>82723</v>
      </c>
      <c r="J13" s="4">
        <f t="shared" si="2"/>
        <v>0.61381961485922898</v>
      </c>
      <c r="K13" s="4">
        <f t="shared" si="3"/>
        <v>0.38618038514077102</v>
      </c>
    </row>
    <row r="14" spans="1:11" x14ac:dyDescent="0.25">
      <c r="A14" s="1" t="s">
        <v>59</v>
      </c>
      <c r="B14">
        <v>6099</v>
      </c>
      <c r="C14">
        <v>1486</v>
      </c>
      <c r="D14">
        <f t="shared" si="4"/>
        <v>7585</v>
      </c>
      <c r="E14" s="4">
        <f t="shared" si="0"/>
        <v>0.80408701384311143</v>
      </c>
      <c r="F14" s="4">
        <f t="shared" si="1"/>
        <v>0.1959129861568886</v>
      </c>
      <c r="G14">
        <f>SUM($B$2:B14)</f>
        <v>56876</v>
      </c>
      <c r="H14">
        <f>SUM($C$2:C14)</f>
        <v>33432</v>
      </c>
      <c r="I14">
        <f>SUM($D$2:D14)</f>
        <v>90308</v>
      </c>
      <c r="J14" s="4">
        <f t="shared" si="2"/>
        <v>0.62980023918146788</v>
      </c>
      <c r="K14" s="4">
        <f t="shared" si="3"/>
        <v>0.37019976081853212</v>
      </c>
    </row>
    <row r="15" spans="1:11" x14ac:dyDescent="0.25">
      <c r="A15" s="1" t="s">
        <v>60</v>
      </c>
      <c r="B15">
        <v>5690</v>
      </c>
      <c r="C15">
        <v>1372</v>
      </c>
      <c r="D15">
        <f t="shared" si="4"/>
        <v>7062</v>
      </c>
      <c r="E15" s="4">
        <f t="shared" si="0"/>
        <v>0.80572075899178708</v>
      </c>
      <c r="F15" s="4">
        <f t="shared" si="1"/>
        <v>0.19427924100821298</v>
      </c>
      <c r="G15">
        <f>SUM($B$2:B15)</f>
        <v>62566</v>
      </c>
      <c r="H15">
        <f>SUM($C$2:C15)</f>
        <v>34804</v>
      </c>
      <c r="I15">
        <f>SUM($D$2:D15)</f>
        <v>97370</v>
      </c>
      <c r="J15" s="4">
        <f t="shared" si="2"/>
        <v>0.64255930984902943</v>
      </c>
      <c r="K15" s="4">
        <f t="shared" si="3"/>
        <v>0.35744069015097052</v>
      </c>
    </row>
    <row r="16" spans="1:11" x14ac:dyDescent="0.25">
      <c r="A16" s="1" t="s">
        <v>61</v>
      </c>
      <c r="B16">
        <v>3864</v>
      </c>
      <c r="C16">
        <v>1360</v>
      </c>
      <c r="D16">
        <f t="shared" si="4"/>
        <v>5224</v>
      </c>
      <c r="E16" s="4">
        <f t="shared" si="0"/>
        <v>0.73966309341500769</v>
      </c>
      <c r="F16" s="4">
        <f t="shared" si="1"/>
        <v>0.26033690658499237</v>
      </c>
      <c r="G16">
        <f>SUM($B$2:B16)</f>
        <v>66430</v>
      </c>
      <c r="H16">
        <f>SUM($C$2:C16)</f>
        <v>36164</v>
      </c>
      <c r="I16">
        <f>SUM($D$2:D16)</f>
        <v>102594</v>
      </c>
      <c r="J16" s="4">
        <f t="shared" si="2"/>
        <v>0.64750375265610072</v>
      </c>
      <c r="K16" s="4">
        <f t="shared" si="3"/>
        <v>0.35249624734389923</v>
      </c>
    </row>
    <row r="17" spans="1:11" x14ac:dyDescent="0.25">
      <c r="A17" s="1" t="s">
        <v>62</v>
      </c>
      <c r="B17">
        <v>3403</v>
      </c>
      <c r="C17">
        <v>1316</v>
      </c>
      <c r="D17">
        <f t="shared" si="4"/>
        <v>4719</v>
      </c>
      <c r="E17" s="4">
        <f t="shared" si="0"/>
        <v>0.72112735749099388</v>
      </c>
      <c r="F17" s="4">
        <f t="shared" si="1"/>
        <v>0.27887264250900612</v>
      </c>
      <c r="G17">
        <f>SUM($B$2:B17)</f>
        <v>69833</v>
      </c>
      <c r="H17">
        <f>SUM($C$2:C17)</f>
        <v>37480</v>
      </c>
      <c r="I17">
        <f>SUM($D$2:D17)</f>
        <v>107313</v>
      </c>
      <c r="J17" s="4">
        <f t="shared" si="2"/>
        <v>0.65074128949894239</v>
      </c>
      <c r="K17" s="4">
        <f t="shared" si="3"/>
        <v>0.34925871050105767</v>
      </c>
    </row>
    <row r="18" spans="1:11" x14ac:dyDescent="0.25">
      <c r="A18" s="1" t="s">
        <v>80</v>
      </c>
      <c r="B18">
        <v>3592</v>
      </c>
      <c r="C18">
        <v>1239</v>
      </c>
      <c r="D18">
        <f t="shared" si="4"/>
        <v>4831</v>
      </c>
      <c r="E18" s="4">
        <f t="shared" si="0"/>
        <v>0.74353135996688058</v>
      </c>
      <c r="F18" s="4">
        <f t="shared" si="1"/>
        <v>0.25646864003311942</v>
      </c>
      <c r="G18">
        <f>SUM($B$2:B18)</f>
        <v>73425</v>
      </c>
      <c r="H18">
        <f>SUM($C$2:C18)</f>
        <v>38719</v>
      </c>
      <c r="I18">
        <f>SUM($D$2:D18)</f>
        <v>112144</v>
      </c>
      <c r="J18" s="4">
        <f t="shared" si="2"/>
        <v>0.65473855043515483</v>
      </c>
      <c r="K18" s="4">
        <f t="shared" si="3"/>
        <v>0.34526144956484522</v>
      </c>
    </row>
    <row r="19" spans="1:11" x14ac:dyDescent="0.25">
      <c r="A19" s="1" t="s">
        <v>81</v>
      </c>
      <c r="B19">
        <v>3268</v>
      </c>
      <c r="C19">
        <v>1183</v>
      </c>
      <c r="D19">
        <f t="shared" si="4"/>
        <v>4451</v>
      </c>
      <c r="E19" s="4">
        <f t="shared" si="0"/>
        <v>0.73421702988092563</v>
      </c>
      <c r="F19" s="4">
        <f t="shared" si="1"/>
        <v>0.26578297011907437</v>
      </c>
      <c r="G19">
        <f>SUM($B$2:B19)</f>
        <v>76693</v>
      </c>
      <c r="H19">
        <f>SUM($C$2:C19)</f>
        <v>39902</v>
      </c>
      <c r="I19">
        <f>SUM($D$2:D19)</f>
        <v>116595</v>
      </c>
      <c r="J19" s="4">
        <f t="shared" si="2"/>
        <v>0.6577726317595094</v>
      </c>
      <c r="K19" s="4">
        <f t="shared" si="3"/>
        <v>0.3422273682404906</v>
      </c>
    </row>
    <row r="20" spans="1:11" x14ac:dyDescent="0.25">
      <c r="A20" s="1" t="s">
        <v>82</v>
      </c>
      <c r="B20">
        <v>3604</v>
      </c>
      <c r="C20">
        <v>1201</v>
      </c>
      <c r="D20">
        <f t="shared" si="4"/>
        <v>4805</v>
      </c>
      <c r="E20" s="4">
        <f t="shared" si="0"/>
        <v>0.7500520291363163</v>
      </c>
      <c r="F20" s="4">
        <f t="shared" si="1"/>
        <v>0.24994797086368367</v>
      </c>
      <c r="G20">
        <f>SUM($B$2:B20)</f>
        <v>80297</v>
      </c>
      <c r="H20">
        <f>SUM($C$2:C20)</f>
        <v>41103</v>
      </c>
      <c r="I20">
        <f>SUM($D$2:D20)</f>
        <v>121400</v>
      </c>
      <c r="J20" s="4">
        <f t="shared" si="2"/>
        <v>0.66142504118616141</v>
      </c>
      <c r="K20" s="4">
        <f t="shared" si="3"/>
        <v>0.33857495881383853</v>
      </c>
    </row>
    <row r="21" spans="1:11" x14ac:dyDescent="0.25">
      <c r="A21" s="1" t="s">
        <v>83</v>
      </c>
      <c r="B21">
        <v>21161</v>
      </c>
      <c r="C21">
        <v>6429</v>
      </c>
      <c r="D21">
        <f t="shared" si="4"/>
        <v>27590</v>
      </c>
      <c r="E21" s="4">
        <f t="shared" si="0"/>
        <v>0.76698079014135556</v>
      </c>
      <c r="F21" s="4">
        <f t="shared" si="1"/>
        <v>0.23301920985864444</v>
      </c>
      <c r="G21">
        <f>SUM($B$2:B21)</f>
        <v>101458</v>
      </c>
      <c r="H21">
        <f>SUM($C$2:C21)</f>
        <v>47532</v>
      </c>
      <c r="I21">
        <f>SUM($D$2:D21)</f>
        <v>148990</v>
      </c>
      <c r="J21" s="4">
        <f t="shared" si="2"/>
        <v>0.68097187730720188</v>
      </c>
      <c r="K21" s="4">
        <f t="shared" si="3"/>
        <v>0.31902812269279818</v>
      </c>
    </row>
    <row r="22" spans="1:11" x14ac:dyDescent="0.25">
      <c r="A22" s="1" t="s">
        <v>84</v>
      </c>
      <c r="B22">
        <v>37698</v>
      </c>
      <c r="C22">
        <v>12817</v>
      </c>
      <c r="D22">
        <f t="shared" si="4"/>
        <v>50515</v>
      </c>
      <c r="E22" s="4">
        <f t="shared" si="0"/>
        <v>0.74627338414332378</v>
      </c>
      <c r="F22" s="4">
        <f t="shared" si="1"/>
        <v>0.25372661585667622</v>
      </c>
      <c r="G22">
        <f>SUM($B$2:B22)</f>
        <v>139156</v>
      </c>
      <c r="H22">
        <f>SUM($C$2:C22)</f>
        <v>60349</v>
      </c>
      <c r="I22">
        <f>SUM($D$2:D22)</f>
        <v>199505</v>
      </c>
      <c r="J22" s="4">
        <f t="shared" si="2"/>
        <v>0.69750632816220148</v>
      </c>
      <c r="K22" s="4">
        <f t="shared" si="3"/>
        <v>0.30249367183779857</v>
      </c>
    </row>
    <row r="23" spans="1:11" x14ac:dyDescent="0.25">
      <c r="A23" s="1" t="s">
        <v>85</v>
      </c>
      <c r="B23">
        <v>25643</v>
      </c>
      <c r="C23">
        <v>8986</v>
      </c>
      <c r="D23">
        <f t="shared" si="4"/>
        <v>34629</v>
      </c>
      <c r="E23" s="4">
        <f t="shared" si="0"/>
        <v>0.74050651188310379</v>
      </c>
      <c r="F23" s="4">
        <f>C23/D23</f>
        <v>0.25949348811689626</v>
      </c>
      <c r="G23">
        <f>SUM($B$2:B23)</f>
        <v>164799</v>
      </c>
      <c r="H23">
        <f>SUM($C$2:C23)</f>
        <v>69335</v>
      </c>
      <c r="I23">
        <f>SUM($D$2:D23)</f>
        <v>234134</v>
      </c>
      <c r="J23" s="4">
        <f t="shared" si="2"/>
        <v>0.70386616211229469</v>
      </c>
      <c r="K23" s="4">
        <f>H23/I23</f>
        <v>0.29613383788770531</v>
      </c>
    </row>
    <row r="24" spans="1:11" x14ac:dyDescent="0.25">
      <c r="D24">
        <f t="shared" ref="D24" si="5">SUM(D2:D23)</f>
        <v>234134</v>
      </c>
      <c r="E24" s="4">
        <f t="shared" si="0"/>
        <v>0</v>
      </c>
      <c r="F24" s="4">
        <f>C24/D24</f>
        <v>0</v>
      </c>
    </row>
  </sheetData>
  <conditionalFormatting sqref="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9932-2EE4-4482-9D52-7EB825524063}">
  <sheetPr>
    <tabColor rgb="FF00B050"/>
  </sheetPr>
  <dimension ref="A1:K24"/>
  <sheetViews>
    <sheetView workbookViewId="0">
      <selection activeCell="G1" sqref="G1:K1048576"/>
    </sheetView>
  </sheetViews>
  <sheetFormatPr defaultRowHeight="15" x14ac:dyDescent="0.25"/>
  <cols>
    <col min="1" max="1" width="18.140625" bestFit="1" customWidth="1"/>
    <col min="7" max="7" width="9.140625" style="10"/>
  </cols>
  <sheetData>
    <row r="1" spans="1:11" x14ac:dyDescent="0.25">
      <c r="A1" s="1" t="s">
        <v>133</v>
      </c>
      <c r="B1" s="1">
        <v>0</v>
      </c>
      <c r="C1" s="1">
        <v>1</v>
      </c>
      <c r="D1" t="s">
        <v>112</v>
      </c>
      <c r="E1" s="1" t="s">
        <v>0</v>
      </c>
      <c r="F1" s="1" t="s">
        <v>1</v>
      </c>
      <c r="G1" s="2" t="s">
        <v>127</v>
      </c>
      <c r="H1" s="1" t="s">
        <v>0</v>
      </c>
      <c r="I1" s="1" t="s">
        <v>1</v>
      </c>
      <c r="J1" s="2" t="s">
        <v>128</v>
      </c>
      <c r="K1" s="2" t="s">
        <v>129</v>
      </c>
    </row>
    <row r="2" spans="1:11" x14ac:dyDescent="0.25">
      <c r="A2" s="1" t="s">
        <v>13</v>
      </c>
      <c r="B2">
        <v>20025</v>
      </c>
      <c r="C2">
        <v>8290</v>
      </c>
      <c r="D2">
        <f>SUM(B2:C2)</f>
        <v>28315</v>
      </c>
      <c r="E2" s="4">
        <f>B2/D2</f>
        <v>0.70722232032491616</v>
      </c>
      <c r="F2" s="4">
        <f>C2/D2</f>
        <v>0.29277767967508389</v>
      </c>
      <c r="G2" s="7">
        <f>E2/F2</f>
        <v>2.4155609167671894</v>
      </c>
      <c r="H2" s="3">
        <f>B2/$B$10</f>
        <v>0.12170514838607729</v>
      </c>
      <c r="I2" s="3">
        <f>C2/$C$10</f>
        <v>0.11933380356705869</v>
      </c>
      <c r="J2" s="7">
        <f>LN(H2/I2)</f>
        <v>1.9676664779683342E-2</v>
      </c>
      <c r="K2" s="8">
        <f>(H2-I2)*LN(H2/I2)</f>
        <v>4.6660157080867862E-5</v>
      </c>
    </row>
    <row r="3" spans="1:11" x14ac:dyDescent="0.25">
      <c r="A3" s="1" t="s">
        <v>119</v>
      </c>
      <c r="B3">
        <v>35430</v>
      </c>
      <c r="C3">
        <v>14629</v>
      </c>
      <c r="D3">
        <f t="shared" ref="D3:D9" si="0">SUM(B3:C3)</f>
        <v>50059</v>
      </c>
      <c r="E3" s="4">
        <f t="shared" ref="E3:E9" si="1">B3/D3</f>
        <v>0.70776483749175967</v>
      </c>
      <c r="F3" s="4">
        <f t="shared" ref="F3:F9" si="2">C3/D3</f>
        <v>0.29223516250824028</v>
      </c>
      <c r="G3" s="7">
        <f>E3/F3</f>
        <v>2.4219017020985714</v>
      </c>
      <c r="H3" s="3">
        <f t="shared" ref="H3:H8" si="3">B3/$B$10</f>
        <v>0.2153315059834566</v>
      </c>
      <c r="I3" s="3">
        <f t="shared" ref="I3:I9" si="4">C3/$C$10</f>
        <v>0.21058313780247304</v>
      </c>
      <c r="J3" s="7">
        <f>LN(H3/I3)</f>
        <v>2.2298199853895508E-2</v>
      </c>
      <c r="K3" s="8">
        <f t="shared" ref="K3:K9" si="5">(H3-I3)*LN(H3/I3)</f>
        <v>1.0588006267944979E-4</v>
      </c>
    </row>
    <row r="4" spans="1:11" x14ac:dyDescent="0.25">
      <c r="A4" s="1" t="s">
        <v>120</v>
      </c>
      <c r="B4">
        <v>40578</v>
      </c>
      <c r="C4">
        <v>14434</v>
      </c>
      <c r="D4">
        <f t="shared" si="0"/>
        <v>55012</v>
      </c>
      <c r="E4" s="4">
        <f t="shared" si="1"/>
        <v>0.73762088271649817</v>
      </c>
      <c r="F4" s="4">
        <f t="shared" si="2"/>
        <v>0.26237911728350177</v>
      </c>
      <c r="G4" s="7">
        <f>E4/F4</f>
        <v>2.8112789247609808</v>
      </c>
      <c r="H4" s="3">
        <f t="shared" si="3"/>
        <v>0.24661930143372007</v>
      </c>
      <c r="I4" s="3">
        <f t="shared" si="4"/>
        <v>0.2077761303603046</v>
      </c>
      <c r="J4" s="7">
        <f t="shared" ref="J4:J9" si="6">LN(H4/I4)</f>
        <v>0.17138465414324036</v>
      </c>
      <c r="K4" s="8">
        <f t="shared" si="5"/>
        <v>6.6571234402440305E-3</v>
      </c>
    </row>
    <row r="5" spans="1:11" x14ac:dyDescent="0.25">
      <c r="A5" s="1" t="s">
        <v>121</v>
      </c>
      <c r="B5">
        <v>23306</v>
      </c>
      <c r="C5">
        <v>8708</v>
      </c>
      <c r="D5">
        <f t="shared" si="0"/>
        <v>32014</v>
      </c>
      <c r="E5" s="4">
        <f t="shared" si="1"/>
        <v>0.72799400262385205</v>
      </c>
      <c r="F5" s="4">
        <f t="shared" si="2"/>
        <v>0.27200599737614795</v>
      </c>
      <c r="G5" s="7">
        <f t="shared" ref="G5:G9" si="7">E5/F5</f>
        <v>2.6763895268718421</v>
      </c>
      <c r="H5" s="3">
        <f t="shared" si="3"/>
        <v>0.14164595197432797</v>
      </c>
      <c r="I5" s="3">
        <f t="shared" si="4"/>
        <v>0.12535087593027106</v>
      </c>
      <c r="J5" s="7">
        <f t="shared" si="6"/>
        <v>0.12221383575123473</v>
      </c>
      <c r="K5" s="8">
        <f t="shared" si="5"/>
        <v>1.9914837472022519E-3</v>
      </c>
    </row>
    <row r="6" spans="1:11" x14ac:dyDescent="0.25">
      <c r="A6" s="1" t="s">
        <v>122</v>
      </c>
      <c r="B6">
        <v>14367</v>
      </c>
      <c r="C6">
        <v>5703</v>
      </c>
      <c r="D6">
        <f t="shared" si="0"/>
        <v>20070</v>
      </c>
      <c r="E6" s="4">
        <f t="shared" si="1"/>
        <v>0.71584454409566523</v>
      </c>
      <c r="F6" s="4">
        <f t="shared" si="2"/>
        <v>0.28415545590433483</v>
      </c>
      <c r="G6" s="7">
        <f t="shared" si="7"/>
        <v>2.5192004208311416</v>
      </c>
      <c r="H6" s="3">
        <f t="shared" si="3"/>
        <v>8.7317746160438081E-2</v>
      </c>
      <c r="I6" s="3">
        <f t="shared" si="4"/>
        <v>8.2094171500957255E-2</v>
      </c>
      <c r="J6" s="7">
        <f t="shared" si="6"/>
        <v>6.1686698826644376E-2</v>
      </c>
      <c r="K6" s="8">
        <f t="shared" si="5"/>
        <v>3.2222507681788515E-4</v>
      </c>
    </row>
    <row r="7" spans="1:11" x14ac:dyDescent="0.25">
      <c r="A7" s="1" t="s">
        <v>123</v>
      </c>
      <c r="B7">
        <v>15452</v>
      </c>
      <c r="C7">
        <v>6942</v>
      </c>
      <c r="D7">
        <f t="shared" si="0"/>
        <v>22394</v>
      </c>
      <c r="E7" s="4">
        <f t="shared" si="1"/>
        <v>0.69000625167455565</v>
      </c>
      <c r="F7" s="4">
        <f t="shared" si="2"/>
        <v>0.3099937483254443</v>
      </c>
      <c r="G7" s="7">
        <f t="shared" si="7"/>
        <v>2.2258715067703831</v>
      </c>
      <c r="H7" s="3">
        <f t="shared" si="3"/>
        <v>9.3912007633541392E-2</v>
      </c>
      <c r="I7" s="3">
        <f t="shared" si="4"/>
        <v>9.9929464941196797E-2</v>
      </c>
      <c r="J7" s="7">
        <f t="shared" si="6"/>
        <v>-6.2106331663095628E-2</v>
      </c>
      <c r="K7" s="8">
        <f t="shared" si="5"/>
        <v>3.7372219931776504E-4</v>
      </c>
    </row>
    <row r="8" spans="1:11" x14ac:dyDescent="0.25">
      <c r="A8" s="1" t="s">
        <v>124</v>
      </c>
      <c r="B8">
        <v>7028</v>
      </c>
      <c r="C8">
        <v>3873</v>
      </c>
      <c r="D8">
        <f t="shared" si="0"/>
        <v>10901</v>
      </c>
      <c r="E8" s="4">
        <f t="shared" si="1"/>
        <v>0.64471149435831576</v>
      </c>
      <c r="F8" s="4">
        <f t="shared" si="2"/>
        <v>0.35528850564168424</v>
      </c>
      <c r="G8" s="7">
        <f t="shared" si="7"/>
        <v>1.8146139943196489</v>
      </c>
      <c r="H8" s="3">
        <f t="shared" si="3"/>
        <v>4.2713796896746627E-2</v>
      </c>
      <c r="I8" s="3">
        <f t="shared" si="4"/>
        <v>5.5751486274453352E-2</v>
      </c>
      <c r="J8" s="7">
        <f t="shared" si="6"/>
        <v>-0.26638208923530043</v>
      </c>
      <c r="K8" s="8">
        <f t="shared" si="5"/>
        <v>3.4730069352344015E-3</v>
      </c>
    </row>
    <row r="9" spans="1:11" x14ac:dyDescent="0.25">
      <c r="A9" s="1" t="s">
        <v>17</v>
      </c>
      <c r="B9">
        <v>8351</v>
      </c>
      <c r="C9">
        <v>6890</v>
      </c>
      <c r="D9">
        <f t="shared" si="0"/>
        <v>15241</v>
      </c>
      <c r="E9" s="4">
        <f t="shared" si="1"/>
        <v>0.54792992585788336</v>
      </c>
      <c r="F9" s="4">
        <f t="shared" si="2"/>
        <v>0.45207007414211664</v>
      </c>
      <c r="G9" s="7">
        <f t="shared" si="7"/>
        <v>1.2120464441219159</v>
      </c>
      <c r="H9" s="3">
        <f>B9/$B$10</f>
        <v>5.0754541531691962E-2</v>
      </c>
      <c r="I9" s="3">
        <f t="shared" si="4"/>
        <v>9.9180929623285202E-2</v>
      </c>
      <c r="J9" s="7">
        <f t="shared" si="6"/>
        <v>-0.6699446518820108</v>
      </c>
      <c r="K9" s="8">
        <f t="shared" si="5"/>
        <v>3.2442999711925588E-2</v>
      </c>
    </row>
    <row r="10" spans="1:11" x14ac:dyDescent="0.25">
      <c r="A10" s="2" t="s">
        <v>112</v>
      </c>
      <c r="B10">
        <f>SUM(B2:B9)</f>
        <v>164537</v>
      </c>
      <c r="C10">
        <f>SUM(C2:C9)</f>
        <v>69469</v>
      </c>
      <c r="D10">
        <f>SUM(B10:C10)</f>
        <v>234006</v>
      </c>
      <c r="E10" s="4">
        <f>B10/D10</f>
        <v>0.70313154363563324</v>
      </c>
      <c r="F10" s="4">
        <f>C10/D10</f>
        <v>0.29686845636436671</v>
      </c>
      <c r="K10" s="9">
        <f>SUM(K2:K9)</f>
        <v>4.5413101330502241E-2</v>
      </c>
    </row>
    <row r="11" spans="1:11" x14ac:dyDescent="0.25">
      <c r="E11" s="4"/>
      <c r="F11" s="4"/>
    </row>
    <row r="12" spans="1:11" x14ac:dyDescent="0.25">
      <c r="B12" s="3">
        <f>B2/$B$10</f>
        <v>0.12170514838607729</v>
      </c>
      <c r="C12" s="3">
        <f>C2/$C$10</f>
        <v>0.11933380356705869</v>
      </c>
      <c r="E12" s="4"/>
      <c r="F12" s="4"/>
    </row>
    <row r="13" spans="1:11" x14ac:dyDescent="0.25">
      <c r="B13" s="3">
        <f t="shared" ref="B13:B18" si="8">B3/$B$10</f>
        <v>0.2153315059834566</v>
      </c>
      <c r="C13" s="3">
        <f t="shared" ref="C13:C19" si="9">C3/$C$10</f>
        <v>0.21058313780247304</v>
      </c>
      <c r="E13" s="4"/>
      <c r="F13" s="4"/>
    </row>
    <row r="14" spans="1:11" x14ac:dyDescent="0.25">
      <c r="B14" s="3">
        <f t="shared" si="8"/>
        <v>0.24661930143372007</v>
      </c>
      <c r="C14" s="3">
        <f t="shared" si="9"/>
        <v>0.2077761303603046</v>
      </c>
      <c r="E14" s="4"/>
      <c r="F14" s="4"/>
    </row>
    <row r="15" spans="1:11" x14ac:dyDescent="0.25">
      <c r="B15" s="3">
        <f t="shared" si="8"/>
        <v>0.14164595197432797</v>
      </c>
      <c r="C15" s="3">
        <f t="shared" si="9"/>
        <v>0.12535087593027106</v>
      </c>
      <c r="E15" s="4"/>
      <c r="F15" s="4"/>
    </row>
    <row r="16" spans="1:11" x14ac:dyDescent="0.25">
      <c r="B16" s="3">
        <f t="shared" si="8"/>
        <v>8.7317746160438081E-2</v>
      </c>
      <c r="C16" s="3">
        <f t="shared" si="9"/>
        <v>8.2094171500957255E-2</v>
      </c>
      <c r="E16" s="4"/>
      <c r="F16" s="4"/>
    </row>
    <row r="17" spans="2:6" x14ac:dyDescent="0.25">
      <c r="B17" s="3">
        <f t="shared" si="8"/>
        <v>9.3912007633541392E-2</v>
      </c>
      <c r="C17" s="3">
        <f t="shared" si="9"/>
        <v>9.9929464941196797E-2</v>
      </c>
      <c r="E17" s="4"/>
      <c r="F17" s="4"/>
    </row>
    <row r="18" spans="2:6" x14ac:dyDescent="0.25">
      <c r="B18" s="3">
        <f t="shared" si="8"/>
        <v>4.2713796896746627E-2</v>
      </c>
      <c r="C18" s="3">
        <f t="shared" si="9"/>
        <v>5.5751486274453352E-2</v>
      </c>
      <c r="E18" s="4"/>
      <c r="F18" s="4"/>
    </row>
    <row r="19" spans="2:6" x14ac:dyDescent="0.25">
      <c r="B19" s="3">
        <f>B9/$B$10</f>
        <v>5.0754541531691962E-2</v>
      </c>
      <c r="C19" s="3">
        <f t="shared" si="9"/>
        <v>9.9180929623285202E-2</v>
      </c>
      <c r="E19" s="4"/>
      <c r="F19" s="4"/>
    </row>
    <row r="20" spans="2:6" x14ac:dyDescent="0.25">
      <c r="E20" s="4"/>
      <c r="F20" s="4"/>
    </row>
    <row r="21" spans="2:6" x14ac:dyDescent="0.25">
      <c r="E21" s="4"/>
      <c r="F21" s="4"/>
    </row>
    <row r="22" spans="2:6" x14ac:dyDescent="0.25">
      <c r="E22" s="4"/>
      <c r="F22" s="4"/>
    </row>
    <row r="23" spans="2:6" x14ac:dyDescent="0.25">
      <c r="E23" s="4"/>
      <c r="F23" s="4"/>
    </row>
    <row r="24" spans="2:6" x14ac:dyDescent="0.25">
      <c r="E24" s="4"/>
      <c r="F24" s="4"/>
    </row>
  </sheetData>
  <conditionalFormatting sqref="E2:E9 E11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11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D78-2928-41B2-90F6-64EF3C2CB009}">
  <sheetPr>
    <tabColor rgb="FF00B050"/>
  </sheetPr>
  <dimension ref="A1:F6"/>
  <sheetViews>
    <sheetView workbookViewId="0">
      <selection activeCell="H11" sqref="H11"/>
    </sheetView>
  </sheetViews>
  <sheetFormatPr defaultRowHeight="15" x14ac:dyDescent="0.25"/>
  <cols>
    <col min="1" max="1" width="25.140625" bestFit="1" customWidth="1"/>
    <col min="2" max="2" width="7" bestFit="1" customWidth="1"/>
    <col min="3" max="3" width="6" bestFit="1" customWidth="1"/>
    <col min="4" max="4" width="9.42578125" customWidth="1"/>
  </cols>
  <sheetData>
    <row r="1" spans="1:6" x14ac:dyDescent="0.25">
      <c r="A1" s="1" t="s">
        <v>140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>
        <v>0</v>
      </c>
      <c r="B2">
        <v>152214</v>
      </c>
      <c r="C2">
        <v>68164</v>
      </c>
      <c r="D2">
        <f>SUM(B2:C2)</f>
        <v>220378</v>
      </c>
      <c r="E2" s="4">
        <f>B2/D2</f>
        <v>0.69069507845610723</v>
      </c>
      <c r="F2" s="4">
        <f>C2/D2</f>
        <v>0.30930492154389277</v>
      </c>
    </row>
    <row r="3" spans="1:6" x14ac:dyDescent="0.25">
      <c r="A3" s="1" t="s">
        <v>20</v>
      </c>
      <c r="B3">
        <v>4950</v>
      </c>
      <c r="C3">
        <v>390</v>
      </c>
      <c r="D3">
        <f t="shared" ref="D3:D5" si="0">SUM(B3:C3)</f>
        <v>5340</v>
      </c>
      <c r="E3" s="4">
        <f t="shared" ref="E3:E5" si="1">B3/D3</f>
        <v>0.9269662921348315</v>
      </c>
      <c r="F3" s="4">
        <f t="shared" ref="F3:F5" si="2">C3/D3</f>
        <v>7.3033707865168537E-2</v>
      </c>
    </row>
    <row r="4" spans="1:6" x14ac:dyDescent="0.25">
      <c r="A4" s="1" t="s">
        <v>29</v>
      </c>
      <c r="B4">
        <v>5295</v>
      </c>
      <c r="C4">
        <v>672</v>
      </c>
      <c r="D4">
        <f t="shared" si="0"/>
        <v>5967</v>
      </c>
      <c r="E4" s="4">
        <f t="shared" si="1"/>
        <v>0.88738059326294616</v>
      </c>
      <c r="F4" s="4">
        <f t="shared" si="2"/>
        <v>0.1126194067370538</v>
      </c>
    </row>
    <row r="5" spans="1:6" x14ac:dyDescent="0.25">
      <c r="A5" s="1" t="s">
        <v>30</v>
      </c>
      <c r="B5">
        <v>3408</v>
      </c>
      <c r="C5">
        <v>743</v>
      </c>
      <c r="D5">
        <f t="shared" si="0"/>
        <v>4151</v>
      </c>
      <c r="E5" s="4">
        <f t="shared" si="1"/>
        <v>0.8210069862683691</v>
      </c>
      <c r="F5" s="4">
        <f t="shared" si="2"/>
        <v>0.17899301373163093</v>
      </c>
    </row>
    <row r="6" spans="1:6" x14ac:dyDescent="0.25">
      <c r="A6" s="2" t="s">
        <v>112</v>
      </c>
      <c r="B6">
        <f>SUM(B2:B5)</f>
        <v>165867</v>
      </c>
      <c r="C6">
        <f>SUM(C2:C5)</f>
        <v>69969</v>
      </c>
      <c r="D6">
        <f>SUM(D2:D5)</f>
        <v>235836</v>
      </c>
      <c r="E6" s="4">
        <f>B6/D6</f>
        <v>0.70331501551925912</v>
      </c>
      <c r="F6" s="4">
        <f>C6/D6</f>
        <v>0.29668498448074088</v>
      </c>
    </row>
  </sheetData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1992-8B0A-4688-86F6-CD611322CBF9}">
  <sheetPr>
    <tabColor rgb="FF00B050"/>
  </sheetPr>
  <dimension ref="A1:P27"/>
  <sheetViews>
    <sheetView topLeftCell="A10" workbookViewId="0">
      <selection activeCell="F10" sqref="F10"/>
    </sheetView>
  </sheetViews>
  <sheetFormatPr defaultRowHeight="15" x14ac:dyDescent="0.25"/>
  <cols>
    <col min="1" max="1" width="16.140625" bestFit="1" customWidth="1"/>
    <col min="12" max="12" width="9.140625" style="10"/>
  </cols>
  <sheetData>
    <row r="1" spans="1:16" x14ac:dyDescent="0.25">
      <c r="A1" s="1" t="s">
        <v>115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  <c r="L1" s="2" t="s">
        <v>127</v>
      </c>
      <c r="M1" s="1" t="s">
        <v>0</v>
      </c>
      <c r="N1" s="1" t="s">
        <v>1</v>
      </c>
      <c r="O1" s="2" t="s">
        <v>128</v>
      </c>
      <c r="P1" s="2" t="s">
        <v>129</v>
      </c>
    </row>
    <row r="2" spans="1:16" x14ac:dyDescent="0.25">
      <c r="A2" s="1" t="s">
        <v>20</v>
      </c>
      <c r="B2">
        <v>49531</v>
      </c>
      <c r="C2">
        <v>16037</v>
      </c>
      <c r="D2">
        <f>SUM(B2:C2)</f>
        <v>65568</v>
      </c>
      <c r="E2" s="4">
        <f>B2/D2</f>
        <v>0.75541422645192779</v>
      </c>
      <c r="F2" s="4">
        <f>C2/D2</f>
        <v>0.24458577354807223</v>
      </c>
      <c r="G2">
        <f>B2</f>
        <v>49531</v>
      </c>
      <c r="H2">
        <f>C2</f>
        <v>16037</v>
      </c>
      <c r="I2">
        <f>D2</f>
        <v>65568</v>
      </c>
      <c r="J2" s="4">
        <f>G2/I2</f>
        <v>0.75541422645192779</v>
      </c>
      <c r="K2" s="4">
        <f>H2/I2</f>
        <v>0.24458577354807223</v>
      </c>
      <c r="L2" s="7">
        <f>B2/C2</f>
        <v>3.0885452391345014</v>
      </c>
      <c r="M2" s="3">
        <f>B2/$B$26</f>
        <v>0.30055400821606926</v>
      </c>
      <c r="N2" s="3">
        <f>C2/$C$26</f>
        <v>0.23129732458354366</v>
      </c>
      <c r="O2" s="7">
        <f>LN(M2/N2)</f>
        <v>0.2619234633636644</v>
      </c>
      <c r="P2" s="8">
        <f>(M2-N2)*LN(M2/N2)</f>
        <v>1.8139950438112715E-2</v>
      </c>
    </row>
    <row r="3" spans="1:16" x14ac:dyDescent="0.25">
      <c r="A3" s="1" t="s">
        <v>21</v>
      </c>
      <c r="B3">
        <v>30642</v>
      </c>
      <c r="C3">
        <v>11287</v>
      </c>
      <c r="D3">
        <f t="shared" ref="D3:D25" si="0">SUM(B3:C3)</f>
        <v>41929</v>
      </c>
      <c r="E3" s="4">
        <f t="shared" ref="E3:E24" si="1">B3/D3</f>
        <v>0.73080684013451314</v>
      </c>
      <c r="F3" s="4">
        <f t="shared" ref="F3:F25" si="2">C3/D3</f>
        <v>0.26919315986548692</v>
      </c>
      <c r="G3">
        <f>SUM($B$2:B3)</f>
        <v>80173</v>
      </c>
      <c r="H3">
        <f>SUM($C$2:C3)</f>
        <v>27324</v>
      </c>
      <c r="I3">
        <f>SUM($D$2:D3)</f>
        <v>107497</v>
      </c>
      <c r="J3" s="4">
        <f t="shared" ref="J3:J25" si="3">G3/I3</f>
        <v>0.74581616231150638</v>
      </c>
      <c r="K3" s="4">
        <f>H3/I3</f>
        <v>0.25418383768849362</v>
      </c>
      <c r="L3" s="7">
        <f t="shared" ref="L3:L25" si="4">B3/C3</f>
        <v>2.714804642509081</v>
      </c>
      <c r="M3" s="3">
        <f t="shared" ref="M3:M25" si="5">B3/$B$26</f>
        <v>0.18593559426938269</v>
      </c>
      <c r="N3" s="3">
        <f t="shared" ref="N3:N25" si="6">C3/$C$26</f>
        <v>0.16278935602509556</v>
      </c>
      <c r="O3" s="7">
        <f t="shared" ref="O3:O25" si="7">LN(M3/N3)</f>
        <v>0.13294327563010383</v>
      </c>
      <c r="P3" s="8">
        <f t="shared" ref="P3:P25" si="8">(M3-N3)*LN(M3/N3)</f>
        <v>3.0771367307103146E-3</v>
      </c>
    </row>
    <row r="4" spans="1:16" x14ac:dyDescent="0.25">
      <c r="A4" s="1" t="s">
        <v>22</v>
      </c>
      <c r="B4">
        <v>20878</v>
      </c>
      <c r="C4">
        <v>7881</v>
      </c>
      <c r="D4">
        <f t="shared" si="0"/>
        <v>28759</v>
      </c>
      <c r="E4" s="4">
        <f>B4/D4</f>
        <v>0.7259640460377621</v>
      </c>
      <c r="F4" s="4">
        <f>C4/D4</f>
        <v>0.2740359539622379</v>
      </c>
      <c r="G4">
        <f>SUM($B$2:B4)</f>
        <v>101051</v>
      </c>
      <c r="H4">
        <f>SUM($C$2:C4)</f>
        <v>35205</v>
      </c>
      <c r="I4">
        <f>SUM($D$2:D4)</f>
        <v>136256</v>
      </c>
      <c r="J4" s="4">
        <f t="shared" si="3"/>
        <v>0.74162605683419447</v>
      </c>
      <c r="K4" s="4">
        <f t="shared" ref="K4:K22" si="9">H4/I4</f>
        <v>0.25837394316580553</v>
      </c>
      <c r="L4" s="7">
        <f t="shared" si="4"/>
        <v>2.6491561984519731</v>
      </c>
      <c r="M4" s="3">
        <f t="shared" si="5"/>
        <v>0.12668766193969624</v>
      </c>
      <c r="N4" s="3">
        <f t="shared" si="6"/>
        <v>0.11366553688613254</v>
      </c>
      <c r="O4" s="7">
        <f t="shared" si="7"/>
        <v>0.10846445332462572</v>
      </c>
      <c r="P4" s="8">
        <f t="shared" si="8"/>
        <v>1.4124376750596997E-3</v>
      </c>
    </row>
    <row r="5" spans="1:16" x14ac:dyDescent="0.25">
      <c r="A5" s="1" t="s">
        <v>23</v>
      </c>
      <c r="B5">
        <v>14687</v>
      </c>
      <c r="C5">
        <v>5989</v>
      </c>
      <c r="D5">
        <f t="shared" si="0"/>
        <v>20676</v>
      </c>
      <c r="E5" s="4">
        <f t="shared" si="1"/>
        <v>0.71034049139098476</v>
      </c>
      <c r="F5" s="4">
        <f>C5/D5</f>
        <v>0.28965950860901529</v>
      </c>
      <c r="G5">
        <f>SUM($B$2:B5)</f>
        <v>115738</v>
      </c>
      <c r="H5">
        <f>SUM($C$2:C5)</f>
        <v>41194</v>
      </c>
      <c r="I5">
        <f>SUM($D$2:D5)</f>
        <v>156932</v>
      </c>
      <c r="J5" s="4">
        <f t="shared" si="3"/>
        <v>0.73750414192134173</v>
      </c>
      <c r="K5" s="4">
        <f t="shared" si="9"/>
        <v>0.26249585807865827</v>
      </c>
      <c r="L5" s="7">
        <f t="shared" si="4"/>
        <v>2.4523292703289363</v>
      </c>
      <c r="M5" s="3">
        <f t="shared" si="5"/>
        <v>8.9120686411932118E-2</v>
      </c>
      <c r="N5" s="3">
        <f t="shared" si="6"/>
        <v>8.6377731304535951E-2</v>
      </c>
      <c r="O5" s="7">
        <f t="shared" si="7"/>
        <v>3.1261575199431492E-2</v>
      </c>
      <c r="P5" s="8">
        <f t="shared" si="8"/>
        <v>8.5749097358529952E-5</v>
      </c>
    </row>
    <row r="6" spans="1:16" x14ac:dyDescent="0.25">
      <c r="A6" s="1" t="s">
        <v>24</v>
      </c>
      <c r="B6">
        <v>10712</v>
      </c>
      <c r="C6">
        <v>4599</v>
      </c>
      <c r="D6">
        <f t="shared" si="0"/>
        <v>15311</v>
      </c>
      <c r="E6" s="4">
        <f t="shared" si="1"/>
        <v>0.69962771863366202</v>
      </c>
      <c r="F6" s="4">
        <f>C6/D6</f>
        <v>0.30037228136633792</v>
      </c>
      <c r="G6">
        <f>SUM($B$2:B6)</f>
        <v>126450</v>
      </c>
      <c r="H6">
        <f>SUM($C$2:C6)</f>
        <v>45793</v>
      </c>
      <c r="I6">
        <f>SUM($D$2:D6)</f>
        <v>172243</v>
      </c>
      <c r="J6" s="4">
        <f t="shared" si="3"/>
        <v>0.73413723634632466</v>
      </c>
      <c r="K6" s="4">
        <f t="shared" si="9"/>
        <v>0.26586276365367534</v>
      </c>
      <c r="L6" s="7">
        <f t="shared" si="4"/>
        <v>2.329202000434877</v>
      </c>
      <c r="M6" s="3">
        <f t="shared" si="5"/>
        <v>6.5000394419869059E-2</v>
      </c>
      <c r="N6" s="3">
        <f t="shared" si="6"/>
        <v>6.6330136294800612E-2</v>
      </c>
      <c r="O6" s="7">
        <f t="shared" si="7"/>
        <v>-2.0251000458883915E-2</v>
      </c>
      <c r="P6" s="8">
        <f t="shared" si="8"/>
        <v>2.692860331943604E-5</v>
      </c>
    </row>
    <row r="7" spans="1:16" x14ac:dyDescent="0.25">
      <c r="A7" s="1" t="s">
        <v>25</v>
      </c>
      <c r="B7">
        <v>7949</v>
      </c>
      <c r="C7">
        <v>3825</v>
      </c>
      <c r="D7">
        <f t="shared" si="0"/>
        <v>11774</v>
      </c>
      <c r="E7" s="4">
        <f t="shared" si="1"/>
        <v>0.67513164599966025</v>
      </c>
      <c r="F7" s="4">
        <f t="shared" si="2"/>
        <v>0.32486835400033975</v>
      </c>
      <c r="G7">
        <f>SUM($B$2:B7)</f>
        <v>134399</v>
      </c>
      <c r="H7">
        <f>SUM($C$2:C7)</f>
        <v>49618</v>
      </c>
      <c r="I7">
        <f>SUM($D$2:D7)</f>
        <v>184017</v>
      </c>
      <c r="J7" s="4">
        <f t="shared" si="3"/>
        <v>0.73036186874038811</v>
      </c>
      <c r="K7" s="4">
        <f>H7/I7</f>
        <v>0.26963813125961189</v>
      </c>
      <c r="L7" s="7">
        <f t="shared" si="4"/>
        <v>2.0781699346405227</v>
      </c>
      <c r="M7" s="3">
        <f t="shared" si="5"/>
        <v>4.8234515986140696E-2</v>
      </c>
      <c r="N7" s="3">
        <f t="shared" si="6"/>
        <v>5.5166943102329273E-2</v>
      </c>
      <c r="O7" s="7">
        <f t="shared" si="7"/>
        <v>-0.13428905297749216</v>
      </c>
      <c r="P7" s="8">
        <f t="shared" si="8"/>
        <v>9.3094907226845113E-4</v>
      </c>
    </row>
    <row r="8" spans="1:16" x14ac:dyDescent="0.25">
      <c r="A8" s="1" t="s">
        <v>54</v>
      </c>
      <c r="B8">
        <v>6044</v>
      </c>
      <c r="C8">
        <v>3066</v>
      </c>
      <c r="D8">
        <f t="shared" si="0"/>
        <v>9110</v>
      </c>
      <c r="E8" s="4">
        <f t="shared" si="1"/>
        <v>0.66344676180021955</v>
      </c>
      <c r="F8" s="4">
        <f t="shared" si="2"/>
        <v>0.33655323819978045</v>
      </c>
      <c r="G8">
        <f>SUM($B$2:B8)</f>
        <v>140443</v>
      </c>
      <c r="H8">
        <f>SUM($C$2:C8)</f>
        <v>52684</v>
      </c>
      <c r="I8">
        <f>SUM($D$2:D8)</f>
        <v>193127</v>
      </c>
      <c r="J8" s="4">
        <f t="shared" si="3"/>
        <v>0.72720541405396444</v>
      </c>
      <c r="K8" s="4">
        <f>H8/I8</f>
        <v>0.27279458594603551</v>
      </c>
      <c r="L8" s="7">
        <f t="shared" si="4"/>
        <v>1.9712981082844097</v>
      </c>
      <c r="M8" s="3">
        <f t="shared" si="5"/>
        <v>3.6674979823906696E-2</v>
      </c>
      <c r="N8" s="3">
        <f t="shared" si="6"/>
        <v>4.4220090863200404E-2</v>
      </c>
      <c r="O8" s="7">
        <f t="shared" si="7"/>
        <v>-0.18708445632909781</v>
      </c>
      <c r="P8" s="8">
        <f t="shared" si="8"/>
        <v>1.4115729967289375E-3</v>
      </c>
    </row>
    <row r="9" spans="1:16" x14ac:dyDescent="0.25">
      <c r="A9" s="1" t="s">
        <v>55</v>
      </c>
      <c r="B9">
        <v>4594</v>
      </c>
      <c r="C9">
        <v>2442</v>
      </c>
      <c r="D9">
        <f t="shared" si="0"/>
        <v>7036</v>
      </c>
      <c r="E9" s="4">
        <f t="shared" si="1"/>
        <v>0.65292779988629901</v>
      </c>
      <c r="F9" s="4">
        <f t="shared" si="2"/>
        <v>0.34707220011370099</v>
      </c>
      <c r="G9">
        <f>SUM($B$2:B9)</f>
        <v>145037</v>
      </c>
      <c r="H9">
        <f>SUM($C$2:C9)</f>
        <v>55126</v>
      </c>
      <c r="I9">
        <f>SUM($D$2:D9)</f>
        <v>200163</v>
      </c>
      <c r="J9" s="4">
        <f t="shared" si="3"/>
        <v>0.72459445551875223</v>
      </c>
      <c r="K9" s="4">
        <f t="shared" si="9"/>
        <v>0.27540554448124777</v>
      </c>
      <c r="L9" s="7">
        <f t="shared" si="4"/>
        <v>1.8812448812448812</v>
      </c>
      <c r="M9" s="3">
        <f t="shared" si="5"/>
        <v>2.787638274504093E-2</v>
      </c>
      <c r="N9" s="3">
        <f t="shared" si="6"/>
        <v>3.5220307204153749E-2</v>
      </c>
      <c r="O9" s="7">
        <f t="shared" si="7"/>
        <v>-0.23384299171157508</v>
      </c>
      <c r="P9" s="8">
        <f t="shared" si="8"/>
        <v>1.7173252664227524E-3</v>
      </c>
    </row>
    <row r="10" spans="1:16" x14ac:dyDescent="0.25">
      <c r="A10" s="1" t="s">
        <v>56</v>
      </c>
      <c r="B10">
        <v>3578</v>
      </c>
      <c r="C10">
        <v>2023</v>
      </c>
      <c r="D10">
        <f t="shared" si="0"/>
        <v>5601</v>
      </c>
      <c r="E10" s="4">
        <f t="shared" si="1"/>
        <v>0.63881449741117657</v>
      </c>
      <c r="F10" s="4">
        <f t="shared" si="2"/>
        <v>0.36118550258882343</v>
      </c>
      <c r="G10">
        <f>SUM($B$2:B10)</f>
        <v>148615</v>
      </c>
      <c r="H10">
        <f>SUM($C$2:C10)</f>
        <v>57149</v>
      </c>
      <c r="I10">
        <f>SUM($D$2:D10)</f>
        <v>205764</v>
      </c>
      <c r="J10" s="4">
        <f t="shared" si="3"/>
        <v>0.72225948173635812</v>
      </c>
      <c r="K10" s="4">
        <f t="shared" si="9"/>
        <v>0.27774051826364182</v>
      </c>
      <c r="L10" s="7">
        <f t="shared" si="4"/>
        <v>1.7686604053386061</v>
      </c>
      <c r="M10" s="3">
        <f t="shared" si="5"/>
        <v>2.1711296791849466E-2</v>
      </c>
      <c r="N10" s="3">
        <f t="shared" si="6"/>
        <v>2.9177183240787483E-2</v>
      </c>
      <c r="O10" s="7">
        <f t="shared" si="7"/>
        <v>-0.29555429338904965</v>
      </c>
      <c r="P10" s="8">
        <f t="shared" si="8"/>
        <v>2.2065747939387565E-3</v>
      </c>
    </row>
    <row r="11" spans="1:16" x14ac:dyDescent="0.25">
      <c r="A11" s="1" t="s">
        <v>57</v>
      </c>
      <c r="B11">
        <v>2828</v>
      </c>
      <c r="C11">
        <v>1607</v>
      </c>
      <c r="D11">
        <f t="shared" si="0"/>
        <v>4435</v>
      </c>
      <c r="E11" s="4">
        <f t="shared" si="1"/>
        <v>0.63765501691093573</v>
      </c>
      <c r="F11" s="4">
        <f t="shared" si="2"/>
        <v>0.36234498308906427</v>
      </c>
      <c r="G11">
        <f>SUM($B$2:B11)</f>
        <v>151443</v>
      </c>
      <c r="H11">
        <f>SUM($C$2:C11)</f>
        <v>58756</v>
      </c>
      <c r="I11">
        <f>SUM($D$2:D11)</f>
        <v>210199</v>
      </c>
      <c r="J11" s="4">
        <f t="shared" si="3"/>
        <v>0.7204744075851931</v>
      </c>
      <c r="K11" s="4">
        <f t="shared" si="9"/>
        <v>0.2795255924148069</v>
      </c>
      <c r="L11" s="7">
        <f t="shared" si="4"/>
        <v>1.75980087118855</v>
      </c>
      <c r="M11" s="3">
        <f t="shared" si="5"/>
        <v>1.7160298302780964E-2</v>
      </c>
      <c r="N11" s="3">
        <f t="shared" si="6"/>
        <v>2.317732746808971E-2</v>
      </c>
      <c r="O11" s="7">
        <f t="shared" si="7"/>
        <v>-0.30057605901101786</v>
      </c>
      <c r="P11" s="8">
        <f t="shared" si="8"/>
        <v>1.8085749134628571E-3</v>
      </c>
    </row>
    <row r="12" spans="1:16" x14ac:dyDescent="0.25">
      <c r="A12" s="1" t="s">
        <v>58</v>
      </c>
      <c r="B12">
        <v>2197</v>
      </c>
      <c r="C12">
        <v>1379</v>
      </c>
      <c r="D12">
        <f t="shared" si="0"/>
        <v>3576</v>
      </c>
      <c r="E12" s="4">
        <f t="shared" si="1"/>
        <v>0.61437360178970912</v>
      </c>
      <c r="F12" s="4">
        <f t="shared" si="2"/>
        <v>0.38562639821029082</v>
      </c>
      <c r="G12">
        <f>SUM($B$2:B12)</f>
        <v>153640</v>
      </c>
      <c r="H12">
        <f>SUM($C$2:C12)</f>
        <v>60135</v>
      </c>
      <c r="I12">
        <f>SUM($D$2:D12)</f>
        <v>213775</v>
      </c>
      <c r="J12" s="4">
        <f t="shared" si="3"/>
        <v>0.71869956730206996</v>
      </c>
      <c r="K12" s="4">
        <f t="shared" si="9"/>
        <v>0.28130043269793009</v>
      </c>
      <c r="L12" s="7">
        <f t="shared" si="4"/>
        <v>1.5931834662799129</v>
      </c>
      <c r="M12" s="3">
        <f t="shared" si="5"/>
        <v>1.3331391573977997E-2</v>
      </c>
      <c r="N12" s="3">
        <f t="shared" si="6"/>
        <v>1.98889449772842E-2</v>
      </c>
      <c r="O12" s="7">
        <f t="shared" si="7"/>
        <v>-0.40004252569866022</v>
      </c>
      <c r="P12" s="8">
        <f t="shared" si="8"/>
        <v>2.6233002258624588E-3</v>
      </c>
    </row>
    <row r="13" spans="1:16" x14ac:dyDescent="0.25">
      <c r="A13" s="1" t="s">
        <v>59</v>
      </c>
      <c r="B13">
        <v>1772</v>
      </c>
      <c r="C13">
        <v>1245</v>
      </c>
      <c r="D13">
        <f t="shared" si="0"/>
        <v>3017</v>
      </c>
      <c r="E13" s="4">
        <f t="shared" si="1"/>
        <v>0.58733841564468015</v>
      </c>
      <c r="F13" s="4">
        <f t="shared" si="2"/>
        <v>0.41266158435531985</v>
      </c>
      <c r="G13">
        <f>SUM($B$2:B13)</f>
        <v>155412</v>
      </c>
      <c r="H13">
        <f>SUM($C$2:C13)</f>
        <v>61380</v>
      </c>
      <c r="I13">
        <f>SUM($D$2:D13)</f>
        <v>216792</v>
      </c>
      <c r="J13" s="4">
        <f t="shared" si="3"/>
        <v>0.71687147127200268</v>
      </c>
      <c r="K13" s="4">
        <f t="shared" si="9"/>
        <v>0.28312852872799732</v>
      </c>
      <c r="L13" s="7">
        <f t="shared" si="4"/>
        <v>1.4232931726907629</v>
      </c>
      <c r="M13" s="3">
        <f t="shared" si="5"/>
        <v>1.0752492430172513E-2</v>
      </c>
      <c r="N13" s="3">
        <f t="shared" si="6"/>
        <v>1.7956299127424823E-2</v>
      </c>
      <c r="O13" s="7">
        <f t="shared" si="7"/>
        <v>-0.51280339802375041</v>
      </c>
      <c r="P13" s="8">
        <f t="shared" si="8"/>
        <v>3.6941365530572352E-3</v>
      </c>
    </row>
    <row r="14" spans="1:16" x14ac:dyDescent="0.25">
      <c r="A14" s="1" t="s">
        <v>60</v>
      </c>
      <c r="B14">
        <v>1446</v>
      </c>
      <c r="C14">
        <v>1085</v>
      </c>
      <c r="D14">
        <f t="shared" si="0"/>
        <v>2531</v>
      </c>
      <c r="E14" s="4">
        <f t="shared" si="1"/>
        <v>0.57131568549980249</v>
      </c>
      <c r="F14" s="4">
        <f t="shared" si="2"/>
        <v>0.42868431450019756</v>
      </c>
      <c r="G14">
        <f>SUM($B$2:B14)</f>
        <v>156858</v>
      </c>
      <c r="H14">
        <f>SUM($C$2:C14)</f>
        <v>62465</v>
      </c>
      <c r="I14">
        <f>SUM($D$2:D14)</f>
        <v>219323</v>
      </c>
      <c r="J14" s="4">
        <f t="shared" si="3"/>
        <v>0.71519174915535533</v>
      </c>
      <c r="K14" s="4">
        <f t="shared" si="9"/>
        <v>0.28480825084464467</v>
      </c>
      <c r="L14" s="7">
        <f t="shared" si="4"/>
        <v>1.3327188940092165</v>
      </c>
      <c r="M14" s="3">
        <f t="shared" si="5"/>
        <v>8.7743250869240716E-3</v>
      </c>
      <c r="N14" s="3">
        <f t="shared" si="6"/>
        <v>1.5648662291771833E-2</v>
      </c>
      <c r="O14" s="7">
        <f t="shared" si="7"/>
        <v>-0.57855558354581849</v>
      </c>
      <c r="P14" s="8">
        <f t="shared" si="8"/>
        <v>3.9771861730414273E-3</v>
      </c>
    </row>
    <row r="15" spans="1:16" x14ac:dyDescent="0.25">
      <c r="A15" s="1" t="s">
        <v>61</v>
      </c>
      <c r="B15">
        <v>1213</v>
      </c>
      <c r="C15">
        <v>851</v>
      </c>
      <c r="D15">
        <f t="shared" si="0"/>
        <v>2064</v>
      </c>
      <c r="E15" s="4">
        <f t="shared" si="1"/>
        <v>0.58769379844961245</v>
      </c>
      <c r="F15" s="4">
        <f t="shared" si="2"/>
        <v>0.41230620155038761</v>
      </c>
      <c r="G15">
        <f>SUM($B$2:B15)</f>
        <v>158071</v>
      </c>
      <c r="H15">
        <f>SUM($C$2:C15)</f>
        <v>63316</v>
      </c>
      <c r="I15">
        <f>SUM($D$2:D15)</f>
        <v>221387</v>
      </c>
      <c r="J15" s="4">
        <f t="shared" si="3"/>
        <v>0.71400308057835371</v>
      </c>
      <c r="K15" s="4">
        <f t="shared" si="9"/>
        <v>0.28599691942164623</v>
      </c>
      <c r="L15" s="7">
        <f t="shared" si="4"/>
        <v>1.4253819036427733</v>
      </c>
      <c r="M15" s="3">
        <f t="shared" si="5"/>
        <v>7.3604815563201231E-3</v>
      </c>
      <c r="N15" s="3">
        <f t="shared" si="6"/>
        <v>1.2273743419629337E-2</v>
      </c>
      <c r="O15" s="7">
        <f t="shared" si="7"/>
        <v>-0.51133693991929263</v>
      </c>
      <c r="P15" s="8">
        <f t="shared" si="8"/>
        <v>2.512332286206695E-3</v>
      </c>
    </row>
    <row r="16" spans="1:16" x14ac:dyDescent="0.25">
      <c r="A16" s="1" t="s">
        <v>62</v>
      </c>
      <c r="B16">
        <v>999</v>
      </c>
      <c r="C16">
        <v>786</v>
      </c>
      <c r="D16">
        <f t="shared" si="0"/>
        <v>1785</v>
      </c>
      <c r="E16" s="4">
        <f t="shared" si="1"/>
        <v>0.5596638655462185</v>
      </c>
      <c r="F16" s="4">
        <f t="shared" si="2"/>
        <v>0.4403361344537815</v>
      </c>
      <c r="G16">
        <f>SUM($B$2:B16)</f>
        <v>159070</v>
      </c>
      <c r="H16">
        <f>SUM($C$2:C16)</f>
        <v>64102</v>
      </c>
      <c r="I16">
        <f>SUM($D$2:D16)</f>
        <v>223172</v>
      </c>
      <c r="J16" s="4">
        <f t="shared" si="3"/>
        <v>0.71276862688867781</v>
      </c>
      <c r="K16" s="4">
        <f t="shared" si="9"/>
        <v>0.28723137311132219</v>
      </c>
      <c r="L16" s="7">
        <f t="shared" si="4"/>
        <v>1.2709923664122138</v>
      </c>
      <c r="M16" s="3">
        <f t="shared" si="5"/>
        <v>6.0619299874392438E-3</v>
      </c>
      <c r="N16" s="3">
        <f t="shared" si="6"/>
        <v>1.1336265955145308E-2</v>
      </c>
      <c r="O16" s="7">
        <f t="shared" si="7"/>
        <v>-0.62597873407062166</v>
      </c>
      <c r="P16" s="8">
        <f t="shared" si="8"/>
        <v>3.3016221521277892E-3</v>
      </c>
    </row>
    <row r="17" spans="1:16" x14ac:dyDescent="0.25">
      <c r="A17" s="1" t="s">
        <v>80</v>
      </c>
      <c r="B17">
        <v>758</v>
      </c>
      <c r="C17">
        <v>684</v>
      </c>
      <c r="D17">
        <f t="shared" si="0"/>
        <v>1442</v>
      </c>
      <c r="E17" s="4">
        <f t="shared" si="1"/>
        <v>0.52565880721220526</v>
      </c>
      <c r="F17" s="4">
        <f t="shared" si="2"/>
        <v>0.47434119278779474</v>
      </c>
      <c r="G17">
        <f>SUM($B$2:B17)</f>
        <v>159828</v>
      </c>
      <c r="H17">
        <f>SUM($C$2:C17)</f>
        <v>64786</v>
      </c>
      <c r="I17">
        <f>SUM($D$2:D17)</f>
        <v>224614</v>
      </c>
      <c r="J17" s="4">
        <f t="shared" si="3"/>
        <v>0.71156740007301411</v>
      </c>
      <c r="K17" s="4">
        <f>H17/I17</f>
        <v>0.28843259992698583</v>
      </c>
      <c r="L17" s="7">
        <f t="shared" si="4"/>
        <v>1.1081871345029239</v>
      </c>
      <c r="M17" s="3">
        <f t="shared" si="5"/>
        <v>4.5995424729518989E-3</v>
      </c>
      <c r="N17" s="3">
        <f t="shared" si="6"/>
        <v>9.865147472416529E-3</v>
      </c>
      <c r="O17" s="7">
        <f t="shared" si="7"/>
        <v>-0.76305125227014747</v>
      </c>
      <c r="P17" s="8">
        <f t="shared" si="8"/>
        <v>4.0179264888014349E-3</v>
      </c>
    </row>
    <row r="18" spans="1:16" x14ac:dyDescent="0.25">
      <c r="A18" s="1" t="s">
        <v>81</v>
      </c>
      <c r="B18">
        <v>722</v>
      </c>
      <c r="C18">
        <v>591</v>
      </c>
      <c r="D18">
        <f t="shared" si="0"/>
        <v>1313</v>
      </c>
      <c r="E18" s="4">
        <f t="shared" si="1"/>
        <v>0.54988575780654991</v>
      </c>
      <c r="F18" s="4">
        <f t="shared" si="2"/>
        <v>0.45011424219345009</v>
      </c>
      <c r="G18">
        <f>SUM($B$2:B18)</f>
        <v>160550</v>
      </c>
      <c r="H18">
        <f>SUM($C$2:C18)</f>
        <v>65377</v>
      </c>
      <c r="I18">
        <f>SUM($D$2:D18)</f>
        <v>225927</v>
      </c>
      <c r="J18" s="4">
        <f t="shared" si="3"/>
        <v>0.71062776914667125</v>
      </c>
      <c r="K18" s="4">
        <f t="shared" si="9"/>
        <v>0.28937223085332875</v>
      </c>
      <c r="L18" s="7">
        <f t="shared" si="4"/>
        <v>1.2216582064297801</v>
      </c>
      <c r="M18" s="3">
        <f t="shared" si="5"/>
        <v>4.3810945454766112E-3</v>
      </c>
      <c r="N18" s="3">
        <f t="shared" si="6"/>
        <v>8.5238335616932281E-3</v>
      </c>
      <c r="O18" s="7">
        <f t="shared" si="7"/>
        <v>-0.66556759880324035</v>
      </c>
      <c r="P18" s="8">
        <f t="shared" si="8"/>
        <v>2.7572728594917918E-3</v>
      </c>
    </row>
    <row r="19" spans="1:16" x14ac:dyDescent="0.25">
      <c r="A19" s="1" t="s">
        <v>82</v>
      </c>
      <c r="B19">
        <v>541</v>
      </c>
      <c r="C19">
        <v>460</v>
      </c>
      <c r="D19">
        <f t="shared" si="0"/>
        <v>1001</v>
      </c>
      <c r="E19" s="4">
        <f t="shared" si="1"/>
        <v>0.54045954045954048</v>
      </c>
      <c r="F19" s="4">
        <f t="shared" si="2"/>
        <v>0.45954045954045952</v>
      </c>
      <c r="G19">
        <f>SUM($B$2:B19)</f>
        <v>161091</v>
      </c>
      <c r="H19">
        <f>SUM($C$2:C19)</f>
        <v>65837</v>
      </c>
      <c r="I19">
        <f>SUM($D$2:D19)</f>
        <v>226928</v>
      </c>
      <c r="J19" s="4">
        <f t="shared" si="3"/>
        <v>0.70987714164845239</v>
      </c>
      <c r="K19" s="4">
        <f>H19/I19</f>
        <v>0.29012285835154761</v>
      </c>
      <c r="L19" s="7">
        <f t="shared" si="4"/>
        <v>1.1760869565217391</v>
      </c>
      <c r="M19" s="3">
        <f t="shared" si="5"/>
        <v>3.2827869101147459E-3</v>
      </c>
      <c r="N19" s="3">
        <f t="shared" si="6"/>
        <v>6.6344559025023437E-3</v>
      </c>
      <c r="O19" s="7">
        <f t="shared" si="7"/>
        <v>-0.70358393092662774</v>
      </c>
      <c r="P19" s="8">
        <f t="shared" si="8"/>
        <v>2.3581804448289554E-3</v>
      </c>
    </row>
    <row r="20" spans="1:16" x14ac:dyDescent="0.25">
      <c r="A20" s="1" t="s">
        <v>113</v>
      </c>
      <c r="B20">
        <v>466</v>
      </c>
      <c r="C20">
        <v>423</v>
      </c>
      <c r="D20">
        <f t="shared" si="0"/>
        <v>889</v>
      </c>
      <c r="E20" s="4">
        <f t="shared" si="1"/>
        <v>0.5241844769403825</v>
      </c>
      <c r="F20" s="4">
        <f t="shared" si="2"/>
        <v>0.47581552305961755</v>
      </c>
      <c r="G20">
        <f>SUM($B$2:B20)</f>
        <v>161557</v>
      </c>
      <c r="H20">
        <f>SUM($C$2:C20)</f>
        <v>66260</v>
      </c>
      <c r="I20">
        <f>SUM($D$2:D20)</f>
        <v>227817</v>
      </c>
      <c r="J20" s="4">
        <f t="shared" si="3"/>
        <v>0.70915252154141262</v>
      </c>
      <c r="K20" s="4">
        <f t="shared" si="9"/>
        <v>0.29084747845858738</v>
      </c>
      <c r="L20" s="7">
        <f t="shared" si="4"/>
        <v>1.1016548463356974</v>
      </c>
      <c r="M20" s="3">
        <f t="shared" si="5"/>
        <v>2.8276870612078957E-3</v>
      </c>
      <c r="N20" s="3">
        <f t="shared" si="6"/>
        <v>6.1008148842575903E-3</v>
      </c>
      <c r="O20" s="7">
        <f t="shared" si="7"/>
        <v>-0.76896326521060077</v>
      </c>
      <c r="P20" s="8">
        <f t="shared" si="8"/>
        <v>2.5169150582639585E-3</v>
      </c>
    </row>
    <row r="21" spans="1:16" x14ac:dyDescent="0.25">
      <c r="A21" s="1" t="s">
        <v>114</v>
      </c>
      <c r="B21">
        <v>379</v>
      </c>
      <c r="C21">
        <v>356</v>
      </c>
      <c r="D21">
        <f t="shared" si="0"/>
        <v>735</v>
      </c>
      <c r="E21" s="4">
        <f t="shared" si="1"/>
        <v>0.5156462585034014</v>
      </c>
      <c r="F21" s="4">
        <f t="shared" si="2"/>
        <v>0.48435374149659866</v>
      </c>
      <c r="G21">
        <f>SUM($B$2:B21)</f>
        <v>161936</v>
      </c>
      <c r="H21">
        <f>SUM($C$2:C21)</f>
        <v>66616</v>
      </c>
      <c r="I21">
        <f>SUM($D$2:D21)</f>
        <v>228552</v>
      </c>
      <c r="J21" s="4">
        <f t="shared" si="3"/>
        <v>0.70853022506913088</v>
      </c>
      <c r="K21" s="4">
        <f>H21/I21</f>
        <v>0.29146977493086912</v>
      </c>
      <c r="L21" s="7">
        <f t="shared" si="4"/>
        <v>1.0646067415730338</v>
      </c>
      <c r="M21" s="3">
        <f t="shared" si="5"/>
        <v>2.2997712364759494E-3</v>
      </c>
      <c r="N21" s="3">
        <f t="shared" si="6"/>
        <v>5.1344919593279007E-3</v>
      </c>
      <c r="O21" s="7">
        <f t="shared" si="7"/>
        <v>-0.80317124605957269</v>
      </c>
      <c r="P21" s="8">
        <f t="shared" si="8"/>
        <v>2.2767661752038943E-3</v>
      </c>
    </row>
    <row r="22" spans="1:16" x14ac:dyDescent="0.25">
      <c r="A22" s="1" t="s">
        <v>37</v>
      </c>
      <c r="B22">
        <v>1949</v>
      </c>
      <c r="C22">
        <v>1882</v>
      </c>
      <c r="D22">
        <f t="shared" si="0"/>
        <v>3831</v>
      </c>
      <c r="E22" s="4">
        <f t="shared" si="1"/>
        <v>0.50874445314539285</v>
      </c>
      <c r="F22" s="4">
        <f t="shared" si="2"/>
        <v>0.49125554685460715</v>
      </c>
      <c r="G22">
        <f>SUM($B$2:B22)</f>
        <v>163885</v>
      </c>
      <c r="H22">
        <f>SUM($C$2:C22)</f>
        <v>68498</v>
      </c>
      <c r="I22">
        <f>SUM($D$2:D22)</f>
        <v>232383</v>
      </c>
      <c r="J22" s="4">
        <f t="shared" si="3"/>
        <v>0.70523661369377277</v>
      </c>
      <c r="K22" s="4">
        <f t="shared" si="9"/>
        <v>0.29476338630622723</v>
      </c>
      <c r="L22" s="7">
        <f t="shared" si="4"/>
        <v>1.0356004250797024</v>
      </c>
      <c r="M22" s="3">
        <f t="shared" si="5"/>
        <v>1.182652807359268E-2</v>
      </c>
      <c r="N22" s="3">
        <f t="shared" si="6"/>
        <v>2.7143578279368284E-2</v>
      </c>
      <c r="O22" s="7">
        <f t="shared" si="7"/>
        <v>-0.83079534092773266</v>
      </c>
      <c r="P22" s="8">
        <f t="shared" si="8"/>
        <v>1.2725333947714541E-2</v>
      </c>
    </row>
    <row r="23" spans="1:16" x14ac:dyDescent="0.25">
      <c r="A23" s="1" t="s">
        <v>38</v>
      </c>
      <c r="B23">
        <v>769</v>
      </c>
      <c r="C23">
        <v>742</v>
      </c>
      <c r="D23">
        <f t="shared" si="0"/>
        <v>1511</v>
      </c>
      <c r="E23" s="4">
        <f t="shared" si="1"/>
        <v>0.50893448047650558</v>
      </c>
      <c r="F23" s="4">
        <f t="shared" si="2"/>
        <v>0.49106551952349436</v>
      </c>
      <c r="G23">
        <f>SUM($B$2:B23)</f>
        <v>164654</v>
      </c>
      <c r="H23">
        <f>SUM($C$2:C23)</f>
        <v>69240</v>
      </c>
      <c r="I23">
        <f>SUM($D$2:D23)</f>
        <v>233894</v>
      </c>
      <c r="J23" s="4">
        <f t="shared" si="3"/>
        <v>0.70396846434709737</v>
      </c>
      <c r="K23" s="4">
        <f>H23/I23</f>
        <v>0.29603153565290258</v>
      </c>
      <c r="L23" s="7">
        <f t="shared" si="4"/>
        <v>1.036388140161725</v>
      </c>
      <c r="M23" s="3">
        <f t="shared" si="5"/>
        <v>4.6662904507915708E-3</v>
      </c>
      <c r="N23" s="3">
        <f t="shared" si="6"/>
        <v>1.0701665825340738E-2</v>
      </c>
      <c r="O23" s="7">
        <f t="shared" si="7"/>
        <v>-0.83003499395170499</v>
      </c>
      <c r="P23" s="8">
        <f t="shared" si="8"/>
        <v>5.0095727625101873E-3</v>
      </c>
    </row>
    <row r="24" spans="1:16" x14ac:dyDescent="0.25">
      <c r="A24" s="1" t="s">
        <v>39</v>
      </c>
      <c r="B24">
        <v>136</v>
      </c>
      <c r="C24">
        <v>93</v>
      </c>
      <c r="D24">
        <f t="shared" si="0"/>
        <v>229</v>
      </c>
      <c r="E24" s="4">
        <f t="shared" si="1"/>
        <v>0.59388646288209612</v>
      </c>
      <c r="F24" s="4">
        <f t="shared" si="2"/>
        <v>0.40611353711790393</v>
      </c>
      <c r="G24">
        <f>SUM($B$2:B24)</f>
        <v>164790</v>
      </c>
      <c r="H24">
        <f>SUM($C$2:C24)</f>
        <v>69333</v>
      </c>
      <c r="I24">
        <f>SUM($D$2:D24)</f>
        <v>234123</v>
      </c>
      <c r="J24" s="4">
        <f t="shared" si="3"/>
        <v>0.70386079112261501</v>
      </c>
      <c r="K24" s="4">
        <f t="shared" ref="K24" si="10">H24/I24</f>
        <v>0.29613920887738499</v>
      </c>
      <c r="L24" s="7">
        <f t="shared" si="4"/>
        <v>1.4623655913978495</v>
      </c>
      <c r="M24" s="3">
        <f t="shared" si="5"/>
        <v>8.2524772601775501E-4</v>
      </c>
      <c r="N24" s="3">
        <f t="shared" si="6"/>
        <v>1.3413139107233E-3</v>
      </c>
      <c r="O24" s="7">
        <f t="shared" si="7"/>
        <v>-0.48572132770717247</v>
      </c>
      <c r="P24" s="8">
        <f t="shared" si="8"/>
        <v>2.5066435241995221E-4</v>
      </c>
    </row>
    <row r="25" spans="1:16" x14ac:dyDescent="0.25">
      <c r="A25" s="1" t="s">
        <v>40</v>
      </c>
      <c r="B25">
        <v>9</v>
      </c>
      <c r="C25">
        <v>2</v>
      </c>
      <c r="D25">
        <f t="shared" si="0"/>
        <v>11</v>
      </c>
      <c r="E25" s="4">
        <f>B25/D25</f>
        <v>0.81818181818181823</v>
      </c>
      <c r="F25" s="4">
        <f t="shared" si="2"/>
        <v>0.18181818181818182</v>
      </c>
      <c r="G25">
        <f>SUM($B$2:B25)</f>
        <v>164799</v>
      </c>
      <c r="H25">
        <f>SUM($C$2:C25)</f>
        <v>69335</v>
      </c>
      <c r="I25">
        <f>SUM($D$2:D25)</f>
        <v>234134</v>
      </c>
      <c r="J25" s="4">
        <f t="shared" si="3"/>
        <v>0.70386616211229469</v>
      </c>
      <c r="K25" s="4">
        <f>H25/I25</f>
        <v>0.29613383788770531</v>
      </c>
      <c r="L25" s="7">
        <f t="shared" si="4"/>
        <v>4.5</v>
      </c>
      <c r="M25" s="3">
        <f t="shared" si="5"/>
        <v>5.4611981868822022E-5</v>
      </c>
      <c r="N25" s="3">
        <f t="shared" si="6"/>
        <v>2.8845460445662364E-5</v>
      </c>
      <c r="O25" s="7">
        <f t="shared" si="7"/>
        <v>0.63830067648630551</v>
      </c>
      <c r="P25" s="8">
        <f t="shared" si="8"/>
        <v>1.6446788055101692E-5</v>
      </c>
    </row>
    <row r="26" spans="1:16" x14ac:dyDescent="0.25">
      <c r="A26" s="2" t="s">
        <v>112</v>
      </c>
      <c r="B26">
        <f>SUM(B2:B25)</f>
        <v>164799</v>
      </c>
      <c r="C26">
        <f t="shared" ref="C26" si="11">SUM(C2:C25)</f>
        <v>69335</v>
      </c>
      <c r="D26">
        <f>SUM(D2:D25)</f>
        <v>234134</v>
      </c>
      <c r="E26" s="3">
        <f>B26/D26</f>
        <v>0.70386616211229469</v>
      </c>
      <c r="F26" s="3">
        <f>C26/D26</f>
        <v>0.29613383788770531</v>
      </c>
      <c r="J26" s="4"/>
      <c r="K26" s="4"/>
      <c r="P26" s="9">
        <f>SUM(P2:P25)</f>
        <v>7.8854855854967848E-2</v>
      </c>
    </row>
    <row r="27" spans="1:16" x14ac:dyDescent="0.25">
      <c r="J27" s="4"/>
      <c r="K27" s="4"/>
    </row>
  </sheetData>
  <conditionalFormatting sqref="E2: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 K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6AE8-BA92-4ABF-9E49-13DE1653CAE0}">
  <sheetPr>
    <tabColor rgb="FF00B050"/>
  </sheetPr>
  <dimension ref="A1:P28"/>
  <sheetViews>
    <sheetView workbookViewId="0">
      <selection activeCell="G29" sqref="G29"/>
    </sheetView>
  </sheetViews>
  <sheetFormatPr defaultRowHeight="15" x14ac:dyDescent="0.25"/>
  <cols>
    <col min="1" max="1" width="19.140625" bestFit="1" customWidth="1"/>
    <col min="12" max="12" width="9.140625" style="10"/>
  </cols>
  <sheetData>
    <row r="1" spans="1:16" x14ac:dyDescent="0.25">
      <c r="A1" s="1" t="s">
        <v>141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  <c r="L1" s="2" t="s">
        <v>127</v>
      </c>
      <c r="M1" s="1" t="s">
        <v>0</v>
      </c>
      <c r="N1" s="1" t="s">
        <v>1</v>
      </c>
      <c r="O1" s="2" t="s">
        <v>128</v>
      </c>
      <c r="P1" s="2" t="s">
        <v>129</v>
      </c>
    </row>
    <row r="2" spans="1:16" x14ac:dyDescent="0.25">
      <c r="A2" s="1">
        <v>0</v>
      </c>
      <c r="B2" s="14">
        <v>8130</v>
      </c>
      <c r="C2" s="14">
        <v>7805</v>
      </c>
      <c r="D2">
        <f>SUM(B2:C2)</f>
        <v>15935</v>
      </c>
      <c r="E2" s="4">
        <f>B2/D2</f>
        <v>0.51019767806714778</v>
      </c>
      <c r="F2" s="4">
        <f>C2/D2</f>
        <v>0.48980232193285222</v>
      </c>
      <c r="G2">
        <f t="shared" ref="G2:I3" si="0">B2</f>
        <v>8130</v>
      </c>
      <c r="H2">
        <f t="shared" si="0"/>
        <v>7805</v>
      </c>
      <c r="I2">
        <f t="shared" si="0"/>
        <v>15935</v>
      </c>
      <c r="J2" s="4">
        <f>G2/I2</f>
        <v>0.51019767806714778</v>
      </c>
      <c r="K2" s="4">
        <f>H2/I2</f>
        <v>0.48980232193285222</v>
      </c>
      <c r="L2" s="7">
        <f>B2/C2</f>
        <v>1.0416399743754003</v>
      </c>
      <c r="M2" s="3">
        <f t="shared" ref="M2:M25" si="1">B2/$B$26</f>
        <v>4.9015174808732298E-2</v>
      </c>
      <c r="N2" s="3">
        <f t="shared" ref="N2:N25" si="2">C2/$C$26</f>
        <v>0.11154940044877017</v>
      </c>
      <c r="O2" s="7">
        <f>LN(M2/N2)</f>
        <v>-0.82233760599250261</v>
      </c>
      <c r="P2" s="8">
        <f t="shared" ref="P2:P3" si="3">(M2-N2)*LN(M2/N2)</f>
        <v>5.1424245405423716E-2</v>
      </c>
    </row>
    <row r="3" spans="1:16" x14ac:dyDescent="0.25">
      <c r="A3" s="1" t="s">
        <v>20</v>
      </c>
      <c r="B3" s="14">
        <v>51315</v>
      </c>
      <c r="C3" s="14">
        <v>18857</v>
      </c>
      <c r="D3">
        <f>SUM(B3:C3)</f>
        <v>70172</v>
      </c>
      <c r="E3" s="4">
        <f>B3/D3</f>
        <v>0.73127458245454025</v>
      </c>
      <c r="F3" s="4">
        <f>C3/D3</f>
        <v>0.26872541754545975</v>
      </c>
      <c r="G3">
        <f t="shared" si="0"/>
        <v>51315</v>
      </c>
      <c r="H3">
        <f t="shared" si="0"/>
        <v>18857</v>
      </c>
      <c r="I3">
        <f t="shared" si="0"/>
        <v>70172</v>
      </c>
      <c r="J3" s="4">
        <f>G3/I3</f>
        <v>0.73127458245454025</v>
      </c>
      <c r="K3" s="4">
        <f>H3/I3</f>
        <v>0.26872541754545975</v>
      </c>
      <c r="L3" s="7">
        <f>B3/C3</f>
        <v>2.7212706156864823</v>
      </c>
      <c r="M3" s="3">
        <f t="shared" si="1"/>
        <v>0.30937437826692471</v>
      </c>
      <c r="N3" s="3">
        <f t="shared" si="2"/>
        <v>0.26950506652946304</v>
      </c>
      <c r="O3" s="7">
        <f t="shared" ref="O3" si="4">LN(M3/N3)</f>
        <v>0.13796493376806562</v>
      </c>
      <c r="P3" s="8">
        <f t="shared" si="3"/>
        <v>5.5005669532372601E-3</v>
      </c>
    </row>
    <row r="4" spans="1:16" x14ac:dyDescent="0.25">
      <c r="A4" s="1" t="s">
        <v>21</v>
      </c>
      <c r="B4" s="14">
        <v>30181</v>
      </c>
      <c r="C4" s="14">
        <v>12137</v>
      </c>
      <c r="D4">
        <f t="shared" ref="D4:D25" si="5">SUM(B4:C4)</f>
        <v>42318</v>
      </c>
      <c r="E4" s="4">
        <f t="shared" ref="E4:E24" si="6">B4/D4</f>
        <v>0.71319533059218299</v>
      </c>
      <c r="F4" s="4">
        <f t="shared" ref="F2:F7" si="7">C4/D4</f>
        <v>0.28680466940781701</v>
      </c>
      <c r="G4">
        <f>SUM($B$3:B4)</f>
        <v>81496</v>
      </c>
      <c r="H4">
        <f>SUM($C$3:C4)</f>
        <v>30994</v>
      </c>
      <c r="I4">
        <f>SUM($D$3:D4)</f>
        <v>112490</v>
      </c>
      <c r="J4" s="4">
        <f t="shared" ref="J4:J25" si="8">G4/I4</f>
        <v>0.72447328651435683</v>
      </c>
      <c r="K4" s="4">
        <f>H4/I4</f>
        <v>0.27552671348564317</v>
      </c>
      <c r="L4" s="7">
        <f t="shared" ref="L4:L25" si="9">B4/C4</f>
        <v>2.4866935816099529</v>
      </c>
      <c r="M4" s="3">
        <f t="shared" si="1"/>
        <v>0.1819590394713837</v>
      </c>
      <c r="N4" s="3">
        <f t="shared" si="2"/>
        <v>0.17346253340765197</v>
      </c>
      <c r="O4" s="7">
        <f t="shared" ref="O4:O25" si="10">LN(M4/N4)</f>
        <v>4.7819973607891662E-2</v>
      </c>
      <c r="P4" s="8">
        <f t="shared" ref="P4:P25" si="11">(M4-N4)*LN(M4/N4)</f>
        <v>4.0630269572694279E-4</v>
      </c>
    </row>
    <row r="5" spans="1:16" x14ac:dyDescent="0.25">
      <c r="A5" s="1" t="s">
        <v>22</v>
      </c>
      <c r="B5" s="14">
        <v>20305</v>
      </c>
      <c r="C5" s="14">
        <v>8057</v>
      </c>
      <c r="D5">
        <f t="shared" si="5"/>
        <v>28362</v>
      </c>
      <c r="E5" s="4">
        <f>B5/D5</f>
        <v>0.71592271348988079</v>
      </c>
      <c r="F5" s="4">
        <f t="shared" si="7"/>
        <v>0.28407728651011915</v>
      </c>
      <c r="G5">
        <f>SUM($B$3:B5)</f>
        <v>101801</v>
      </c>
      <c r="H5">
        <f>SUM($C$3:C5)</f>
        <v>39051</v>
      </c>
      <c r="I5">
        <f>SUM($D$3:D5)</f>
        <v>140852</v>
      </c>
      <c r="J5" s="4">
        <f t="shared" si="8"/>
        <v>0.72275154062420133</v>
      </c>
      <c r="K5" s="4">
        <f t="shared" ref="K5:K21" si="12">H5/I5</f>
        <v>0.27724845937579873</v>
      </c>
      <c r="L5" s="7">
        <f t="shared" si="9"/>
        <v>2.5201687973191014</v>
      </c>
      <c r="M5" s="3">
        <f t="shared" si="1"/>
        <v>0.1224173584860159</v>
      </c>
      <c r="N5" s="3">
        <f t="shared" si="2"/>
        <v>0.11515099544083808</v>
      </c>
      <c r="O5" s="7">
        <f t="shared" si="10"/>
        <v>6.1191906758375637E-2</v>
      </c>
      <c r="P5" s="8">
        <f t="shared" si="11"/>
        <v>4.4464260993302745E-4</v>
      </c>
    </row>
    <row r="6" spans="1:16" x14ac:dyDescent="0.25">
      <c r="A6" s="1" t="s">
        <v>23</v>
      </c>
      <c r="B6" s="14">
        <v>14063</v>
      </c>
      <c r="C6" s="14">
        <v>5759</v>
      </c>
      <c r="D6">
        <f t="shared" si="5"/>
        <v>19822</v>
      </c>
      <c r="E6" s="4">
        <f t="shared" si="6"/>
        <v>0.70946423166178996</v>
      </c>
      <c r="F6" s="4">
        <f t="shared" si="7"/>
        <v>0.29053576833821004</v>
      </c>
      <c r="G6">
        <f>SUM($B$3:B6)</f>
        <v>115864</v>
      </c>
      <c r="H6">
        <f>SUM($C$3:C6)</f>
        <v>44810</v>
      </c>
      <c r="I6">
        <f>SUM($D$3:D6)</f>
        <v>160674</v>
      </c>
      <c r="J6" s="4">
        <f t="shared" si="8"/>
        <v>0.72111231437569234</v>
      </c>
      <c r="K6" s="4">
        <f t="shared" si="12"/>
        <v>0.2788876856243076</v>
      </c>
      <c r="L6" s="7">
        <f t="shared" si="9"/>
        <v>2.4419169994790764</v>
      </c>
      <c r="M6" s="3">
        <f t="shared" si="1"/>
        <v>8.4784797458204469E-2</v>
      </c>
      <c r="N6" s="3">
        <f t="shared" si="2"/>
        <v>8.2307879203647336E-2</v>
      </c>
      <c r="O6" s="7">
        <f t="shared" si="10"/>
        <v>2.9649410778748775E-2</v>
      </c>
      <c r="P6" s="8">
        <f t="shared" si="11"/>
        <v>7.3439166794745888E-5</v>
      </c>
    </row>
    <row r="7" spans="1:16" x14ac:dyDescent="0.25">
      <c r="A7" s="1" t="s">
        <v>24</v>
      </c>
      <c r="B7" s="14">
        <v>10292</v>
      </c>
      <c r="C7" s="14">
        <v>4124</v>
      </c>
      <c r="D7">
        <f t="shared" si="5"/>
        <v>14416</v>
      </c>
      <c r="E7" s="4">
        <f t="shared" si="6"/>
        <v>0.71392896781354054</v>
      </c>
      <c r="F7" s="4">
        <f t="shared" si="7"/>
        <v>0.28607103218645946</v>
      </c>
      <c r="G7">
        <f>SUM($B$3:B7)</f>
        <v>126156</v>
      </c>
      <c r="H7">
        <f>SUM($C$3:C7)</f>
        <v>48934</v>
      </c>
      <c r="I7">
        <f>SUM($D$3:D7)</f>
        <v>175090</v>
      </c>
      <c r="J7" s="4">
        <f t="shared" si="8"/>
        <v>0.72052087497858242</v>
      </c>
      <c r="K7" s="4">
        <f t="shared" si="12"/>
        <v>0.27947912502141753</v>
      </c>
      <c r="L7" s="7">
        <f t="shared" si="9"/>
        <v>2.4956353055286131</v>
      </c>
      <c r="M7" s="3">
        <f t="shared" si="1"/>
        <v>6.2049714530316456E-2</v>
      </c>
      <c r="N7" s="3">
        <f t="shared" si="2"/>
        <v>5.894038788606383E-2</v>
      </c>
      <c r="O7" s="7">
        <f t="shared" si="10"/>
        <v>5.1409352679957679E-2</v>
      </c>
      <c r="P7" s="8">
        <f t="shared" si="11"/>
        <v>1.5984847005157257E-4</v>
      </c>
    </row>
    <row r="8" spans="1:16" x14ac:dyDescent="0.25">
      <c r="A8" s="1" t="s">
        <v>25</v>
      </c>
      <c r="B8" s="14">
        <v>7474</v>
      </c>
      <c r="C8" s="14">
        <v>2989</v>
      </c>
      <c r="D8">
        <f t="shared" si="5"/>
        <v>10463</v>
      </c>
      <c r="E8" s="4">
        <f t="shared" si="6"/>
        <v>0.71432667494982316</v>
      </c>
      <c r="F8" s="4">
        <f t="shared" ref="F8:F25" si="13">C8/D8</f>
        <v>0.28567332505017684</v>
      </c>
      <c r="G8">
        <f>SUM($B$3:B8)</f>
        <v>133630</v>
      </c>
      <c r="H8">
        <f>SUM($C$3:C8)</f>
        <v>51923</v>
      </c>
      <c r="I8">
        <f>SUM($D$3:D8)</f>
        <v>185553</v>
      </c>
      <c r="J8" s="4">
        <f t="shared" si="8"/>
        <v>0.72017159517765816</v>
      </c>
      <c r="K8" s="4">
        <f>H8/I8</f>
        <v>0.27982840482234189</v>
      </c>
      <c r="L8" s="7">
        <f t="shared" si="9"/>
        <v>2.5005018400802945</v>
      </c>
      <c r="M8" s="3">
        <f t="shared" si="1"/>
        <v>4.5060198834005562E-2</v>
      </c>
      <c r="N8" s="3">
        <f t="shared" si="2"/>
        <v>4.271891837813889E-2</v>
      </c>
      <c r="O8" s="7">
        <f t="shared" si="10"/>
        <v>5.3357472176664748E-2</v>
      </c>
      <c r="P8" s="8">
        <f t="shared" si="11"/>
        <v>1.2492480678167491E-4</v>
      </c>
    </row>
    <row r="9" spans="1:16" x14ac:dyDescent="0.25">
      <c r="A9" s="1" t="s">
        <v>54</v>
      </c>
      <c r="B9" s="14">
        <v>5465</v>
      </c>
      <c r="C9" s="14">
        <v>2144</v>
      </c>
      <c r="D9">
        <f t="shared" si="5"/>
        <v>7609</v>
      </c>
      <c r="E9" s="4">
        <f t="shared" si="6"/>
        <v>0.71822841372059398</v>
      </c>
      <c r="F9" s="4">
        <f t="shared" si="13"/>
        <v>0.28177158627940596</v>
      </c>
      <c r="G9">
        <f>SUM($B$3:B9)</f>
        <v>139095</v>
      </c>
      <c r="H9">
        <f>SUM($C$3:C9)</f>
        <v>54067</v>
      </c>
      <c r="I9">
        <f>SUM($D$3:D9)</f>
        <v>193162</v>
      </c>
      <c r="J9" s="4">
        <f t="shared" si="8"/>
        <v>0.72009504975098626</v>
      </c>
      <c r="K9" s="4">
        <f>H9/I9</f>
        <v>0.2799049502490138</v>
      </c>
      <c r="L9" s="7">
        <f t="shared" si="9"/>
        <v>2.548973880597015</v>
      </c>
      <c r="M9" s="3">
        <f t="shared" si="1"/>
        <v>3.2948084911404919E-2</v>
      </c>
      <c r="N9" s="3">
        <f t="shared" si="2"/>
        <v>3.0642141519815917E-2</v>
      </c>
      <c r="O9" s="7">
        <f t="shared" si="10"/>
        <v>7.2556902835119744E-2</v>
      </c>
      <c r="P9" s="8">
        <f t="shared" si="11"/>
        <v>1.6731211060680971E-4</v>
      </c>
    </row>
    <row r="10" spans="1:16" x14ac:dyDescent="0.25">
      <c r="A10" s="1" t="s">
        <v>55</v>
      </c>
      <c r="B10" s="14">
        <v>4062</v>
      </c>
      <c r="C10" s="14">
        <v>1628</v>
      </c>
      <c r="D10">
        <f t="shared" si="5"/>
        <v>5690</v>
      </c>
      <c r="E10" s="4">
        <f t="shared" si="6"/>
        <v>0.71388400702987698</v>
      </c>
      <c r="F10" s="4">
        <f t="shared" si="13"/>
        <v>0.28611599297012302</v>
      </c>
      <c r="G10">
        <f>SUM($B$3:B10)</f>
        <v>143157</v>
      </c>
      <c r="H10">
        <f>SUM($C$3:C10)</f>
        <v>55695</v>
      </c>
      <c r="I10">
        <f>SUM($D$3:D10)</f>
        <v>198852</v>
      </c>
      <c r="J10" s="4">
        <f t="shared" si="8"/>
        <v>0.71991732544807197</v>
      </c>
      <c r="K10" s="4">
        <f t="shared" si="12"/>
        <v>0.28008267455192809</v>
      </c>
      <c r="L10" s="7">
        <f t="shared" si="9"/>
        <v>2.4950859950859949</v>
      </c>
      <c r="M10" s="3">
        <f t="shared" si="1"/>
        <v>2.4489500623993923E-2</v>
      </c>
      <c r="N10" s="3">
        <f t="shared" si="2"/>
        <v>2.3267447012248282E-2</v>
      </c>
      <c r="O10" s="7">
        <f t="shared" si="10"/>
        <v>5.1189219993017759E-2</v>
      </c>
      <c r="P10" s="8">
        <f t="shared" si="11"/>
        <v>6.2555971174909521E-5</v>
      </c>
    </row>
    <row r="11" spans="1:16" x14ac:dyDescent="0.25">
      <c r="A11" s="1" t="s">
        <v>56</v>
      </c>
      <c r="B11" s="14">
        <v>3113</v>
      </c>
      <c r="C11" s="14">
        <v>1290</v>
      </c>
      <c r="D11">
        <f t="shared" si="5"/>
        <v>4403</v>
      </c>
      <c r="E11" s="4">
        <f t="shared" si="6"/>
        <v>0.70701794231205994</v>
      </c>
      <c r="F11" s="4">
        <f t="shared" si="13"/>
        <v>0.29298205768794006</v>
      </c>
      <c r="G11">
        <f>SUM($B$3:B11)</f>
        <v>146270</v>
      </c>
      <c r="H11">
        <f>SUM($C$3:C11)</f>
        <v>56985</v>
      </c>
      <c r="I11">
        <f>SUM($D$3:D11)</f>
        <v>203255</v>
      </c>
      <c r="J11" s="4">
        <f t="shared" si="8"/>
        <v>0.71963789328675798</v>
      </c>
      <c r="K11" s="4">
        <f t="shared" si="12"/>
        <v>0.28036210671324197</v>
      </c>
      <c r="L11" s="7">
        <f t="shared" si="9"/>
        <v>2.4131782945736435</v>
      </c>
      <c r="M11" s="3">
        <f t="shared" si="1"/>
        <v>1.8768049099579784E-2</v>
      </c>
      <c r="N11" s="3">
        <f t="shared" si="2"/>
        <v>1.8436736268919094E-2</v>
      </c>
      <c r="O11" s="7">
        <f t="shared" si="10"/>
        <v>1.7810697501063798E-2</v>
      </c>
      <c r="P11" s="8">
        <f t="shared" si="11"/>
        <v>5.9009126051187214E-6</v>
      </c>
    </row>
    <row r="12" spans="1:16" x14ac:dyDescent="0.25">
      <c r="A12" s="1" t="s">
        <v>57</v>
      </c>
      <c r="B12" s="14">
        <v>2378</v>
      </c>
      <c r="C12" s="14">
        <v>953</v>
      </c>
      <c r="D12">
        <f t="shared" si="5"/>
        <v>3331</v>
      </c>
      <c r="E12" s="4">
        <f t="shared" si="6"/>
        <v>0.71389972981086758</v>
      </c>
      <c r="F12" s="4">
        <f t="shared" si="13"/>
        <v>0.28610027018913237</v>
      </c>
      <c r="G12">
        <f>SUM($B$3:B12)</f>
        <v>148648</v>
      </c>
      <c r="H12">
        <f>SUM($C$3:C12)</f>
        <v>57938</v>
      </c>
      <c r="I12">
        <f>SUM($D$3:D12)</f>
        <v>206586</v>
      </c>
      <c r="J12" s="4">
        <f t="shared" si="8"/>
        <v>0.71954537093510695</v>
      </c>
      <c r="K12" s="4">
        <f t="shared" si="12"/>
        <v>0.28045462906489305</v>
      </c>
      <c r="L12" s="7">
        <f t="shared" si="9"/>
        <v>2.4952780692549843</v>
      </c>
      <c r="M12" s="3">
        <f t="shared" si="1"/>
        <v>1.4336787908384429E-2</v>
      </c>
      <c r="N12" s="3">
        <f t="shared" si="2"/>
        <v>1.3620317569209221E-2</v>
      </c>
      <c r="O12" s="7">
        <f t="shared" si="10"/>
        <v>5.126619801169837E-2</v>
      </c>
      <c r="P12" s="8">
        <f t="shared" si="11"/>
        <v>3.6730710277664872E-5</v>
      </c>
    </row>
    <row r="13" spans="1:16" x14ac:dyDescent="0.25">
      <c r="A13" s="1" t="s">
        <v>58</v>
      </c>
      <c r="B13" s="14">
        <v>1765</v>
      </c>
      <c r="C13" s="14">
        <v>773</v>
      </c>
      <c r="D13">
        <f t="shared" si="5"/>
        <v>2538</v>
      </c>
      <c r="E13" s="4">
        <f t="shared" si="6"/>
        <v>0.69542947202521666</v>
      </c>
      <c r="F13" s="4">
        <f t="shared" si="13"/>
        <v>0.30457052797478329</v>
      </c>
      <c r="G13">
        <f>SUM($B$3:B13)</f>
        <v>150413</v>
      </c>
      <c r="H13">
        <f>SUM($C$3:C13)</f>
        <v>58711</v>
      </c>
      <c r="I13">
        <f>SUM($D$3:D13)</f>
        <v>209124</v>
      </c>
      <c r="J13" s="4">
        <f t="shared" si="8"/>
        <v>0.71925269218262844</v>
      </c>
      <c r="K13" s="4">
        <f t="shared" si="12"/>
        <v>0.28074730781737151</v>
      </c>
      <c r="L13" s="7">
        <f t="shared" si="9"/>
        <v>2.2833117723156535</v>
      </c>
      <c r="M13" s="3">
        <f t="shared" si="1"/>
        <v>1.0641055785659595E-2</v>
      </c>
      <c r="N13" s="3">
        <f t="shared" si="2"/>
        <v>1.1047749717732138E-2</v>
      </c>
      <c r="O13" s="7">
        <f t="shared" si="10"/>
        <v>-3.7507054804851364E-2</v>
      </c>
      <c r="P13" s="8">
        <f t="shared" si="11"/>
        <v>1.5253891599045397E-5</v>
      </c>
    </row>
    <row r="14" spans="1:16" x14ac:dyDescent="0.25">
      <c r="A14" s="1" t="s">
        <v>59</v>
      </c>
      <c r="B14" s="14">
        <v>1452</v>
      </c>
      <c r="C14" s="14">
        <v>626</v>
      </c>
      <c r="D14">
        <f t="shared" si="5"/>
        <v>2078</v>
      </c>
      <c r="E14" s="4">
        <f t="shared" si="6"/>
        <v>0.69874879692011549</v>
      </c>
      <c r="F14" s="4">
        <f t="shared" si="13"/>
        <v>0.30125120307988451</v>
      </c>
      <c r="G14">
        <f>SUM($B$3:B14)</f>
        <v>151865</v>
      </c>
      <c r="H14">
        <f>SUM($C$3:C14)</f>
        <v>59337</v>
      </c>
      <c r="I14">
        <f>SUM($D$3:D14)</f>
        <v>211202</v>
      </c>
      <c r="J14" s="4">
        <f t="shared" si="8"/>
        <v>0.71905095595685642</v>
      </c>
      <c r="K14" s="4">
        <f t="shared" si="12"/>
        <v>0.28094904404314353</v>
      </c>
      <c r="L14" s="7">
        <f t="shared" si="9"/>
        <v>2.319488817891374</v>
      </c>
      <c r="M14" s="3">
        <f t="shared" si="1"/>
        <v>8.7540017001573548E-3</v>
      </c>
      <c r="N14" s="3">
        <f t="shared" si="2"/>
        <v>8.9468193056925216E-3</v>
      </c>
      <c r="O14" s="7">
        <f t="shared" si="10"/>
        <v>-2.1787151300183855E-2</v>
      </c>
      <c r="P14" s="8">
        <f t="shared" si="11"/>
        <v>4.2009463451338471E-6</v>
      </c>
    </row>
    <row r="15" spans="1:16" x14ac:dyDescent="0.25">
      <c r="A15" s="1" t="s">
        <v>60</v>
      </c>
      <c r="B15" s="14">
        <v>1083</v>
      </c>
      <c r="C15" s="14">
        <v>481</v>
      </c>
      <c r="D15">
        <f t="shared" si="5"/>
        <v>1564</v>
      </c>
      <c r="E15" s="4">
        <f t="shared" si="6"/>
        <v>0.69245524296675187</v>
      </c>
      <c r="F15" s="4">
        <f t="shared" si="13"/>
        <v>0.30754475703324807</v>
      </c>
      <c r="G15">
        <f>SUM($B$3:B15)</f>
        <v>152948</v>
      </c>
      <c r="H15">
        <f>SUM($C$3:C15)</f>
        <v>59818</v>
      </c>
      <c r="I15">
        <f>SUM($D$3:D15)</f>
        <v>212766</v>
      </c>
      <c r="J15" s="4">
        <f t="shared" si="8"/>
        <v>0.71885545622890878</v>
      </c>
      <c r="K15" s="4">
        <f t="shared" si="12"/>
        <v>0.28114454377109127</v>
      </c>
      <c r="L15" s="7">
        <f t="shared" si="9"/>
        <v>2.2515592515592515</v>
      </c>
      <c r="M15" s="3">
        <f t="shared" si="1"/>
        <v>6.5293277143735643E-3</v>
      </c>
      <c r="N15" s="3">
        <f t="shared" si="2"/>
        <v>6.8744729808915377E-3</v>
      </c>
      <c r="O15" s="7">
        <f t="shared" si="10"/>
        <v>-5.1510998689597194E-2</v>
      </c>
      <c r="P15" s="8">
        <f t="shared" si="11"/>
        <v>1.7778777371327999E-5</v>
      </c>
    </row>
    <row r="16" spans="1:16" x14ac:dyDescent="0.25">
      <c r="A16" s="1" t="s">
        <v>61</v>
      </c>
      <c r="B16" s="14">
        <v>824</v>
      </c>
      <c r="C16" s="14">
        <v>421</v>
      </c>
      <c r="D16">
        <f t="shared" si="5"/>
        <v>1245</v>
      </c>
      <c r="E16" s="4">
        <f t="shared" si="6"/>
        <v>0.66184738955823297</v>
      </c>
      <c r="F16" s="4">
        <f t="shared" si="13"/>
        <v>0.33815261044176709</v>
      </c>
      <c r="G16">
        <f>SUM($B$3:B16)</f>
        <v>153772</v>
      </c>
      <c r="H16">
        <f>SUM($C$3:C16)</f>
        <v>60239</v>
      </c>
      <c r="I16">
        <f>SUM($D$3:D16)</f>
        <v>214011</v>
      </c>
      <c r="J16" s="4">
        <f t="shared" si="8"/>
        <v>0.71852381419646649</v>
      </c>
      <c r="K16" s="4">
        <f t="shared" si="12"/>
        <v>0.28147618580353345</v>
      </c>
      <c r="L16" s="7">
        <f t="shared" si="9"/>
        <v>1.9572446555819478</v>
      </c>
      <c r="M16" s="3">
        <f t="shared" si="1"/>
        <v>4.9678356755713917E-3</v>
      </c>
      <c r="N16" s="3">
        <f t="shared" si="2"/>
        <v>6.0169503637325103E-3</v>
      </c>
      <c r="O16" s="7">
        <f t="shared" si="10"/>
        <v>-0.19159627935773624</v>
      </c>
      <c r="P16" s="8">
        <f t="shared" si="11"/>
        <v>2.0100647087122202E-4</v>
      </c>
    </row>
    <row r="17" spans="1:16" x14ac:dyDescent="0.25">
      <c r="A17" s="1" t="s">
        <v>62</v>
      </c>
      <c r="B17" s="14">
        <v>688</v>
      </c>
      <c r="C17" s="14">
        <v>308</v>
      </c>
      <c r="D17">
        <f t="shared" si="5"/>
        <v>996</v>
      </c>
      <c r="E17" s="4">
        <f t="shared" si="6"/>
        <v>0.69076305220883538</v>
      </c>
      <c r="F17" s="4">
        <f t="shared" si="13"/>
        <v>0.30923694779116467</v>
      </c>
      <c r="G17">
        <f>SUM($B$3:B17)</f>
        <v>154460</v>
      </c>
      <c r="H17">
        <f>SUM($C$3:C17)</f>
        <v>60547</v>
      </c>
      <c r="I17">
        <f>SUM($D$3:D17)</f>
        <v>215007</v>
      </c>
      <c r="J17" s="4">
        <f t="shared" si="8"/>
        <v>0.71839521503951032</v>
      </c>
      <c r="K17" s="4">
        <f t="shared" si="12"/>
        <v>0.28160478496048968</v>
      </c>
      <c r="L17" s="7">
        <f t="shared" si="9"/>
        <v>2.2337662337662336</v>
      </c>
      <c r="M17" s="3">
        <f t="shared" si="1"/>
        <v>4.1479016320304825E-3</v>
      </c>
      <c r="N17" s="3">
        <f t="shared" si="2"/>
        <v>4.4019494347496751E-3</v>
      </c>
      <c r="O17" s="7">
        <f t="shared" si="10"/>
        <v>-5.9444920625057372E-2</v>
      </c>
      <c r="P17" s="8">
        <f t="shared" si="11"/>
        <v>1.5101851467612641E-5</v>
      </c>
    </row>
    <row r="18" spans="1:16" x14ac:dyDescent="0.25">
      <c r="A18" s="1" t="s">
        <v>80</v>
      </c>
      <c r="B18" s="14">
        <v>505</v>
      </c>
      <c r="C18" s="14">
        <v>252</v>
      </c>
      <c r="D18">
        <f t="shared" si="5"/>
        <v>757</v>
      </c>
      <c r="E18" s="4">
        <f t="shared" si="6"/>
        <v>0.66710700132100398</v>
      </c>
      <c r="F18" s="4">
        <f t="shared" si="13"/>
        <v>0.33289299867899602</v>
      </c>
      <c r="G18">
        <f>SUM($B$3:B18)</f>
        <v>154965</v>
      </c>
      <c r="H18">
        <f>SUM($C$3:C18)</f>
        <v>60799</v>
      </c>
      <c r="I18">
        <f>SUM($D$3:D18)</f>
        <v>215764</v>
      </c>
      <c r="J18" s="4">
        <f t="shared" si="8"/>
        <v>0.71821527224189396</v>
      </c>
      <c r="K18" s="4">
        <f>H18/I18</f>
        <v>0.28178472775810609</v>
      </c>
      <c r="L18" s="7">
        <f t="shared" si="9"/>
        <v>2.003968253968254</v>
      </c>
      <c r="M18" s="3">
        <f t="shared" si="1"/>
        <v>3.0446080293247001E-3</v>
      </c>
      <c r="N18" s="3">
        <f t="shared" si="2"/>
        <v>3.6015949920679157E-3</v>
      </c>
      <c r="O18" s="7">
        <f t="shared" si="10"/>
        <v>-0.16800463382089001</v>
      </c>
      <c r="P18" s="8">
        <f t="shared" si="11"/>
        <v>9.3576390718683644E-5</v>
      </c>
    </row>
    <row r="19" spans="1:16" x14ac:dyDescent="0.25">
      <c r="A19" s="1" t="s">
        <v>81</v>
      </c>
      <c r="B19" s="14">
        <v>437</v>
      </c>
      <c r="C19" s="14">
        <v>201</v>
      </c>
      <c r="D19">
        <f t="shared" si="5"/>
        <v>638</v>
      </c>
      <c r="E19" s="4">
        <f t="shared" si="6"/>
        <v>0.6849529780564263</v>
      </c>
      <c r="F19" s="4">
        <f t="shared" si="13"/>
        <v>0.31504702194357365</v>
      </c>
      <c r="G19">
        <f>SUM($B$3:B19)</f>
        <v>155402</v>
      </c>
      <c r="H19">
        <f>SUM($C$3:C19)</f>
        <v>61000</v>
      </c>
      <c r="I19">
        <f>SUM($D$3:D19)</f>
        <v>216402</v>
      </c>
      <c r="J19" s="4">
        <f t="shared" si="8"/>
        <v>0.71811720778920718</v>
      </c>
      <c r="K19" s="4">
        <f t="shared" si="12"/>
        <v>0.28188279221079288</v>
      </c>
      <c r="L19" s="7">
        <f t="shared" si="9"/>
        <v>2.1741293532338308</v>
      </c>
      <c r="M19" s="3">
        <f t="shared" si="1"/>
        <v>2.6346410075542451E-3</v>
      </c>
      <c r="N19" s="3">
        <f t="shared" si="2"/>
        <v>2.8727007674827425E-3</v>
      </c>
      <c r="O19" s="7">
        <f t="shared" si="10"/>
        <v>-8.6505688548312282E-2</v>
      </c>
      <c r="P19" s="8">
        <f t="shared" si="11"/>
        <v>2.0593523448260588E-5</v>
      </c>
    </row>
    <row r="20" spans="1:16" x14ac:dyDescent="0.25">
      <c r="A20" s="1" t="s">
        <v>82</v>
      </c>
      <c r="B20" s="14">
        <v>336</v>
      </c>
      <c r="C20" s="14">
        <v>166</v>
      </c>
      <c r="D20">
        <f t="shared" si="5"/>
        <v>502</v>
      </c>
      <c r="E20" s="4">
        <f t="shared" si="6"/>
        <v>0.66932270916334657</v>
      </c>
      <c r="F20" s="4">
        <f t="shared" si="13"/>
        <v>0.33067729083665337</v>
      </c>
      <c r="G20">
        <f>SUM($B$3:B20)</f>
        <v>155738</v>
      </c>
      <c r="H20">
        <f>SUM($C$3:C20)</f>
        <v>61166</v>
      </c>
      <c r="I20">
        <f>SUM($D$3:D20)</f>
        <v>216904</v>
      </c>
      <c r="J20" s="4">
        <f t="shared" si="8"/>
        <v>0.71800427839044001</v>
      </c>
      <c r="K20" s="4">
        <f>H20/I20</f>
        <v>0.28199572160955999</v>
      </c>
      <c r="L20" s="7">
        <f t="shared" si="9"/>
        <v>2.0240963855421685</v>
      </c>
      <c r="M20" s="3">
        <f t="shared" si="1"/>
        <v>2.0257194016893051E-3</v>
      </c>
      <c r="N20" s="3">
        <f t="shared" si="2"/>
        <v>2.3724792408066431E-3</v>
      </c>
      <c r="O20" s="7">
        <f t="shared" si="10"/>
        <v>-0.15801060397816577</v>
      </c>
      <c r="P20" s="8">
        <f t="shared" si="11"/>
        <v>5.4791731614302165E-5</v>
      </c>
    </row>
    <row r="21" spans="1:16" x14ac:dyDescent="0.25">
      <c r="A21" s="1" t="s">
        <v>113</v>
      </c>
      <c r="B21" s="14">
        <v>277</v>
      </c>
      <c r="C21" s="14">
        <v>151</v>
      </c>
      <c r="D21">
        <f t="shared" si="5"/>
        <v>428</v>
      </c>
      <c r="E21" s="4">
        <f t="shared" si="6"/>
        <v>0.64719626168224298</v>
      </c>
      <c r="F21" s="4">
        <f t="shared" si="13"/>
        <v>0.35280373831775702</v>
      </c>
      <c r="G21">
        <f>SUM($B$3:B21)</f>
        <v>156015</v>
      </c>
      <c r="H21">
        <f>SUM($C$3:C21)</f>
        <v>61317</v>
      </c>
      <c r="I21">
        <f>SUM($D$3:D21)</f>
        <v>217332</v>
      </c>
      <c r="J21" s="4">
        <f t="shared" si="8"/>
        <v>0.71786483352658603</v>
      </c>
      <c r="K21" s="4">
        <f t="shared" si="12"/>
        <v>0.28213516647341397</v>
      </c>
      <c r="L21" s="7">
        <f t="shared" si="9"/>
        <v>1.8344370860927153</v>
      </c>
      <c r="M21" s="3">
        <f t="shared" si="1"/>
        <v>1.6700127210355284E-3</v>
      </c>
      <c r="N21" s="3">
        <f t="shared" si="2"/>
        <v>2.1580985865168861E-3</v>
      </c>
      <c r="O21" s="7">
        <f t="shared" si="10"/>
        <v>-0.25639630621241238</v>
      </c>
      <c r="P21" s="8">
        <f t="shared" si="11"/>
        <v>1.2514341302390851E-4</v>
      </c>
    </row>
    <row r="22" spans="1:16" x14ac:dyDescent="0.25">
      <c r="A22" s="1" t="s">
        <v>114</v>
      </c>
      <c r="B22" s="14">
        <v>222</v>
      </c>
      <c r="C22" s="14">
        <v>114</v>
      </c>
      <c r="D22">
        <f t="shared" si="5"/>
        <v>336</v>
      </c>
      <c r="E22" s="4">
        <f t="shared" si="6"/>
        <v>0.6607142857142857</v>
      </c>
      <c r="F22" s="4">
        <f t="shared" si="13"/>
        <v>0.3392857142857143</v>
      </c>
      <c r="G22">
        <f>SUM($B$3:B22)</f>
        <v>156237</v>
      </c>
      <c r="H22">
        <f>SUM($C$3:C22)</f>
        <v>61431</v>
      </c>
      <c r="I22">
        <f>SUM($D$3:D22)</f>
        <v>217668</v>
      </c>
      <c r="J22" s="4">
        <f t="shared" si="8"/>
        <v>0.71777661392579528</v>
      </c>
      <c r="K22" s="4">
        <f>H22/I22</f>
        <v>0.28222338607420477</v>
      </c>
      <c r="L22" s="7">
        <f t="shared" si="9"/>
        <v>1.9473684210526316</v>
      </c>
      <c r="M22" s="3">
        <f t="shared" si="1"/>
        <v>1.3384217475447195E-3</v>
      </c>
      <c r="N22" s="3">
        <f t="shared" si="2"/>
        <v>1.6292929726021523E-3</v>
      </c>
      <c r="O22" s="7">
        <f t="shared" si="10"/>
        <v>-0.19665504210704265</v>
      </c>
      <c r="P22" s="8">
        <f t="shared" si="11"/>
        <v>5.7201293011396528E-5</v>
      </c>
    </row>
    <row r="23" spans="1:16" x14ac:dyDescent="0.25">
      <c r="A23" s="1" t="s">
        <v>37</v>
      </c>
      <c r="B23" s="14">
        <v>1036</v>
      </c>
      <c r="C23" s="14">
        <v>516</v>
      </c>
      <c r="D23">
        <f t="shared" si="5"/>
        <v>1552</v>
      </c>
      <c r="E23" s="4">
        <f t="shared" si="6"/>
        <v>0.66752577319587625</v>
      </c>
      <c r="F23" s="4">
        <f t="shared" si="13"/>
        <v>0.3324742268041237</v>
      </c>
      <c r="G23">
        <f>SUM($B$3:B23)</f>
        <v>157273</v>
      </c>
      <c r="H23">
        <f>SUM($C$3:C23)</f>
        <v>61947</v>
      </c>
      <c r="I23">
        <f>SUM($D$3:D23)</f>
        <v>219220</v>
      </c>
      <c r="J23" s="4">
        <f t="shared" si="8"/>
        <v>0.71742085576133563</v>
      </c>
      <c r="K23" s="4">
        <f>H23/I23</f>
        <v>0.28257914423866437</v>
      </c>
      <c r="L23" s="7">
        <f t="shared" si="9"/>
        <v>2.0077519379844961</v>
      </c>
      <c r="M23" s="3">
        <f t="shared" si="1"/>
        <v>6.2459681552086916E-3</v>
      </c>
      <c r="N23" s="3">
        <f t="shared" si="2"/>
        <v>7.3746945075676374E-3</v>
      </c>
      <c r="O23" s="7">
        <f t="shared" si="10"/>
        <v>-0.16611831824696097</v>
      </c>
      <c r="P23" s="8">
        <f t="shared" si="11"/>
        <v>1.8750212341489477E-4</v>
      </c>
    </row>
    <row r="24" spans="1:16" x14ac:dyDescent="0.25">
      <c r="A24" s="1" t="s">
        <v>38</v>
      </c>
      <c r="B24" s="14">
        <v>356</v>
      </c>
      <c r="C24" s="14">
        <v>177</v>
      </c>
      <c r="D24">
        <f t="shared" si="5"/>
        <v>533</v>
      </c>
      <c r="E24" s="4">
        <f t="shared" si="6"/>
        <v>0.66791744840525324</v>
      </c>
      <c r="F24" s="4">
        <f t="shared" si="13"/>
        <v>0.3320825515947467</v>
      </c>
      <c r="G24">
        <f>SUM($B$3:B24)</f>
        <v>157629</v>
      </c>
      <c r="H24">
        <f>SUM($C$3:C24)</f>
        <v>62124</v>
      </c>
      <c r="I24">
        <f>SUM($D$3:D24)</f>
        <v>219753</v>
      </c>
      <c r="J24" s="4">
        <f t="shared" si="8"/>
        <v>0.71730078770255701</v>
      </c>
      <c r="K24" s="4">
        <f>H24/I24</f>
        <v>0.28269921229744305</v>
      </c>
      <c r="L24" s="7">
        <f t="shared" si="9"/>
        <v>2.0112994350282487</v>
      </c>
      <c r="M24" s="3">
        <f t="shared" si="1"/>
        <v>2.1462979375041448E-3</v>
      </c>
      <c r="N24" s="3">
        <f t="shared" si="2"/>
        <v>2.5296917206191314E-3</v>
      </c>
      <c r="O24" s="7">
        <f t="shared" si="10"/>
        <v>-0.16435297730662532</v>
      </c>
      <c r="P24" s="8">
        <f t="shared" si="11"/>
        <v>6.3011909735798626E-5</v>
      </c>
    </row>
    <row r="25" spans="1:16" x14ac:dyDescent="0.25">
      <c r="A25" s="1" t="s">
        <v>39</v>
      </c>
      <c r="B25" s="14">
        <v>108</v>
      </c>
      <c r="C25" s="14">
        <v>40</v>
      </c>
      <c r="D25">
        <f t="shared" si="5"/>
        <v>148</v>
      </c>
      <c r="E25" s="4">
        <f>B25/D25</f>
        <v>0.72972972972972971</v>
      </c>
      <c r="F25" s="4">
        <f>C25/D25</f>
        <v>0.27027027027027029</v>
      </c>
      <c r="G25">
        <f>SUM($B$3:B25)</f>
        <v>157737</v>
      </c>
      <c r="H25">
        <f>SUM($C$3:C25)</f>
        <v>62164</v>
      </c>
      <c r="I25">
        <f>SUM($D$3:D25)</f>
        <v>219901</v>
      </c>
      <c r="J25" s="4">
        <f t="shared" si="8"/>
        <v>0.71730915275510343</v>
      </c>
      <c r="K25" s="4">
        <f t="shared" ref="K25" si="14">H25/I25</f>
        <v>0.28269084724489657</v>
      </c>
      <c r="L25" s="7">
        <f t="shared" si="9"/>
        <v>2.7</v>
      </c>
      <c r="M25" s="3">
        <f t="shared" si="1"/>
        <v>6.5112409340013387E-4</v>
      </c>
      <c r="N25" s="3">
        <f t="shared" si="2"/>
        <v>5.7168174477268503E-4</v>
      </c>
      <c r="O25" s="7">
        <f t="shared" si="10"/>
        <v>0.13011779742545679</v>
      </c>
      <c r="P25" s="8">
        <f t="shared" si="11"/>
        <v>1.0336863425708903E-5</v>
      </c>
    </row>
    <row r="26" spans="1:16" x14ac:dyDescent="0.25">
      <c r="A26" s="2" t="s">
        <v>112</v>
      </c>
      <c r="B26">
        <f>SUM(B2:B25)</f>
        <v>165867</v>
      </c>
      <c r="C26">
        <f>SUM(C2:C25)</f>
        <v>69969</v>
      </c>
      <c r="D26">
        <f>SUM(D2:D25)</f>
        <v>235836</v>
      </c>
      <c r="E26" s="3">
        <f>B26/D26</f>
        <v>0.70331501551925912</v>
      </c>
      <c r="F26" s="3">
        <f>C26/D26</f>
        <v>0.29668498448074088</v>
      </c>
      <c r="J26" s="4"/>
      <c r="K26" s="4"/>
      <c r="P26" s="9">
        <f>SUM(P2:P25)</f>
        <v>5.9271968998660746E-2</v>
      </c>
    </row>
    <row r="27" spans="1:16" x14ac:dyDescent="0.25">
      <c r="G27" s="15">
        <f>F24-F3</f>
        <v>6.3357134049286945E-2</v>
      </c>
      <c r="J27" s="4"/>
      <c r="K27" s="4"/>
    </row>
    <row r="28" spans="1:16" x14ac:dyDescent="0.25">
      <c r="G28">
        <f>D26*G27</f>
        <v>14941.893065647637</v>
      </c>
    </row>
  </sheetData>
  <conditionalFormatting sqref="E2:E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 K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6"/>
  <sheetViews>
    <sheetView workbookViewId="0">
      <selection activeCell="B2" sqref="B2:C5"/>
    </sheetView>
  </sheetViews>
  <sheetFormatPr defaultRowHeight="15" x14ac:dyDescent="0.25"/>
  <cols>
    <col min="1" max="1" width="26.7109375" bestFit="1" customWidth="1"/>
    <col min="4" max="4" width="9.42578125" customWidth="1"/>
  </cols>
  <sheetData>
    <row r="1" spans="1:6" x14ac:dyDescent="0.25">
      <c r="A1" s="1" t="s">
        <v>28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77912</v>
      </c>
      <c r="C2">
        <v>62017</v>
      </c>
      <c r="D2">
        <f>SUM(B2:C2)</f>
        <v>139929</v>
      </c>
      <c r="E2" s="4">
        <f>B2/D2</f>
        <v>0.55679666116387594</v>
      </c>
      <c r="F2" s="4">
        <f>C2/D2</f>
        <v>0.44320333883612406</v>
      </c>
    </row>
    <row r="3" spans="1:6" x14ac:dyDescent="0.25">
      <c r="A3" s="1" t="s">
        <v>20</v>
      </c>
      <c r="B3">
        <v>43799</v>
      </c>
      <c r="C3">
        <v>2987</v>
      </c>
      <c r="D3">
        <f t="shared" ref="D3:D5" si="0">SUM(B3:C3)</f>
        <v>46786</v>
      </c>
      <c r="E3" s="4">
        <f t="shared" ref="E3:E5" si="1">B3/D3</f>
        <v>0.93615611507715979</v>
      </c>
      <c r="F3" s="4">
        <f t="shared" ref="F3:F5" si="2">C3/D3</f>
        <v>6.3843884922840169E-2</v>
      </c>
    </row>
    <row r="4" spans="1:6" x14ac:dyDescent="0.25">
      <c r="A4" s="1" t="s">
        <v>29</v>
      </c>
      <c r="B4">
        <v>31493</v>
      </c>
      <c r="C4">
        <v>2542</v>
      </c>
      <c r="D4">
        <f t="shared" si="0"/>
        <v>34035</v>
      </c>
      <c r="E4" s="4">
        <f t="shared" si="1"/>
        <v>0.92531217863963566</v>
      </c>
      <c r="F4" s="4">
        <f t="shared" si="2"/>
        <v>7.4687821360364337E-2</v>
      </c>
    </row>
    <row r="5" spans="1:6" x14ac:dyDescent="0.25">
      <c r="A5" s="1" t="s">
        <v>30</v>
      </c>
      <c r="B5">
        <v>11595</v>
      </c>
      <c r="C5">
        <v>1789</v>
      </c>
      <c r="D5">
        <f t="shared" si="0"/>
        <v>13384</v>
      </c>
      <c r="E5" s="4">
        <f t="shared" si="1"/>
        <v>0.86633293484757923</v>
      </c>
      <c r="F5" s="4">
        <f t="shared" si="2"/>
        <v>0.1336670651524208</v>
      </c>
    </row>
    <row r="6" spans="1:6" x14ac:dyDescent="0.25">
      <c r="A6" s="2" t="s">
        <v>112</v>
      </c>
      <c r="B6">
        <f>SUM(B2:B5)</f>
        <v>164799</v>
      </c>
      <c r="C6">
        <f>SUM(C2:C5)</f>
        <v>69335</v>
      </c>
      <c r="D6">
        <f>SUM(D2:D5)</f>
        <v>234134</v>
      </c>
      <c r="E6" s="4">
        <f>B6/D6</f>
        <v>0.70386616211229469</v>
      </c>
      <c r="F6" s="4">
        <f>C6/D6</f>
        <v>0.29613383788770531</v>
      </c>
    </row>
  </sheetData>
  <conditionalFormatting sqref="E2:E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F6"/>
  <sheetViews>
    <sheetView workbookViewId="0">
      <selection activeCell="B2" sqref="B2:C5"/>
    </sheetView>
  </sheetViews>
  <sheetFormatPr defaultRowHeight="15" x14ac:dyDescent="0.25"/>
  <cols>
    <col min="1" max="1" width="23.42578125" bestFit="1" customWidth="1"/>
    <col min="4" max="4" width="9.42578125" customWidth="1"/>
  </cols>
  <sheetData>
    <row r="1" spans="1:6" x14ac:dyDescent="0.25">
      <c r="A1" s="1" t="s">
        <v>31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164799</v>
      </c>
      <c r="C2">
        <v>51458</v>
      </c>
      <c r="D2">
        <f>SUM(B2:C2)</f>
        <v>216257</v>
      </c>
      <c r="E2" s="4">
        <f>B2/D2</f>
        <v>0.76205163301072332</v>
      </c>
      <c r="F2" s="4">
        <f>C2/D2</f>
        <v>0.23794836698927666</v>
      </c>
    </row>
    <row r="3" spans="1:6" x14ac:dyDescent="0.25">
      <c r="A3" s="1" t="s">
        <v>20</v>
      </c>
      <c r="B3">
        <v>0</v>
      </c>
      <c r="C3">
        <v>13336</v>
      </c>
      <c r="D3">
        <f t="shared" ref="D3:D5" si="0">SUM(B3:C3)</f>
        <v>13336</v>
      </c>
      <c r="E3" s="4">
        <f t="shared" ref="E3:E5" si="1">B3/D3</f>
        <v>0</v>
      </c>
      <c r="F3" s="4">
        <f t="shared" ref="F3:F5" si="2">C3/D3</f>
        <v>1</v>
      </c>
    </row>
    <row r="4" spans="1:6" x14ac:dyDescent="0.25">
      <c r="A4" s="1" t="s">
        <v>29</v>
      </c>
      <c r="B4">
        <v>0</v>
      </c>
      <c r="C4">
        <v>3339</v>
      </c>
      <c r="D4">
        <f t="shared" si="0"/>
        <v>3339</v>
      </c>
      <c r="E4" s="4">
        <f t="shared" si="1"/>
        <v>0</v>
      </c>
      <c r="F4" s="4">
        <f t="shared" si="2"/>
        <v>1</v>
      </c>
    </row>
    <row r="5" spans="1:6" x14ac:dyDescent="0.25">
      <c r="A5" s="1" t="s">
        <v>30</v>
      </c>
      <c r="B5">
        <v>0</v>
      </c>
      <c r="C5">
        <v>1202</v>
      </c>
      <c r="D5">
        <f t="shared" si="0"/>
        <v>1202</v>
      </c>
      <c r="E5" s="4">
        <f t="shared" si="1"/>
        <v>0</v>
      </c>
      <c r="F5" s="4">
        <f t="shared" si="2"/>
        <v>1</v>
      </c>
    </row>
    <row r="6" spans="1:6" x14ac:dyDescent="0.25">
      <c r="A6" s="2" t="s">
        <v>112</v>
      </c>
      <c r="B6">
        <f>SUM(B2:B5)</f>
        <v>164799</v>
      </c>
      <c r="C6">
        <f>SUM(C2:C5)</f>
        <v>69335</v>
      </c>
      <c r="D6">
        <f>SUM(D2:D5)</f>
        <v>234134</v>
      </c>
      <c r="E6" s="4">
        <f>B6/D6</f>
        <v>0.70386616211229469</v>
      </c>
      <c r="F6" s="4">
        <f>C6/D6</f>
        <v>0.29613383788770531</v>
      </c>
    </row>
  </sheetData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6"/>
  <sheetViews>
    <sheetView workbookViewId="0">
      <selection activeCell="B2" sqref="B2:C5"/>
    </sheetView>
  </sheetViews>
  <sheetFormatPr defaultRowHeight="15" x14ac:dyDescent="0.25"/>
  <cols>
    <col min="1" max="1" width="24.7109375" bestFit="1" customWidth="1"/>
    <col min="4" max="4" width="9.42578125" customWidth="1"/>
  </cols>
  <sheetData>
    <row r="1" spans="1:6" x14ac:dyDescent="0.25">
      <c r="A1" s="1" t="s">
        <v>32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122638</v>
      </c>
      <c r="C2">
        <v>49404</v>
      </c>
      <c r="D2">
        <f>SUM(B2:C2)</f>
        <v>172042</v>
      </c>
      <c r="E2" s="4">
        <f>B2/D2</f>
        <v>0.71283756292068212</v>
      </c>
      <c r="F2" s="4">
        <f>C2/D2</f>
        <v>0.28716243707931782</v>
      </c>
    </row>
    <row r="3" spans="1:6" x14ac:dyDescent="0.25">
      <c r="A3" s="1" t="s">
        <v>20</v>
      </c>
      <c r="B3">
        <v>26173</v>
      </c>
      <c r="C3">
        <v>9033</v>
      </c>
      <c r="D3">
        <f t="shared" ref="D3:D5" si="0">SUM(B3:C3)</f>
        <v>35206</v>
      </c>
      <c r="E3" s="4">
        <f t="shared" ref="E3:E5" si="1">B3/D3</f>
        <v>0.74342441629267741</v>
      </c>
      <c r="F3" s="4">
        <f t="shared" ref="F3:F5" si="2">C3/D3</f>
        <v>0.25657558370732264</v>
      </c>
    </row>
    <row r="4" spans="1:6" x14ac:dyDescent="0.25">
      <c r="A4" s="1" t="s">
        <v>29</v>
      </c>
      <c r="B4">
        <v>9733</v>
      </c>
      <c r="C4">
        <v>5671</v>
      </c>
      <c r="D4">
        <f t="shared" si="0"/>
        <v>15404</v>
      </c>
      <c r="E4" s="4">
        <f t="shared" si="1"/>
        <v>0.63184887042326665</v>
      </c>
      <c r="F4" s="4">
        <f t="shared" si="2"/>
        <v>0.36815112957673329</v>
      </c>
    </row>
    <row r="5" spans="1:6" x14ac:dyDescent="0.25">
      <c r="A5" s="1" t="s">
        <v>30</v>
      </c>
      <c r="B5">
        <v>6255</v>
      </c>
      <c r="C5">
        <v>5227</v>
      </c>
      <c r="D5">
        <f t="shared" si="0"/>
        <v>11482</v>
      </c>
      <c r="E5" s="4">
        <f t="shared" si="1"/>
        <v>0.54476572025779479</v>
      </c>
      <c r="F5" s="4">
        <f t="shared" si="2"/>
        <v>0.45523427974220521</v>
      </c>
    </row>
    <row r="6" spans="1:6" x14ac:dyDescent="0.25">
      <c r="A6" s="2" t="s">
        <v>112</v>
      </c>
      <c r="B6">
        <f>SUM(B2:B5)</f>
        <v>164799</v>
      </c>
      <c r="C6">
        <f>SUM(C2:C5)</f>
        <v>69335</v>
      </c>
      <c r="D6">
        <f>SUM(D2:D5)</f>
        <v>234134</v>
      </c>
      <c r="E6" s="4">
        <f>B6/D6</f>
        <v>0.70386616211229469</v>
      </c>
      <c r="F6" s="4">
        <f>C6/D6</f>
        <v>0.29613383788770531</v>
      </c>
    </row>
  </sheetData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6"/>
  <sheetViews>
    <sheetView workbookViewId="0">
      <selection activeCell="B2" sqref="B2:C5"/>
    </sheetView>
  </sheetViews>
  <sheetFormatPr defaultRowHeight="15" x14ac:dyDescent="0.25"/>
  <cols>
    <col min="1" max="1" width="19.5703125" bestFit="1" customWidth="1"/>
    <col min="4" max="4" width="9.42578125" customWidth="1"/>
  </cols>
  <sheetData>
    <row r="1" spans="1:6" x14ac:dyDescent="0.25">
      <c r="A1" s="1" t="s">
        <v>33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1977</v>
      </c>
      <c r="C2">
        <v>30578</v>
      </c>
      <c r="D2">
        <f>SUM(B2:C2)</f>
        <v>32555</v>
      </c>
      <c r="E2" s="4">
        <f>B2/D2</f>
        <v>6.072799877131009E-2</v>
      </c>
      <c r="F2" s="4">
        <f>C2/D2</f>
        <v>0.93927200122868992</v>
      </c>
    </row>
    <row r="3" spans="1:6" x14ac:dyDescent="0.25">
      <c r="A3" s="1" t="s">
        <v>20</v>
      </c>
      <c r="B3">
        <v>53087</v>
      </c>
      <c r="C3">
        <v>11218</v>
      </c>
      <c r="D3">
        <f>SUM(B3:C3)</f>
        <v>64305</v>
      </c>
      <c r="E3" s="4">
        <f>B3/D3</f>
        <v>0.82555011274395462</v>
      </c>
      <c r="F3" s="4">
        <f>C3/D3</f>
        <v>0.17444988725604541</v>
      </c>
    </row>
    <row r="4" spans="1:6" x14ac:dyDescent="0.25">
      <c r="A4" s="1" t="s">
        <v>29</v>
      </c>
      <c r="B4">
        <v>49896</v>
      </c>
      <c r="C4">
        <v>10550</v>
      </c>
      <c r="D4">
        <f>SUM(B4:C4)</f>
        <v>60446</v>
      </c>
      <c r="E4" s="4">
        <f>B4/D4</f>
        <v>0.82546405055752237</v>
      </c>
      <c r="F4" s="4">
        <f>C4/D4</f>
        <v>0.17453594944247758</v>
      </c>
    </row>
    <row r="5" spans="1:6" x14ac:dyDescent="0.25">
      <c r="A5" s="1" t="s">
        <v>30</v>
      </c>
      <c r="B5">
        <v>59839</v>
      </c>
      <c r="C5">
        <v>16989</v>
      </c>
      <c r="D5">
        <f>SUM(B5:C5)</f>
        <v>76828</v>
      </c>
      <c r="E5" s="4">
        <f>B5/D5</f>
        <v>0.77886968292809911</v>
      </c>
      <c r="F5" s="4">
        <f>C5/D5</f>
        <v>0.22113031707190087</v>
      </c>
    </row>
    <row r="6" spans="1:6" x14ac:dyDescent="0.25">
      <c r="A6" s="2" t="s">
        <v>112</v>
      </c>
      <c r="B6">
        <f>SUM(B2:B5)</f>
        <v>164799</v>
      </c>
      <c r="C6">
        <f>SUM(C2:C5)</f>
        <v>69335</v>
      </c>
      <c r="D6">
        <f>SUM(D2:D5)</f>
        <v>234134</v>
      </c>
      <c r="E6" s="4">
        <f>B6/D6</f>
        <v>0.70386616211229469</v>
      </c>
      <c r="F6" s="4">
        <f>C6/D6</f>
        <v>0.29613383788770531</v>
      </c>
    </row>
  </sheetData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F6"/>
  <sheetViews>
    <sheetView workbookViewId="0">
      <selection sqref="A1:F1048576"/>
    </sheetView>
  </sheetViews>
  <sheetFormatPr defaultRowHeight="15" x14ac:dyDescent="0.25"/>
  <cols>
    <col min="1" max="1" width="23.5703125" bestFit="1" customWidth="1"/>
    <col min="2" max="2" width="7" bestFit="1" customWidth="1"/>
    <col min="3" max="3" width="6" bestFit="1" customWidth="1"/>
    <col min="4" max="4" width="9.42578125" customWidth="1"/>
  </cols>
  <sheetData>
    <row r="1" spans="1:6" x14ac:dyDescent="0.25">
      <c r="A1" s="1" t="s">
        <v>34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</row>
    <row r="2" spans="1:6" x14ac:dyDescent="0.25">
      <c r="A2" s="1" t="s">
        <v>19</v>
      </c>
      <c r="B2">
        <v>157602</v>
      </c>
      <c r="C2">
        <v>64745</v>
      </c>
      <c r="D2">
        <f>SUM(B2:C2)</f>
        <v>222347</v>
      </c>
      <c r="E2" s="4">
        <f>B2/D2</f>
        <v>0.70881100262202779</v>
      </c>
      <c r="F2" s="4">
        <f>C2/D2</f>
        <v>0.29118899737797227</v>
      </c>
    </row>
    <row r="3" spans="1:6" x14ac:dyDescent="0.25">
      <c r="A3" s="1" t="s">
        <v>20</v>
      </c>
      <c r="B3">
        <v>4982</v>
      </c>
      <c r="C3">
        <v>2495</v>
      </c>
      <c r="D3">
        <f t="shared" ref="D3:D5" si="0">SUM(B3:C3)</f>
        <v>7477</v>
      </c>
      <c r="E3" s="4">
        <f t="shared" ref="E3:E5" si="1">B3/D3</f>
        <v>0.66631001738665241</v>
      </c>
      <c r="F3" s="4">
        <f t="shared" ref="F3:F5" si="2">C3/D3</f>
        <v>0.33368998261334759</v>
      </c>
    </row>
    <row r="4" spans="1:6" x14ac:dyDescent="0.25">
      <c r="A4" s="1" t="s">
        <v>29</v>
      </c>
      <c r="B4">
        <v>1212</v>
      </c>
      <c r="C4">
        <v>993</v>
      </c>
      <c r="D4">
        <f t="shared" si="0"/>
        <v>2205</v>
      </c>
      <c r="E4" s="4">
        <f t="shared" si="1"/>
        <v>0.5496598639455782</v>
      </c>
      <c r="F4" s="4">
        <f t="shared" si="2"/>
        <v>0.45034013605442175</v>
      </c>
    </row>
    <row r="5" spans="1:6" x14ac:dyDescent="0.25">
      <c r="A5" s="1" t="s">
        <v>30</v>
      </c>
      <c r="B5">
        <v>1003</v>
      </c>
      <c r="C5">
        <v>1102</v>
      </c>
      <c r="D5">
        <f t="shared" si="0"/>
        <v>2105</v>
      </c>
      <c r="E5" s="4">
        <f t="shared" si="1"/>
        <v>0.47648456057007127</v>
      </c>
      <c r="F5" s="4">
        <f t="shared" si="2"/>
        <v>0.52351543942992873</v>
      </c>
    </row>
    <row r="6" spans="1:6" x14ac:dyDescent="0.25">
      <c r="A6" s="2" t="s">
        <v>112</v>
      </c>
      <c r="B6">
        <f>SUM(B2:B5)</f>
        <v>164799</v>
      </c>
      <c r="C6">
        <f>SUM(C2:C5)</f>
        <v>69335</v>
      </c>
      <c r="D6">
        <f>SUM(D2:D5)</f>
        <v>234134</v>
      </c>
      <c r="E6" s="4">
        <f>B6/D6</f>
        <v>0.70386616211229469</v>
      </c>
      <c r="F6" s="4">
        <f>C6/D6</f>
        <v>0.29613383788770531</v>
      </c>
    </row>
  </sheetData>
  <conditionalFormatting sqref="E2: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6379-30FF-4104-8695-2FD7E135292F}">
  <sheetPr>
    <tabColor rgb="FF00B050"/>
  </sheetPr>
  <dimension ref="A1:K28"/>
  <sheetViews>
    <sheetView topLeftCell="A7" workbookViewId="0">
      <selection activeCell="F16" sqref="F16"/>
    </sheetView>
  </sheetViews>
  <sheetFormatPr defaultRowHeight="15" x14ac:dyDescent="0.25"/>
  <cols>
    <col min="1" max="1" width="24.28515625" bestFit="1" customWidth="1"/>
  </cols>
  <sheetData>
    <row r="1" spans="1:11" x14ac:dyDescent="0.25">
      <c r="A1" s="1" t="s">
        <v>142</v>
      </c>
      <c r="B1" s="1" t="s">
        <v>0</v>
      </c>
      <c r="C1" s="1" t="s">
        <v>1</v>
      </c>
      <c r="D1" s="2" t="s">
        <v>112</v>
      </c>
      <c r="E1" s="1" t="s">
        <v>0</v>
      </c>
      <c r="F1" s="1" t="s">
        <v>1</v>
      </c>
      <c r="J1" s="1" t="s">
        <v>0</v>
      </c>
      <c r="K1" s="1" t="s">
        <v>1</v>
      </c>
    </row>
    <row r="2" spans="1:11" x14ac:dyDescent="0.25">
      <c r="A2" s="1" t="s">
        <v>19</v>
      </c>
      <c r="B2">
        <v>8558</v>
      </c>
      <c r="C2">
        <v>14221</v>
      </c>
      <c r="D2">
        <f>SUM(B2:C2)</f>
        <v>22779</v>
      </c>
      <c r="E2" s="4">
        <f>B2/D2</f>
        <v>0.37569691382413628</v>
      </c>
      <c r="F2" s="4">
        <f>C2/D2</f>
        <v>0.62430308617586372</v>
      </c>
      <c r="G2">
        <f>B2</f>
        <v>8558</v>
      </c>
      <c r="H2">
        <f>C2</f>
        <v>14221</v>
      </c>
      <c r="I2">
        <f>D2</f>
        <v>22779</v>
      </c>
      <c r="J2" s="4">
        <f>G2/I2</f>
        <v>0.37569691382413628</v>
      </c>
      <c r="K2" s="4">
        <f>H2/I2</f>
        <v>0.62430308617586372</v>
      </c>
    </row>
    <row r="3" spans="1:11" x14ac:dyDescent="0.25">
      <c r="A3" s="1" t="s">
        <v>20</v>
      </c>
      <c r="B3">
        <v>1750</v>
      </c>
      <c r="C3">
        <v>2205</v>
      </c>
      <c r="D3">
        <f>SUM(B3:C3)</f>
        <v>3955</v>
      </c>
      <c r="E3" s="4">
        <f t="shared" ref="E3:E27" si="0">B3/D3</f>
        <v>0.44247787610619471</v>
      </c>
      <c r="F3" s="4">
        <f t="shared" ref="F3:F27" si="1">C3/D3</f>
        <v>0.55752212389380529</v>
      </c>
      <c r="G3">
        <f>SUM($B$2:B3)</f>
        <v>10308</v>
      </c>
      <c r="H3">
        <f>SUM($C$2:C3)</f>
        <v>16426</v>
      </c>
      <c r="I3">
        <f>SUM($D$2:D3)</f>
        <v>26734</v>
      </c>
      <c r="J3" s="4">
        <f>G3/I3</f>
        <v>0.38557641954065985</v>
      </c>
      <c r="K3" s="4">
        <f>H3/I3</f>
        <v>0.6144235804593402</v>
      </c>
    </row>
    <row r="4" spans="1:11" x14ac:dyDescent="0.25">
      <c r="A4" s="1" t="s">
        <v>21</v>
      </c>
      <c r="B4">
        <v>1842</v>
      </c>
      <c r="C4">
        <v>1915</v>
      </c>
      <c r="D4">
        <f t="shared" ref="D4:D25" si="2">SUM(B4:C4)</f>
        <v>3757</v>
      </c>
      <c r="E4" s="4">
        <f>B4/D4</f>
        <v>0.49028480170348682</v>
      </c>
      <c r="F4" s="4">
        <f>C4/D4</f>
        <v>0.50971519829651313</v>
      </c>
      <c r="G4">
        <f>SUM($B$2:B4)</f>
        <v>12150</v>
      </c>
      <c r="H4">
        <f>SUM($C$2:C4)</f>
        <v>18341</v>
      </c>
      <c r="I4">
        <f>SUM($D$2:D4)</f>
        <v>30491</v>
      </c>
      <c r="J4" s="4">
        <f>G4/I4</f>
        <v>0.39847823948050243</v>
      </c>
      <c r="K4" s="4">
        <f>H4/I4</f>
        <v>0.60152176051949757</v>
      </c>
    </row>
    <row r="5" spans="1:11" x14ac:dyDescent="0.25">
      <c r="A5" s="1" t="s">
        <v>22</v>
      </c>
      <c r="B5">
        <v>3021</v>
      </c>
      <c r="C5">
        <v>1636</v>
      </c>
      <c r="D5">
        <f t="shared" si="2"/>
        <v>4657</v>
      </c>
      <c r="E5" s="4">
        <f t="shared" si="0"/>
        <v>0.6487008803951041</v>
      </c>
      <c r="F5" s="4">
        <f>C5/D5</f>
        <v>0.35129911960489585</v>
      </c>
      <c r="G5">
        <f>SUM($B$2:B5)</f>
        <v>15171</v>
      </c>
      <c r="H5">
        <f>SUM($C$2:C5)</f>
        <v>19977</v>
      </c>
      <c r="I5">
        <f>SUM($D$2:D5)</f>
        <v>35148</v>
      </c>
      <c r="J5" s="4">
        <f t="shared" ref="J5:J25" si="3">G5/I5</f>
        <v>0.43163195629907819</v>
      </c>
      <c r="K5" s="4">
        <f t="shared" ref="K5:K22" si="4">H5/I5</f>
        <v>0.56836804370092187</v>
      </c>
    </row>
    <row r="6" spans="1:11" x14ac:dyDescent="0.25">
      <c r="A6" s="1" t="s">
        <v>23</v>
      </c>
      <c r="B6">
        <v>2118</v>
      </c>
      <c r="C6">
        <v>1456</v>
      </c>
      <c r="D6">
        <f t="shared" si="2"/>
        <v>3574</v>
      </c>
      <c r="E6" s="4">
        <f t="shared" si="0"/>
        <v>0.59261331841074427</v>
      </c>
      <c r="F6" s="4">
        <f>C6/D6</f>
        <v>0.40738668158925573</v>
      </c>
      <c r="G6">
        <f>SUM($B$2:B6)</f>
        <v>17289</v>
      </c>
      <c r="H6">
        <f>SUM($C$2:C6)</f>
        <v>21433</v>
      </c>
      <c r="I6">
        <f>SUM($D$2:D6)</f>
        <v>38722</v>
      </c>
      <c r="J6" s="4">
        <f t="shared" si="3"/>
        <v>0.44649036723309748</v>
      </c>
      <c r="K6" s="4">
        <f t="shared" si="4"/>
        <v>0.55350963276690257</v>
      </c>
    </row>
    <row r="7" spans="1:11" x14ac:dyDescent="0.25">
      <c r="A7" s="1" t="s">
        <v>24</v>
      </c>
      <c r="B7">
        <v>3665</v>
      </c>
      <c r="C7">
        <v>1337</v>
      </c>
      <c r="D7">
        <f t="shared" si="2"/>
        <v>5002</v>
      </c>
      <c r="E7" s="4">
        <f t="shared" si="0"/>
        <v>0.73270691723310677</v>
      </c>
      <c r="F7" s="4">
        <f t="shared" si="1"/>
        <v>0.26729308276689323</v>
      </c>
      <c r="G7">
        <f>SUM($B$2:B7)</f>
        <v>20954</v>
      </c>
      <c r="H7">
        <f>SUM($C$2:C7)</f>
        <v>22770</v>
      </c>
      <c r="I7">
        <f>SUM($D$2:D7)</f>
        <v>43724</v>
      </c>
      <c r="J7" s="4">
        <f t="shared" si="3"/>
        <v>0.47923337297593999</v>
      </c>
      <c r="K7" s="4">
        <f>H7/I7</f>
        <v>0.52076662702405996</v>
      </c>
    </row>
    <row r="8" spans="1:11" x14ac:dyDescent="0.25">
      <c r="A8" s="1" t="s">
        <v>25</v>
      </c>
      <c r="B8">
        <v>2289</v>
      </c>
      <c r="C8">
        <v>1252</v>
      </c>
      <c r="D8">
        <f t="shared" si="2"/>
        <v>3541</v>
      </c>
      <c r="E8" s="4">
        <f t="shared" si="0"/>
        <v>0.64642756283535729</v>
      </c>
      <c r="F8" s="4">
        <f t="shared" si="1"/>
        <v>0.35357243716464276</v>
      </c>
      <c r="G8">
        <f>SUM($B$2:B8)</f>
        <v>23243</v>
      </c>
      <c r="H8">
        <f>SUM($C$2:C8)</f>
        <v>24022</v>
      </c>
      <c r="I8">
        <f>SUM($D$2:D8)</f>
        <v>47265</v>
      </c>
      <c r="J8" s="4">
        <f t="shared" si="3"/>
        <v>0.49175922987411402</v>
      </c>
      <c r="K8" s="4">
        <f>H8/I8</f>
        <v>0.50824077012588598</v>
      </c>
    </row>
    <row r="9" spans="1:11" x14ac:dyDescent="0.25">
      <c r="A9" s="1" t="s">
        <v>54</v>
      </c>
      <c r="B9">
        <v>1713</v>
      </c>
      <c r="C9">
        <v>1119</v>
      </c>
      <c r="D9">
        <f t="shared" si="2"/>
        <v>2832</v>
      </c>
      <c r="E9" s="4">
        <f t="shared" si="0"/>
        <v>0.6048728813559322</v>
      </c>
      <c r="F9" s="4">
        <f t="shared" si="1"/>
        <v>0.3951271186440678</v>
      </c>
      <c r="G9">
        <f>SUM($B$2:B9)</f>
        <v>24956</v>
      </c>
      <c r="H9">
        <f>SUM($C$2:C9)</f>
        <v>25141</v>
      </c>
      <c r="I9">
        <f>SUM($D$2:D9)</f>
        <v>50097</v>
      </c>
      <c r="J9" s="4">
        <f t="shared" si="3"/>
        <v>0.49815358205082139</v>
      </c>
      <c r="K9" s="4">
        <f t="shared" si="4"/>
        <v>0.50184641794917861</v>
      </c>
    </row>
    <row r="10" spans="1:11" x14ac:dyDescent="0.25">
      <c r="A10" s="1" t="s">
        <v>55</v>
      </c>
      <c r="B10">
        <v>2188</v>
      </c>
      <c r="C10">
        <v>1039</v>
      </c>
      <c r="D10">
        <f t="shared" si="2"/>
        <v>3227</v>
      </c>
      <c r="E10" s="4">
        <f t="shared" si="0"/>
        <v>0.67802912922218783</v>
      </c>
      <c r="F10" s="4">
        <f t="shared" si="1"/>
        <v>0.32197087077781222</v>
      </c>
      <c r="G10">
        <f>SUM($B$2:B10)</f>
        <v>27144</v>
      </c>
      <c r="H10">
        <f>SUM($C$2:C10)</f>
        <v>26180</v>
      </c>
      <c r="I10">
        <f>SUM($D$2:D10)</f>
        <v>53324</v>
      </c>
      <c r="J10" s="4">
        <f t="shared" si="3"/>
        <v>0.50903908183932189</v>
      </c>
      <c r="K10" s="4">
        <f t="shared" si="4"/>
        <v>0.49096091816067811</v>
      </c>
    </row>
    <row r="11" spans="1:11" x14ac:dyDescent="0.25">
      <c r="A11" s="2" t="s">
        <v>56</v>
      </c>
      <c r="B11">
        <v>2027</v>
      </c>
      <c r="C11">
        <v>932</v>
      </c>
      <c r="D11">
        <f t="shared" si="2"/>
        <v>2959</v>
      </c>
      <c r="E11" s="4">
        <f t="shared" si="0"/>
        <v>0.68502872592091923</v>
      </c>
      <c r="F11" s="4">
        <f t="shared" si="1"/>
        <v>0.31497127407908077</v>
      </c>
      <c r="G11">
        <f>SUM($B$2:B11)</f>
        <v>29171</v>
      </c>
      <c r="H11">
        <f>SUM($C$2:C11)</f>
        <v>27112</v>
      </c>
      <c r="I11">
        <f>SUM($D$2:D11)</f>
        <v>56283</v>
      </c>
      <c r="J11" s="4">
        <f t="shared" si="3"/>
        <v>0.51829149121404328</v>
      </c>
      <c r="K11" s="4">
        <f t="shared" si="4"/>
        <v>0.48170850878595667</v>
      </c>
    </row>
    <row r="12" spans="1:11" x14ac:dyDescent="0.25">
      <c r="A12" s="1" t="s">
        <v>57</v>
      </c>
      <c r="B12">
        <v>7566</v>
      </c>
      <c r="C12">
        <v>1449</v>
      </c>
      <c r="D12">
        <f t="shared" si="2"/>
        <v>9015</v>
      </c>
      <c r="E12" s="4">
        <f t="shared" si="0"/>
        <v>0.83926788685524123</v>
      </c>
      <c r="F12" s="4">
        <f t="shared" si="1"/>
        <v>0.16073211314475874</v>
      </c>
      <c r="G12">
        <f>SUM($B$2:B12)</f>
        <v>36737</v>
      </c>
      <c r="H12">
        <f>SUM($C$2:C12)</f>
        <v>28561</v>
      </c>
      <c r="I12">
        <f>SUM($D$2:D12)</f>
        <v>65298</v>
      </c>
      <c r="J12" s="4">
        <f t="shared" si="3"/>
        <v>0.56260528653251252</v>
      </c>
      <c r="K12" s="4">
        <f t="shared" si="4"/>
        <v>0.43739471346748754</v>
      </c>
    </row>
    <row r="13" spans="1:11" x14ac:dyDescent="0.25">
      <c r="A13" s="1" t="s">
        <v>58</v>
      </c>
      <c r="B13">
        <v>4824</v>
      </c>
      <c r="C13">
        <v>1042</v>
      </c>
      <c r="D13">
        <f t="shared" si="2"/>
        <v>5866</v>
      </c>
      <c r="E13" s="4">
        <f t="shared" si="0"/>
        <v>0.82236617797476985</v>
      </c>
      <c r="F13" s="4">
        <f t="shared" si="1"/>
        <v>0.17763382202523015</v>
      </c>
      <c r="G13">
        <f>SUM($B$2:B13)</f>
        <v>41561</v>
      </c>
      <c r="H13">
        <f>SUM($C$2:C13)</f>
        <v>29603</v>
      </c>
      <c r="I13">
        <f>SUM($D$2:D13)</f>
        <v>71164</v>
      </c>
      <c r="J13" s="4">
        <f t="shared" si="3"/>
        <v>0.58401719970771737</v>
      </c>
      <c r="K13" s="4">
        <f t="shared" si="4"/>
        <v>0.41598280029228263</v>
      </c>
    </row>
    <row r="14" spans="1:11" x14ac:dyDescent="0.25">
      <c r="A14" s="1" t="s">
        <v>59</v>
      </c>
      <c r="B14">
        <v>6730</v>
      </c>
      <c r="C14">
        <v>1357</v>
      </c>
      <c r="D14">
        <f t="shared" si="2"/>
        <v>8087</v>
      </c>
      <c r="E14" s="4">
        <f t="shared" si="0"/>
        <v>0.83219982688265115</v>
      </c>
      <c r="F14" s="4">
        <f t="shared" si="1"/>
        <v>0.16780017311734882</v>
      </c>
      <c r="G14">
        <f>SUM($B$2:B14)</f>
        <v>48291</v>
      </c>
      <c r="H14">
        <f>SUM($C$2:C14)</f>
        <v>30960</v>
      </c>
      <c r="I14">
        <f>SUM($D$2:D14)</f>
        <v>79251</v>
      </c>
      <c r="J14" s="4">
        <f t="shared" si="3"/>
        <v>0.60934246886474619</v>
      </c>
      <c r="K14" s="4">
        <f t="shared" si="4"/>
        <v>0.39065753113525381</v>
      </c>
    </row>
    <row r="15" spans="1:11" x14ac:dyDescent="0.25">
      <c r="A15" s="1" t="s">
        <v>60</v>
      </c>
      <c r="B15">
        <v>2736</v>
      </c>
      <c r="C15">
        <v>857</v>
      </c>
      <c r="D15">
        <f t="shared" si="2"/>
        <v>3593</v>
      </c>
      <c r="E15" s="4">
        <f t="shared" si="0"/>
        <v>0.76148065683273036</v>
      </c>
      <c r="F15" s="4">
        <f t="shared" si="1"/>
        <v>0.23851934316726969</v>
      </c>
      <c r="G15">
        <f>SUM($B$2:B15)</f>
        <v>51027</v>
      </c>
      <c r="H15">
        <f>SUM($C$2:C15)</f>
        <v>31817</v>
      </c>
      <c r="I15">
        <f>SUM($D$2:D15)</f>
        <v>82844</v>
      </c>
      <c r="J15" s="4">
        <f t="shared" si="3"/>
        <v>0.61594080440345711</v>
      </c>
      <c r="K15" s="4">
        <f t="shared" si="4"/>
        <v>0.38405919559654289</v>
      </c>
    </row>
    <row r="16" spans="1:11" x14ac:dyDescent="0.25">
      <c r="A16" s="1" t="s">
        <v>61</v>
      </c>
      <c r="B16">
        <v>2337</v>
      </c>
      <c r="C16">
        <v>776</v>
      </c>
      <c r="D16">
        <f t="shared" si="2"/>
        <v>3113</v>
      </c>
      <c r="E16" s="4">
        <f t="shared" si="0"/>
        <v>0.75072277545775778</v>
      </c>
      <c r="F16" s="4">
        <f t="shared" si="1"/>
        <v>0.24927722454224222</v>
      </c>
      <c r="G16">
        <f>SUM($B$2:B16)</f>
        <v>53364</v>
      </c>
      <c r="H16">
        <f>SUM($C$2:C16)</f>
        <v>32593</v>
      </c>
      <c r="I16">
        <f>SUM($D$2:D16)</f>
        <v>85957</v>
      </c>
      <c r="J16" s="4">
        <f t="shared" si="3"/>
        <v>0.62082203892643995</v>
      </c>
      <c r="K16" s="4">
        <f t="shared" si="4"/>
        <v>0.37917796107356005</v>
      </c>
    </row>
    <row r="17" spans="1:11" x14ac:dyDescent="0.25">
      <c r="A17" s="1" t="s">
        <v>62</v>
      </c>
      <c r="B17">
        <v>3451</v>
      </c>
      <c r="C17">
        <v>977</v>
      </c>
      <c r="D17">
        <f t="shared" si="2"/>
        <v>4428</v>
      </c>
      <c r="E17" s="4">
        <f t="shared" si="0"/>
        <v>0.77935862691960256</v>
      </c>
      <c r="F17" s="4">
        <f t="shared" si="1"/>
        <v>0.22064137308039747</v>
      </c>
      <c r="G17">
        <f>SUM($B$2:B17)</f>
        <v>56815</v>
      </c>
      <c r="H17">
        <f>SUM($C$2:C17)</f>
        <v>33570</v>
      </c>
      <c r="I17">
        <f>SUM($D$2:D17)</f>
        <v>90385</v>
      </c>
      <c r="J17" s="4">
        <f t="shared" si="3"/>
        <v>0.62858881451568294</v>
      </c>
      <c r="K17" s="4">
        <f>H17/I17</f>
        <v>0.37141118548431706</v>
      </c>
    </row>
    <row r="18" spans="1:11" x14ac:dyDescent="0.25">
      <c r="A18" s="1" t="s">
        <v>80</v>
      </c>
      <c r="B18">
        <v>2626</v>
      </c>
      <c r="C18">
        <v>702</v>
      </c>
      <c r="D18">
        <f t="shared" si="2"/>
        <v>3328</v>
      </c>
      <c r="E18" s="4">
        <f t="shared" si="0"/>
        <v>0.7890625</v>
      </c>
      <c r="F18" s="4">
        <f t="shared" si="1"/>
        <v>0.2109375</v>
      </c>
      <c r="G18">
        <f>SUM($B$2:B18)</f>
        <v>59441</v>
      </c>
      <c r="H18">
        <f>SUM($C$2:C18)</f>
        <v>34272</v>
      </c>
      <c r="I18">
        <f>SUM($D$2:D18)</f>
        <v>93713</v>
      </c>
      <c r="J18" s="4">
        <f t="shared" si="3"/>
        <v>0.63428766553199667</v>
      </c>
      <c r="K18" s="4">
        <f t="shared" si="4"/>
        <v>0.36571233446800339</v>
      </c>
    </row>
    <row r="19" spans="1:11" x14ac:dyDescent="0.25">
      <c r="A19" s="1" t="s">
        <v>81</v>
      </c>
      <c r="B19">
        <v>2471</v>
      </c>
      <c r="C19">
        <v>658</v>
      </c>
      <c r="D19">
        <f t="shared" si="2"/>
        <v>3129</v>
      </c>
      <c r="E19" s="4">
        <f t="shared" si="0"/>
        <v>0.78970917225950787</v>
      </c>
      <c r="F19" s="4">
        <f t="shared" si="1"/>
        <v>0.21029082774049218</v>
      </c>
      <c r="G19">
        <f>SUM($B$2:B19)</f>
        <v>61912</v>
      </c>
      <c r="H19">
        <f>SUM($C$2:C19)</f>
        <v>34930</v>
      </c>
      <c r="I19">
        <f>SUM($D$2:D19)</f>
        <v>96842</v>
      </c>
      <c r="J19" s="4">
        <f t="shared" si="3"/>
        <v>0.63930939055368541</v>
      </c>
      <c r="K19" s="4">
        <f>H19/I19</f>
        <v>0.36069060944631459</v>
      </c>
    </row>
    <row r="20" spans="1:11" x14ac:dyDescent="0.25">
      <c r="A20" s="1" t="s">
        <v>82</v>
      </c>
      <c r="B20">
        <v>5689</v>
      </c>
      <c r="C20">
        <v>1256</v>
      </c>
      <c r="D20">
        <f t="shared" si="2"/>
        <v>6945</v>
      </c>
      <c r="E20" s="4">
        <f t="shared" si="0"/>
        <v>0.81915046796256297</v>
      </c>
      <c r="F20" s="4">
        <f t="shared" si="1"/>
        <v>0.18084953203743701</v>
      </c>
      <c r="G20">
        <f>SUM($B$2:B20)</f>
        <v>67601</v>
      </c>
      <c r="H20">
        <f>SUM($C$2:C20)</f>
        <v>36186</v>
      </c>
      <c r="I20">
        <f>SUM($D$2:D20)</f>
        <v>103787</v>
      </c>
      <c r="J20" s="4">
        <f t="shared" si="3"/>
        <v>0.65134361721602896</v>
      </c>
      <c r="K20" s="4">
        <f t="shared" si="4"/>
        <v>0.34865638278397104</v>
      </c>
    </row>
    <row r="21" spans="1:11" x14ac:dyDescent="0.25">
      <c r="A21" s="2" t="s">
        <v>113</v>
      </c>
      <c r="B21">
        <v>2142</v>
      </c>
      <c r="C21">
        <v>526</v>
      </c>
      <c r="D21">
        <f t="shared" si="2"/>
        <v>2668</v>
      </c>
      <c r="E21" s="4">
        <f t="shared" si="0"/>
        <v>0.80284857571214396</v>
      </c>
      <c r="F21" s="4">
        <f t="shared" si="1"/>
        <v>0.19715142428785606</v>
      </c>
      <c r="G21">
        <f>SUM($B$2:B21)</f>
        <v>69743</v>
      </c>
      <c r="H21">
        <f>SUM($C$2:C21)</f>
        <v>36712</v>
      </c>
      <c r="I21">
        <f>SUM($D$2:D21)</f>
        <v>106455</v>
      </c>
      <c r="J21" s="4">
        <f>G21/I21</f>
        <v>0.65514066976656804</v>
      </c>
      <c r="K21" s="4">
        <f>H21/I21</f>
        <v>0.34485933023343196</v>
      </c>
    </row>
    <row r="22" spans="1:11" x14ac:dyDescent="0.25">
      <c r="A22" s="1" t="s">
        <v>114</v>
      </c>
      <c r="B22">
        <v>3408</v>
      </c>
      <c r="C22">
        <v>809</v>
      </c>
      <c r="D22">
        <f t="shared" si="2"/>
        <v>4217</v>
      </c>
      <c r="E22" s="4">
        <f t="shared" si="0"/>
        <v>0.80815745790846572</v>
      </c>
      <c r="F22" s="4">
        <f t="shared" si="1"/>
        <v>0.19184254209153426</v>
      </c>
      <c r="G22">
        <f>SUM($B$2:B22)</f>
        <v>73151</v>
      </c>
      <c r="H22">
        <f>SUM($C$2:C22)</f>
        <v>37521</v>
      </c>
      <c r="I22">
        <f>SUM($D$2:D22)</f>
        <v>110672</v>
      </c>
      <c r="J22" s="4">
        <f t="shared" si="3"/>
        <v>0.6609711580164811</v>
      </c>
      <c r="K22" s="4">
        <f t="shared" si="4"/>
        <v>0.33902884198351885</v>
      </c>
    </row>
    <row r="23" spans="1:11" x14ac:dyDescent="0.25">
      <c r="A23" s="1" t="s">
        <v>37</v>
      </c>
      <c r="B23">
        <v>21500</v>
      </c>
      <c r="C23">
        <v>6010</v>
      </c>
      <c r="D23">
        <f t="shared" si="2"/>
        <v>27510</v>
      </c>
      <c r="E23" s="4">
        <f t="shared" si="0"/>
        <v>0.78153398764085791</v>
      </c>
      <c r="F23" s="4">
        <f t="shared" si="1"/>
        <v>0.21846601235914212</v>
      </c>
      <c r="G23">
        <f>SUM($B$2:B23)</f>
        <v>94651</v>
      </c>
      <c r="H23">
        <f>SUM($C$2:C23)</f>
        <v>43531</v>
      </c>
      <c r="I23">
        <f>SUM($D$2:D23)</f>
        <v>138182</v>
      </c>
      <c r="J23" s="4">
        <f t="shared" si="3"/>
        <v>0.68497344082442002</v>
      </c>
      <c r="K23" s="4">
        <f>H23/I23</f>
        <v>0.31502655917558003</v>
      </c>
    </row>
    <row r="24" spans="1:11" x14ac:dyDescent="0.25">
      <c r="A24" s="1" t="s">
        <v>38</v>
      </c>
      <c r="B24">
        <v>24395</v>
      </c>
      <c r="C24">
        <v>7756</v>
      </c>
      <c r="D24">
        <f t="shared" si="2"/>
        <v>32151</v>
      </c>
      <c r="E24" s="4">
        <f t="shared" si="0"/>
        <v>0.75876333551055952</v>
      </c>
      <c r="F24" s="4">
        <f t="shared" si="1"/>
        <v>0.24123666448944045</v>
      </c>
      <c r="G24">
        <f>SUM($B$2:B24)</f>
        <v>119046</v>
      </c>
      <c r="H24">
        <f>SUM($C$2:C24)</f>
        <v>51287</v>
      </c>
      <c r="I24">
        <f>SUM($D$2:D24)</f>
        <v>170333</v>
      </c>
      <c r="J24" s="4">
        <f t="shared" si="3"/>
        <v>0.69890156340814757</v>
      </c>
      <c r="K24" s="4">
        <f t="shared" ref="K24:K25" si="5">H24/I24</f>
        <v>0.30109843659185243</v>
      </c>
    </row>
    <row r="25" spans="1:11" x14ac:dyDescent="0.25">
      <c r="A25" s="1" t="s">
        <v>39</v>
      </c>
      <c r="B25">
        <v>22226</v>
      </c>
      <c r="C25">
        <v>8561</v>
      </c>
      <c r="D25">
        <f t="shared" si="2"/>
        <v>30787</v>
      </c>
      <c r="E25" s="4">
        <f t="shared" si="0"/>
        <v>0.72192808653002893</v>
      </c>
      <c r="F25" s="4">
        <f t="shared" si="1"/>
        <v>0.27807191346997107</v>
      </c>
      <c r="G25">
        <f>SUM($B$2:B25)</f>
        <v>141272</v>
      </c>
      <c r="H25">
        <f>SUM($C$2:C25)</f>
        <v>59848</v>
      </c>
      <c r="I25">
        <f>SUM($D$2:D25)</f>
        <v>201120</v>
      </c>
      <c r="J25" s="4">
        <f t="shared" si="3"/>
        <v>0.70242641209228318</v>
      </c>
      <c r="K25" s="4">
        <f t="shared" si="5"/>
        <v>0.29757358790771676</v>
      </c>
    </row>
    <row r="26" spans="1:11" x14ac:dyDescent="0.25">
      <c r="A26" s="1" t="s">
        <v>40</v>
      </c>
      <c r="B26">
        <v>9402</v>
      </c>
      <c r="C26">
        <v>4789</v>
      </c>
      <c r="D26">
        <f>SUM(B26:C26)</f>
        <v>14191</v>
      </c>
      <c r="E26" s="4">
        <f t="shared" si="0"/>
        <v>0.66253259107885276</v>
      </c>
      <c r="F26" s="4">
        <f t="shared" si="1"/>
        <v>0.33746740892114718</v>
      </c>
      <c r="G26">
        <f>SUM($B$2:B26)</f>
        <v>150674</v>
      </c>
      <c r="H26">
        <f>SUM($C$2:C26)</f>
        <v>64637</v>
      </c>
      <c r="I26">
        <f>SUM($D$2:D26)</f>
        <v>215311</v>
      </c>
      <c r="J26" s="4">
        <f>G26/I26</f>
        <v>0.69979703777326752</v>
      </c>
      <c r="K26" s="4">
        <f>H26/I26</f>
        <v>0.30020296222673248</v>
      </c>
    </row>
    <row r="27" spans="1:11" x14ac:dyDescent="0.25">
      <c r="A27" s="2" t="s">
        <v>112</v>
      </c>
      <c r="D27">
        <f>SUM(D2:D26)</f>
        <v>215311</v>
      </c>
      <c r="E27" s="3">
        <f t="shared" si="0"/>
        <v>0</v>
      </c>
      <c r="F27" s="3">
        <f t="shared" si="1"/>
        <v>0</v>
      </c>
      <c r="J27" s="4"/>
      <c r="K27" s="4"/>
    </row>
    <row r="28" spans="1:11" x14ac:dyDescent="0.25">
      <c r="J28" s="4"/>
      <c r="K28" s="4"/>
    </row>
  </sheetData>
  <conditionalFormatting sqref="E2:E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fx_Idade</vt:lpstr>
      <vt:lpstr>fx_Limite</vt:lpstr>
      <vt:lpstr>fx_contratos_fechado_regular</vt:lpstr>
      <vt:lpstr>fx_contratos_aberto_regular</vt:lpstr>
      <vt:lpstr>fx_reneg_aberto_regular</vt:lpstr>
      <vt:lpstr>fx_reneg_fechado_regular</vt:lpstr>
      <vt:lpstr>fx_contratos_regular</vt:lpstr>
      <vt:lpstr>fx_fechado_a_vista</vt:lpstr>
      <vt:lpstr>fx_qtd_parcelas_pagas_nr</vt:lpstr>
      <vt:lpstr>fx_qtd_parcelas_pagas</vt:lpstr>
      <vt:lpstr>fx_qtd_parcelas_abertas</vt:lpstr>
      <vt:lpstr>fx_dias_media_atraso</vt:lpstr>
      <vt:lpstr>fx_dias_maior_atraso</vt:lpstr>
      <vt:lpstr>fx_mean_dias_maior_atraso60</vt:lpstr>
      <vt:lpstr>fx_creditos_a_vencer</vt:lpstr>
      <vt:lpstr>med_entre_contratos_comb</vt:lpstr>
      <vt:lpstr>med_entre_contratos_reneg</vt:lpstr>
      <vt:lpstr>fx_meses_ultimo_pagamento</vt:lpstr>
      <vt:lpstr>fx_meses_entre_prim_ult_fech</vt:lpstr>
      <vt:lpstr>fx_relacionamento_meses</vt:lpstr>
      <vt:lpstr>fx_renda_valida</vt:lpstr>
      <vt:lpstr>fx_renda_comprometida</vt:lpstr>
      <vt:lpstr>fx_valor_pago_nr</vt:lpstr>
      <vt:lpstr>fx_principal_total_nr</vt:lpstr>
      <vt:lpstr>fx_principal_total_aberto</vt:lpstr>
      <vt:lpstr>fx_principal_total_fechado</vt:lpstr>
      <vt:lpstr>fx_amortizacao</vt:lpstr>
      <vt:lpstr>fx_ult_limite</vt:lpstr>
      <vt:lpstr>fx_prim_limite</vt:lpstr>
      <vt:lpstr>fx_meses_entre_prim_ult_pag</vt:lpstr>
      <vt:lpstr>fx_principal_total</vt:lpstr>
      <vt:lpstr>fx_qtd_cartao_antecipacao</vt:lpstr>
      <vt:lpstr>fx_qtd_contratos</vt:lpstr>
      <vt:lpstr>fx_qtd_contratos_nr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Monteiro</cp:lastModifiedBy>
  <dcterms:created xsi:type="dcterms:W3CDTF">2025-08-19T20:59:49Z</dcterms:created>
  <dcterms:modified xsi:type="dcterms:W3CDTF">2025-10-01T14:37:27Z</dcterms:modified>
</cp:coreProperties>
</file>