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.monteiro\deep-torch-example\KAB\Behavior_KAB\"/>
    </mc:Choice>
  </mc:AlternateContent>
  <xr:revisionPtr revIDLastSave="0" documentId="13_ncr:101_{654C3A56-8D0A-41D8-A094-9EF23A80F5BE}" xr6:coauthVersionLast="47" xr6:coauthVersionMax="47" xr10:uidLastSave="{00000000-0000-0000-0000-000000000000}"/>
  <bookViews>
    <workbookView xWindow="-120" yWindow="-120" windowWidth="20730" windowHeight="11160" firstSheet="1" activeTab="4" xr2:uid="{78F8139F-EBCB-4E7C-91C5-4CA2F48A2B62}"/>
  </bookViews>
  <sheets>
    <sheet name="Join" sheetId="1" r:id="rId1"/>
    <sheet name="Select" sheetId="3" r:id="rId2"/>
    <sheet name="Média de dias entre Contratos" sheetId="4" r:id="rId3"/>
    <sheet name="teste 2" sheetId="5" r:id="rId4"/>
    <sheet name="Valor principal e outros" sheetId="6" r:id="rId5"/>
    <sheet name="Planilha2" sheetId="7" r:id="rId6"/>
  </sheets>
  <definedNames>
    <definedName name="_xlnm._FilterDatabase" localSheetId="4" hidden="1">'Valor principal e outros'!$A$1:$BD$23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0" i="6" l="1"/>
  <c r="AH51" i="6"/>
  <c r="AH50" i="6"/>
  <c r="AG50" i="6"/>
  <c r="AE50" i="6"/>
  <c r="AD50" i="6"/>
  <c r="AB51" i="6"/>
  <c r="AB50" i="6"/>
  <c r="AA50" i="6"/>
  <c r="Z50" i="6"/>
  <c r="Y50" i="6"/>
  <c r="X50" i="6"/>
  <c r="W50" i="6"/>
  <c r="V50" i="6"/>
  <c r="U50" i="6"/>
  <c r="E50" i="6"/>
  <c r="G81" i="4"/>
  <c r="G78" i="4"/>
  <c r="G79" i="4"/>
  <c r="G80" i="4"/>
  <c r="G77" i="4"/>
  <c r="F78" i="4"/>
  <c r="F79" i="4"/>
  <c r="F80" i="4"/>
  <c r="F77" i="4"/>
  <c r="D50" i="6"/>
  <c r="C50" i="6"/>
  <c r="B50" i="6"/>
  <c r="F72" i="4"/>
  <c r="D71" i="4"/>
  <c r="E71" i="4" s="1"/>
  <c r="E68" i="4"/>
  <c r="E63" i="4"/>
  <c r="D69" i="4"/>
  <c r="E69" i="4" s="1"/>
  <c r="D70" i="4"/>
  <c r="E70" i="4" s="1"/>
  <c r="D68" i="4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D64" i="4"/>
  <c r="E64" i="4" s="1"/>
  <c r="D65" i="4"/>
  <c r="E65" i="4" s="1"/>
  <c r="D66" i="4"/>
  <c r="E66" i="4" s="1"/>
  <c r="D67" i="4"/>
  <c r="E67" i="4" s="1"/>
  <c r="D47" i="4"/>
  <c r="E47" i="4" s="1"/>
  <c r="D32" i="4"/>
  <c r="E32" i="4" s="1"/>
  <c r="D33" i="4"/>
  <c r="E33" i="4" s="1"/>
  <c r="D31" i="4"/>
  <c r="E31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3" i="4"/>
  <c r="E3" i="4" s="1"/>
  <c r="B37" i="6"/>
  <c r="Y3" i="1"/>
  <c r="B38" i="6"/>
  <c r="B120" i="5"/>
  <c r="B118" i="5"/>
  <c r="B68" i="5"/>
  <c r="F177" i="5"/>
  <c r="F176" i="5"/>
  <c r="E176" i="5"/>
  <c r="E175" i="5"/>
  <c r="F175" i="5" s="1"/>
  <c r="E174" i="5"/>
  <c r="F174" i="5" s="1"/>
  <c r="F173" i="5"/>
  <c r="E173" i="5"/>
  <c r="F172" i="5"/>
  <c r="E172" i="5"/>
  <c r="E171" i="5"/>
  <c r="F171" i="5" s="1"/>
  <c r="E170" i="5"/>
  <c r="F170" i="5" s="1"/>
  <c r="F169" i="5"/>
  <c r="E169" i="5"/>
  <c r="F168" i="5"/>
  <c r="E168" i="5"/>
  <c r="E167" i="5"/>
  <c r="F167" i="5" s="1"/>
  <c r="E166" i="5"/>
  <c r="F166" i="5" s="1"/>
  <c r="F165" i="5"/>
  <c r="E165" i="5"/>
  <c r="F164" i="5"/>
  <c r="E164" i="5"/>
  <c r="E163" i="5"/>
  <c r="F163" i="5" s="1"/>
  <c r="E162" i="5"/>
  <c r="F162" i="5" s="1"/>
  <c r="F161" i="5"/>
  <c r="E161" i="5"/>
  <c r="F160" i="5"/>
  <c r="E160" i="5"/>
  <c r="E159" i="5"/>
  <c r="F159" i="5" s="1"/>
  <c r="E158" i="5"/>
  <c r="F158" i="5" s="1"/>
  <c r="F157" i="5"/>
  <c r="E157" i="5"/>
  <c r="F156" i="5"/>
  <c r="E156" i="5"/>
  <c r="E155" i="5"/>
  <c r="F155" i="5" s="1"/>
  <c r="E154" i="5"/>
  <c r="F154" i="5" s="1"/>
  <c r="F153" i="5"/>
  <c r="E153" i="5"/>
  <c r="F152" i="5"/>
  <c r="E152" i="5"/>
  <c r="E151" i="5"/>
  <c r="F151" i="5" s="1"/>
  <c r="E150" i="5"/>
  <c r="F150" i="5" s="1"/>
  <c r="F149" i="5"/>
  <c r="E149" i="5"/>
  <c r="F148" i="5"/>
  <c r="E148" i="5"/>
  <c r="E147" i="5"/>
  <c r="F147" i="5" s="1"/>
  <c r="E146" i="5"/>
  <c r="F146" i="5" s="1"/>
  <c r="F145" i="5"/>
  <c r="E145" i="5"/>
  <c r="F144" i="5"/>
  <c r="E144" i="5"/>
  <c r="E143" i="5"/>
  <c r="F143" i="5" s="1"/>
  <c r="E142" i="5"/>
  <c r="F142" i="5" s="1"/>
  <c r="F141" i="5"/>
  <c r="E141" i="5"/>
  <c r="F140" i="5"/>
  <c r="E140" i="5"/>
  <c r="E139" i="5"/>
  <c r="F139" i="5" s="1"/>
  <c r="E138" i="5"/>
  <c r="F138" i="5" s="1"/>
  <c r="F137" i="5"/>
  <c r="E137" i="5"/>
  <c r="F136" i="5"/>
  <c r="E136" i="5"/>
  <c r="E135" i="5"/>
  <c r="F135" i="5" s="1"/>
  <c r="E134" i="5"/>
  <c r="F134" i="5" s="1"/>
  <c r="F133" i="5"/>
  <c r="E133" i="5"/>
  <c r="F132" i="5"/>
  <c r="E132" i="5"/>
  <c r="E131" i="5"/>
  <c r="F131" i="5" s="1"/>
  <c r="E130" i="5"/>
  <c r="F130" i="5" s="1"/>
  <c r="F129" i="5"/>
  <c r="E129" i="5"/>
  <c r="F128" i="5"/>
  <c r="E128" i="5"/>
  <c r="E127" i="5"/>
  <c r="F127" i="5" s="1"/>
  <c r="E126" i="5"/>
  <c r="F126" i="5" s="1"/>
  <c r="E115" i="5"/>
  <c r="F115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96" i="5"/>
  <c r="F9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36" i="5"/>
  <c r="G36" i="5" s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" i="3"/>
  <c r="AF3" i="1"/>
  <c r="AE3" i="1"/>
  <c r="AD3" i="1"/>
  <c r="AC3" i="1"/>
  <c r="AB3" i="1"/>
  <c r="W3" i="1"/>
  <c r="V3" i="1"/>
  <c r="U3" i="1"/>
  <c r="S3" i="1"/>
  <c r="R3" i="1"/>
  <c r="Q3" i="1"/>
  <c r="P3" i="1"/>
  <c r="O3" i="1"/>
  <c r="N3" i="1"/>
  <c r="M3" i="1"/>
  <c r="J3" i="1"/>
  <c r="B37" i="4" l="1"/>
  <c r="B26" i="4"/>
  <c r="B39" i="6"/>
  <c r="B39" i="4" l="1"/>
</calcChain>
</file>

<file path=xl/sharedStrings.xml><?xml version="1.0" encoding="utf-8"?>
<sst xmlns="http://schemas.openxmlformats.org/spreadsheetml/2006/main" count="1798" uniqueCount="418">
  <si>
    <t xml:space="preserve"> CPF_CNPJ</t>
  </si>
  <si>
    <t xml:space="preserve">  ANO_MES_MOVIMENTO</t>
  </si>
  <si>
    <t>Qtd_total_CDC</t>
  </si>
  <si>
    <t>Qtd_total_CP</t>
  </si>
  <si>
    <t>Qtd_total_CREDIARIO</t>
  </si>
  <si>
    <t>Qtd_em_atraso_CDC</t>
  </si>
  <si>
    <t>Qtd_em_atraso_CP</t>
  </si>
  <si>
    <t>Qtd_em_atraso_CREDIARIO</t>
  </si>
  <si>
    <t>Qtd_total_CARTAO</t>
  </si>
  <si>
    <t>Qtd_em_atraso_CARTAO</t>
  </si>
  <si>
    <t>media_atraso_carne</t>
  </si>
  <si>
    <t>data_primeiro_Carne</t>
  </si>
  <si>
    <t>data_ultimo_Carne</t>
  </si>
  <si>
    <t>qtd_parcelas_pagas_carne</t>
  </si>
  <si>
    <t>qtd_parcelas_aberta_carne</t>
  </si>
  <si>
    <t>valor_da_parcela_aberto_carne</t>
  </si>
  <si>
    <t>valor_principal_total_aberto_carne</t>
  </si>
  <si>
    <t>valor_entrada_carne</t>
  </si>
  <si>
    <t>principal_total_carne</t>
  </si>
  <si>
    <t>servicos_financeiros_carne</t>
  </si>
  <si>
    <t>qtd_contratos_reneg_carne</t>
  </si>
  <si>
    <t>creditos_a_vencer_carne</t>
  </si>
  <si>
    <t>creditos_vencidos_carne</t>
  </si>
  <si>
    <t>Qtd_contratos_aberto_carne</t>
  </si>
  <si>
    <t>data_ultimo_atraso_carne</t>
  </si>
  <si>
    <t>media_atraso_cartao</t>
  </si>
  <si>
    <t>data_primeiro_cartao</t>
  </si>
  <si>
    <t>data_ultimo_cartao</t>
  </si>
  <si>
    <t>qtd_parcelas_pagas_cartao</t>
  </si>
  <si>
    <t>qtd_parcelas_aberta_cartao</t>
  </si>
  <si>
    <t>valor_da_parcela_aberto_cartao</t>
  </si>
  <si>
    <t>valor_principal_total_aberto_cartao</t>
  </si>
  <si>
    <t>principal_total_cartao</t>
  </si>
  <si>
    <t>qtd_contratos_reneg_cartao</t>
  </si>
  <si>
    <t>creditos_a_vencer_cartao</t>
  </si>
  <si>
    <t>creditos_vencidos_cartao</t>
  </si>
  <si>
    <t>Qtd_contratos_aberto_cartao</t>
  </si>
  <si>
    <t>data_ultimo_atraso_cartao</t>
  </si>
  <si>
    <t>atraso</t>
  </si>
  <si>
    <t>Faixa_Relacionamento</t>
  </si>
  <si>
    <t>Possui_CDC</t>
  </si>
  <si>
    <t>Possui_CP</t>
  </si>
  <si>
    <t>Possui_CREDIARIO</t>
  </si>
  <si>
    <t>Possui_CARTAO</t>
  </si>
  <si>
    <t>qtd_contratos_total</t>
  </si>
  <si>
    <t>Qtd_em_atraso_total</t>
  </si>
  <si>
    <t xml:space="preserve">                    NULL</t>
  </si>
  <si>
    <t xml:space="preserve">          01/04/2019</t>
  </si>
  <si>
    <t xml:space="preserve">        26/07/2021</t>
  </si>
  <si>
    <t xml:space="preserve">                     NULL</t>
  </si>
  <si>
    <t xml:space="preserve">   NAO</t>
  </si>
  <si>
    <t xml:space="preserve">          6 a 7 anos</t>
  </si>
  <si>
    <t xml:space="preserve">       SIM</t>
  </si>
  <si>
    <t xml:space="preserve">      SIM</t>
  </si>
  <si>
    <t xml:space="preserve">             SIM</t>
  </si>
  <si>
    <t xml:space="preserve">          SIM</t>
  </si>
  <si>
    <t xml:space="preserve"> anomes</t>
  </si>
  <si>
    <t xml:space="preserve"> cpf_cnpj</t>
  </si>
  <si>
    <t>conceito</t>
  </si>
  <si>
    <t>id_contrato</t>
  </si>
  <si>
    <t>id_financeira</t>
  </si>
  <si>
    <t xml:space="preserve">      data</t>
  </si>
  <si>
    <t xml:space="preserve">          id_agente</t>
  </si>
  <si>
    <t>dias_carencia</t>
  </si>
  <si>
    <t>taxajuros</t>
  </si>
  <si>
    <t xml:space="preserve"> cet</t>
  </si>
  <si>
    <t>saldo_contabil</t>
  </si>
  <si>
    <t>dias_maior_atraso</t>
  </si>
  <si>
    <t>dias_maior_atraso_aberto</t>
  </si>
  <si>
    <t>media_atraso</t>
  </si>
  <si>
    <t>qtd_parcelas</t>
  </si>
  <si>
    <t>qtd_parcelas_abertas</t>
  </si>
  <si>
    <t>qtd_parcelas_pagas</t>
  </si>
  <si>
    <t>valor_entrada</t>
  </si>
  <si>
    <t>valor_pago</t>
  </si>
  <si>
    <t>valor_pago_atraso</t>
  </si>
  <si>
    <t>valor_parcela</t>
  </si>
  <si>
    <t>data_vencimento_prox_parcela</t>
  </si>
  <si>
    <t>data_vencimento_ultima_parcela</t>
  </si>
  <si>
    <t>principal_total</t>
  </si>
  <si>
    <t>servicos_financeiros</t>
  </si>
  <si>
    <t>flag_renegociacao</t>
  </si>
  <si>
    <t xml:space="preserve">  Produto</t>
  </si>
  <si>
    <t>Creditos_a_vencer</t>
  </si>
  <si>
    <t>creditos_vencidos</t>
  </si>
  <si>
    <t>ind_reneg</t>
  </si>
  <si>
    <t>inad_60_aberto</t>
  </si>
  <si>
    <t>inad_60</t>
  </si>
  <si>
    <t>valor_da_parcela_aberto</t>
  </si>
  <si>
    <t>valor_principal_total_aberto</t>
  </si>
  <si>
    <t>contrato_aberto</t>
  </si>
  <si>
    <t>2025/04</t>
  </si>
  <si>
    <t xml:space="preserve"> 004 KREDILIG (CDC)</t>
  </si>
  <si>
    <t xml:space="preserve">        NULL</t>
  </si>
  <si>
    <t xml:space="preserve">                        NULL</t>
  </si>
  <si>
    <t xml:space="preserve">                    2022-05-11</t>
  </si>
  <si>
    <t xml:space="preserve">              NAO</t>
  </si>
  <si>
    <t xml:space="preserve">      CDC</t>
  </si>
  <si>
    <t xml:space="preserve">                  2025-05-05</t>
  </si>
  <si>
    <t xml:space="preserve">                    2025-11-05</t>
  </si>
  <si>
    <t xml:space="preserve">                  2025-05-01</t>
  </si>
  <si>
    <t xml:space="preserve">                    2026-01-01</t>
  </si>
  <si>
    <t xml:space="preserve">  005 KREDILIG (CP)</t>
  </si>
  <si>
    <t xml:space="preserve">                  2025-06-12</t>
  </si>
  <si>
    <t xml:space="preserve">                    2026-05-12</t>
  </si>
  <si>
    <t xml:space="preserve">       CP</t>
  </si>
  <si>
    <t xml:space="preserve">         NULL</t>
  </si>
  <si>
    <t xml:space="preserve">      001 CREDIARIO</t>
  </si>
  <si>
    <t xml:space="preserve">                    2024-07-10</t>
  </si>
  <si>
    <t>CREDIARIO</t>
  </si>
  <si>
    <t>CPF_CNPJ</t>
  </si>
  <si>
    <t>NUMERO_CONTRATO</t>
  </si>
  <si>
    <t>DATA_CONTRATO</t>
  </si>
  <si>
    <t>MODALIDADE</t>
  </si>
  <si>
    <t>DIAS_CARENCIA</t>
  </si>
  <si>
    <t>TAXA_JUROS</t>
  </si>
  <si>
    <t xml:space="preserve">    CET</t>
  </si>
  <si>
    <t>SALDO_CONTABIL</t>
  </si>
  <si>
    <t>DIAS_MAIOR_ATRASO</t>
  </si>
  <si>
    <t>MEDIA_ATRASO</t>
  </si>
  <si>
    <t>QTD_PARCELAS</t>
  </si>
  <si>
    <t>QTD_PARCELAS_ABERTAS</t>
  </si>
  <si>
    <t>QTD_PARCELAS_PAGAS</t>
  </si>
  <si>
    <t>VALOR_PAGO</t>
  </si>
  <si>
    <t>JUROS_PAGOS_ATRASO</t>
  </si>
  <si>
    <t>VALOR_PARCELA</t>
  </si>
  <si>
    <t>DATA_VENCIMENTO_PROX_PARCELA</t>
  </si>
  <si>
    <t>DATA_VENCIMENTO_ULTIMA_PARCELA</t>
  </si>
  <si>
    <t>PRINCIPAL_TOTAL</t>
  </si>
  <si>
    <t>FLAG_RENEGOCIACAO</t>
  </si>
  <si>
    <t xml:space="preserve">   01/04/2019</t>
  </si>
  <si>
    <t xml:space="preserve">                          NULL</t>
  </si>
  <si>
    <t xml:space="preserve">   08/07/2019</t>
  </si>
  <si>
    <t xml:space="preserve">   10/11/2021</t>
  </si>
  <si>
    <t xml:space="preserve">   12/08/2019</t>
  </si>
  <si>
    <t xml:space="preserve">   13/03/2020</t>
  </si>
  <si>
    <t xml:space="preserve">   13/05/2019</t>
  </si>
  <si>
    <t xml:space="preserve">   13/08/2019</t>
  </si>
  <si>
    <t xml:space="preserve">   15/04/2021</t>
  </si>
  <si>
    <t xml:space="preserve">   16/09/2020</t>
  </si>
  <si>
    <t xml:space="preserve">   24/12/2018</t>
  </si>
  <si>
    <t xml:space="preserve">   26/07/2021</t>
  </si>
  <si>
    <t>NULL</t>
  </si>
  <si>
    <t>NÃO</t>
  </si>
  <si>
    <t>SIM</t>
  </si>
  <si>
    <t>SEXO</t>
  </si>
  <si>
    <t>IDADE</t>
  </si>
  <si>
    <t>ESTADO_CIVIL</t>
  </si>
  <si>
    <t>GRAU_ESCOLARIDADE</t>
  </si>
  <si>
    <t>RENDA_DIGITADA</t>
  </si>
  <si>
    <t>TEMPO_RELACIONAMENTO_KREDILIG</t>
  </si>
  <si>
    <t>TEMPO_INATIVIDADE_KREDILIG</t>
  </si>
  <si>
    <t>BLACKLIST</t>
  </si>
  <si>
    <t>SITUACAO_CONTA</t>
  </si>
  <si>
    <t>MOTIVO_SITUACAO_CONTA</t>
  </si>
  <si>
    <t>CANAL_ORIGEM</t>
  </si>
  <si>
    <t>NIVEL_DE_RISCO</t>
  </si>
  <si>
    <t>SCORE</t>
  </si>
  <si>
    <t>ORIGEM_SCORE</t>
  </si>
  <si>
    <t>LIMITE_TOTAL</t>
  </si>
  <si>
    <t>LIMITE_A_VISTA</t>
  </si>
  <si>
    <t>LIMITE_SAQUE</t>
  </si>
  <si>
    <t>LIMITE_MENSAL</t>
  </si>
  <si>
    <t>LIMITE_TOTAL_UTILIZADO</t>
  </si>
  <si>
    <t>LIMITE_A_VISTA_UTILIZADO</t>
  </si>
  <si>
    <t>LIMITE_SAQUE_UTILIZADO</t>
  </si>
  <si>
    <t>LIMITE_MENSAL_UTILIZADO</t>
  </si>
  <si>
    <t>LIMITE_TOTAL_DISPONIVEL</t>
  </si>
  <si>
    <t>LIMITE_A_VISTA_DISPONIVEL</t>
  </si>
  <si>
    <t>LIMITE_SAQUE_DISPONIVEL</t>
  </si>
  <si>
    <t>LIMITE_MENSAL_DISPONIVEL</t>
  </si>
  <si>
    <t>DATA_ULTIMA_ALTERACAO_LIMITE</t>
  </si>
  <si>
    <t>ORIGEM_ALTERACAO_LIMITE</t>
  </si>
  <si>
    <t>SITUACAO_FATURA</t>
  </si>
  <si>
    <t>HISTORICO_COBRANCA</t>
  </si>
  <si>
    <t>,</t>
  </si>
  <si>
    <t>"</t>
  </si>
  <si>
    <t>root</t>
  </si>
  <si>
    <t>ANO_MES_MOVIMENTO</t>
  </si>
  <si>
    <t>DATA_MOVIMENTO</t>
  </si>
  <si>
    <t>NATUREZA_OCUPACAO</t>
  </si>
  <si>
    <t>RENDA_VALIDA</t>
  </si>
  <si>
    <t>NACIONALIDADE</t>
  </si>
  <si>
    <t>UF_NASCIMENTO</t>
  </si>
  <si>
    <t>CIDADE_NASCIMENTO</t>
  </si>
  <si>
    <t>UF_RESIDENCIA</t>
  </si>
  <si>
    <t>CIDADE_RESIDENCIA</t>
  </si>
  <si>
    <t>FILIAL</t>
  </si>
  <si>
    <t>DATA_ABERTURA_CONTA</t>
  </si>
  <si>
    <t>Qtd_contratos_aberto_atraso</t>
  </si>
  <si>
    <t>Qtd_contratos_aberto_regular</t>
  </si>
  <si>
    <t>Qtd_contratos_fechado_atraso</t>
  </si>
  <si>
    <t>Qtd_contratos_fechado_regular</t>
  </si>
  <si>
    <t>Qtd_contratos_aberto_atraso_cartao</t>
  </si>
  <si>
    <t>Qtd_contratos_aberto_regular_cartao</t>
  </si>
  <si>
    <t>Qtd_contratos_fechado_atraso_cartao</t>
  </si>
  <si>
    <t>Qtd_contratos_fechado_regular_cartao</t>
  </si>
  <si>
    <t>CDC</t>
  </si>
  <si>
    <t>CP</t>
  </si>
  <si>
    <t>CARTAO</t>
  </si>
  <si>
    <t>qtd_contratos_reneg_total</t>
  </si>
  <si>
    <t>Qtd_contratos_aberto_atraso_total</t>
  </si>
  <si>
    <t>Qtd_contratos_aberto_regular_total</t>
  </si>
  <si>
    <t>Qtd_contratos_fechado_atraso_total</t>
  </si>
  <si>
    <t>Qtd_contratos_fechado_regular_total</t>
  </si>
  <si>
    <t>Renda_comprometida</t>
  </si>
  <si>
    <t>qtd_parcelas_pagas_total</t>
  </si>
  <si>
    <t>qtd_parcelas_aberta_total</t>
  </si>
  <si>
    <t>media_atraso_dias</t>
  </si>
  <si>
    <t>principal_total_total</t>
  </si>
  <si>
    <t>creditos_a_vencer_total</t>
  </si>
  <si>
    <t>creditos_vencidos_total</t>
  </si>
  <si>
    <t>valor_da_parcela_aberto_total</t>
  </si>
  <si>
    <t>NAO</t>
  </si>
  <si>
    <t>anomes</t>
  </si>
  <si>
    <t>cpf_cnpj</t>
  </si>
  <si>
    <t>data</t>
  </si>
  <si>
    <t>id_agente</t>
  </si>
  <si>
    <t>cet</t>
  </si>
  <si>
    <t>data_lag</t>
  </si>
  <si>
    <t>Dif(data - data_lag)</t>
  </si>
  <si>
    <t>Média de dias entre Contratos</t>
  </si>
  <si>
    <t>*mostrar filtro no python</t>
  </si>
  <si>
    <t>creditos_a_vencer</t>
  </si>
  <si>
    <t>Ind Reneg</t>
  </si>
  <si>
    <t>Right_CPF_CNPJ</t>
  </si>
  <si>
    <t>Produto</t>
  </si>
  <si>
    <t>004 KREDILIG (CDC)</t>
  </si>
  <si>
    <t>2022-07-07</t>
  </si>
  <si>
    <t>001 CREDIARIO</t>
  </si>
  <si>
    <t>005 KREDILIG (CP)</t>
  </si>
  <si>
    <t>2023-10-10</t>
  </si>
  <si>
    <t>2025-05-10</t>
  </si>
  <si>
    <t>CET</t>
  </si>
  <si>
    <t>DateTime_Out</t>
  </si>
  <si>
    <t>2025-04</t>
  </si>
  <si>
    <t>2</t>
  </si>
  <si>
    <t>Geral</t>
  </si>
  <si>
    <t>BASES - COMBINADAS</t>
  </si>
  <si>
    <t>dias</t>
  </si>
  <si>
    <t>93223455949</t>
  </si>
  <si>
    <t>99</t>
  </si>
  <si>
    <t>00052083325</t>
  </si>
  <si>
    <t>2020-08-01</t>
  </si>
  <si>
    <t>2021-03-09</t>
  </si>
  <si>
    <t>00052083331</t>
  </si>
  <si>
    <t>2020-11-27</t>
  </si>
  <si>
    <t>2021-10-06</t>
  </si>
  <si>
    <t>00052083332</t>
  </si>
  <si>
    <t>00052083333</t>
  </si>
  <si>
    <t>2020-12-07</t>
  </si>
  <si>
    <t>00052083334</t>
  </si>
  <si>
    <t>2020-11-29</t>
  </si>
  <si>
    <t>2021-10-08</t>
  </si>
  <si>
    <t>00052083337</t>
  </si>
  <si>
    <t>2020-12-16</t>
  </si>
  <si>
    <t>2020-12-26</t>
  </si>
  <si>
    <t>00052083338</t>
  </si>
  <si>
    <t>2020-12-24</t>
  </si>
  <si>
    <t>2021-01-03</t>
  </si>
  <si>
    <t>00052083341</t>
  </si>
  <si>
    <t>2021-02-08</t>
  </si>
  <si>
    <t>2021-06-08</t>
  </si>
  <si>
    <t>00052083342</t>
  </si>
  <si>
    <t>2021-03-01</t>
  </si>
  <si>
    <t>2022-01-07</t>
  </si>
  <si>
    <t>00052083345</t>
  </si>
  <si>
    <t>2021-03-30</t>
  </si>
  <si>
    <t>2021-04-09</t>
  </si>
  <si>
    <t>00052083347</t>
  </si>
  <si>
    <t>2021-04-20</t>
  </si>
  <si>
    <t>2021-12-20</t>
  </si>
  <si>
    <t>00052083348</t>
  </si>
  <si>
    <t>2021-04-26</t>
  </si>
  <si>
    <t>2022-03-05</t>
  </si>
  <si>
    <t>00052083350</t>
  </si>
  <si>
    <t>2021-05-22</t>
  </si>
  <si>
    <t>2022-04-01</t>
  </si>
  <si>
    <t>00052083352</t>
  </si>
  <si>
    <t>2021-06-10</t>
  </si>
  <si>
    <t>2022-02-10</t>
  </si>
  <si>
    <t>00052083355</t>
  </si>
  <si>
    <t>2021-06-19</t>
  </si>
  <si>
    <t>2021-06-29</t>
  </si>
  <si>
    <t>00052083358</t>
  </si>
  <si>
    <t>2021-08-09</t>
  </si>
  <si>
    <t>2022-01-09</t>
  </si>
  <si>
    <t>00052083361</t>
  </si>
  <si>
    <t>2021-11-13</t>
  </si>
  <si>
    <t>2022-09-13</t>
  </si>
  <si>
    <t>00052083362</t>
  </si>
  <si>
    <t>2021-11-15</t>
  </si>
  <si>
    <t>2022-09-15</t>
  </si>
  <si>
    <t>00052083378</t>
  </si>
  <si>
    <t>2023-05-07</t>
  </si>
  <si>
    <t>00052083380</t>
  </si>
  <si>
    <t>2022-08-27</t>
  </si>
  <si>
    <t>2023-07-06</t>
  </si>
  <si>
    <t>00052083386</t>
  </si>
  <si>
    <t>2022-10-03</t>
  </si>
  <si>
    <t>00052083388</t>
  </si>
  <si>
    <t>2022-11-01</t>
  </si>
  <si>
    <t>2023-09-10</t>
  </si>
  <si>
    <t>00052083393</t>
  </si>
  <si>
    <t>2022-12-12</t>
  </si>
  <si>
    <t>2023-12-12</t>
  </si>
  <si>
    <t>00052083403</t>
  </si>
  <si>
    <t>2023-03-22</t>
  </si>
  <si>
    <t>2024-02-01</t>
  </si>
  <si>
    <t>00052083405</t>
  </si>
  <si>
    <t>2023-03-30</t>
  </si>
  <si>
    <t>2024-01-30</t>
  </si>
  <si>
    <t>00052083423</t>
  </si>
  <si>
    <t>2023-08-01</t>
  </si>
  <si>
    <t>2024-06-10</t>
  </si>
  <si>
    <t>00052083440</t>
  </si>
  <si>
    <t>2024-03-02</t>
  </si>
  <si>
    <t>2025-01-10</t>
  </si>
  <si>
    <t>00052083441</t>
  </si>
  <si>
    <t>2024-04-04</t>
  </si>
  <si>
    <t>2024-04-14</t>
  </si>
  <si>
    <t>00052083454</t>
  </si>
  <si>
    <t>2024-10-10</t>
  </si>
  <si>
    <t>2025-08-10</t>
  </si>
  <si>
    <t>00052083455</t>
  </si>
  <si>
    <t>2024-10-14</t>
  </si>
  <si>
    <t>2025-05-14</t>
  </si>
  <si>
    <t>2025-08-14</t>
  </si>
  <si>
    <t>00052083469</t>
  </si>
  <si>
    <t>2024-12-19</t>
  </si>
  <si>
    <t>2025-05-19</t>
  </si>
  <si>
    <t>2025-10-19</t>
  </si>
  <si>
    <t>575547</t>
  </si>
  <si>
    <t>12/06/2018</t>
  </si>
  <si>
    <t>757180</t>
  </si>
  <si>
    <t>05/12/2018</t>
  </si>
  <si>
    <t>759934</t>
  </si>
  <si>
    <t>07/12/2018</t>
  </si>
  <si>
    <t>921264</t>
  </si>
  <si>
    <t>02/05/2019</t>
  </si>
  <si>
    <t>1</t>
  </si>
  <si>
    <t>933161</t>
  </si>
  <si>
    <t>11/05/2019</t>
  </si>
  <si>
    <t>956214</t>
  </si>
  <si>
    <t>06/06/2019</t>
  </si>
  <si>
    <t>956215</t>
  </si>
  <si>
    <t>972381</t>
  </si>
  <si>
    <t>21/06/2019</t>
  </si>
  <si>
    <t>1041839</t>
  </si>
  <si>
    <t>27/08/2019</t>
  </si>
  <si>
    <t>1051312</t>
  </si>
  <si>
    <t>06/09/2019</t>
  </si>
  <si>
    <t>1076244</t>
  </si>
  <si>
    <t>30/09/2019</t>
  </si>
  <si>
    <t>1139511</t>
  </si>
  <si>
    <t>29/11/2019</t>
  </si>
  <si>
    <t>1220122</t>
  </si>
  <si>
    <t>14/02/2020</t>
  </si>
  <si>
    <t>1239526</t>
  </si>
  <si>
    <t>09/03/2020</t>
  </si>
  <si>
    <t>1406706</t>
  </si>
  <si>
    <t>10/10/2020</t>
  </si>
  <si>
    <t>1468711</t>
  </si>
  <si>
    <t>01/12/2020</t>
  </si>
  <si>
    <t>1679580</t>
  </si>
  <si>
    <t>08/06/2021</t>
  </si>
  <si>
    <t>1693406</t>
  </si>
  <si>
    <t>17/06/2021</t>
  </si>
  <si>
    <t>1858263</t>
  </si>
  <si>
    <t>25/10/2021</t>
  </si>
  <si>
    <t>1899676</t>
  </si>
  <si>
    <t>25/11/2021</t>
  </si>
  <si>
    <t>1925022</t>
  </si>
  <si>
    <t>09/12/2021</t>
  </si>
  <si>
    <t>&lt;NA&gt;</t>
  </si>
  <si>
    <t>NaT</t>
  </si>
  <si>
    <t>DIAS_MAIOR_ATRASO_ABERTO</t>
  </si>
  <si>
    <t>VALOR_CALCULADO</t>
  </si>
  <si>
    <t>VALOR_DESCONTO</t>
  </si>
  <si>
    <t>VALOR_FINANCIADO</t>
  </si>
  <si>
    <t>2025-06</t>
  </si>
  <si>
    <t>PARCELADO</t>
  </si>
  <si>
    <t>RENEG_CARTAO</t>
  </si>
  <si>
    <t>Valor principal</t>
  </si>
  <si>
    <t>Valor principal aberto</t>
  </si>
  <si>
    <t>Valor principal fechado</t>
  </si>
  <si>
    <t>operação mais recente carne</t>
  </si>
  <si>
    <t>operação mais recente cartao</t>
  </si>
  <si>
    <t>clientes</t>
  </si>
  <si>
    <t>data_contrato</t>
  </si>
  <si>
    <t>...</t>
  </si>
  <si>
    <t>Ultimo pagamento</t>
  </si>
  <si>
    <t>media_dias_entre_contratos_carne</t>
  </si>
  <si>
    <t>media_dias_entre_contratos_cartao</t>
  </si>
  <si>
    <t>media_dias_entre_contratos_combinado</t>
  </si>
  <si>
    <t>media_dias_entre_contratos_reneg</t>
  </si>
  <si>
    <t>qtd_contratos_regular</t>
  </si>
  <si>
    <t>CARTAO_A_VISTA</t>
  </si>
  <si>
    <t>CARTAO_PARCELADO</t>
  </si>
  <si>
    <t>Qtd_contratos_atraso</t>
  </si>
  <si>
    <t>Qtd_reneg_aberto_atraso</t>
  </si>
  <si>
    <t>Qtd_reneg_aberto_regular</t>
  </si>
  <si>
    <t>Qtd_reneg_fechado_atraso</t>
  </si>
  <si>
    <t>Qtd_reneg_fechado_regular</t>
  </si>
  <si>
    <t>principal_total_aberto</t>
  </si>
  <si>
    <t>principal_total_fechado</t>
  </si>
  <si>
    <t>qtd_parcelas_aberta</t>
  </si>
  <si>
    <t>Inad_e_reneg</t>
  </si>
  <si>
    <t>dias_ultimo_contrato</t>
  </si>
  <si>
    <t>dias_entre_primeiro_e_ultimo_contrato</t>
  </si>
  <si>
    <t>tempo_ultimo_atraso</t>
  </si>
  <si>
    <t>valor_pago_nr</t>
  </si>
  <si>
    <t>valor_principal_total_reneg</t>
  </si>
  <si>
    <t>carne_valor_entrada_nr</t>
  </si>
  <si>
    <t>Qtd_produtos_ativos</t>
  </si>
  <si>
    <t>NaN</t>
  </si>
  <si>
    <t>RENEG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</si>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</sst>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CCCCCC"/>
      <name val="Consolas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1" applyNumberFormat="1" applyFont="1" applyAlignment="1"/>
    <xf numFmtId="0" fontId="4" fillId="0" borderId="0" xfId="0" applyFont="1"/>
    <xf numFmtId="164" fontId="4" fillId="0" borderId="0" xfId="0" applyNumberFormat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4" fontId="0" fillId="5" borderId="0" xfId="0" applyNumberFormat="1" applyFill="1"/>
    <xf numFmtId="164" fontId="0" fillId="5" borderId="0" xfId="1" applyNumberFormat="1" applyFont="1" applyFill="1" applyAlignment="1"/>
    <xf numFmtId="14" fontId="0" fillId="4" borderId="0" xfId="0" applyNumberFormat="1" applyFill="1"/>
    <xf numFmtId="43" fontId="0" fillId="4" borderId="0" xfId="1" applyFont="1" applyFill="1" applyAlignment="1">
      <alignment horizontal="center"/>
    </xf>
    <xf numFmtId="164" fontId="0" fillId="4" borderId="0" xfId="1" applyNumberFormat="1" applyFont="1" applyFill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3" borderId="0" xfId="0" applyNumberFormat="1" applyFill="1"/>
    <xf numFmtId="43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14" fontId="6" fillId="3" borderId="0" xfId="0" applyNumberFormat="1" applyFont="1" applyFill="1" applyAlignment="1">
      <alignment vertical="center" wrapText="1"/>
    </xf>
    <xf numFmtId="0" fontId="6" fillId="0" borderId="0" xfId="0" applyFont="1"/>
    <xf numFmtId="0" fontId="5" fillId="0" borderId="3" xfId="0" applyFont="1" applyBorder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/>
    <xf numFmtId="43" fontId="0" fillId="0" borderId="0" xfId="1" applyFont="1"/>
    <xf numFmtId="14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ED20-C240-4A19-86DD-5CED20CCF77C}">
  <dimension ref="A1:AS24"/>
  <sheetViews>
    <sheetView workbookViewId="0">
      <selection activeCell="X3" sqref="X3"/>
    </sheetView>
  </sheetViews>
  <sheetFormatPr defaultRowHeight="15" x14ac:dyDescent="0.25"/>
  <cols>
    <col min="1" max="1" width="22.7109375" bestFit="1" customWidth="1"/>
    <col min="2" max="2" width="13.5703125" bestFit="1" customWidth="1"/>
    <col min="3" max="3" width="19.7109375" bestFit="1" customWidth="1"/>
    <col min="4" max="4" width="19.5703125" bestFit="1" customWidth="1"/>
    <col min="5" max="5" width="19" bestFit="1" customWidth="1"/>
    <col min="6" max="6" width="17.7109375" bestFit="1" customWidth="1"/>
    <col min="7" max="7" width="25" bestFit="1" customWidth="1"/>
    <col min="8" max="8" width="17" bestFit="1" customWidth="1"/>
    <col min="9" max="9" width="22.5703125" bestFit="1" customWidth="1"/>
    <col min="10" max="11" width="19.7109375" bestFit="1" customWidth="1"/>
    <col min="12" max="12" width="17.85546875" bestFit="1" customWidth="1"/>
    <col min="13" max="13" width="25" bestFit="1" customWidth="1"/>
    <col min="14" max="14" width="25.28515625" bestFit="1" customWidth="1"/>
    <col min="15" max="15" width="29.140625" bestFit="1" customWidth="1"/>
    <col min="16" max="16" width="32.28515625" bestFit="1" customWidth="1"/>
    <col min="17" max="17" width="19.28515625" bestFit="1" customWidth="1"/>
    <col min="18" max="18" width="33" bestFit="1" customWidth="1"/>
    <col min="19" max="19" width="34.7109375" bestFit="1" customWidth="1"/>
    <col min="20" max="20" width="25.140625" bestFit="1" customWidth="1"/>
    <col min="21" max="21" width="23" bestFit="1" customWidth="1"/>
    <col min="22" max="22" width="28.85546875" bestFit="1" customWidth="1"/>
    <col min="23" max="23" width="30.85546875" bestFit="1" customWidth="1"/>
    <col min="24" max="24" width="24.42578125" bestFit="1" customWidth="1"/>
    <col min="25" max="25" width="20" bestFit="1" customWidth="1"/>
    <col min="26" max="26" width="23.140625" bestFit="1" customWidth="1"/>
    <col min="27" max="27" width="26.28515625" bestFit="1" customWidth="1"/>
    <col min="28" max="28" width="25.85546875" bestFit="1" customWidth="1"/>
    <col min="29" max="29" width="26.140625" bestFit="1" customWidth="1"/>
    <col min="30" max="30" width="30" bestFit="1" customWidth="1"/>
    <col min="31" max="31" width="33" bestFit="1" customWidth="1"/>
    <col min="32" max="32" width="20.7109375" bestFit="1" customWidth="1"/>
    <col min="33" max="33" width="26" bestFit="1" customWidth="1"/>
    <col min="34" max="34" width="26.28515625" bestFit="1" customWidth="1"/>
    <col min="35" max="35" width="23.85546875" bestFit="1" customWidth="1"/>
    <col min="36" max="36" width="27.140625" bestFit="1" customWidth="1"/>
    <col min="37" max="37" width="25.140625" bestFit="1" customWidth="1"/>
    <col min="38" max="38" width="6.7109375" bestFit="1" customWidth="1"/>
    <col min="39" max="39" width="21.42578125" bestFit="1" customWidth="1"/>
    <col min="40" max="40" width="11.42578125" bestFit="1" customWidth="1"/>
    <col min="41" max="41" width="10.140625" bestFit="1" customWidth="1"/>
    <col min="42" max="42" width="17.5703125" bestFit="1" customWidth="1"/>
    <col min="43" max="43" width="15" bestFit="1" customWidth="1"/>
    <col min="44" max="44" width="18.28515625" bestFit="1" customWidth="1"/>
    <col min="45" max="45" width="19.42578125" bestFit="1" customWidth="1"/>
  </cols>
  <sheetData>
    <row r="1" spans="1:4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 x14ac:dyDescent="0.25">
      <c r="A2">
        <v>3806952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11</v>
      </c>
      <c r="I2">
        <v>0</v>
      </c>
      <c r="J2">
        <v>8</v>
      </c>
      <c r="K2" s="2">
        <v>44035</v>
      </c>
      <c r="L2" s="2">
        <v>45772</v>
      </c>
      <c r="M2">
        <v>49</v>
      </c>
      <c r="N2">
        <v>28</v>
      </c>
      <c r="O2">
        <v>478.99</v>
      </c>
      <c r="P2">
        <v>4530.75</v>
      </c>
      <c r="Q2">
        <v>0</v>
      </c>
      <c r="R2">
        <v>10108.94</v>
      </c>
      <c r="S2">
        <v>1003.7</v>
      </c>
      <c r="T2">
        <v>0</v>
      </c>
      <c r="U2">
        <v>3991.88</v>
      </c>
      <c r="V2">
        <v>0</v>
      </c>
      <c r="W2">
        <v>3</v>
      </c>
      <c r="X2" t="s">
        <v>46</v>
      </c>
      <c r="Y2">
        <v>0</v>
      </c>
      <c r="Z2" t="s">
        <v>47</v>
      </c>
      <c r="AA2" t="s">
        <v>48</v>
      </c>
      <c r="AB2">
        <v>140</v>
      </c>
      <c r="AC2">
        <v>0</v>
      </c>
      <c r="AD2">
        <v>0</v>
      </c>
      <c r="AE2">
        <v>0</v>
      </c>
      <c r="AF2">
        <v>10279</v>
      </c>
      <c r="AG2">
        <v>0</v>
      </c>
      <c r="AH2">
        <v>0</v>
      </c>
      <c r="AI2">
        <v>0</v>
      </c>
      <c r="AJ2">
        <v>0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>
        <v>16</v>
      </c>
      <c r="AS2">
        <v>0</v>
      </c>
    </row>
    <row r="3" spans="1:45" x14ac:dyDescent="0.25">
      <c r="B3">
        <v>3</v>
      </c>
      <c r="C3">
        <v>1</v>
      </c>
      <c r="D3">
        <v>1</v>
      </c>
      <c r="E3">
        <v>0</v>
      </c>
      <c r="F3">
        <v>0</v>
      </c>
      <c r="G3">
        <v>0</v>
      </c>
      <c r="H3">
        <v>11</v>
      </c>
      <c r="I3">
        <v>0</v>
      </c>
      <c r="J3">
        <f>AVERAGE(N7:N9)</f>
        <v>8</v>
      </c>
      <c r="K3" s="2">
        <v>44035</v>
      </c>
      <c r="L3" s="2">
        <v>45772</v>
      </c>
      <c r="M3">
        <f>SUM(Q6:Q10)</f>
        <v>49</v>
      </c>
      <c r="N3">
        <f>SUM(P6:P10)</f>
        <v>28</v>
      </c>
      <c r="O3">
        <f>SUM(AG6:AG10)</f>
        <v>478.99</v>
      </c>
      <c r="P3">
        <f>SUM(AH6:AH10)</f>
        <v>4530.75</v>
      </c>
      <c r="Q3">
        <f>SUM(R6:R10)</f>
        <v>0</v>
      </c>
      <c r="R3">
        <f>SUM(X6:X10)</f>
        <v>10108.94</v>
      </c>
      <c r="S3">
        <f>SUM(Y6:Y10)</f>
        <v>1003.7</v>
      </c>
      <c r="T3">
        <v>0</v>
      </c>
      <c r="U3">
        <f>SUM(AB6:AB10)</f>
        <v>3991.88</v>
      </c>
      <c r="V3">
        <f>SUM(AC6:AC10)</f>
        <v>0</v>
      </c>
      <c r="W3">
        <f>SUM(AI6:AI10)</f>
        <v>3</v>
      </c>
      <c r="X3" t="s">
        <v>142</v>
      </c>
      <c r="Y3">
        <f>AVERAGE(K14:K24)</f>
        <v>0</v>
      </c>
      <c r="Z3" s="4"/>
      <c r="AA3" s="4"/>
      <c r="AB3">
        <f>SUM(L14:L24)</f>
        <v>140</v>
      </c>
      <c r="AC3">
        <f>SUM(M14:M24)</f>
        <v>0</v>
      </c>
      <c r="AD3">
        <f>SUM(Z14:Z24)</f>
        <v>0</v>
      </c>
      <c r="AE3">
        <f>SUM(AA14:AA24)</f>
        <v>0</v>
      </c>
      <c r="AF3">
        <f>SUM(T14:T24)</f>
        <v>10279</v>
      </c>
      <c r="AG3">
        <v>0</v>
      </c>
      <c r="AH3">
        <v>0</v>
      </c>
      <c r="AI3">
        <v>0</v>
      </c>
      <c r="AJ3">
        <v>0</v>
      </c>
      <c r="AK3" t="s">
        <v>142</v>
      </c>
      <c r="AL3" t="s">
        <v>143</v>
      </c>
      <c r="AN3" t="s">
        <v>144</v>
      </c>
    </row>
    <row r="4" spans="1:45" x14ac:dyDescent="0.25">
      <c r="B4" s="1"/>
    </row>
    <row r="5" spans="1:45" x14ac:dyDescent="0.2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77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C5" t="s">
        <v>84</v>
      </c>
      <c r="AD5" t="s">
        <v>85</v>
      </c>
      <c r="AE5" t="s">
        <v>86</v>
      </c>
      <c r="AF5" t="s">
        <v>87</v>
      </c>
      <c r="AG5" t="s">
        <v>88</v>
      </c>
      <c r="AH5" t="s">
        <v>89</v>
      </c>
      <c r="AI5" t="s">
        <v>90</v>
      </c>
    </row>
    <row r="6" spans="1:45" x14ac:dyDescent="0.25">
      <c r="A6" t="s">
        <v>91</v>
      </c>
      <c r="B6">
        <v>3806952</v>
      </c>
      <c r="C6">
        <v>4</v>
      </c>
      <c r="D6">
        <v>402720006</v>
      </c>
      <c r="E6">
        <v>3001107</v>
      </c>
      <c r="F6" s="2">
        <v>44035</v>
      </c>
      <c r="G6" t="s">
        <v>92</v>
      </c>
      <c r="H6">
        <v>19</v>
      </c>
      <c r="I6">
        <v>4</v>
      </c>
      <c r="J6">
        <v>4</v>
      </c>
      <c r="K6">
        <v>0</v>
      </c>
      <c r="L6">
        <v>0</v>
      </c>
      <c r="M6">
        <v>0</v>
      </c>
      <c r="N6" t="s">
        <v>93</v>
      </c>
      <c r="O6">
        <v>22</v>
      </c>
      <c r="P6">
        <v>0</v>
      </c>
      <c r="Q6">
        <v>22</v>
      </c>
      <c r="R6">
        <v>0</v>
      </c>
      <c r="S6">
        <v>5172.3500000000004</v>
      </c>
      <c r="T6">
        <v>0</v>
      </c>
      <c r="U6">
        <v>259</v>
      </c>
      <c r="V6" t="s">
        <v>94</v>
      </c>
      <c r="W6" t="s">
        <v>95</v>
      </c>
      <c r="X6">
        <v>3779.19</v>
      </c>
      <c r="Y6">
        <v>274.19</v>
      </c>
      <c r="Z6" t="s">
        <v>96</v>
      </c>
      <c r="AA6" t="s">
        <v>97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45" x14ac:dyDescent="0.25">
      <c r="A7" t="s">
        <v>91</v>
      </c>
      <c r="B7">
        <v>3806952</v>
      </c>
      <c r="C7">
        <v>4</v>
      </c>
      <c r="D7">
        <v>402720007</v>
      </c>
      <c r="E7" t="s">
        <v>106</v>
      </c>
      <c r="F7" s="2">
        <v>45147</v>
      </c>
      <c r="G7" t="s">
        <v>107</v>
      </c>
      <c r="H7">
        <v>32</v>
      </c>
      <c r="I7">
        <v>1.59</v>
      </c>
      <c r="J7">
        <v>1.59</v>
      </c>
      <c r="K7">
        <v>0</v>
      </c>
      <c r="L7">
        <v>29</v>
      </c>
      <c r="M7">
        <v>0</v>
      </c>
      <c r="N7">
        <v>10</v>
      </c>
      <c r="O7">
        <v>11</v>
      </c>
      <c r="P7">
        <v>0</v>
      </c>
      <c r="Q7">
        <v>11</v>
      </c>
      <c r="R7">
        <v>0</v>
      </c>
      <c r="S7">
        <v>2000.5</v>
      </c>
      <c r="T7">
        <v>30</v>
      </c>
      <c r="U7">
        <v>180</v>
      </c>
      <c r="V7" t="s">
        <v>94</v>
      </c>
      <c r="W7" t="s">
        <v>108</v>
      </c>
      <c r="X7">
        <v>1799</v>
      </c>
      <c r="Y7">
        <v>0</v>
      </c>
      <c r="Z7" t="s">
        <v>96</v>
      </c>
      <c r="AA7" t="s">
        <v>109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45" x14ac:dyDescent="0.25">
      <c r="A8" t="s">
        <v>91</v>
      </c>
      <c r="B8">
        <v>3806952</v>
      </c>
      <c r="C8">
        <v>4</v>
      </c>
      <c r="D8">
        <v>402720008</v>
      </c>
      <c r="E8">
        <v>3555147</v>
      </c>
      <c r="F8" s="2">
        <v>45394</v>
      </c>
      <c r="G8" t="s">
        <v>92</v>
      </c>
      <c r="H8">
        <v>115</v>
      </c>
      <c r="I8">
        <v>4.29</v>
      </c>
      <c r="J8">
        <v>4.59</v>
      </c>
      <c r="K8">
        <v>2093</v>
      </c>
      <c r="L8">
        <v>5</v>
      </c>
      <c r="M8">
        <v>0</v>
      </c>
      <c r="N8">
        <v>3</v>
      </c>
      <c r="O8">
        <v>16</v>
      </c>
      <c r="P8">
        <v>7</v>
      </c>
      <c r="Q8">
        <v>9</v>
      </c>
      <c r="R8">
        <v>0</v>
      </c>
      <c r="S8">
        <v>2610.8000000000002</v>
      </c>
      <c r="T8">
        <v>14.85</v>
      </c>
      <c r="U8">
        <v>299</v>
      </c>
      <c r="V8" t="s">
        <v>98</v>
      </c>
      <c r="W8" t="s">
        <v>99</v>
      </c>
      <c r="X8">
        <v>3016.65</v>
      </c>
      <c r="Y8">
        <v>526.02</v>
      </c>
      <c r="Z8" t="s">
        <v>96</v>
      </c>
      <c r="AA8" t="s">
        <v>97</v>
      </c>
      <c r="AB8">
        <v>2093</v>
      </c>
      <c r="AC8">
        <v>0</v>
      </c>
      <c r="AD8">
        <v>0</v>
      </c>
      <c r="AE8">
        <v>0</v>
      </c>
      <c r="AF8">
        <v>0</v>
      </c>
      <c r="AG8">
        <v>299</v>
      </c>
      <c r="AH8">
        <v>3016.65</v>
      </c>
      <c r="AI8">
        <v>1</v>
      </c>
    </row>
    <row r="9" spans="1:45" x14ac:dyDescent="0.25">
      <c r="A9" t="s">
        <v>91</v>
      </c>
      <c r="B9">
        <v>3806952</v>
      </c>
      <c r="C9">
        <v>4</v>
      </c>
      <c r="D9">
        <v>402720013</v>
      </c>
      <c r="E9">
        <v>3573331</v>
      </c>
      <c r="F9" s="2">
        <v>45457</v>
      </c>
      <c r="G9" t="s">
        <v>92</v>
      </c>
      <c r="H9">
        <v>109</v>
      </c>
      <c r="I9">
        <v>4.3600000000000003</v>
      </c>
      <c r="J9">
        <v>4.67</v>
      </c>
      <c r="K9">
        <v>783</v>
      </c>
      <c r="L9">
        <v>37</v>
      </c>
      <c r="M9">
        <v>0</v>
      </c>
      <c r="N9">
        <v>11</v>
      </c>
      <c r="O9">
        <v>16</v>
      </c>
      <c r="P9">
        <v>9</v>
      </c>
      <c r="Q9">
        <v>7</v>
      </c>
      <c r="R9">
        <v>0</v>
      </c>
      <c r="S9">
        <v>626.75</v>
      </c>
      <c r="T9">
        <v>17.75</v>
      </c>
      <c r="U9">
        <v>87</v>
      </c>
      <c r="V9" t="s">
        <v>100</v>
      </c>
      <c r="W9" t="s">
        <v>101</v>
      </c>
      <c r="X9">
        <v>878.92</v>
      </c>
      <c r="Y9">
        <v>203.49</v>
      </c>
      <c r="Z9" t="s">
        <v>96</v>
      </c>
      <c r="AA9" t="s">
        <v>97</v>
      </c>
      <c r="AB9">
        <v>783</v>
      </c>
      <c r="AC9">
        <v>0</v>
      </c>
      <c r="AD9">
        <v>0</v>
      </c>
      <c r="AE9">
        <v>0</v>
      </c>
      <c r="AF9">
        <v>0</v>
      </c>
      <c r="AG9">
        <v>87</v>
      </c>
      <c r="AH9">
        <v>878.92</v>
      </c>
      <c r="AI9">
        <v>1</v>
      </c>
    </row>
    <row r="10" spans="1:45" x14ac:dyDescent="0.25">
      <c r="A10" t="s">
        <v>91</v>
      </c>
      <c r="B10">
        <v>3806952</v>
      </c>
      <c r="C10">
        <v>4</v>
      </c>
      <c r="D10">
        <v>402720014</v>
      </c>
      <c r="E10">
        <v>3699849</v>
      </c>
      <c r="F10" s="2">
        <v>45772</v>
      </c>
      <c r="G10" t="s">
        <v>102</v>
      </c>
      <c r="H10">
        <v>45</v>
      </c>
      <c r="I10">
        <v>8.9600000000000009</v>
      </c>
      <c r="J10">
        <v>10</v>
      </c>
      <c r="K10">
        <v>1115.8800000000001</v>
      </c>
      <c r="L10">
        <v>0</v>
      </c>
      <c r="M10">
        <v>0</v>
      </c>
      <c r="N10" t="s">
        <v>93</v>
      </c>
      <c r="O10">
        <v>12</v>
      </c>
      <c r="P10">
        <v>12</v>
      </c>
      <c r="Q10">
        <v>0</v>
      </c>
      <c r="R10">
        <v>0</v>
      </c>
      <c r="S10">
        <v>0</v>
      </c>
      <c r="T10">
        <v>0</v>
      </c>
      <c r="U10">
        <v>92.99</v>
      </c>
      <c r="V10" t="s">
        <v>103</v>
      </c>
      <c r="W10" t="s">
        <v>104</v>
      </c>
      <c r="X10">
        <v>635.17999999999995</v>
      </c>
      <c r="Y10">
        <v>0</v>
      </c>
      <c r="Z10" t="s">
        <v>96</v>
      </c>
      <c r="AA10" t="s">
        <v>105</v>
      </c>
      <c r="AB10">
        <v>1115.8800000000001</v>
      </c>
      <c r="AC10">
        <v>0</v>
      </c>
      <c r="AD10">
        <v>0</v>
      </c>
      <c r="AE10">
        <v>0</v>
      </c>
      <c r="AF10">
        <v>0</v>
      </c>
      <c r="AG10">
        <v>92.99</v>
      </c>
      <c r="AH10">
        <v>635.17999999999995</v>
      </c>
      <c r="AI10">
        <v>1</v>
      </c>
    </row>
    <row r="11" spans="1:45" x14ac:dyDescent="0.25">
      <c r="F11" s="2"/>
    </row>
    <row r="12" spans="1:45" x14ac:dyDescent="0.25">
      <c r="F12" s="2"/>
    </row>
    <row r="13" spans="1:45" x14ac:dyDescent="0.25">
      <c r="A13" t="s">
        <v>1</v>
      </c>
      <c r="B13" t="s">
        <v>110</v>
      </c>
      <c r="C13" t="s">
        <v>111</v>
      </c>
      <c r="D13" t="s">
        <v>112</v>
      </c>
      <c r="E13" t="s">
        <v>113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L13" t="s">
        <v>120</v>
      </c>
      <c r="M13" t="s">
        <v>121</v>
      </c>
      <c r="N13" t="s">
        <v>122</v>
      </c>
      <c r="O13" t="s">
        <v>123</v>
      </c>
      <c r="P13" t="s">
        <v>124</v>
      </c>
      <c r="Q13" t="s">
        <v>125</v>
      </c>
      <c r="R13" t="s">
        <v>126</v>
      </c>
      <c r="S13" t="s">
        <v>127</v>
      </c>
      <c r="T13" t="s">
        <v>128</v>
      </c>
      <c r="U13" t="s">
        <v>129</v>
      </c>
      <c r="V13" t="s">
        <v>83</v>
      </c>
      <c r="W13" t="s">
        <v>84</v>
      </c>
      <c r="X13" t="s">
        <v>85</v>
      </c>
      <c r="Y13" t="s">
        <v>87</v>
      </c>
      <c r="Z13" t="s">
        <v>88</v>
      </c>
      <c r="AA13" t="s">
        <v>89</v>
      </c>
      <c r="AB13" t="s">
        <v>90</v>
      </c>
    </row>
    <row r="14" spans="1:45" x14ac:dyDescent="0.25">
      <c r="A14" s="1">
        <v>45748</v>
      </c>
      <c r="B14">
        <v>3806952</v>
      </c>
      <c r="C14">
        <v>890331</v>
      </c>
      <c r="D14" s="2" t="s">
        <v>130</v>
      </c>
      <c r="E14">
        <v>3</v>
      </c>
      <c r="F14">
        <v>39</v>
      </c>
      <c r="G14">
        <v>6</v>
      </c>
      <c r="H14" s="3">
        <v>63516</v>
      </c>
      <c r="I14">
        <v>0</v>
      </c>
      <c r="J14">
        <v>0</v>
      </c>
      <c r="K14">
        <v>0</v>
      </c>
      <c r="L14">
        <v>4</v>
      </c>
      <c r="M14">
        <v>0</v>
      </c>
      <c r="N14">
        <v>4</v>
      </c>
      <c r="O14">
        <v>432.32</v>
      </c>
      <c r="P14">
        <v>0</v>
      </c>
      <c r="Q14">
        <v>108.08</v>
      </c>
      <c r="R14" t="s">
        <v>94</v>
      </c>
      <c r="S14" t="s">
        <v>131</v>
      </c>
      <c r="T14">
        <v>364</v>
      </c>
      <c r="U14" t="s">
        <v>96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45" x14ac:dyDescent="0.25">
      <c r="A15" s="1">
        <v>45748</v>
      </c>
      <c r="B15">
        <v>3806952</v>
      </c>
      <c r="C15">
        <v>986082</v>
      </c>
      <c r="D15" s="2" t="s">
        <v>132</v>
      </c>
      <c r="E15">
        <v>3</v>
      </c>
      <c r="F15">
        <v>33</v>
      </c>
      <c r="G15">
        <v>7</v>
      </c>
      <c r="H15" s="3">
        <v>7301</v>
      </c>
      <c r="I15">
        <v>0</v>
      </c>
      <c r="J15">
        <v>0</v>
      </c>
      <c r="K15">
        <v>0</v>
      </c>
      <c r="L15">
        <v>10</v>
      </c>
      <c r="M15">
        <v>0</v>
      </c>
      <c r="N15">
        <v>10</v>
      </c>
      <c r="O15">
        <v>876.7</v>
      </c>
      <c r="P15">
        <v>0</v>
      </c>
      <c r="Q15">
        <v>87.67</v>
      </c>
      <c r="R15" t="s">
        <v>94</v>
      </c>
      <c r="S15" t="s">
        <v>131</v>
      </c>
      <c r="T15">
        <v>600</v>
      </c>
      <c r="U15" t="s">
        <v>96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45" x14ac:dyDescent="0.25">
      <c r="A16" s="1">
        <v>45748</v>
      </c>
      <c r="B16">
        <v>3806952</v>
      </c>
      <c r="C16">
        <v>1877640</v>
      </c>
      <c r="D16" s="2" t="s">
        <v>133</v>
      </c>
      <c r="E16">
        <v>3</v>
      </c>
      <c r="F16">
        <v>30</v>
      </c>
      <c r="G16">
        <v>9.99</v>
      </c>
      <c r="H16" s="3">
        <v>104542</v>
      </c>
      <c r="I16">
        <v>0</v>
      </c>
      <c r="J16">
        <v>0</v>
      </c>
      <c r="K16">
        <v>0</v>
      </c>
      <c r="L16">
        <v>29</v>
      </c>
      <c r="M16">
        <v>0</v>
      </c>
      <c r="N16">
        <v>29</v>
      </c>
      <c r="O16">
        <v>2757.9</v>
      </c>
      <c r="P16">
        <v>0</v>
      </c>
      <c r="Q16">
        <v>95.1</v>
      </c>
      <c r="R16" t="s">
        <v>94</v>
      </c>
      <c r="S16" t="s">
        <v>131</v>
      </c>
      <c r="T16">
        <v>850</v>
      </c>
      <c r="U16" t="s">
        <v>96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1">
        <v>45748</v>
      </c>
      <c r="B17">
        <v>3806952</v>
      </c>
      <c r="C17">
        <v>1022975</v>
      </c>
      <c r="D17" s="2" t="s">
        <v>134</v>
      </c>
      <c r="E17">
        <v>3</v>
      </c>
      <c r="F17">
        <v>29</v>
      </c>
      <c r="G17">
        <v>7</v>
      </c>
      <c r="H17" s="3">
        <v>78641</v>
      </c>
      <c r="I17">
        <v>0</v>
      </c>
      <c r="J17">
        <v>0</v>
      </c>
      <c r="K17">
        <v>0</v>
      </c>
      <c r="L17">
        <v>7</v>
      </c>
      <c r="M17">
        <v>0</v>
      </c>
      <c r="N17">
        <v>7</v>
      </c>
      <c r="O17">
        <v>428.4</v>
      </c>
      <c r="P17">
        <v>0</v>
      </c>
      <c r="Q17">
        <v>61.2</v>
      </c>
      <c r="R17" t="s">
        <v>94</v>
      </c>
      <c r="S17" t="s">
        <v>131</v>
      </c>
      <c r="T17">
        <v>320</v>
      </c>
      <c r="U17" t="s">
        <v>96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1">
        <v>45748</v>
      </c>
      <c r="B18">
        <v>3806952</v>
      </c>
      <c r="C18">
        <v>1244226</v>
      </c>
      <c r="D18" s="2" t="s">
        <v>135</v>
      </c>
      <c r="E18">
        <v>3</v>
      </c>
      <c r="F18">
        <v>28</v>
      </c>
      <c r="G18">
        <v>7</v>
      </c>
      <c r="H18" s="3">
        <v>81307</v>
      </c>
      <c r="I18">
        <v>0</v>
      </c>
      <c r="J18">
        <v>0</v>
      </c>
      <c r="K18">
        <v>0</v>
      </c>
      <c r="L18">
        <v>6</v>
      </c>
      <c r="M18">
        <v>0</v>
      </c>
      <c r="N18">
        <v>6</v>
      </c>
      <c r="O18">
        <v>535.5</v>
      </c>
      <c r="P18">
        <v>0</v>
      </c>
      <c r="Q18">
        <v>89.25</v>
      </c>
      <c r="R18" t="s">
        <v>94</v>
      </c>
      <c r="S18" t="s">
        <v>131</v>
      </c>
      <c r="T18">
        <v>412</v>
      </c>
      <c r="U18" t="s">
        <v>96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1">
        <v>45748</v>
      </c>
      <c r="B19">
        <v>3806952</v>
      </c>
      <c r="C19">
        <v>932276</v>
      </c>
      <c r="D19" s="2" t="s">
        <v>136</v>
      </c>
      <c r="E19">
        <v>3</v>
      </c>
      <c r="F19">
        <v>28</v>
      </c>
      <c r="G19">
        <v>6</v>
      </c>
      <c r="H19" s="3">
        <v>63838</v>
      </c>
      <c r="I19">
        <v>0</v>
      </c>
      <c r="J19">
        <v>0</v>
      </c>
      <c r="K19">
        <v>0</v>
      </c>
      <c r="L19">
        <v>4</v>
      </c>
      <c r="M19">
        <v>0</v>
      </c>
      <c r="N19">
        <v>4</v>
      </c>
      <c r="O19">
        <v>398.36</v>
      </c>
      <c r="P19">
        <v>0</v>
      </c>
      <c r="Q19">
        <v>99.59</v>
      </c>
      <c r="R19" t="s">
        <v>94</v>
      </c>
      <c r="S19" t="s">
        <v>131</v>
      </c>
      <c r="T19">
        <v>343</v>
      </c>
      <c r="U19" t="s">
        <v>96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1">
        <v>45748</v>
      </c>
      <c r="B20">
        <v>3806952</v>
      </c>
      <c r="C20">
        <v>1026595</v>
      </c>
      <c r="D20" s="2" t="s">
        <v>137</v>
      </c>
      <c r="E20">
        <v>3</v>
      </c>
      <c r="F20">
        <v>28</v>
      </c>
      <c r="G20">
        <v>7</v>
      </c>
      <c r="H20" s="3">
        <v>8017</v>
      </c>
      <c r="I20">
        <v>0</v>
      </c>
      <c r="J20">
        <v>0</v>
      </c>
      <c r="K20">
        <v>0</v>
      </c>
      <c r="L20">
        <v>7</v>
      </c>
      <c r="M20">
        <v>0</v>
      </c>
      <c r="N20">
        <v>7</v>
      </c>
      <c r="O20">
        <v>335.58</v>
      </c>
      <c r="P20">
        <v>0</v>
      </c>
      <c r="Q20">
        <v>47.94</v>
      </c>
      <c r="R20" t="s">
        <v>94</v>
      </c>
      <c r="S20" t="s">
        <v>131</v>
      </c>
      <c r="T20">
        <v>250</v>
      </c>
      <c r="U20" t="s">
        <v>96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1">
        <v>45748</v>
      </c>
      <c r="B21">
        <v>3806952</v>
      </c>
      <c r="C21">
        <v>1615011</v>
      </c>
      <c r="D21" s="2" t="s">
        <v>138</v>
      </c>
      <c r="E21">
        <v>3</v>
      </c>
      <c r="F21">
        <v>56</v>
      </c>
      <c r="G21">
        <v>7</v>
      </c>
      <c r="H21" s="3">
        <v>74412</v>
      </c>
      <c r="I21">
        <v>0</v>
      </c>
      <c r="J21">
        <v>0</v>
      </c>
      <c r="K21">
        <v>0</v>
      </c>
      <c r="L21">
        <v>15</v>
      </c>
      <c r="M21">
        <v>0</v>
      </c>
      <c r="N21">
        <v>15</v>
      </c>
      <c r="O21">
        <v>1813.05</v>
      </c>
      <c r="P21">
        <v>0</v>
      </c>
      <c r="Q21">
        <v>120.87</v>
      </c>
      <c r="R21" t="s">
        <v>94</v>
      </c>
      <c r="S21" t="s">
        <v>131</v>
      </c>
      <c r="T21">
        <v>1000</v>
      </c>
      <c r="U21" t="s">
        <v>96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s="1">
        <v>45748</v>
      </c>
      <c r="B22">
        <v>3806952</v>
      </c>
      <c r="C22">
        <v>1380838</v>
      </c>
      <c r="D22" s="2" t="s">
        <v>139</v>
      </c>
      <c r="E22">
        <v>3</v>
      </c>
      <c r="F22">
        <v>116</v>
      </c>
      <c r="G22">
        <v>7</v>
      </c>
      <c r="H22" s="3">
        <v>70126</v>
      </c>
      <c r="I22">
        <v>0</v>
      </c>
      <c r="J22">
        <v>0</v>
      </c>
      <c r="K22">
        <v>0</v>
      </c>
      <c r="L22">
        <v>24</v>
      </c>
      <c r="M22">
        <v>0</v>
      </c>
      <c r="N22">
        <v>24</v>
      </c>
      <c r="O22">
        <v>3327.6</v>
      </c>
      <c r="P22">
        <v>0</v>
      </c>
      <c r="Q22">
        <v>138.65</v>
      </c>
      <c r="R22" t="s">
        <v>94</v>
      </c>
      <c r="S22" t="s">
        <v>131</v>
      </c>
      <c r="T22">
        <v>1300</v>
      </c>
      <c r="U22" t="s">
        <v>96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1">
        <v>45748</v>
      </c>
      <c r="B23">
        <v>3806952</v>
      </c>
      <c r="C23">
        <v>787445</v>
      </c>
      <c r="D23" s="2" t="s">
        <v>140</v>
      </c>
      <c r="E23">
        <v>2</v>
      </c>
      <c r="F23">
        <v>17</v>
      </c>
      <c r="G23">
        <v>0</v>
      </c>
      <c r="H23">
        <v>0.06</v>
      </c>
      <c r="I23">
        <v>0</v>
      </c>
      <c r="J23">
        <v>0</v>
      </c>
      <c r="K23">
        <v>0</v>
      </c>
      <c r="L23">
        <v>10</v>
      </c>
      <c r="M23">
        <v>0</v>
      </c>
      <c r="N23">
        <v>10</v>
      </c>
      <c r="O23">
        <v>2840</v>
      </c>
      <c r="P23">
        <v>0</v>
      </c>
      <c r="Q23">
        <v>284</v>
      </c>
      <c r="R23" t="s">
        <v>94</v>
      </c>
      <c r="S23" t="s">
        <v>131</v>
      </c>
      <c r="T23">
        <v>2840</v>
      </c>
      <c r="U23" t="s">
        <v>96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1">
        <v>45748</v>
      </c>
      <c r="B24">
        <v>3806952</v>
      </c>
      <c r="C24">
        <v>1737968</v>
      </c>
      <c r="D24" s="2" t="s">
        <v>141</v>
      </c>
      <c r="E24">
        <v>3</v>
      </c>
      <c r="F24">
        <v>46</v>
      </c>
      <c r="G24">
        <v>6</v>
      </c>
      <c r="H24" s="3">
        <v>62968</v>
      </c>
      <c r="I24">
        <v>0</v>
      </c>
      <c r="J24">
        <v>0</v>
      </c>
      <c r="K24">
        <v>0</v>
      </c>
      <c r="L24">
        <v>24</v>
      </c>
      <c r="M24">
        <v>0</v>
      </c>
      <c r="N24">
        <v>24</v>
      </c>
      <c r="O24">
        <v>4086.96</v>
      </c>
      <c r="P24">
        <v>0</v>
      </c>
      <c r="Q24">
        <v>170.29</v>
      </c>
      <c r="R24" t="s">
        <v>94</v>
      </c>
      <c r="S24" t="s">
        <v>131</v>
      </c>
      <c r="T24">
        <v>2000</v>
      </c>
      <c r="U24" t="s">
        <v>96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</sheetData>
  <sortState xmlns:xlrd2="http://schemas.microsoft.com/office/spreadsheetml/2017/richdata2" ref="A14:AB24">
    <sortCondition ref="D14:D2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6BD3-02F0-4341-BDA9-980C189F813F}">
  <dimension ref="A1:L105"/>
  <sheetViews>
    <sheetView topLeftCell="A10" workbookViewId="0">
      <selection activeCell="E99" sqref="E99"/>
    </sheetView>
  </sheetViews>
  <sheetFormatPr defaultRowHeight="15" x14ac:dyDescent="0.25"/>
  <cols>
    <col min="2" max="2" width="36.5703125" bestFit="1" customWidth="1"/>
  </cols>
  <sheetData>
    <row r="1" spans="1:12" x14ac:dyDescent="0.25">
      <c r="A1" t="s">
        <v>176</v>
      </c>
      <c r="B1" t="s">
        <v>110</v>
      </c>
      <c r="C1" t="s">
        <v>176</v>
      </c>
      <c r="D1" t="s">
        <v>175</v>
      </c>
      <c r="E1" t="str">
        <f>_xlfn.CONCAT(A1,B1,C1,D1)</f>
        <v>"CPF_CNPJ",</v>
      </c>
      <c r="L1" s="5" t="s">
        <v>177</v>
      </c>
    </row>
    <row r="2" spans="1:12" x14ac:dyDescent="0.25">
      <c r="A2" t="s">
        <v>176</v>
      </c>
      <c r="B2" t="s">
        <v>110</v>
      </c>
      <c r="C2" t="s">
        <v>176</v>
      </c>
      <c r="D2" t="s">
        <v>175</v>
      </c>
      <c r="E2" t="str">
        <f t="shared" ref="E2:E65" si="0">_xlfn.CONCAT(A2,B2,C2,D2)</f>
        <v>"CPF_CNPJ",</v>
      </c>
    </row>
    <row r="3" spans="1:12" x14ac:dyDescent="0.25">
      <c r="A3" t="s">
        <v>176</v>
      </c>
      <c r="B3" t="s">
        <v>178</v>
      </c>
      <c r="C3" t="s">
        <v>176</v>
      </c>
      <c r="D3" t="s">
        <v>175</v>
      </c>
      <c r="E3" t="str">
        <f t="shared" si="0"/>
        <v>"ANO_MES_MOVIMENTO",</v>
      </c>
    </row>
    <row r="4" spans="1:12" x14ac:dyDescent="0.25">
      <c r="A4" t="s">
        <v>176</v>
      </c>
      <c r="B4" t="s">
        <v>179</v>
      </c>
      <c r="C4" t="s">
        <v>176</v>
      </c>
      <c r="D4" t="s">
        <v>175</v>
      </c>
      <c r="E4" t="str">
        <f t="shared" si="0"/>
        <v>"DATA_MOVIMENTO",</v>
      </c>
    </row>
    <row r="5" spans="1:12" x14ac:dyDescent="0.25">
      <c r="A5" t="s">
        <v>176</v>
      </c>
      <c r="B5" t="s">
        <v>145</v>
      </c>
      <c r="C5" t="s">
        <v>176</v>
      </c>
      <c r="D5" t="s">
        <v>175</v>
      </c>
      <c r="E5" t="str">
        <f t="shared" si="0"/>
        <v>"SEXO",</v>
      </c>
    </row>
    <row r="6" spans="1:12" x14ac:dyDescent="0.25">
      <c r="A6" t="s">
        <v>176</v>
      </c>
      <c r="B6" t="s">
        <v>146</v>
      </c>
      <c r="C6" t="s">
        <v>176</v>
      </c>
      <c r="D6" t="s">
        <v>175</v>
      </c>
      <c r="E6" t="str">
        <f t="shared" si="0"/>
        <v>"IDADE",</v>
      </c>
    </row>
    <row r="7" spans="1:12" x14ac:dyDescent="0.25">
      <c r="A7" t="s">
        <v>176</v>
      </c>
      <c r="B7" t="s">
        <v>147</v>
      </c>
      <c r="C7" t="s">
        <v>176</v>
      </c>
      <c r="D7" t="s">
        <v>175</v>
      </c>
      <c r="E7" t="str">
        <f t="shared" si="0"/>
        <v>"ESTADO_CIVIL",</v>
      </c>
    </row>
    <row r="8" spans="1:12" x14ac:dyDescent="0.25">
      <c r="A8" t="s">
        <v>176</v>
      </c>
      <c r="B8" t="s">
        <v>148</v>
      </c>
      <c r="C8" t="s">
        <v>176</v>
      </c>
      <c r="D8" t="s">
        <v>175</v>
      </c>
      <c r="E8" t="str">
        <f t="shared" si="0"/>
        <v>"GRAU_ESCOLARIDADE",</v>
      </c>
    </row>
    <row r="9" spans="1:12" x14ac:dyDescent="0.25">
      <c r="A9" t="s">
        <v>176</v>
      </c>
      <c r="B9" t="s">
        <v>180</v>
      </c>
      <c r="C9" t="s">
        <v>176</v>
      </c>
      <c r="D9" t="s">
        <v>175</v>
      </c>
      <c r="E9" t="str">
        <f t="shared" si="0"/>
        <v>"NATUREZA_OCUPACAO",</v>
      </c>
    </row>
    <row r="10" spans="1:12" x14ac:dyDescent="0.25">
      <c r="A10" t="s">
        <v>176</v>
      </c>
      <c r="B10" t="s">
        <v>149</v>
      </c>
      <c r="C10" t="s">
        <v>176</v>
      </c>
      <c r="D10" t="s">
        <v>175</v>
      </c>
      <c r="E10" t="str">
        <f t="shared" si="0"/>
        <v>"RENDA_DIGITADA",</v>
      </c>
    </row>
    <row r="11" spans="1:12" x14ac:dyDescent="0.25">
      <c r="A11" t="s">
        <v>176</v>
      </c>
      <c r="B11" t="s">
        <v>181</v>
      </c>
      <c r="C11" t="s">
        <v>176</v>
      </c>
      <c r="D11" t="s">
        <v>175</v>
      </c>
      <c r="E11" t="str">
        <f t="shared" si="0"/>
        <v>"RENDA_VALIDA",</v>
      </c>
    </row>
    <row r="12" spans="1:12" x14ac:dyDescent="0.25">
      <c r="A12" t="s">
        <v>176</v>
      </c>
      <c r="B12" t="s">
        <v>182</v>
      </c>
      <c r="C12" t="s">
        <v>176</v>
      </c>
      <c r="D12" t="s">
        <v>175</v>
      </c>
      <c r="E12" t="str">
        <f t="shared" si="0"/>
        <v>"NACIONALIDADE",</v>
      </c>
    </row>
    <row r="13" spans="1:12" x14ac:dyDescent="0.25">
      <c r="A13" t="s">
        <v>176</v>
      </c>
      <c r="B13" t="s">
        <v>183</v>
      </c>
      <c r="C13" t="s">
        <v>176</v>
      </c>
      <c r="D13" t="s">
        <v>175</v>
      </c>
      <c r="E13" t="str">
        <f t="shared" si="0"/>
        <v>"UF_NASCIMENTO",</v>
      </c>
    </row>
    <row r="14" spans="1:12" x14ac:dyDescent="0.25">
      <c r="A14" t="s">
        <v>176</v>
      </c>
      <c r="B14" t="s">
        <v>184</v>
      </c>
      <c r="C14" t="s">
        <v>176</v>
      </c>
      <c r="D14" t="s">
        <v>175</v>
      </c>
      <c r="E14" t="str">
        <f t="shared" si="0"/>
        <v>"CIDADE_NASCIMENTO",</v>
      </c>
    </row>
    <row r="15" spans="1:12" x14ac:dyDescent="0.25">
      <c r="A15" t="s">
        <v>176</v>
      </c>
      <c r="B15" t="s">
        <v>185</v>
      </c>
      <c r="C15" t="s">
        <v>176</v>
      </c>
      <c r="D15" t="s">
        <v>175</v>
      </c>
      <c r="E15" t="str">
        <f t="shared" si="0"/>
        <v>"UF_RESIDENCIA",</v>
      </c>
    </row>
    <row r="16" spans="1:12" x14ac:dyDescent="0.25">
      <c r="A16" t="s">
        <v>176</v>
      </c>
      <c r="B16" t="s">
        <v>186</v>
      </c>
      <c r="C16" t="s">
        <v>176</v>
      </c>
      <c r="D16" t="s">
        <v>175</v>
      </c>
      <c r="E16" t="str">
        <f t="shared" si="0"/>
        <v>"CIDADE_RESIDENCIA",</v>
      </c>
    </row>
    <row r="17" spans="1:5" x14ac:dyDescent="0.25">
      <c r="A17" t="s">
        <v>176</v>
      </c>
      <c r="B17" t="s">
        <v>187</v>
      </c>
      <c r="C17" t="s">
        <v>176</v>
      </c>
      <c r="D17" t="s">
        <v>175</v>
      </c>
      <c r="E17" t="str">
        <f t="shared" si="0"/>
        <v>"FILIAL",</v>
      </c>
    </row>
    <row r="18" spans="1:5" x14ac:dyDescent="0.25">
      <c r="A18" t="s">
        <v>176</v>
      </c>
      <c r="B18" t="s">
        <v>150</v>
      </c>
      <c r="C18" t="s">
        <v>176</v>
      </c>
      <c r="D18" t="s">
        <v>175</v>
      </c>
      <c r="E18" t="str">
        <f t="shared" si="0"/>
        <v>"TEMPO_RELACIONAMENTO_KREDILIG",</v>
      </c>
    </row>
    <row r="19" spans="1:5" x14ac:dyDescent="0.25">
      <c r="A19" t="s">
        <v>176</v>
      </c>
      <c r="B19" t="s">
        <v>151</v>
      </c>
      <c r="C19" t="s">
        <v>176</v>
      </c>
      <c r="D19" t="s">
        <v>175</v>
      </c>
      <c r="E19" t="str">
        <f t="shared" si="0"/>
        <v>"TEMPO_INATIVIDADE_KREDILIG",</v>
      </c>
    </row>
    <row r="20" spans="1:5" x14ac:dyDescent="0.25">
      <c r="A20" t="s">
        <v>176</v>
      </c>
      <c r="B20" t="s">
        <v>152</v>
      </c>
      <c r="C20" t="s">
        <v>176</v>
      </c>
      <c r="D20" t="s">
        <v>175</v>
      </c>
      <c r="E20" t="str">
        <f t="shared" si="0"/>
        <v>"BLACKLIST",</v>
      </c>
    </row>
    <row r="21" spans="1:5" x14ac:dyDescent="0.25">
      <c r="A21" t="s">
        <v>176</v>
      </c>
      <c r="B21" t="s">
        <v>188</v>
      </c>
      <c r="C21" t="s">
        <v>176</v>
      </c>
      <c r="D21" t="s">
        <v>175</v>
      </c>
      <c r="E21" t="str">
        <f t="shared" si="0"/>
        <v>"DATA_ABERTURA_CONTA",</v>
      </c>
    </row>
    <row r="22" spans="1:5" x14ac:dyDescent="0.25">
      <c r="A22" t="s">
        <v>176</v>
      </c>
      <c r="B22" t="s">
        <v>153</v>
      </c>
      <c r="C22" t="s">
        <v>176</v>
      </c>
      <c r="D22" t="s">
        <v>175</v>
      </c>
      <c r="E22" t="str">
        <f t="shared" si="0"/>
        <v>"SITUACAO_CONTA",</v>
      </c>
    </row>
    <row r="23" spans="1:5" x14ac:dyDescent="0.25">
      <c r="A23" t="s">
        <v>176</v>
      </c>
      <c r="B23" t="s">
        <v>154</v>
      </c>
      <c r="C23" t="s">
        <v>176</v>
      </c>
      <c r="D23" t="s">
        <v>175</v>
      </c>
      <c r="E23" t="str">
        <f t="shared" si="0"/>
        <v>"MOTIVO_SITUACAO_CONTA",</v>
      </c>
    </row>
    <row r="24" spans="1:5" x14ac:dyDescent="0.25">
      <c r="A24" t="s">
        <v>176</v>
      </c>
      <c r="B24" t="s">
        <v>155</v>
      </c>
      <c r="C24" t="s">
        <v>176</v>
      </c>
      <c r="D24" t="s">
        <v>175</v>
      </c>
      <c r="E24" t="str">
        <f t="shared" si="0"/>
        <v>"CANAL_ORIGEM",</v>
      </c>
    </row>
    <row r="25" spans="1:5" x14ac:dyDescent="0.25">
      <c r="A25" t="s">
        <v>176</v>
      </c>
      <c r="B25" t="s">
        <v>156</v>
      </c>
      <c r="C25" t="s">
        <v>176</v>
      </c>
      <c r="D25" t="s">
        <v>175</v>
      </c>
      <c r="E25" t="str">
        <f t="shared" si="0"/>
        <v>"NIVEL_DE_RISCO",</v>
      </c>
    </row>
    <row r="26" spans="1:5" x14ac:dyDescent="0.25">
      <c r="A26" t="s">
        <v>176</v>
      </c>
      <c r="B26" t="s">
        <v>157</v>
      </c>
      <c r="C26" t="s">
        <v>176</v>
      </c>
      <c r="D26" t="s">
        <v>175</v>
      </c>
      <c r="E26" t="str">
        <f t="shared" si="0"/>
        <v>"SCORE",</v>
      </c>
    </row>
    <row r="27" spans="1:5" x14ac:dyDescent="0.25">
      <c r="A27" t="s">
        <v>176</v>
      </c>
      <c r="B27" t="s">
        <v>158</v>
      </c>
      <c r="C27" t="s">
        <v>176</v>
      </c>
      <c r="D27" t="s">
        <v>175</v>
      </c>
      <c r="E27" t="str">
        <f t="shared" si="0"/>
        <v>"ORIGEM_SCORE",</v>
      </c>
    </row>
    <row r="28" spans="1:5" x14ac:dyDescent="0.25">
      <c r="A28" t="s">
        <v>176</v>
      </c>
      <c r="B28" t="s">
        <v>159</v>
      </c>
      <c r="C28" t="s">
        <v>176</v>
      </c>
      <c r="D28" t="s">
        <v>175</v>
      </c>
      <c r="E28" t="str">
        <f t="shared" si="0"/>
        <v>"LIMITE_TOTAL",</v>
      </c>
    </row>
    <row r="29" spans="1:5" x14ac:dyDescent="0.25">
      <c r="A29" t="s">
        <v>176</v>
      </c>
      <c r="B29" t="s">
        <v>160</v>
      </c>
      <c r="C29" t="s">
        <v>176</v>
      </c>
      <c r="D29" t="s">
        <v>175</v>
      </c>
      <c r="E29" t="str">
        <f t="shared" si="0"/>
        <v>"LIMITE_A_VISTA",</v>
      </c>
    </row>
    <row r="30" spans="1:5" x14ac:dyDescent="0.25">
      <c r="A30" t="s">
        <v>176</v>
      </c>
      <c r="B30" t="s">
        <v>161</v>
      </c>
      <c r="C30" t="s">
        <v>176</v>
      </c>
      <c r="D30" t="s">
        <v>175</v>
      </c>
      <c r="E30" t="str">
        <f t="shared" si="0"/>
        <v>"LIMITE_SAQUE",</v>
      </c>
    </row>
    <row r="31" spans="1:5" x14ac:dyDescent="0.25">
      <c r="A31" t="s">
        <v>176</v>
      </c>
      <c r="B31" t="s">
        <v>162</v>
      </c>
      <c r="C31" t="s">
        <v>176</v>
      </c>
      <c r="D31" t="s">
        <v>175</v>
      </c>
      <c r="E31" t="str">
        <f t="shared" si="0"/>
        <v>"LIMITE_MENSAL",</v>
      </c>
    </row>
    <row r="32" spans="1:5" x14ac:dyDescent="0.25">
      <c r="A32" t="s">
        <v>176</v>
      </c>
      <c r="B32" t="s">
        <v>163</v>
      </c>
      <c r="C32" t="s">
        <v>176</v>
      </c>
      <c r="D32" t="s">
        <v>175</v>
      </c>
      <c r="E32" t="str">
        <f t="shared" si="0"/>
        <v>"LIMITE_TOTAL_UTILIZADO",</v>
      </c>
    </row>
    <row r="33" spans="1:5" x14ac:dyDescent="0.25">
      <c r="A33" t="s">
        <v>176</v>
      </c>
      <c r="B33" t="s">
        <v>164</v>
      </c>
      <c r="C33" t="s">
        <v>176</v>
      </c>
      <c r="D33" t="s">
        <v>175</v>
      </c>
      <c r="E33" t="str">
        <f t="shared" si="0"/>
        <v>"LIMITE_A_VISTA_UTILIZADO",</v>
      </c>
    </row>
    <row r="34" spans="1:5" x14ac:dyDescent="0.25">
      <c r="A34" t="s">
        <v>176</v>
      </c>
      <c r="B34" t="s">
        <v>165</v>
      </c>
      <c r="C34" t="s">
        <v>176</v>
      </c>
      <c r="D34" t="s">
        <v>175</v>
      </c>
      <c r="E34" t="str">
        <f t="shared" si="0"/>
        <v>"LIMITE_SAQUE_UTILIZADO",</v>
      </c>
    </row>
    <row r="35" spans="1:5" x14ac:dyDescent="0.25">
      <c r="A35" t="s">
        <v>176</v>
      </c>
      <c r="B35" t="s">
        <v>166</v>
      </c>
      <c r="C35" t="s">
        <v>176</v>
      </c>
      <c r="D35" t="s">
        <v>175</v>
      </c>
      <c r="E35" t="str">
        <f t="shared" si="0"/>
        <v>"LIMITE_MENSAL_UTILIZADO",</v>
      </c>
    </row>
    <row r="36" spans="1:5" x14ac:dyDescent="0.25">
      <c r="A36" t="s">
        <v>176</v>
      </c>
      <c r="B36" t="s">
        <v>167</v>
      </c>
      <c r="C36" t="s">
        <v>176</v>
      </c>
      <c r="D36" t="s">
        <v>175</v>
      </c>
      <c r="E36" t="str">
        <f t="shared" si="0"/>
        <v>"LIMITE_TOTAL_DISPONIVEL",</v>
      </c>
    </row>
    <row r="37" spans="1:5" x14ac:dyDescent="0.25">
      <c r="A37" t="s">
        <v>176</v>
      </c>
      <c r="B37" t="s">
        <v>168</v>
      </c>
      <c r="C37" t="s">
        <v>176</v>
      </c>
      <c r="D37" t="s">
        <v>175</v>
      </c>
      <c r="E37" t="str">
        <f t="shared" si="0"/>
        <v>"LIMITE_A_VISTA_DISPONIVEL",</v>
      </c>
    </row>
    <row r="38" spans="1:5" x14ac:dyDescent="0.25">
      <c r="A38" t="s">
        <v>176</v>
      </c>
      <c r="B38" t="s">
        <v>169</v>
      </c>
      <c r="C38" t="s">
        <v>176</v>
      </c>
      <c r="D38" t="s">
        <v>175</v>
      </c>
      <c r="E38" t="str">
        <f t="shared" si="0"/>
        <v>"LIMITE_SAQUE_DISPONIVEL",</v>
      </c>
    </row>
    <row r="39" spans="1:5" x14ac:dyDescent="0.25">
      <c r="A39" t="s">
        <v>176</v>
      </c>
      <c r="B39" t="s">
        <v>170</v>
      </c>
      <c r="C39" t="s">
        <v>176</v>
      </c>
      <c r="D39" t="s">
        <v>175</v>
      </c>
      <c r="E39" t="str">
        <f t="shared" si="0"/>
        <v>"LIMITE_MENSAL_DISPONIVEL",</v>
      </c>
    </row>
    <row r="40" spans="1:5" x14ac:dyDescent="0.25">
      <c r="A40" t="s">
        <v>176</v>
      </c>
      <c r="B40" t="s">
        <v>171</v>
      </c>
      <c r="C40" t="s">
        <v>176</v>
      </c>
      <c r="D40" t="s">
        <v>175</v>
      </c>
      <c r="E40" t="str">
        <f t="shared" si="0"/>
        <v>"DATA_ULTIMA_ALTERACAO_LIMITE",</v>
      </c>
    </row>
    <row r="41" spans="1:5" x14ac:dyDescent="0.25">
      <c r="A41" t="s">
        <v>176</v>
      </c>
      <c r="B41" t="s">
        <v>172</v>
      </c>
      <c r="C41" t="s">
        <v>176</v>
      </c>
      <c r="D41" t="s">
        <v>175</v>
      </c>
      <c r="E41" t="str">
        <f t="shared" si="0"/>
        <v>"ORIGEM_ALTERACAO_LIMITE",</v>
      </c>
    </row>
    <row r="42" spans="1:5" x14ac:dyDescent="0.25">
      <c r="A42" t="s">
        <v>176</v>
      </c>
      <c r="B42" t="s">
        <v>173</v>
      </c>
      <c r="C42" t="s">
        <v>176</v>
      </c>
      <c r="D42" t="s">
        <v>175</v>
      </c>
      <c r="E42" t="str">
        <f t="shared" si="0"/>
        <v>"SITUACAO_FATURA",</v>
      </c>
    </row>
    <row r="43" spans="1:5" x14ac:dyDescent="0.25">
      <c r="A43" t="s">
        <v>176</v>
      </c>
      <c r="B43" t="s">
        <v>174</v>
      </c>
      <c r="C43" t="s">
        <v>176</v>
      </c>
      <c r="D43" t="s">
        <v>175</v>
      </c>
      <c r="E43" t="str">
        <f t="shared" si="0"/>
        <v>"HISTORICO_COBRANCA",</v>
      </c>
    </row>
    <row r="44" spans="1:5" x14ac:dyDescent="0.25">
      <c r="A44" t="s">
        <v>176</v>
      </c>
      <c r="B44" t="s">
        <v>2</v>
      </c>
      <c r="C44" t="s">
        <v>176</v>
      </c>
      <c r="D44" t="s">
        <v>175</v>
      </c>
      <c r="E44" t="str">
        <f t="shared" si="0"/>
        <v>"Qtd_total_CDC",</v>
      </c>
    </row>
    <row r="45" spans="1:5" x14ac:dyDescent="0.25">
      <c r="A45" t="s">
        <v>176</v>
      </c>
      <c r="B45" t="s">
        <v>3</v>
      </c>
      <c r="C45" t="s">
        <v>176</v>
      </c>
      <c r="D45" t="s">
        <v>175</v>
      </c>
      <c r="E45" t="str">
        <f t="shared" si="0"/>
        <v>"Qtd_total_CP",</v>
      </c>
    </row>
    <row r="46" spans="1:5" x14ac:dyDescent="0.25">
      <c r="A46" t="s">
        <v>176</v>
      </c>
      <c r="B46" t="s">
        <v>4</v>
      </c>
      <c r="C46" t="s">
        <v>176</v>
      </c>
      <c r="D46" t="s">
        <v>175</v>
      </c>
      <c r="E46" t="str">
        <f t="shared" si="0"/>
        <v>"Qtd_total_CREDIARIO",</v>
      </c>
    </row>
    <row r="47" spans="1:5" x14ac:dyDescent="0.25">
      <c r="A47" t="s">
        <v>176</v>
      </c>
      <c r="B47" t="s">
        <v>5</v>
      </c>
      <c r="C47" t="s">
        <v>176</v>
      </c>
      <c r="D47" t="s">
        <v>175</v>
      </c>
      <c r="E47" t="str">
        <f t="shared" si="0"/>
        <v>"Qtd_em_atraso_CDC",</v>
      </c>
    </row>
    <row r="48" spans="1:5" x14ac:dyDescent="0.25">
      <c r="A48" t="s">
        <v>176</v>
      </c>
      <c r="B48" t="s">
        <v>6</v>
      </c>
      <c r="C48" t="s">
        <v>176</v>
      </c>
      <c r="D48" t="s">
        <v>175</v>
      </c>
      <c r="E48" t="str">
        <f t="shared" si="0"/>
        <v>"Qtd_em_atraso_CP",</v>
      </c>
    </row>
    <row r="49" spans="1:5" x14ac:dyDescent="0.25">
      <c r="A49" t="s">
        <v>176</v>
      </c>
      <c r="B49" t="s">
        <v>7</v>
      </c>
      <c r="C49" t="s">
        <v>176</v>
      </c>
      <c r="D49" t="s">
        <v>175</v>
      </c>
      <c r="E49" t="str">
        <f t="shared" si="0"/>
        <v>"Qtd_em_atraso_CREDIARIO",</v>
      </c>
    </row>
    <row r="50" spans="1:5" x14ac:dyDescent="0.25">
      <c r="A50" t="s">
        <v>176</v>
      </c>
      <c r="B50" t="s">
        <v>8</v>
      </c>
      <c r="C50" t="s">
        <v>176</v>
      </c>
      <c r="D50" t="s">
        <v>175</v>
      </c>
      <c r="E50" t="str">
        <f t="shared" si="0"/>
        <v>"Qtd_total_CARTAO",</v>
      </c>
    </row>
    <row r="51" spans="1:5" x14ac:dyDescent="0.25">
      <c r="A51" t="s">
        <v>176</v>
      </c>
      <c r="B51" t="s">
        <v>9</v>
      </c>
      <c r="C51" t="s">
        <v>176</v>
      </c>
      <c r="D51" t="s">
        <v>175</v>
      </c>
      <c r="E51" t="str">
        <f t="shared" si="0"/>
        <v>"Qtd_em_atraso_CARTAO",</v>
      </c>
    </row>
    <row r="52" spans="1:5" x14ac:dyDescent="0.25">
      <c r="A52" t="s">
        <v>176</v>
      </c>
      <c r="B52" t="s">
        <v>10</v>
      </c>
      <c r="C52" t="s">
        <v>176</v>
      </c>
      <c r="D52" t="s">
        <v>175</v>
      </c>
      <c r="E52" t="str">
        <f t="shared" si="0"/>
        <v>"media_atraso_carne",</v>
      </c>
    </row>
    <row r="53" spans="1:5" x14ac:dyDescent="0.25">
      <c r="A53" t="s">
        <v>176</v>
      </c>
      <c r="B53" t="s">
        <v>11</v>
      </c>
      <c r="C53" t="s">
        <v>176</v>
      </c>
      <c r="D53" t="s">
        <v>175</v>
      </c>
      <c r="E53" t="str">
        <f t="shared" si="0"/>
        <v>"data_primeiro_Carne",</v>
      </c>
    </row>
    <row r="54" spans="1:5" x14ac:dyDescent="0.25">
      <c r="A54" t="s">
        <v>176</v>
      </c>
      <c r="B54" t="s">
        <v>12</v>
      </c>
      <c r="C54" t="s">
        <v>176</v>
      </c>
      <c r="D54" t="s">
        <v>175</v>
      </c>
      <c r="E54" t="str">
        <f t="shared" si="0"/>
        <v>"data_ultimo_Carne",</v>
      </c>
    </row>
    <row r="55" spans="1:5" x14ac:dyDescent="0.25">
      <c r="A55" t="s">
        <v>176</v>
      </c>
      <c r="B55" t="s">
        <v>13</v>
      </c>
      <c r="C55" t="s">
        <v>176</v>
      </c>
      <c r="D55" t="s">
        <v>175</v>
      </c>
      <c r="E55" t="str">
        <f t="shared" si="0"/>
        <v>"qtd_parcelas_pagas_carne",</v>
      </c>
    </row>
    <row r="56" spans="1:5" x14ac:dyDescent="0.25">
      <c r="A56" t="s">
        <v>176</v>
      </c>
      <c r="B56" t="s">
        <v>14</v>
      </c>
      <c r="C56" t="s">
        <v>176</v>
      </c>
      <c r="D56" t="s">
        <v>175</v>
      </c>
      <c r="E56" t="str">
        <f t="shared" si="0"/>
        <v>"qtd_parcelas_aberta_carne",</v>
      </c>
    </row>
    <row r="57" spans="1:5" x14ac:dyDescent="0.25">
      <c r="A57" t="s">
        <v>176</v>
      </c>
      <c r="B57" t="s">
        <v>15</v>
      </c>
      <c r="C57" t="s">
        <v>176</v>
      </c>
      <c r="D57" t="s">
        <v>175</v>
      </c>
      <c r="E57" t="str">
        <f t="shared" si="0"/>
        <v>"valor_da_parcela_aberto_carne",</v>
      </c>
    </row>
    <row r="58" spans="1:5" x14ac:dyDescent="0.25">
      <c r="A58" t="s">
        <v>176</v>
      </c>
      <c r="B58" t="s">
        <v>16</v>
      </c>
      <c r="C58" t="s">
        <v>176</v>
      </c>
      <c r="D58" t="s">
        <v>175</v>
      </c>
      <c r="E58" t="str">
        <f t="shared" si="0"/>
        <v>"valor_principal_total_aberto_carne",</v>
      </c>
    </row>
    <row r="59" spans="1:5" x14ac:dyDescent="0.25">
      <c r="A59" t="s">
        <v>176</v>
      </c>
      <c r="B59" t="s">
        <v>17</v>
      </c>
      <c r="C59" t="s">
        <v>176</v>
      </c>
      <c r="D59" t="s">
        <v>175</v>
      </c>
      <c r="E59" t="str">
        <f t="shared" si="0"/>
        <v>"valor_entrada_carne",</v>
      </c>
    </row>
    <row r="60" spans="1:5" x14ac:dyDescent="0.25">
      <c r="A60" t="s">
        <v>176</v>
      </c>
      <c r="B60" t="s">
        <v>18</v>
      </c>
      <c r="C60" t="s">
        <v>176</v>
      </c>
      <c r="D60" t="s">
        <v>175</v>
      </c>
      <c r="E60" t="str">
        <f t="shared" si="0"/>
        <v>"principal_total_carne",</v>
      </c>
    </row>
    <row r="61" spans="1:5" x14ac:dyDescent="0.25">
      <c r="A61" t="s">
        <v>176</v>
      </c>
      <c r="B61" t="s">
        <v>20</v>
      </c>
      <c r="C61" t="s">
        <v>176</v>
      </c>
      <c r="D61" t="s">
        <v>175</v>
      </c>
      <c r="E61" t="str">
        <f t="shared" si="0"/>
        <v>"qtd_contratos_reneg_carne",</v>
      </c>
    </row>
    <row r="62" spans="1:5" x14ac:dyDescent="0.25">
      <c r="A62" t="s">
        <v>176</v>
      </c>
      <c r="B62" t="s">
        <v>21</v>
      </c>
      <c r="C62" t="s">
        <v>176</v>
      </c>
      <c r="D62" t="s">
        <v>175</v>
      </c>
      <c r="E62" t="str">
        <f t="shared" si="0"/>
        <v>"creditos_a_vencer_carne",</v>
      </c>
    </row>
    <row r="63" spans="1:5" x14ac:dyDescent="0.25">
      <c r="A63" t="s">
        <v>176</v>
      </c>
      <c r="B63" t="s">
        <v>22</v>
      </c>
      <c r="C63" t="s">
        <v>176</v>
      </c>
      <c r="D63" t="s">
        <v>175</v>
      </c>
      <c r="E63" t="str">
        <f t="shared" si="0"/>
        <v>"creditos_vencidos_carne",</v>
      </c>
    </row>
    <row r="64" spans="1:5" x14ac:dyDescent="0.25">
      <c r="A64" t="s">
        <v>176</v>
      </c>
      <c r="B64" t="s">
        <v>24</v>
      </c>
      <c r="C64" t="s">
        <v>176</v>
      </c>
      <c r="D64" t="s">
        <v>175</v>
      </c>
      <c r="E64" t="str">
        <f t="shared" si="0"/>
        <v>"data_ultimo_atraso_carne",</v>
      </c>
    </row>
    <row r="65" spans="1:5" x14ac:dyDescent="0.25">
      <c r="A65" t="s">
        <v>176</v>
      </c>
      <c r="B65" t="s">
        <v>25</v>
      </c>
      <c r="C65" t="s">
        <v>176</v>
      </c>
      <c r="D65" t="s">
        <v>175</v>
      </c>
      <c r="E65" t="str">
        <f t="shared" si="0"/>
        <v>"media_atraso_cartao",</v>
      </c>
    </row>
    <row r="66" spans="1:5" x14ac:dyDescent="0.25">
      <c r="A66" t="s">
        <v>176</v>
      </c>
      <c r="B66" t="s">
        <v>26</v>
      </c>
      <c r="C66" t="s">
        <v>176</v>
      </c>
      <c r="D66" t="s">
        <v>175</v>
      </c>
      <c r="E66" t="str">
        <f t="shared" ref="E66:E104" si="1">_xlfn.CONCAT(A66,B66,C66,D66)</f>
        <v>"data_primeiro_cartao",</v>
      </c>
    </row>
    <row r="67" spans="1:5" x14ac:dyDescent="0.25">
      <c r="A67" t="s">
        <v>176</v>
      </c>
      <c r="B67" t="s">
        <v>27</v>
      </c>
      <c r="C67" t="s">
        <v>176</v>
      </c>
      <c r="D67" t="s">
        <v>175</v>
      </c>
      <c r="E67" t="str">
        <f t="shared" si="1"/>
        <v>"data_ultimo_cartao",</v>
      </c>
    </row>
    <row r="68" spans="1:5" x14ac:dyDescent="0.25">
      <c r="A68" t="s">
        <v>176</v>
      </c>
      <c r="B68" t="s">
        <v>28</v>
      </c>
      <c r="C68" t="s">
        <v>176</v>
      </c>
      <c r="D68" t="s">
        <v>175</v>
      </c>
      <c r="E68" t="str">
        <f t="shared" si="1"/>
        <v>"qtd_parcelas_pagas_cartao",</v>
      </c>
    </row>
    <row r="69" spans="1:5" x14ac:dyDescent="0.25">
      <c r="A69" t="s">
        <v>176</v>
      </c>
      <c r="B69" t="s">
        <v>29</v>
      </c>
      <c r="C69" t="s">
        <v>176</v>
      </c>
      <c r="D69" t="s">
        <v>175</v>
      </c>
      <c r="E69" t="str">
        <f t="shared" si="1"/>
        <v>"qtd_parcelas_aberta_cartao",</v>
      </c>
    </row>
    <row r="70" spans="1:5" x14ac:dyDescent="0.25">
      <c r="A70" t="s">
        <v>176</v>
      </c>
      <c r="B70" t="s">
        <v>30</v>
      </c>
      <c r="C70" t="s">
        <v>176</v>
      </c>
      <c r="D70" t="s">
        <v>175</v>
      </c>
      <c r="E70" t="str">
        <f t="shared" si="1"/>
        <v>"valor_da_parcela_aberto_cartao",</v>
      </c>
    </row>
    <row r="71" spans="1:5" x14ac:dyDescent="0.25">
      <c r="A71" t="s">
        <v>176</v>
      </c>
      <c r="B71" t="s">
        <v>31</v>
      </c>
      <c r="C71" t="s">
        <v>176</v>
      </c>
      <c r="D71" t="s">
        <v>175</v>
      </c>
      <c r="E71" t="str">
        <f t="shared" si="1"/>
        <v>"valor_principal_total_aberto_cartao",</v>
      </c>
    </row>
    <row r="72" spans="1:5" x14ac:dyDescent="0.25">
      <c r="A72" t="s">
        <v>176</v>
      </c>
      <c r="B72" t="s">
        <v>32</v>
      </c>
      <c r="C72" t="s">
        <v>176</v>
      </c>
      <c r="D72" t="s">
        <v>175</v>
      </c>
      <c r="E72" t="str">
        <f t="shared" si="1"/>
        <v>"principal_total_cartao",</v>
      </c>
    </row>
    <row r="73" spans="1:5" x14ac:dyDescent="0.25">
      <c r="A73" t="s">
        <v>176</v>
      </c>
      <c r="B73" t="s">
        <v>33</v>
      </c>
      <c r="C73" t="s">
        <v>176</v>
      </c>
      <c r="D73" t="s">
        <v>175</v>
      </c>
      <c r="E73" t="str">
        <f t="shared" si="1"/>
        <v>"qtd_contratos_reneg_cartao",</v>
      </c>
    </row>
    <row r="74" spans="1:5" x14ac:dyDescent="0.25">
      <c r="A74" t="s">
        <v>176</v>
      </c>
      <c r="B74" t="s">
        <v>34</v>
      </c>
      <c r="C74" t="s">
        <v>176</v>
      </c>
      <c r="D74" t="s">
        <v>175</v>
      </c>
      <c r="E74" t="str">
        <f t="shared" si="1"/>
        <v>"creditos_a_vencer_cartao",</v>
      </c>
    </row>
    <row r="75" spans="1:5" x14ac:dyDescent="0.25">
      <c r="A75" t="s">
        <v>176</v>
      </c>
      <c r="B75" t="s">
        <v>35</v>
      </c>
      <c r="C75" t="s">
        <v>176</v>
      </c>
      <c r="D75" t="s">
        <v>175</v>
      </c>
      <c r="E75" t="str">
        <f t="shared" si="1"/>
        <v>"creditos_vencidos_cartao",</v>
      </c>
    </row>
    <row r="76" spans="1:5" x14ac:dyDescent="0.25">
      <c r="A76" t="s">
        <v>176</v>
      </c>
      <c r="B76" t="s">
        <v>37</v>
      </c>
      <c r="C76" t="s">
        <v>176</v>
      </c>
      <c r="D76" t="s">
        <v>175</v>
      </c>
      <c r="E76" t="str">
        <f t="shared" si="1"/>
        <v>"data_ultimo_atraso_cartao",</v>
      </c>
    </row>
    <row r="77" spans="1:5" x14ac:dyDescent="0.25">
      <c r="A77" t="s">
        <v>176</v>
      </c>
      <c r="B77" t="s">
        <v>189</v>
      </c>
      <c r="C77" t="s">
        <v>176</v>
      </c>
      <c r="D77" t="s">
        <v>175</v>
      </c>
      <c r="E77" t="str">
        <f t="shared" si="1"/>
        <v>"Qtd_contratos_aberto_atraso",</v>
      </c>
    </row>
    <row r="78" spans="1:5" x14ac:dyDescent="0.25">
      <c r="A78" t="s">
        <v>176</v>
      </c>
      <c r="B78" t="s">
        <v>190</v>
      </c>
      <c r="C78" t="s">
        <v>176</v>
      </c>
      <c r="D78" t="s">
        <v>175</v>
      </c>
      <c r="E78" t="str">
        <f t="shared" si="1"/>
        <v>"Qtd_contratos_aberto_regular",</v>
      </c>
    </row>
    <row r="79" spans="1:5" x14ac:dyDescent="0.25">
      <c r="A79" t="s">
        <v>176</v>
      </c>
      <c r="B79" t="s">
        <v>191</v>
      </c>
      <c r="C79" t="s">
        <v>176</v>
      </c>
      <c r="D79" t="s">
        <v>175</v>
      </c>
      <c r="E79" t="str">
        <f t="shared" si="1"/>
        <v>"Qtd_contratos_fechado_atraso",</v>
      </c>
    </row>
    <row r="80" spans="1:5" x14ac:dyDescent="0.25">
      <c r="A80" t="s">
        <v>176</v>
      </c>
      <c r="B80" t="s">
        <v>192</v>
      </c>
      <c r="C80" t="s">
        <v>176</v>
      </c>
      <c r="D80" t="s">
        <v>175</v>
      </c>
      <c r="E80" t="str">
        <f t="shared" si="1"/>
        <v>"Qtd_contratos_fechado_regular",</v>
      </c>
    </row>
    <row r="81" spans="1:5" x14ac:dyDescent="0.25">
      <c r="A81" t="s">
        <v>176</v>
      </c>
      <c r="B81" t="s">
        <v>193</v>
      </c>
      <c r="C81" t="s">
        <v>176</v>
      </c>
      <c r="D81" t="s">
        <v>175</v>
      </c>
      <c r="E81" t="str">
        <f t="shared" si="1"/>
        <v>"Qtd_contratos_aberto_atraso_cartao",</v>
      </c>
    </row>
    <row r="82" spans="1:5" x14ac:dyDescent="0.25">
      <c r="A82" t="s">
        <v>176</v>
      </c>
      <c r="B82" t="s">
        <v>194</v>
      </c>
      <c r="C82" t="s">
        <v>176</v>
      </c>
      <c r="D82" t="s">
        <v>175</v>
      </c>
      <c r="E82" t="str">
        <f t="shared" si="1"/>
        <v>"Qtd_contratos_aberto_regular_cartao",</v>
      </c>
    </row>
    <row r="83" spans="1:5" x14ac:dyDescent="0.25">
      <c r="A83" t="s">
        <v>176</v>
      </c>
      <c r="B83" t="s">
        <v>195</v>
      </c>
      <c r="C83" t="s">
        <v>176</v>
      </c>
      <c r="D83" t="s">
        <v>175</v>
      </c>
      <c r="E83" t="str">
        <f t="shared" si="1"/>
        <v>"Qtd_contratos_fechado_atraso_cartao",</v>
      </c>
    </row>
    <row r="84" spans="1:5" x14ac:dyDescent="0.25">
      <c r="A84" t="s">
        <v>176</v>
      </c>
      <c r="B84" t="s">
        <v>196</v>
      </c>
      <c r="C84" t="s">
        <v>176</v>
      </c>
      <c r="D84" t="s">
        <v>175</v>
      </c>
      <c r="E84" t="str">
        <f t="shared" si="1"/>
        <v>"Qtd_contratos_fechado_regular_cartao",</v>
      </c>
    </row>
    <row r="85" spans="1:5" x14ac:dyDescent="0.25">
      <c r="A85" t="s">
        <v>176</v>
      </c>
      <c r="B85" t="s">
        <v>38</v>
      </c>
      <c r="C85" t="s">
        <v>176</v>
      </c>
      <c r="D85" t="s">
        <v>175</v>
      </c>
      <c r="E85" t="str">
        <f t="shared" si="1"/>
        <v>"atraso",</v>
      </c>
    </row>
    <row r="86" spans="1:5" x14ac:dyDescent="0.25">
      <c r="A86" t="s">
        <v>176</v>
      </c>
      <c r="B86" t="s">
        <v>39</v>
      </c>
      <c r="C86" t="s">
        <v>176</v>
      </c>
      <c r="D86" t="s">
        <v>175</v>
      </c>
      <c r="E86" t="str">
        <f t="shared" si="1"/>
        <v>"Faixa_Relacionamento",</v>
      </c>
    </row>
    <row r="87" spans="1:5" x14ac:dyDescent="0.25">
      <c r="A87" t="s">
        <v>176</v>
      </c>
      <c r="B87" t="s">
        <v>197</v>
      </c>
      <c r="C87" t="s">
        <v>176</v>
      </c>
      <c r="D87" t="s">
        <v>175</v>
      </c>
      <c r="E87" t="str">
        <f t="shared" si="1"/>
        <v>"CDC",</v>
      </c>
    </row>
    <row r="88" spans="1:5" x14ac:dyDescent="0.25">
      <c r="A88" t="s">
        <v>176</v>
      </c>
      <c r="B88" t="s">
        <v>198</v>
      </c>
      <c r="C88" t="s">
        <v>176</v>
      </c>
      <c r="D88" t="s">
        <v>175</v>
      </c>
      <c r="E88" t="str">
        <f t="shared" si="1"/>
        <v>"CP",</v>
      </c>
    </row>
    <row r="89" spans="1:5" x14ac:dyDescent="0.25">
      <c r="A89" t="s">
        <v>176</v>
      </c>
      <c r="B89" t="s">
        <v>109</v>
      </c>
      <c r="C89" t="s">
        <v>176</v>
      </c>
      <c r="D89" t="s">
        <v>175</v>
      </c>
      <c r="E89" t="str">
        <f t="shared" si="1"/>
        <v>"CREDIARIO",</v>
      </c>
    </row>
    <row r="90" spans="1:5" x14ac:dyDescent="0.25">
      <c r="A90" t="s">
        <v>176</v>
      </c>
      <c r="B90" t="s">
        <v>199</v>
      </c>
      <c r="C90" t="s">
        <v>176</v>
      </c>
      <c r="D90" t="s">
        <v>175</v>
      </c>
      <c r="E90" t="str">
        <f t="shared" si="1"/>
        <v>"CARTAO",</v>
      </c>
    </row>
    <row r="91" spans="1:5" x14ac:dyDescent="0.25">
      <c r="A91" t="s">
        <v>176</v>
      </c>
      <c r="B91" t="s">
        <v>44</v>
      </c>
      <c r="C91" t="s">
        <v>176</v>
      </c>
      <c r="D91" t="s">
        <v>175</v>
      </c>
      <c r="E91" t="str">
        <f t="shared" si="1"/>
        <v>"qtd_contratos_total",</v>
      </c>
    </row>
    <row r="92" spans="1:5" x14ac:dyDescent="0.25">
      <c r="A92" t="s">
        <v>176</v>
      </c>
      <c r="B92" t="s">
        <v>45</v>
      </c>
      <c r="C92" t="s">
        <v>176</v>
      </c>
      <c r="D92" t="s">
        <v>175</v>
      </c>
      <c r="E92" t="str">
        <f t="shared" si="1"/>
        <v>"Qtd_em_atraso_total",</v>
      </c>
    </row>
    <row r="93" spans="1:5" x14ac:dyDescent="0.25">
      <c r="A93" t="s">
        <v>176</v>
      </c>
      <c r="B93" t="s">
        <v>200</v>
      </c>
      <c r="C93" t="s">
        <v>176</v>
      </c>
      <c r="D93" t="s">
        <v>175</v>
      </c>
      <c r="E93" t="str">
        <f t="shared" si="1"/>
        <v>"qtd_contratos_reneg_total",</v>
      </c>
    </row>
    <row r="94" spans="1:5" x14ac:dyDescent="0.25">
      <c r="A94" t="s">
        <v>176</v>
      </c>
      <c r="B94" t="s">
        <v>201</v>
      </c>
      <c r="C94" t="s">
        <v>176</v>
      </c>
      <c r="D94" t="s">
        <v>175</v>
      </c>
      <c r="E94" t="str">
        <f t="shared" si="1"/>
        <v>"Qtd_contratos_aberto_atraso_total",</v>
      </c>
    </row>
    <row r="95" spans="1:5" x14ac:dyDescent="0.25">
      <c r="A95" t="s">
        <v>176</v>
      </c>
      <c r="B95" t="s">
        <v>202</v>
      </c>
      <c r="C95" t="s">
        <v>176</v>
      </c>
      <c r="D95" t="s">
        <v>175</v>
      </c>
      <c r="E95" t="str">
        <f t="shared" si="1"/>
        <v>"Qtd_contratos_aberto_regular_total",</v>
      </c>
    </row>
    <row r="96" spans="1:5" x14ac:dyDescent="0.25">
      <c r="A96" t="s">
        <v>176</v>
      </c>
      <c r="B96" t="s">
        <v>203</v>
      </c>
      <c r="C96" t="s">
        <v>176</v>
      </c>
      <c r="D96" t="s">
        <v>175</v>
      </c>
      <c r="E96" t="str">
        <f t="shared" si="1"/>
        <v>"Qtd_contratos_fechado_atraso_total",</v>
      </c>
    </row>
    <row r="97" spans="1:5" x14ac:dyDescent="0.25">
      <c r="A97" t="s">
        <v>176</v>
      </c>
      <c r="B97" t="s">
        <v>204</v>
      </c>
      <c r="C97" t="s">
        <v>176</v>
      </c>
      <c r="D97" t="s">
        <v>175</v>
      </c>
      <c r="E97" t="str">
        <f t="shared" si="1"/>
        <v>"Qtd_contratos_fechado_regular_total",</v>
      </c>
    </row>
    <row r="98" spans="1:5" x14ac:dyDescent="0.25">
      <c r="A98" t="s">
        <v>176</v>
      </c>
      <c r="B98" t="s">
        <v>212</v>
      </c>
      <c r="C98" t="s">
        <v>176</v>
      </c>
      <c r="D98" t="s">
        <v>175</v>
      </c>
      <c r="E98" t="str">
        <f t="shared" si="1"/>
        <v>"valor_da_parcela_aberto_total",</v>
      </c>
    </row>
    <row r="99" spans="1:5" x14ac:dyDescent="0.25">
      <c r="A99" t="s">
        <v>176</v>
      </c>
      <c r="B99" t="s">
        <v>205</v>
      </c>
      <c r="C99" t="s">
        <v>176</v>
      </c>
      <c r="D99" t="s">
        <v>175</v>
      </c>
      <c r="E99" t="str">
        <f t="shared" si="1"/>
        <v>"Renda_comprometida",</v>
      </c>
    </row>
    <row r="100" spans="1:5" x14ac:dyDescent="0.25">
      <c r="A100" t="s">
        <v>176</v>
      </c>
      <c r="B100" t="s">
        <v>206</v>
      </c>
      <c r="C100" t="s">
        <v>176</v>
      </c>
      <c r="D100" t="s">
        <v>175</v>
      </c>
      <c r="E100" t="str">
        <f t="shared" si="1"/>
        <v>"qtd_parcelas_pagas_total",</v>
      </c>
    </row>
    <row r="101" spans="1:5" x14ac:dyDescent="0.25">
      <c r="A101" t="s">
        <v>176</v>
      </c>
      <c r="B101" t="s">
        <v>207</v>
      </c>
      <c r="C101" t="s">
        <v>176</v>
      </c>
      <c r="D101" t="s">
        <v>175</v>
      </c>
      <c r="E101" t="str">
        <f t="shared" si="1"/>
        <v>"qtd_parcelas_aberta_total",</v>
      </c>
    </row>
    <row r="102" spans="1:5" x14ac:dyDescent="0.25">
      <c r="A102" t="s">
        <v>176</v>
      </c>
      <c r="B102" t="s">
        <v>208</v>
      </c>
      <c r="C102" t="s">
        <v>176</v>
      </c>
      <c r="D102" t="s">
        <v>175</v>
      </c>
      <c r="E102" t="str">
        <f t="shared" si="1"/>
        <v>"media_atraso_dias",</v>
      </c>
    </row>
    <row r="103" spans="1:5" x14ac:dyDescent="0.25">
      <c r="A103" t="s">
        <v>176</v>
      </c>
      <c r="B103" t="s">
        <v>209</v>
      </c>
      <c r="C103" t="s">
        <v>176</v>
      </c>
      <c r="D103" t="s">
        <v>175</v>
      </c>
      <c r="E103" t="str">
        <f t="shared" si="1"/>
        <v>"principal_total_total",</v>
      </c>
    </row>
    <row r="104" spans="1:5" x14ac:dyDescent="0.25">
      <c r="A104" t="s">
        <v>176</v>
      </c>
      <c r="B104" t="s">
        <v>210</v>
      </c>
      <c r="C104" t="s">
        <v>176</v>
      </c>
      <c r="D104" t="s">
        <v>175</v>
      </c>
      <c r="E104" t="str">
        <f t="shared" si="1"/>
        <v>"creditos_a_vencer_total",</v>
      </c>
    </row>
    <row r="105" spans="1:5" x14ac:dyDescent="0.25">
      <c r="A105" t="s">
        <v>176</v>
      </c>
      <c r="B105" t="s">
        <v>211</v>
      </c>
      <c r="C105" t="s">
        <v>176</v>
      </c>
      <c r="D105" t="s">
        <v>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0828-5D94-4834-AEE0-B617C7F13264}">
  <dimension ref="A1:L81"/>
  <sheetViews>
    <sheetView workbookViewId="0">
      <selection activeCell="C2" sqref="C2"/>
    </sheetView>
  </sheetViews>
  <sheetFormatPr defaultRowHeight="15" x14ac:dyDescent="0.25"/>
  <cols>
    <col min="2" max="4" width="12" bestFit="1" customWidth="1"/>
    <col min="5" max="5" width="10.42578125" bestFit="1" customWidth="1"/>
    <col min="6" max="6" width="10.42578125" style="7" bestFit="1" customWidth="1"/>
    <col min="7" max="7" width="18.42578125" bestFit="1" customWidth="1"/>
    <col min="8" max="8" width="10.42578125" customWidth="1"/>
    <col min="9" max="9" width="10.5703125" customWidth="1"/>
    <col min="10" max="11" width="10.42578125" bestFit="1" customWidth="1"/>
    <col min="16" max="16" width="10.42578125" bestFit="1" customWidth="1"/>
    <col min="20" max="21" width="10.42578125" bestFit="1" customWidth="1"/>
    <col min="24" max="25" width="10.42578125" bestFit="1" customWidth="1"/>
    <col min="26" max="26" width="9" customWidth="1"/>
    <col min="35" max="35" width="10.42578125" bestFit="1" customWidth="1"/>
  </cols>
  <sheetData>
    <row r="1" spans="1:6" x14ac:dyDescent="0.25">
      <c r="B1" t="s">
        <v>215</v>
      </c>
      <c r="C1" t="s">
        <v>216</v>
      </c>
      <c r="D1" t="s">
        <v>219</v>
      </c>
      <c r="E1" t="s">
        <v>220</v>
      </c>
      <c r="F1"/>
    </row>
    <row r="2" spans="1:6" x14ac:dyDescent="0.25">
      <c r="A2">
        <v>1294599</v>
      </c>
      <c r="B2">
        <v>3736997</v>
      </c>
      <c r="C2" s="2">
        <v>44110</v>
      </c>
      <c r="D2" s="2"/>
      <c r="E2" s="8"/>
      <c r="F2"/>
    </row>
    <row r="3" spans="1:6" x14ac:dyDescent="0.25">
      <c r="A3">
        <v>823469</v>
      </c>
      <c r="B3">
        <v>3736997</v>
      </c>
      <c r="C3" s="2">
        <v>44370</v>
      </c>
      <c r="D3" s="2">
        <f>C2</f>
        <v>44110</v>
      </c>
      <c r="E3" s="9">
        <f>C3-D3</f>
        <v>260</v>
      </c>
      <c r="F3" s="6"/>
    </row>
    <row r="4" spans="1:6" x14ac:dyDescent="0.25">
      <c r="A4">
        <v>1428206</v>
      </c>
      <c r="B4">
        <v>3736997</v>
      </c>
      <c r="C4" s="2">
        <v>44518</v>
      </c>
      <c r="D4" s="2">
        <f t="shared" ref="D4:D23" si="0">C3</f>
        <v>44370</v>
      </c>
      <c r="E4" s="9">
        <f t="shared" ref="E4:E23" si="1">C4-D4</f>
        <v>148</v>
      </c>
      <c r="F4" s="6"/>
    </row>
    <row r="5" spans="1:6" x14ac:dyDescent="0.25">
      <c r="A5">
        <v>594004</v>
      </c>
      <c r="B5">
        <v>3736997</v>
      </c>
      <c r="C5" s="2">
        <v>44589</v>
      </c>
      <c r="D5" s="2">
        <f t="shared" si="0"/>
        <v>44518</v>
      </c>
      <c r="E5" s="9">
        <f t="shared" si="1"/>
        <v>71</v>
      </c>
      <c r="F5" s="6"/>
    </row>
    <row r="6" spans="1:6" x14ac:dyDescent="0.25">
      <c r="A6">
        <v>599403</v>
      </c>
      <c r="B6">
        <v>3736997</v>
      </c>
      <c r="C6" s="2">
        <v>44659</v>
      </c>
      <c r="D6" s="2">
        <f t="shared" si="0"/>
        <v>44589</v>
      </c>
      <c r="E6" s="9">
        <f t="shared" si="1"/>
        <v>70</v>
      </c>
      <c r="F6" s="6"/>
    </row>
    <row r="7" spans="1:6" x14ac:dyDescent="0.25">
      <c r="A7">
        <v>560769</v>
      </c>
      <c r="B7">
        <v>3736997</v>
      </c>
      <c r="C7" s="2">
        <v>44763</v>
      </c>
      <c r="D7" s="2">
        <f t="shared" si="0"/>
        <v>44659</v>
      </c>
      <c r="E7" s="9">
        <f t="shared" si="1"/>
        <v>104</v>
      </c>
      <c r="F7" s="6"/>
    </row>
    <row r="8" spans="1:6" x14ac:dyDescent="0.25">
      <c r="A8">
        <v>532585</v>
      </c>
      <c r="B8">
        <v>3736997</v>
      </c>
      <c r="C8" s="2">
        <v>44831</v>
      </c>
      <c r="D8" s="2">
        <f t="shared" si="0"/>
        <v>44763</v>
      </c>
      <c r="E8" s="9">
        <f t="shared" si="1"/>
        <v>68</v>
      </c>
      <c r="F8" s="6"/>
    </row>
    <row r="9" spans="1:6" x14ac:dyDescent="0.25">
      <c r="A9">
        <v>509265</v>
      </c>
      <c r="B9">
        <v>3736997</v>
      </c>
      <c r="C9" s="2">
        <v>44889</v>
      </c>
      <c r="D9" s="2">
        <f t="shared" si="0"/>
        <v>44831</v>
      </c>
      <c r="E9" s="9">
        <f t="shared" si="1"/>
        <v>58</v>
      </c>
      <c r="F9" s="6"/>
    </row>
    <row r="10" spans="1:6" x14ac:dyDescent="0.25">
      <c r="A10">
        <v>311382</v>
      </c>
      <c r="B10">
        <v>3736997</v>
      </c>
      <c r="C10" s="2">
        <v>44951</v>
      </c>
      <c r="D10" s="2">
        <f t="shared" si="0"/>
        <v>44889</v>
      </c>
      <c r="E10" s="9">
        <f t="shared" si="1"/>
        <v>62</v>
      </c>
      <c r="F10" s="6"/>
    </row>
    <row r="11" spans="1:6" x14ac:dyDescent="0.25">
      <c r="A11">
        <v>389032</v>
      </c>
      <c r="B11">
        <v>3736997</v>
      </c>
      <c r="C11" s="2">
        <v>45056</v>
      </c>
      <c r="D11" s="2">
        <f t="shared" si="0"/>
        <v>44951</v>
      </c>
      <c r="E11" s="9">
        <f t="shared" si="1"/>
        <v>105</v>
      </c>
      <c r="F11" s="6"/>
    </row>
    <row r="12" spans="1:6" x14ac:dyDescent="0.25">
      <c r="A12">
        <v>208117</v>
      </c>
      <c r="B12">
        <v>3736997</v>
      </c>
      <c r="C12" s="2">
        <v>45175</v>
      </c>
      <c r="D12" s="2">
        <f t="shared" si="0"/>
        <v>45056</v>
      </c>
      <c r="E12" s="9">
        <f t="shared" si="1"/>
        <v>119</v>
      </c>
      <c r="F12" s="6"/>
    </row>
    <row r="13" spans="1:6" x14ac:dyDescent="0.25">
      <c r="A13">
        <v>988030</v>
      </c>
      <c r="B13">
        <v>3736997</v>
      </c>
      <c r="C13" s="2">
        <v>45209</v>
      </c>
      <c r="D13" s="2">
        <f t="shared" si="0"/>
        <v>45175</v>
      </c>
      <c r="E13" s="9">
        <f t="shared" si="1"/>
        <v>34</v>
      </c>
      <c r="F13" s="6"/>
    </row>
    <row r="14" spans="1:6" x14ac:dyDescent="0.25">
      <c r="A14">
        <v>685984</v>
      </c>
      <c r="B14">
        <v>3736997</v>
      </c>
      <c r="C14" s="2">
        <v>45316</v>
      </c>
      <c r="D14" s="2">
        <f t="shared" si="0"/>
        <v>45209</v>
      </c>
      <c r="E14" s="9">
        <f t="shared" si="1"/>
        <v>107</v>
      </c>
      <c r="F14" s="6"/>
    </row>
    <row r="15" spans="1:6" x14ac:dyDescent="0.25">
      <c r="A15">
        <v>1334977</v>
      </c>
      <c r="B15">
        <v>3736997</v>
      </c>
      <c r="C15" s="2">
        <v>45421</v>
      </c>
      <c r="D15" s="2">
        <f t="shared" si="0"/>
        <v>45316</v>
      </c>
      <c r="E15" s="9">
        <f t="shared" si="1"/>
        <v>105</v>
      </c>
      <c r="F15" s="6"/>
    </row>
    <row r="16" spans="1:6" x14ac:dyDescent="0.25">
      <c r="A16">
        <v>209337</v>
      </c>
      <c r="B16">
        <v>3736997</v>
      </c>
      <c r="C16" s="2">
        <v>45469</v>
      </c>
      <c r="D16" s="2">
        <f t="shared" si="0"/>
        <v>45421</v>
      </c>
      <c r="E16" s="9">
        <f t="shared" si="1"/>
        <v>48</v>
      </c>
      <c r="F16" s="6"/>
    </row>
    <row r="17" spans="1:12" x14ac:dyDescent="0.25">
      <c r="A17">
        <v>269579</v>
      </c>
      <c r="B17">
        <v>3736997</v>
      </c>
      <c r="C17" s="2">
        <v>45495</v>
      </c>
      <c r="D17" s="2">
        <f t="shared" si="0"/>
        <v>45469</v>
      </c>
      <c r="E17" s="9">
        <f t="shared" si="1"/>
        <v>26</v>
      </c>
      <c r="F17" s="6"/>
    </row>
    <row r="18" spans="1:12" x14ac:dyDescent="0.25">
      <c r="A18">
        <v>724426</v>
      </c>
      <c r="B18">
        <v>3736997</v>
      </c>
      <c r="C18" s="2">
        <v>45528</v>
      </c>
      <c r="D18" s="2">
        <f t="shared" si="0"/>
        <v>45495</v>
      </c>
      <c r="E18" s="9">
        <f t="shared" si="1"/>
        <v>33</v>
      </c>
      <c r="F18" s="6"/>
    </row>
    <row r="19" spans="1:12" x14ac:dyDescent="0.25">
      <c r="A19">
        <v>82546</v>
      </c>
      <c r="B19">
        <v>3736997</v>
      </c>
      <c r="C19" s="2">
        <v>45693</v>
      </c>
      <c r="D19" s="2">
        <f t="shared" si="0"/>
        <v>45528</v>
      </c>
      <c r="E19" s="9">
        <f t="shared" si="1"/>
        <v>165</v>
      </c>
      <c r="F19" s="6"/>
    </row>
    <row r="20" spans="1:12" x14ac:dyDescent="0.25">
      <c r="A20">
        <v>1175786</v>
      </c>
      <c r="B20">
        <v>3736997</v>
      </c>
      <c r="C20" s="2">
        <v>45728</v>
      </c>
      <c r="D20" s="2">
        <f t="shared" si="0"/>
        <v>45693</v>
      </c>
      <c r="E20" s="9">
        <f t="shared" si="1"/>
        <v>35</v>
      </c>
      <c r="F20" s="6"/>
    </row>
    <row r="21" spans="1:12" x14ac:dyDescent="0.25">
      <c r="A21">
        <v>17532</v>
      </c>
      <c r="B21">
        <v>3736997</v>
      </c>
      <c r="C21" s="2">
        <v>45757</v>
      </c>
      <c r="D21" s="2">
        <f t="shared" si="0"/>
        <v>45728</v>
      </c>
      <c r="E21" s="9">
        <f t="shared" si="1"/>
        <v>29</v>
      </c>
      <c r="F21" s="6"/>
    </row>
    <row r="22" spans="1:12" x14ac:dyDescent="0.25">
      <c r="A22">
        <v>1064412</v>
      </c>
      <c r="B22">
        <v>3736997</v>
      </c>
      <c r="C22" s="2">
        <v>45757</v>
      </c>
      <c r="D22" s="2">
        <f t="shared" si="0"/>
        <v>45757</v>
      </c>
      <c r="E22" s="9">
        <f t="shared" si="1"/>
        <v>0</v>
      </c>
      <c r="F22" s="6"/>
    </row>
    <row r="23" spans="1:12" x14ac:dyDescent="0.25">
      <c r="A23">
        <v>1344381</v>
      </c>
      <c r="B23">
        <v>3736997</v>
      </c>
      <c r="C23" s="2">
        <v>45771</v>
      </c>
      <c r="D23" s="2">
        <f t="shared" si="0"/>
        <v>45757</v>
      </c>
      <c r="E23" s="9">
        <f t="shared" si="1"/>
        <v>14</v>
      </c>
      <c r="F23" s="6"/>
    </row>
    <row r="24" spans="1:12" x14ac:dyDescent="0.25">
      <c r="F24" s="2"/>
      <c r="G24" s="2"/>
    </row>
    <row r="25" spans="1:12" x14ac:dyDescent="0.25">
      <c r="A25" s="10" t="s">
        <v>215</v>
      </c>
      <c r="B25" s="10" t="s">
        <v>221</v>
      </c>
    </row>
    <row r="26" spans="1:12" x14ac:dyDescent="0.25">
      <c r="A26" s="10">
        <v>3736997</v>
      </c>
      <c r="B26" s="11">
        <f>AVERAGE(E3:E23)</f>
        <v>79.095238095238102</v>
      </c>
      <c r="C26" t="s">
        <v>222</v>
      </c>
    </row>
    <row r="29" spans="1:12" x14ac:dyDescent="0.25">
      <c r="A29" s="29"/>
      <c r="B29" s="29" t="s">
        <v>215</v>
      </c>
      <c r="C29" s="29" t="s">
        <v>389</v>
      </c>
      <c r="D29" t="s">
        <v>219</v>
      </c>
      <c r="E29" t="s">
        <v>220</v>
      </c>
      <c r="F29"/>
    </row>
    <row r="30" spans="1:12" x14ac:dyDescent="0.25">
      <c r="A30" s="29">
        <v>1034827</v>
      </c>
      <c r="B30" s="30">
        <v>3736997</v>
      </c>
      <c r="C30" s="31">
        <v>44221</v>
      </c>
      <c r="D30" s="2"/>
      <c r="E30" s="8"/>
      <c r="F30"/>
      <c r="I30" s="29"/>
      <c r="J30" s="29"/>
      <c r="K30" s="29"/>
    </row>
    <row r="31" spans="1:12" x14ac:dyDescent="0.25">
      <c r="A31" s="29">
        <v>1194044</v>
      </c>
      <c r="B31" s="30">
        <v>3736997</v>
      </c>
      <c r="C31" s="31">
        <v>44491</v>
      </c>
      <c r="D31" s="2">
        <f>C30</f>
        <v>44221</v>
      </c>
      <c r="E31" s="9">
        <f>C31-D31</f>
        <v>270</v>
      </c>
      <c r="F31"/>
      <c r="I31" s="29"/>
      <c r="J31" s="30"/>
      <c r="K31" s="31"/>
    </row>
    <row r="32" spans="1:12" x14ac:dyDescent="0.25">
      <c r="A32" s="29">
        <v>1747411</v>
      </c>
      <c r="B32" s="30">
        <v>3736997</v>
      </c>
      <c r="C32" s="31">
        <v>45013</v>
      </c>
      <c r="D32" s="2">
        <f t="shared" ref="D32:D33" si="2">C31</f>
        <v>44491</v>
      </c>
      <c r="E32" s="9">
        <f t="shared" ref="E32:E33" si="3">C32-D32</f>
        <v>522</v>
      </c>
      <c r="F32" s="9"/>
      <c r="J32" s="29"/>
      <c r="K32" s="30"/>
      <c r="L32" s="31"/>
    </row>
    <row r="33" spans="1:12" x14ac:dyDescent="0.25">
      <c r="A33" s="29">
        <v>1798045</v>
      </c>
      <c r="B33" s="30">
        <v>3736997</v>
      </c>
      <c r="C33" s="31">
        <v>45107</v>
      </c>
      <c r="D33" s="2">
        <f t="shared" si="2"/>
        <v>45013</v>
      </c>
      <c r="E33" s="9">
        <f t="shared" si="3"/>
        <v>94</v>
      </c>
      <c r="F33" s="9"/>
      <c r="J33" s="29"/>
      <c r="K33" s="30"/>
      <c r="L33" s="31"/>
    </row>
    <row r="34" spans="1:12" x14ac:dyDescent="0.25">
      <c r="E34" s="2"/>
      <c r="F34" s="9"/>
      <c r="J34" s="29"/>
      <c r="K34" s="30"/>
      <c r="L34" s="31"/>
    </row>
    <row r="35" spans="1:12" x14ac:dyDescent="0.25">
      <c r="J35" s="29"/>
      <c r="K35" s="30"/>
      <c r="L35" s="31"/>
    </row>
    <row r="36" spans="1:12" x14ac:dyDescent="0.25">
      <c r="A36" s="10" t="s">
        <v>215</v>
      </c>
      <c r="B36" s="10" t="s">
        <v>221</v>
      </c>
      <c r="J36" s="29"/>
      <c r="K36" s="30"/>
      <c r="L36" s="31"/>
    </row>
    <row r="37" spans="1:12" x14ac:dyDescent="0.25">
      <c r="A37" s="10">
        <v>3736997</v>
      </c>
      <c r="B37" s="11">
        <f>AVERAGE(E31:E33)</f>
        <v>295.33333333333331</v>
      </c>
      <c r="J37" s="29"/>
      <c r="K37" s="30"/>
      <c r="L37" s="31"/>
    </row>
    <row r="39" spans="1:12" x14ac:dyDescent="0.25">
      <c r="A39" t="s">
        <v>237</v>
      </c>
      <c r="B39" s="24">
        <f>(B37+B26)/2</f>
        <v>187.21428571428572</v>
      </c>
    </row>
    <row r="43" spans="1:12" x14ac:dyDescent="0.25">
      <c r="A43" t="s">
        <v>238</v>
      </c>
    </row>
    <row r="45" spans="1:12" x14ac:dyDescent="0.25">
      <c r="B45" t="s">
        <v>215</v>
      </c>
      <c r="C45" t="s">
        <v>216</v>
      </c>
      <c r="D45" t="s">
        <v>219</v>
      </c>
      <c r="E45" t="s">
        <v>220</v>
      </c>
      <c r="F45"/>
      <c r="G45" s="22"/>
    </row>
    <row r="46" spans="1:12" x14ac:dyDescent="0.25">
      <c r="A46" s="14">
        <v>1294599</v>
      </c>
      <c r="B46" s="14">
        <v>3736997</v>
      </c>
      <c r="C46" s="18">
        <v>44110</v>
      </c>
      <c r="D46" s="18"/>
      <c r="E46" s="19"/>
      <c r="F46"/>
    </row>
    <row r="47" spans="1:12" x14ac:dyDescent="0.25">
      <c r="A47" s="33">
        <v>1034827</v>
      </c>
      <c r="B47" s="34">
        <v>3736997</v>
      </c>
      <c r="C47" s="35">
        <v>44221</v>
      </c>
      <c r="D47" s="16">
        <f>C46</f>
        <v>44110</v>
      </c>
      <c r="E47" s="17">
        <f>C47-D47</f>
        <v>111</v>
      </c>
      <c r="F47"/>
    </row>
    <row r="48" spans="1:12" x14ac:dyDescent="0.25">
      <c r="A48" s="14">
        <v>823469</v>
      </c>
      <c r="B48" s="14">
        <v>3736997</v>
      </c>
      <c r="C48" s="18">
        <v>44370</v>
      </c>
      <c r="D48" s="18">
        <f t="shared" ref="D48:D67" si="4">C47</f>
        <v>44221</v>
      </c>
      <c r="E48" s="20">
        <f t="shared" ref="E48:E67" si="5">C48-D48</f>
        <v>149</v>
      </c>
      <c r="F48"/>
    </row>
    <row r="49" spans="1:6" x14ac:dyDescent="0.25">
      <c r="A49" s="33">
        <v>1194044</v>
      </c>
      <c r="B49" s="34">
        <v>3736997</v>
      </c>
      <c r="C49" s="35">
        <v>44491</v>
      </c>
      <c r="D49" s="16">
        <f t="shared" si="4"/>
        <v>44370</v>
      </c>
      <c r="E49" s="17">
        <f t="shared" si="5"/>
        <v>121</v>
      </c>
      <c r="F49"/>
    </row>
    <row r="50" spans="1:6" x14ac:dyDescent="0.25">
      <c r="A50" s="14">
        <v>1428206</v>
      </c>
      <c r="B50" s="14">
        <v>3736997</v>
      </c>
      <c r="C50" s="18">
        <v>44518</v>
      </c>
      <c r="D50" s="18">
        <f t="shared" si="4"/>
        <v>44491</v>
      </c>
      <c r="E50" s="20">
        <f t="shared" si="5"/>
        <v>27</v>
      </c>
      <c r="F50"/>
    </row>
    <row r="51" spans="1:6" x14ac:dyDescent="0.25">
      <c r="A51" s="14">
        <v>594004</v>
      </c>
      <c r="B51" s="14">
        <v>3736997</v>
      </c>
      <c r="C51" s="18">
        <v>44589</v>
      </c>
      <c r="D51" s="18">
        <f t="shared" si="4"/>
        <v>44518</v>
      </c>
      <c r="E51" s="20">
        <f t="shared" si="5"/>
        <v>71</v>
      </c>
      <c r="F51"/>
    </row>
    <row r="52" spans="1:6" x14ac:dyDescent="0.25">
      <c r="A52" s="14">
        <v>599403</v>
      </c>
      <c r="B52" s="14">
        <v>3736997</v>
      </c>
      <c r="C52" s="18">
        <v>44659</v>
      </c>
      <c r="D52" s="18">
        <f t="shared" si="4"/>
        <v>44589</v>
      </c>
      <c r="E52" s="20">
        <f t="shared" si="5"/>
        <v>70</v>
      </c>
      <c r="F52"/>
    </row>
    <row r="53" spans="1:6" x14ac:dyDescent="0.25">
      <c r="A53" s="14">
        <v>560769</v>
      </c>
      <c r="B53" s="14">
        <v>3736997</v>
      </c>
      <c r="C53" s="18">
        <v>44763</v>
      </c>
      <c r="D53" s="18">
        <f t="shared" si="4"/>
        <v>44659</v>
      </c>
      <c r="E53" s="20">
        <f t="shared" si="5"/>
        <v>104</v>
      </c>
      <c r="F53"/>
    </row>
    <row r="54" spans="1:6" x14ac:dyDescent="0.25">
      <c r="A54" s="14">
        <v>532585</v>
      </c>
      <c r="B54" s="14">
        <v>3736997</v>
      </c>
      <c r="C54" s="18">
        <v>44831</v>
      </c>
      <c r="D54" s="18">
        <f t="shared" si="4"/>
        <v>44763</v>
      </c>
      <c r="E54" s="20">
        <f t="shared" si="5"/>
        <v>68</v>
      </c>
      <c r="F54"/>
    </row>
    <row r="55" spans="1:6" x14ac:dyDescent="0.25">
      <c r="A55" s="14">
        <v>509265</v>
      </c>
      <c r="B55" s="14">
        <v>3736997</v>
      </c>
      <c r="C55" s="18">
        <v>44889</v>
      </c>
      <c r="D55" s="18">
        <f t="shared" si="4"/>
        <v>44831</v>
      </c>
      <c r="E55" s="20">
        <f t="shared" si="5"/>
        <v>58</v>
      </c>
      <c r="F55"/>
    </row>
    <row r="56" spans="1:6" x14ac:dyDescent="0.25">
      <c r="A56" s="14">
        <v>311382</v>
      </c>
      <c r="B56" s="14">
        <v>3736997</v>
      </c>
      <c r="C56" s="18">
        <v>44951</v>
      </c>
      <c r="D56" s="18">
        <f t="shared" si="4"/>
        <v>44889</v>
      </c>
      <c r="E56" s="20">
        <f t="shared" si="5"/>
        <v>62</v>
      </c>
      <c r="F56"/>
    </row>
    <row r="57" spans="1:6" x14ac:dyDescent="0.25">
      <c r="A57" s="33">
        <v>1747411</v>
      </c>
      <c r="B57" s="34">
        <v>3736997</v>
      </c>
      <c r="C57" s="35">
        <v>45013</v>
      </c>
      <c r="D57" s="16">
        <f t="shared" si="4"/>
        <v>44951</v>
      </c>
      <c r="E57" s="17">
        <f t="shared" si="5"/>
        <v>62</v>
      </c>
      <c r="F57"/>
    </row>
    <row r="58" spans="1:6" x14ac:dyDescent="0.25">
      <c r="A58" s="14">
        <v>389032</v>
      </c>
      <c r="B58" s="14">
        <v>3736997</v>
      </c>
      <c r="C58" s="18">
        <v>45056</v>
      </c>
      <c r="D58" s="18">
        <f t="shared" si="4"/>
        <v>45013</v>
      </c>
      <c r="E58" s="20">
        <f t="shared" si="5"/>
        <v>43</v>
      </c>
      <c r="F58"/>
    </row>
    <row r="59" spans="1:6" x14ac:dyDescent="0.25">
      <c r="A59" s="33">
        <v>1798045</v>
      </c>
      <c r="B59" s="34">
        <v>3736997</v>
      </c>
      <c r="C59" s="35">
        <v>45107</v>
      </c>
      <c r="D59" s="16">
        <f t="shared" si="4"/>
        <v>45056</v>
      </c>
      <c r="E59" s="17">
        <f t="shared" si="5"/>
        <v>51</v>
      </c>
      <c r="F59"/>
    </row>
    <row r="60" spans="1:6" x14ac:dyDescent="0.25">
      <c r="A60" s="14">
        <v>208117</v>
      </c>
      <c r="B60" s="14">
        <v>3736997</v>
      </c>
      <c r="C60" s="18">
        <v>45175</v>
      </c>
      <c r="D60" s="18">
        <f t="shared" si="4"/>
        <v>45107</v>
      </c>
      <c r="E60" s="20">
        <f t="shared" si="5"/>
        <v>68</v>
      </c>
      <c r="F60"/>
    </row>
    <row r="61" spans="1:6" x14ac:dyDescent="0.25">
      <c r="A61" s="14">
        <v>988030</v>
      </c>
      <c r="B61" s="14">
        <v>3736997</v>
      </c>
      <c r="C61" s="18">
        <v>45209</v>
      </c>
      <c r="D61" s="18">
        <f t="shared" si="4"/>
        <v>45175</v>
      </c>
      <c r="E61" s="20">
        <f t="shared" si="5"/>
        <v>34</v>
      </c>
      <c r="F61"/>
    </row>
    <row r="62" spans="1:6" x14ac:dyDescent="0.25">
      <c r="A62" s="14">
        <v>685984</v>
      </c>
      <c r="B62" s="14">
        <v>3736997</v>
      </c>
      <c r="C62" s="18">
        <v>45316</v>
      </c>
      <c r="D62" s="18">
        <f t="shared" si="4"/>
        <v>45209</v>
      </c>
      <c r="E62" s="20">
        <f t="shared" si="5"/>
        <v>107</v>
      </c>
      <c r="F62"/>
    </row>
    <row r="63" spans="1:6" x14ac:dyDescent="0.25">
      <c r="A63" s="14">
        <v>1334977</v>
      </c>
      <c r="B63" s="14">
        <v>3736997</v>
      </c>
      <c r="C63" s="18">
        <v>45421</v>
      </c>
      <c r="D63" s="18">
        <f t="shared" si="4"/>
        <v>45316</v>
      </c>
      <c r="E63" s="20">
        <f t="shared" si="5"/>
        <v>105</v>
      </c>
      <c r="F63"/>
    </row>
    <row r="64" spans="1:6" x14ac:dyDescent="0.25">
      <c r="A64" s="14">
        <v>209337</v>
      </c>
      <c r="B64" s="14">
        <v>3736997</v>
      </c>
      <c r="C64" s="18">
        <v>45469</v>
      </c>
      <c r="D64" s="18">
        <f t="shared" si="4"/>
        <v>45421</v>
      </c>
      <c r="E64" s="20">
        <f t="shared" si="5"/>
        <v>48</v>
      </c>
      <c r="F64"/>
    </row>
    <row r="65" spans="1:7" x14ac:dyDescent="0.25">
      <c r="A65" s="14">
        <v>269579</v>
      </c>
      <c r="B65" s="14">
        <v>3736997</v>
      </c>
      <c r="C65" s="18">
        <v>45495</v>
      </c>
      <c r="D65" s="18">
        <f t="shared" si="4"/>
        <v>45469</v>
      </c>
      <c r="E65" s="20">
        <f t="shared" si="5"/>
        <v>26</v>
      </c>
      <c r="F65"/>
    </row>
    <row r="66" spans="1:7" x14ac:dyDescent="0.25">
      <c r="A66" s="14">
        <v>724426</v>
      </c>
      <c r="B66" s="14">
        <v>3736997</v>
      </c>
      <c r="C66" s="18">
        <v>45528</v>
      </c>
      <c r="D66" s="18">
        <f t="shared" si="4"/>
        <v>45495</v>
      </c>
      <c r="E66" s="20">
        <f t="shared" si="5"/>
        <v>33</v>
      </c>
      <c r="F66"/>
    </row>
    <row r="67" spans="1:7" x14ac:dyDescent="0.25">
      <c r="A67" s="14">
        <v>82546</v>
      </c>
      <c r="B67" s="14">
        <v>3736997</v>
      </c>
      <c r="C67" s="18">
        <v>45693</v>
      </c>
      <c r="D67" s="18">
        <f t="shared" si="4"/>
        <v>45528</v>
      </c>
      <c r="E67" s="20">
        <f t="shared" si="5"/>
        <v>165</v>
      </c>
      <c r="F67"/>
    </row>
    <row r="68" spans="1:7" x14ac:dyDescent="0.25">
      <c r="A68" s="14">
        <v>1175786</v>
      </c>
      <c r="B68" s="14">
        <v>3736997</v>
      </c>
      <c r="C68" s="18">
        <v>45728</v>
      </c>
      <c r="D68" s="18">
        <f>C67</f>
        <v>45693</v>
      </c>
      <c r="E68" s="20">
        <f>C68-D68</f>
        <v>35</v>
      </c>
      <c r="F68"/>
    </row>
    <row r="69" spans="1:7" x14ac:dyDescent="0.25">
      <c r="A69" s="14">
        <v>17532</v>
      </c>
      <c r="B69" s="14">
        <v>3736997</v>
      </c>
      <c r="C69" s="18">
        <v>45757</v>
      </c>
      <c r="D69" s="18">
        <f>C68</f>
        <v>45728</v>
      </c>
      <c r="E69" s="20">
        <f>C69-D69</f>
        <v>29</v>
      </c>
      <c r="F69"/>
    </row>
    <row r="70" spans="1:7" x14ac:dyDescent="0.25">
      <c r="A70" s="14">
        <v>1064412</v>
      </c>
      <c r="B70" s="14">
        <v>3736997</v>
      </c>
      <c r="C70" s="18">
        <v>45757</v>
      </c>
      <c r="D70" s="18">
        <f t="shared" ref="D70" si="6">C69</f>
        <v>45757</v>
      </c>
      <c r="E70" s="20">
        <f t="shared" ref="E70" si="7">C70-D70</f>
        <v>0</v>
      </c>
      <c r="F70" s="21"/>
    </row>
    <row r="71" spans="1:7" x14ac:dyDescent="0.25">
      <c r="A71" s="14">
        <v>1344381</v>
      </c>
      <c r="B71" s="14">
        <v>3736997</v>
      </c>
      <c r="C71" s="18">
        <v>45771</v>
      </c>
      <c r="D71" s="18">
        <f>C70</f>
        <v>45757</v>
      </c>
      <c r="E71" s="20">
        <f>C71-D71</f>
        <v>14</v>
      </c>
      <c r="F71" s="21"/>
    </row>
    <row r="72" spans="1:7" x14ac:dyDescent="0.25">
      <c r="F72" s="21">
        <f>AVERAGE(E46:E71)</f>
        <v>66.44</v>
      </c>
      <c r="G72" t="s">
        <v>239</v>
      </c>
    </row>
    <row r="75" spans="1:7" x14ac:dyDescent="0.25">
      <c r="A75" t="s">
        <v>416</v>
      </c>
    </row>
    <row r="76" spans="1:7" x14ac:dyDescent="0.25">
      <c r="A76" s="25">
        <v>1926397</v>
      </c>
      <c r="B76" s="26" t="s">
        <v>380</v>
      </c>
      <c r="C76" s="26">
        <v>3736997</v>
      </c>
      <c r="D76" s="26">
        <v>13178456</v>
      </c>
      <c r="E76" s="27">
        <v>45180</v>
      </c>
    </row>
    <row r="77" spans="1:7" x14ac:dyDescent="0.25">
      <c r="A77" s="25">
        <v>1930084</v>
      </c>
      <c r="B77" s="26" t="s">
        <v>380</v>
      </c>
      <c r="C77" s="26">
        <v>3736997</v>
      </c>
      <c r="D77" s="26">
        <v>13240343</v>
      </c>
      <c r="E77" s="27">
        <v>45215</v>
      </c>
      <c r="F77" s="41">
        <f>E76</f>
        <v>45180</v>
      </c>
      <c r="G77">
        <f>E77-F77</f>
        <v>35</v>
      </c>
    </row>
    <row r="78" spans="1:7" x14ac:dyDescent="0.25">
      <c r="A78" s="25">
        <v>2181547</v>
      </c>
      <c r="B78" s="26" t="s">
        <v>380</v>
      </c>
      <c r="C78" s="26">
        <v>3736997</v>
      </c>
      <c r="D78" s="26">
        <v>13464376</v>
      </c>
      <c r="E78" s="27">
        <v>45392</v>
      </c>
      <c r="F78" s="41">
        <f t="shared" ref="F78:F80" si="8">E77</f>
        <v>45215</v>
      </c>
      <c r="G78">
        <f t="shared" ref="G78:G80" si="9">E78-F78</f>
        <v>177</v>
      </c>
    </row>
    <row r="79" spans="1:7" x14ac:dyDescent="0.25">
      <c r="A79" s="25">
        <v>2183597</v>
      </c>
      <c r="B79" s="26" t="s">
        <v>380</v>
      </c>
      <c r="C79" s="26">
        <v>3736997</v>
      </c>
      <c r="D79" s="26">
        <v>13500223</v>
      </c>
      <c r="E79" s="27">
        <v>45422</v>
      </c>
      <c r="F79" s="41">
        <f t="shared" si="8"/>
        <v>45392</v>
      </c>
      <c r="G79">
        <f t="shared" si="9"/>
        <v>30</v>
      </c>
    </row>
    <row r="80" spans="1:7" x14ac:dyDescent="0.25">
      <c r="A80" s="25">
        <v>2187387</v>
      </c>
      <c r="B80" s="26" t="s">
        <v>380</v>
      </c>
      <c r="C80" s="26">
        <v>3736997</v>
      </c>
      <c r="D80" s="26">
        <v>13569335</v>
      </c>
      <c r="E80" s="27">
        <v>45483</v>
      </c>
      <c r="F80" s="41">
        <f t="shared" si="8"/>
        <v>45422</v>
      </c>
      <c r="G80">
        <f t="shared" si="9"/>
        <v>61</v>
      </c>
    </row>
    <row r="81" spans="7:7" x14ac:dyDescent="0.25">
      <c r="G81">
        <f>AVERAGE(G77:G80)</f>
        <v>75.75</v>
      </c>
    </row>
  </sheetData>
  <sortState xmlns:xlrd2="http://schemas.microsoft.com/office/spreadsheetml/2017/richdata2" ref="A76:E80">
    <sortCondition ref="E76:E8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FD7D-F679-4A74-8075-B6B64F91593F}">
  <dimension ref="A1:AG177"/>
  <sheetViews>
    <sheetView topLeftCell="A109" workbookViewId="0">
      <selection activeCell="D134" sqref="D134"/>
    </sheetView>
  </sheetViews>
  <sheetFormatPr defaultRowHeight="15" x14ac:dyDescent="0.25"/>
  <cols>
    <col min="2" max="4" width="12" bestFit="1" customWidth="1"/>
    <col min="5" max="5" width="10.42578125" bestFit="1" customWidth="1"/>
    <col min="6" max="6" width="10.42578125" style="7" bestFit="1" customWidth="1"/>
    <col min="7" max="7" width="18.42578125" bestFit="1" customWidth="1"/>
    <col min="8" max="8" width="10.42578125" customWidth="1"/>
    <col min="9" max="9" width="10.5703125" customWidth="1"/>
    <col min="10" max="11" width="10.42578125" bestFit="1" customWidth="1"/>
    <col min="16" max="16" width="10.42578125" bestFit="1" customWidth="1"/>
    <col min="20" max="21" width="10.42578125" bestFit="1" customWidth="1"/>
    <col min="24" max="25" width="10.42578125" bestFit="1" customWidth="1"/>
    <col min="26" max="26" width="9" customWidth="1"/>
    <col min="35" max="35" width="10.42578125" bestFit="1" customWidth="1"/>
  </cols>
  <sheetData>
    <row r="1" spans="1:33" x14ac:dyDescent="0.25">
      <c r="A1" s="14" t="s">
        <v>214</v>
      </c>
      <c r="B1" s="14" t="s">
        <v>215</v>
      </c>
      <c r="C1" s="14" t="s">
        <v>58</v>
      </c>
      <c r="D1" s="14" t="s">
        <v>59</v>
      </c>
      <c r="E1" s="14" t="s">
        <v>60</v>
      </c>
      <c r="F1" s="14" t="s">
        <v>216</v>
      </c>
      <c r="G1" s="14" t="s">
        <v>217</v>
      </c>
      <c r="H1" s="14" t="s">
        <v>63</v>
      </c>
      <c r="I1" s="14" t="s">
        <v>64</v>
      </c>
      <c r="J1" s="14" t="s">
        <v>218</v>
      </c>
      <c r="K1" s="14" t="s">
        <v>66</v>
      </c>
      <c r="L1" s="14" t="s">
        <v>67</v>
      </c>
      <c r="M1" s="14" t="s">
        <v>68</v>
      </c>
      <c r="N1" s="14" t="s">
        <v>69</v>
      </c>
      <c r="O1" s="14" t="s">
        <v>70</v>
      </c>
      <c r="P1" s="14" t="s">
        <v>71</v>
      </c>
      <c r="Q1" s="14" t="s">
        <v>72</v>
      </c>
      <c r="R1" s="14" t="s">
        <v>73</v>
      </c>
      <c r="S1" s="14" t="s">
        <v>74</v>
      </c>
      <c r="T1" s="14" t="s">
        <v>75</v>
      </c>
      <c r="U1" s="14" t="s">
        <v>76</v>
      </c>
      <c r="V1" s="14" t="s">
        <v>77</v>
      </c>
      <c r="W1" s="14" t="s">
        <v>78</v>
      </c>
      <c r="X1" s="14" t="s">
        <v>79</v>
      </c>
      <c r="Y1" s="14" t="s">
        <v>80</v>
      </c>
      <c r="Z1" s="14" t="s">
        <v>81</v>
      </c>
      <c r="AA1" s="14" t="s">
        <v>223</v>
      </c>
      <c r="AB1" s="14" t="s">
        <v>84</v>
      </c>
      <c r="AC1" s="14" t="s">
        <v>224</v>
      </c>
      <c r="AD1" s="14" t="s">
        <v>86</v>
      </c>
      <c r="AE1" s="14" t="s">
        <v>87</v>
      </c>
      <c r="AF1" s="14" t="s">
        <v>225</v>
      </c>
      <c r="AG1" s="14" t="s">
        <v>226</v>
      </c>
    </row>
    <row r="2" spans="1:33" x14ac:dyDescent="0.25">
      <c r="A2" t="s">
        <v>91</v>
      </c>
      <c r="B2" t="s">
        <v>240</v>
      </c>
      <c r="C2" t="s">
        <v>241</v>
      </c>
      <c r="D2" t="s">
        <v>242</v>
      </c>
      <c r="F2" t="s">
        <v>243</v>
      </c>
      <c r="G2" t="s">
        <v>229</v>
      </c>
      <c r="H2" s="12">
        <v>39</v>
      </c>
      <c r="I2">
        <v>0</v>
      </c>
      <c r="J2">
        <v>0</v>
      </c>
      <c r="K2">
        <v>0</v>
      </c>
      <c r="L2" s="12">
        <v>0</v>
      </c>
      <c r="M2" s="12">
        <v>0</v>
      </c>
      <c r="O2" s="12">
        <v>7</v>
      </c>
      <c r="P2" s="12">
        <v>0</v>
      </c>
      <c r="Q2" s="12">
        <v>7</v>
      </c>
      <c r="R2">
        <v>0</v>
      </c>
      <c r="S2">
        <v>1190</v>
      </c>
      <c r="T2">
        <v>0</v>
      </c>
      <c r="U2">
        <v>170</v>
      </c>
      <c r="W2" t="s">
        <v>244</v>
      </c>
      <c r="X2">
        <v>1190</v>
      </c>
      <c r="Y2">
        <v>0</v>
      </c>
      <c r="Z2" t="s">
        <v>213</v>
      </c>
      <c r="AA2">
        <v>0</v>
      </c>
      <c r="AB2">
        <v>0</v>
      </c>
      <c r="AC2">
        <v>0</v>
      </c>
      <c r="AD2">
        <v>0</v>
      </c>
      <c r="AE2">
        <v>0</v>
      </c>
      <c r="AF2" t="s">
        <v>240</v>
      </c>
      <c r="AG2" t="s">
        <v>109</v>
      </c>
    </row>
    <row r="3" spans="1:33" x14ac:dyDescent="0.25">
      <c r="A3" t="s">
        <v>91</v>
      </c>
      <c r="B3" t="s">
        <v>240</v>
      </c>
      <c r="C3" t="s">
        <v>241</v>
      </c>
      <c r="D3" t="s">
        <v>245</v>
      </c>
      <c r="F3" t="s">
        <v>246</v>
      </c>
      <c r="G3" t="s">
        <v>229</v>
      </c>
      <c r="H3" s="12">
        <v>40</v>
      </c>
      <c r="I3">
        <v>0.01</v>
      </c>
      <c r="J3">
        <v>0.01</v>
      </c>
      <c r="K3">
        <v>0</v>
      </c>
      <c r="L3" s="12">
        <v>13</v>
      </c>
      <c r="M3" s="12">
        <v>0</v>
      </c>
      <c r="N3">
        <v>8</v>
      </c>
      <c r="O3" s="12">
        <v>10</v>
      </c>
      <c r="P3" s="12">
        <v>0</v>
      </c>
      <c r="Q3" s="12">
        <v>10</v>
      </c>
      <c r="R3">
        <v>0</v>
      </c>
      <c r="S3">
        <v>2796.7</v>
      </c>
      <c r="T3">
        <v>46.75</v>
      </c>
      <c r="U3">
        <v>275</v>
      </c>
      <c r="W3" t="s">
        <v>247</v>
      </c>
      <c r="X3">
        <v>2748</v>
      </c>
      <c r="Y3">
        <v>0</v>
      </c>
      <c r="Z3" t="s">
        <v>213</v>
      </c>
      <c r="AA3">
        <v>0</v>
      </c>
      <c r="AB3">
        <v>0</v>
      </c>
      <c r="AC3">
        <v>0</v>
      </c>
      <c r="AD3">
        <v>0</v>
      </c>
      <c r="AE3">
        <v>0</v>
      </c>
      <c r="AF3" t="s">
        <v>240</v>
      </c>
      <c r="AG3" t="s">
        <v>109</v>
      </c>
    </row>
    <row r="4" spans="1:33" x14ac:dyDescent="0.25">
      <c r="A4" t="s">
        <v>91</v>
      </c>
      <c r="B4" t="s">
        <v>240</v>
      </c>
      <c r="C4" t="s">
        <v>241</v>
      </c>
      <c r="D4" t="s">
        <v>248</v>
      </c>
      <c r="F4" t="s">
        <v>246</v>
      </c>
      <c r="G4" t="s">
        <v>229</v>
      </c>
      <c r="H4" s="12">
        <v>40</v>
      </c>
      <c r="I4">
        <v>0.02</v>
      </c>
      <c r="J4">
        <v>0.02</v>
      </c>
      <c r="K4">
        <v>0</v>
      </c>
      <c r="L4" s="12">
        <v>6</v>
      </c>
      <c r="M4" s="12">
        <v>0</v>
      </c>
      <c r="N4">
        <v>3</v>
      </c>
      <c r="O4" s="12">
        <v>10</v>
      </c>
      <c r="P4" s="12">
        <v>0</v>
      </c>
      <c r="Q4" s="12">
        <v>10</v>
      </c>
      <c r="R4">
        <v>0</v>
      </c>
      <c r="S4">
        <v>1003.7</v>
      </c>
      <c r="T4">
        <v>3.7</v>
      </c>
      <c r="U4">
        <v>100</v>
      </c>
      <c r="W4" t="s">
        <v>247</v>
      </c>
      <c r="X4">
        <v>999</v>
      </c>
      <c r="Y4">
        <v>0</v>
      </c>
      <c r="Z4" t="s">
        <v>213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240</v>
      </c>
      <c r="AG4" t="s">
        <v>109</v>
      </c>
    </row>
    <row r="5" spans="1:33" x14ac:dyDescent="0.25">
      <c r="A5" t="s">
        <v>91</v>
      </c>
      <c r="B5" t="s">
        <v>240</v>
      </c>
      <c r="C5" t="s">
        <v>241</v>
      </c>
      <c r="D5" t="s">
        <v>249</v>
      </c>
      <c r="F5" t="s">
        <v>246</v>
      </c>
      <c r="G5" t="s">
        <v>229</v>
      </c>
      <c r="H5" s="12">
        <v>10</v>
      </c>
      <c r="I5">
        <v>0</v>
      </c>
      <c r="J5">
        <v>0</v>
      </c>
      <c r="K5">
        <v>0</v>
      </c>
      <c r="L5" s="12">
        <v>0</v>
      </c>
      <c r="M5" s="12">
        <v>0</v>
      </c>
      <c r="O5" s="12">
        <v>1</v>
      </c>
      <c r="P5" s="12">
        <v>0</v>
      </c>
      <c r="Q5" s="12">
        <v>1</v>
      </c>
      <c r="R5">
        <v>0</v>
      </c>
      <c r="S5">
        <v>1899</v>
      </c>
      <c r="T5">
        <v>0</v>
      </c>
      <c r="U5">
        <v>1899</v>
      </c>
      <c r="W5" t="s">
        <v>250</v>
      </c>
      <c r="X5">
        <v>1899</v>
      </c>
      <c r="Y5">
        <v>0</v>
      </c>
      <c r="Z5" t="s">
        <v>213</v>
      </c>
      <c r="AA5">
        <v>0</v>
      </c>
      <c r="AB5">
        <v>0</v>
      </c>
      <c r="AC5">
        <v>0</v>
      </c>
      <c r="AD5">
        <v>0</v>
      </c>
      <c r="AE5">
        <v>0</v>
      </c>
      <c r="AF5" t="s">
        <v>240</v>
      </c>
      <c r="AG5" t="s">
        <v>109</v>
      </c>
    </row>
    <row r="6" spans="1:33" x14ac:dyDescent="0.25">
      <c r="A6" t="s">
        <v>91</v>
      </c>
      <c r="B6" t="s">
        <v>240</v>
      </c>
      <c r="C6" t="s">
        <v>241</v>
      </c>
      <c r="D6" t="s">
        <v>251</v>
      </c>
      <c r="F6" t="s">
        <v>252</v>
      </c>
      <c r="G6" t="s">
        <v>229</v>
      </c>
      <c r="H6" s="12">
        <v>40</v>
      </c>
      <c r="I6">
        <v>0</v>
      </c>
      <c r="J6">
        <v>0</v>
      </c>
      <c r="K6">
        <v>0</v>
      </c>
      <c r="L6" s="12">
        <v>11</v>
      </c>
      <c r="M6" s="12">
        <v>0</v>
      </c>
      <c r="N6">
        <v>6</v>
      </c>
      <c r="O6" s="12">
        <v>10</v>
      </c>
      <c r="P6" s="12">
        <v>0</v>
      </c>
      <c r="Q6" s="12">
        <v>10</v>
      </c>
      <c r="R6">
        <v>0</v>
      </c>
      <c r="S6">
        <v>324.85000000000002</v>
      </c>
      <c r="T6">
        <v>4.8499999999999996</v>
      </c>
      <c r="U6">
        <v>32</v>
      </c>
      <c r="W6" t="s">
        <v>253</v>
      </c>
      <c r="X6">
        <v>320</v>
      </c>
      <c r="Y6">
        <v>0</v>
      </c>
      <c r="Z6" t="s">
        <v>213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240</v>
      </c>
      <c r="AG6" t="s">
        <v>109</v>
      </c>
    </row>
    <row r="7" spans="1:33" x14ac:dyDescent="0.25">
      <c r="A7" t="s">
        <v>91</v>
      </c>
      <c r="B7" t="s">
        <v>240</v>
      </c>
      <c r="C7" t="s">
        <v>241</v>
      </c>
      <c r="D7" t="s">
        <v>254</v>
      </c>
      <c r="F7" t="s">
        <v>255</v>
      </c>
      <c r="G7" t="s">
        <v>229</v>
      </c>
      <c r="H7" s="12">
        <v>10</v>
      </c>
      <c r="I7">
        <v>0</v>
      </c>
      <c r="J7">
        <v>0</v>
      </c>
      <c r="K7">
        <v>0</v>
      </c>
      <c r="L7" s="12">
        <v>0</v>
      </c>
      <c r="M7" s="12">
        <v>0</v>
      </c>
      <c r="O7" s="12">
        <v>1</v>
      </c>
      <c r="P7" s="12">
        <v>0</v>
      </c>
      <c r="Q7" s="12">
        <v>1</v>
      </c>
      <c r="R7">
        <v>0</v>
      </c>
      <c r="S7">
        <v>1729</v>
      </c>
      <c r="T7">
        <v>0</v>
      </c>
      <c r="U7">
        <v>1729</v>
      </c>
      <c r="W7" t="s">
        <v>256</v>
      </c>
      <c r="X7">
        <v>1729</v>
      </c>
      <c r="Y7">
        <v>30</v>
      </c>
      <c r="Z7" t="s">
        <v>213</v>
      </c>
      <c r="AA7">
        <v>0</v>
      </c>
      <c r="AB7">
        <v>0</v>
      </c>
      <c r="AC7">
        <v>0</v>
      </c>
      <c r="AD7">
        <v>0</v>
      </c>
      <c r="AE7">
        <v>0</v>
      </c>
      <c r="AF7" t="s">
        <v>240</v>
      </c>
      <c r="AG7" t="s">
        <v>109</v>
      </c>
    </row>
    <row r="8" spans="1:33" x14ac:dyDescent="0.25">
      <c r="A8" t="s">
        <v>91</v>
      </c>
      <c r="B8" t="s">
        <v>240</v>
      </c>
      <c r="C8" t="s">
        <v>241</v>
      </c>
      <c r="D8" t="s">
        <v>257</v>
      </c>
      <c r="F8" t="s">
        <v>258</v>
      </c>
      <c r="G8" t="s">
        <v>229</v>
      </c>
      <c r="H8" s="12">
        <v>10</v>
      </c>
      <c r="I8">
        <v>0</v>
      </c>
      <c r="J8">
        <v>0</v>
      </c>
      <c r="K8">
        <v>0</v>
      </c>
      <c r="L8" s="12">
        <v>0</v>
      </c>
      <c r="M8" s="12">
        <v>0</v>
      </c>
      <c r="O8" s="12">
        <v>1</v>
      </c>
      <c r="P8" s="12">
        <v>0</v>
      </c>
      <c r="Q8" s="12">
        <v>1</v>
      </c>
      <c r="R8">
        <v>0</v>
      </c>
      <c r="S8">
        <v>1630</v>
      </c>
      <c r="T8">
        <v>0</v>
      </c>
      <c r="U8">
        <v>1630</v>
      </c>
      <c r="W8" t="s">
        <v>259</v>
      </c>
      <c r="X8">
        <v>1630</v>
      </c>
      <c r="Y8">
        <v>30</v>
      </c>
      <c r="Z8" t="s">
        <v>213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240</v>
      </c>
      <c r="AG8" t="s">
        <v>109</v>
      </c>
    </row>
    <row r="9" spans="1:33" x14ac:dyDescent="0.25">
      <c r="A9" t="s">
        <v>91</v>
      </c>
      <c r="B9" t="s">
        <v>240</v>
      </c>
      <c r="C9" t="s">
        <v>241</v>
      </c>
      <c r="D9" t="s">
        <v>260</v>
      </c>
      <c r="F9" t="s">
        <v>261</v>
      </c>
      <c r="G9" t="s">
        <v>229</v>
      </c>
      <c r="H9" s="12">
        <v>0</v>
      </c>
      <c r="I9">
        <v>0.08</v>
      </c>
      <c r="J9">
        <v>0.08</v>
      </c>
      <c r="K9">
        <v>0</v>
      </c>
      <c r="L9" s="12">
        <v>0</v>
      </c>
      <c r="M9" s="12">
        <v>0</v>
      </c>
      <c r="O9" s="12">
        <v>4</v>
      </c>
      <c r="P9" s="12">
        <v>0</v>
      </c>
      <c r="Q9" s="12">
        <v>4</v>
      </c>
      <c r="R9">
        <v>1000</v>
      </c>
      <c r="S9">
        <v>2530.6</v>
      </c>
      <c r="T9">
        <v>0</v>
      </c>
      <c r="U9">
        <v>383</v>
      </c>
      <c r="W9" t="s">
        <v>262</v>
      </c>
      <c r="X9">
        <v>1529</v>
      </c>
      <c r="Y9">
        <v>30</v>
      </c>
      <c r="Z9" t="s">
        <v>213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240</v>
      </c>
      <c r="AG9" t="s">
        <v>109</v>
      </c>
    </row>
    <row r="10" spans="1:33" x14ac:dyDescent="0.25">
      <c r="A10" t="s">
        <v>91</v>
      </c>
      <c r="B10" t="s">
        <v>240</v>
      </c>
      <c r="C10" t="s">
        <v>241</v>
      </c>
      <c r="D10" t="s">
        <v>263</v>
      </c>
      <c r="F10" t="s">
        <v>264</v>
      </c>
      <c r="G10" t="s">
        <v>229</v>
      </c>
      <c r="H10" s="12">
        <v>37</v>
      </c>
      <c r="I10">
        <v>0.01</v>
      </c>
      <c r="J10">
        <v>0.01</v>
      </c>
      <c r="K10">
        <v>0</v>
      </c>
      <c r="L10" s="12">
        <v>4</v>
      </c>
      <c r="M10" s="12">
        <v>0</v>
      </c>
      <c r="N10">
        <v>3</v>
      </c>
      <c r="O10" s="12">
        <v>10</v>
      </c>
      <c r="P10" s="12">
        <v>0</v>
      </c>
      <c r="Q10" s="12">
        <v>10</v>
      </c>
      <c r="R10">
        <v>0</v>
      </c>
      <c r="S10">
        <v>1299.95</v>
      </c>
      <c r="T10">
        <v>0</v>
      </c>
      <c r="U10">
        <v>130</v>
      </c>
      <c r="W10" t="s">
        <v>265</v>
      </c>
      <c r="X10">
        <v>1299</v>
      </c>
      <c r="Y10">
        <v>0</v>
      </c>
      <c r="Z10" t="s">
        <v>213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240</v>
      </c>
      <c r="AG10" t="s">
        <v>109</v>
      </c>
    </row>
    <row r="11" spans="1:33" x14ac:dyDescent="0.25">
      <c r="A11" t="s">
        <v>91</v>
      </c>
      <c r="B11" t="s">
        <v>240</v>
      </c>
      <c r="C11" t="s">
        <v>241</v>
      </c>
      <c r="D11" t="s">
        <v>266</v>
      </c>
      <c r="F11" t="s">
        <v>267</v>
      </c>
      <c r="G11" t="s">
        <v>229</v>
      </c>
      <c r="H11" s="12">
        <v>10</v>
      </c>
      <c r="I11">
        <v>0</v>
      </c>
      <c r="J11">
        <v>0</v>
      </c>
      <c r="K11">
        <v>0</v>
      </c>
      <c r="L11" s="12">
        <v>0</v>
      </c>
      <c r="M11" s="12">
        <v>0</v>
      </c>
      <c r="O11" s="12">
        <v>1</v>
      </c>
      <c r="P11" s="12">
        <v>0</v>
      </c>
      <c r="Q11" s="12">
        <v>1</v>
      </c>
      <c r="R11">
        <v>0</v>
      </c>
      <c r="S11">
        <v>425</v>
      </c>
      <c r="T11">
        <v>0</v>
      </c>
      <c r="U11">
        <v>425</v>
      </c>
      <c r="W11" t="s">
        <v>268</v>
      </c>
      <c r="X11">
        <v>425</v>
      </c>
      <c r="Y11">
        <v>0</v>
      </c>
      <c r="Z11" t="s">
        <v>213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240</v>
      </c>
      <c r="AG11" t="s">
        <v>109</v>
      </c>
    </row>
    <row r="12" spans="1:33" x14ac:dyDescent="0.25">
      <c r="A12" t="s">
        <v>91</v>
      </c>
      <c r="B12" t="s">
        <v>240</v>
      </c>
      <c r="C12" t="s">
        <v>241</v>
      </c>
      <c r="D12" t="s">
        <v>269</v>
      </c>
      <c r="F12" t="s">
        <v>270</v>
      </c>
      <c r="G12" t="s">
        <v>229</v>
      </c>
      <c r="H12" s="12">
        <v>30</v>
      </c>
      <c r="I12">
        <v>0</v>
      </c>
      <c r="J12">
        <v>0</v>
      </c>
      <c r="K12">
        <v>0</v>
      </c>
      <c r="L12" s="12">
        <v>0</v>
      </c>
      <c r="M12" s="12">
        <v>0</v>
      </c>
      <c r="O12" s="12">
        <v>8</v>
      </c>
      <c r="P12" s="12">
        <v>0</v>
      </c>
      <c r="Q12" s="12">
        <v>8</v>
      </c>
      <c r="R12">
        <v>0</v>
      </c>
      <c r="S12">
        <v>2098.89</v>
      </c>
      <c r="T12">
        <v>0</v>
      </c>
      <c r="U12">
        <v>262.38</v>
      </c>
      <c r="W12" t="s">
        <v>271</v>
      </c>
      <c r="X12">
        <v>2099</v>
      </c>
      <c r="Y12">
        <v>0</v>
      </c>
      <c r="Z12" t="s">
        <v>213</v>
      </c>
      <c r="AA12">
        <v>0</v>
      </c>
      <c r="AB12">
        <v>0</v>
      </c>
      <c r="AC12">
        <v>0</v>
      </c>
      <c r="AD12">
        <v>0</v>
      </c>
      <c r="AE12">
        <v>0</v>
      </c>
      <c r="AF12" t="s">
        <v>240</v>
      </c>
      <c r="AG12" t="s">
        <v>109</v>
      </c>
    </row>
    <row r="13" spans="1:33" x14ac:dyDescent="0.25">
      <c r="A13" t="s">
        <v>91</v>
      </c>
      <c r="B13" t="s">
        <v>240</v>
      </c>
      <c r="C13" t="s">
        <v>241</v>
      </c>
      <c r="D13" t="s">
        <v>272</v>
      </c>
      <c r="F13" t="s">
        <v>273</v>
      </c>
      <c r="G13" t="s">
        <v>229</v>
      </c>
      <c r="H13" s="12">
        <v>40</v>
      </c>
      <c r="I13">
        <v>0.01</v>
      </c>
      <c r="J13">
        <v>0.01</v>
      </c>
      <c r="K13">
        <v>0</v>
      </c>
      <c r="L13" s="12">
        <v>0</v>
      </c>
      <c r="M13" s="12">
        <v>0</v>
      </c>
      <c r="O13" s="12">
        <v>10</v>
      </c>
      <c r="P13" s="12">
        <v>0</v>
      </c>
      <c r="Q13" s="12">
        <v>10</v>
      </c>
      <c r="R13">
        <v>0</v>
      </c>
      <c r="S13">
        <v>1699.8</v>
      </c>
      <c r="T13">
        <v>0</v>
      </c>
      <c r="U13">
        <v>170</v>
      </c>
      <c r="W13" t="s">
        <v>274</v>
      </c>
      <c r="X13">
        <v>1699</v>
      </c>
      <c r="Y13">
        <v>0</v>
      </c>
      <c r="Z13" t="s">
        <v>213</v>
      </c>
      <c r="AA13">
        <v>0</v>
      </c>
      <c r="AB13">
        <v>0</v>
      </c>
      <c r="AC13">
        <v>0</v>
      </c>
      <c r="AD13">
        <v>0</v>
      </c>
      <c r="AE13">
        <v>0</v>
      </c>
      <c r="AF13" t="s">
        <v>240</v>
      </c>
      <c r="AG13" t="s">
        <v>109</v>
      </c>
    </row>
    <row r="14" spans="1:33" x14ac:dyDescent="0.25">
      <c r="A14" t="s">
        <v>91</v>
      </c>
      <c r="B14" t="s">
        <v>240</v>
      </c>
      <c r="C14" t="s">
        <v>241</v>
      </c>
      <c r="D14" t="s">
        <v>275</v>
      </c>
      <c r="F14" t="s">
        <v>276</v>
      </c>
      <c r="G14" t="s">
        <v>229</v>
      </c>
      <c r="H14" s="12">
        <v>40</v>
      </c>
      <c r="I14">
        <v>0.01</v>
      </c>
      <c r="J14">
        <v>0.01</v>
      </c>
      <c r="K14">
        <v>0</v>
      </c>
      <c r="L14" s="12">
        <v>5</v>
      </c>
      <c r="M14" s="12">
        <v>0</v>
      </c>
      <c r="N14">
        <v>3</v>
      </c>
      <c r="O14" s="12">
        <v>10</v>
      </c>
      <c r="P14" s="12">
        <v>0</v>
      </c>
      <c r="Q14" s="12">
        <v>10</v>
      </c>
      <c r="R14">
        <v>0</v>
      </c>
      <c r="S14">
        <v>2107.1999999999998</v>
      </c>
      <c r="T14">
        <v>7.2</v>
      </c>
      <c r="U14">
        <v>210</v>
      </c>
      <c r="W14" t="s">
        <v>277</v>
      </c>
      <c r="X14">
        <v>2099</v>
      </c>
      <c r="Y14">
        <v>0</v>
      </c>
      <c r="Z14" t="s">
        <v>213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240</v>
      </c>
      <c r="AG14" t="s">
        <v>109</v>
      </c>
    </row>
    <row r="15" spans="1:33" x14ac:dyDescent="0.25">
      <c r="A15" t="s">
        <v>91</v>
      </c>
      <c r="B15" t="s">
        <v>240</v>
      </c>
      <c r="C15" t="s">
        <v>241</v>
      </c>
      <c r="D15" t="s">
        <v>278</v>
      </c>
      <c r="F15" t="s">
        <v>279</v>
      </c>
      <c r="G15" t="s">
        <v>229</v>
      </c>
      <c r="H15" s="12">
        <v>30</v>
      </c>
      <c r="I15">
        <v>0</v>
      </c>
      <c r="J15">
        <v>0</v>
      </c>
      <c r="K15">
        <v>0</v>
      </c>
      <c r="L15" s="12">
        <v>4</v>
      </c>
      <c r="M15" s="12">
        <v>0</v>
      </c>
      <c r="N15">
        <v>3</v>
      </c>
      <c r="O15" s="12">
        <v>8</v>
      </c>
      <c r="P15" s="12">
        <v>0</v>
      </c>
      <c r="Q15" s="12">
        <v>8</v>
      </c>
      <c r="R15">
        <v>0</v>
      </c>
      <c r="S15">
        <v>998.83</v>
      </c>
      <c r="T15">
        <v>0</v>
      </c>
      <c r="U15">
        <v>124.88</v>
      </c>
      <c r="W15" t="s">
        <v>280</v>
      </c>
      <c r="X15">
        <v>999</v>
      </c>
      <c r="Y15">
        <v>0</v>
      </c>
      <c r="Z15" t="s">
        <v>213</v>
      </c>
      <c r="AA15">
        <v>0</v>
      </c>
      <c r="AB15">
        <v>0</v>
      </c>
      <c r="AC15">
        <v>0</v>
      </c>
      <c r="AD15">
        <v>0</v>
      </c>
      <c r="AE15">
        <v>0</v>
      </c>
      <c r="AF15" t="s">
        <v>240</v>
      </c>
      <c r="AG15" t="s">
        <v>109</v>
      </c>
    </row>
    <row r="16" spans="1:33" x14ac:dyDescent="0.25">
      <c r="A16" t="s">
        <v>91</v>
      </c>
      <c r="B16" t="s">
        <v>240</v>
      </c>
      <c r="C16" t="s">
        <v>241</v>
      </c>
      <c r="D16" t="s">
        <v>281</v>
      </c>
      <c r="F16" t="s">
        <v>282</v>
      </c>
      <c r="G16" t="s">
        <v>229</v>
      </c>
      <c r="H16" s="12">
        <v>10</v>
      </c>
      <c r="I16">
        <v>0</v>
      </c>
      <c r="J16">
        <v>0</v>
      </c>
      <c r="K16">
        <v>0</v>
      </c>
      <c r="L16" s="12">
        <v>0</v>
      </c>
      <c r="M16" s="12">
        <v>0</v>
      </c>
      <c r="O16" s="12">
        <v>1</v>
      </c>
      <c r="P16" s="12">
        <v>0</v>
      </c>
      <c r="Q16" s="12">
        <v>1</v>
      </c>
      <c r="R16">
        <v>0</v>
      </c>
      <c r="S16">
        <v>84</v>
      </c>
      <c r="T16">
        <v>0</v>
      </c>
      <c r="U16">
        <v>84</v>
      </c>
      <c r="W16" t="s">
        <v>283</v>
      </c>
      <c r="X16">
        <v>84</v>
      </c>
      <c r="Y16">
        <v>0</v>
      </c>
      <c r="Z16" t="s">
        <v>213</v>
      </c>
      <c r="AA16">
        <v>0</v>
      </c>
      <c r="AB16">
        <v>0</v>
      </c>
      <c r="AC16">
        <v>0</v>
      </c>
      <c r="AD16">
        <v>0</v>
      </c>
      <c r="AE16">
        <v>0</v>
      </c>
      <c r="AF16" t="s">
        <v>240</v>
      </c>
      <c r="AG16" t="s">
        <v>109</v>
      </c>
    </row>
    <row r="17" spans="1:33" x14ac:dyDescent="0.25">
      <c r="A17" t="s">
        <v>91</v>
      </c>
      <c r="B17" t="s">
        <v>240</v>
      </c>
      <c r="C17" t="s">
        <v>241</v>
      </c>
      <c r="D17" t="s">
        <v>284</v>
      </c>
      <c r="F17" t="s">
        <v>285</v>
      </c>
      <c r="G17" t="s">
        <v>229</v>
      </c>
      <c r="H17" s="12">
        <v>31</v>
      </c>
      <c r="I17">
        <v>0</v>
      </c>
      <c r="J17">
        <v>0</v>
      </c>
      <c r="K17">
        <v>0</v>
      </c>
      <c r="L17" s="12">
        <v>5</v>
      </c>
      <c r="M17" s="12">
        <v>0</v>
      </c>
      <c r="N17">
        <v>2</v>
      </c>
      <c r="O17" s="12">
        <v>5</v>
      </c>
      <c r="P17" s="12">
        <v>0</v>
      </c>
      <c r="Q17" s="12">
        <v>5</v>
      </c>
      <c r="R17">
        <v>0</v>
      </c>
      <c r="S17">
        <v>1199</v>
      </c>
      <c r="T17">
        <v>0</v>
      </c>
      <c r="U17">
        <v>239.8</v>
      </c>
      <c r="W17" t="s">
        <v>286</v>
      </c>
      <c r="X17">
        <v>1199</v>
      </c>
      <c r="Y17">
        <v>0</v>
      </c>
      <c r="Z17" t="s">
        <v>213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240</v>
      </c>
      <c r="AG17" t="s">
        <v>109</v>
      </c>
    </row>
    <row r="18" spans="1:33" x14ac:dyDescent="0.25">
      <c r="A18" t="s">
        <v>91</v>
      </c>
      <c r="B18" t="s">
        <v>240</v>
      </c>
      <c r="C18" t="s">
        <v>241</v>
      </c>
      <c r="D18" t="s">
        <v>287</v>
      </c>
      <c r="F18" t="s">
        <v>288</v>
      </c>
      <c r="G18" t="s">
        <v>229</v>
      </c>
      <c r="H18" s="12">
        <v>30</v>
      </c>
      <c r="I18">
        <v>0.02</v>
      </c>
      <c r="J18">
        <v>0.02</v>
      </c>
      <c r="K18">
        <v>0</v>
      </c>
      <c r="L18" s="12">
        <v>0</v>
      </c>
      <c r="M18" s="12">
        <v>0</v>
      </c>
      <c r="O18" s="12">
        <v>10</v>
      </c>
      <c r="P18" s="12">
        <v>0</v>
      </c>
      <c r="Q18" s="12">
        <v>10</v>
      </c>
      <c r="R18">
        <v>0</v>
      </c>
      <c r="S18">
        <v>1099.6500000000001</v>
      </c>
      <c r="T18">
        <v>0</v>
      </c>
      <c r="U18">
        <v>100</v>
      </c>
      <c r="W18" t="s">
        <v>289</v>
      </c>
      <c r="X18">
        <v>999</v>
      </c>
      <c r="Y18">
        <v>0</v>
      </c>
      <c r="Z18" t="s">
        <v>213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240</v>
      </c>
      <c r="AG18" t="s">
        <v>109</v>
      </c>
    </row>
    <row r="19" spans="1:33" x14ac:dyDescent="0.25">
      <c r="A19" t="s">
        <v>91</v>
      </c>
      <c r="B19" t="s">
        <v>240</v>
      </c>
      <c r="C19" t="s">
        <v>241</v>
      </c>
      <c r="D19" t="s">
        <v>290</v>
      </c>
      <c r="F19" t="s">
        <v>291</v>
      </c>
      <c r="G19" t="s">
        <v>229</v>
      </c>
      <c r="H19" s="12">
        <v>30</v>
      </c>
      <c r="I19">
        <v>0.02</v>
      </c>
      <c r="J19">
        <v>0.02</v>
      </c>
      <c r="K19">
        <v>0</v>
      </c>
      <c r="L19" s="12">
        <v>0</v>
      </c>
      <c r="M19" s="12">
        <v>0</v>
      </c>
      <c r="O19" s="12">
        <v>10</v>
      </c>
      <c r="P19" s="12">
        <v>0</v>
      </c>
      <c r="Q19" s="12">
        <v>10</v>
      </c>
      <c r="R19">
        <v>0</v>
      </c>
      <c r="S19">
        <v>999.6</v>
      </c>
      <c r="T19">
        <v>0</v>
      </c>
      <c r="U19">
        <v>100</v>
      </c>
      <c r="W19" t="s">
        <v>292</v>
      </c>
      <c r="X19">
        <v>999</v>
      </c>
      <c r="Y19">
        <v>0</v>
      </c>
      <c r="Z19" t="s">
        <v>213</v>
      </c>
      <c r="AA19">
        <v>0</v>
      </c>
      <c r="AB19">
        <v>0</v>
      </c>
      <c r="AC19">
        <v>0</v>
      </c>
      <c r="AD19">
        <v>0</v>
      </c>
      <c r="AE19">
        <v>0</v>
      </c>
      <c r="AF19" t="s">
        <v>240</v>
      </c>
      <c r="AG19" t="s">
        <v>109</v>
      </c>
    </row>
    <row r="20" spans="1:33" x14ac:dyDescent="0.25">
      <c r="A20" t="s">
        <v>91</v>
      </c>
      <c r="B20" t="s">
        <v>240</v>
      </c>
      <c r="C20" t="s">
        <v>241</v>
      </c>
      <c r="D20" t="s">
        <v>293</v>
      </c>
      <c r="F20" t="s">
        <v>228</v>
      </c>
      <c r="G20" t="s">
        <v>229</v>
      </c>
      <c r="H20" s="12">
        <v>31</v>
      </c>
      <c r="I20">
        <v>0.04</v>
      </c>
      <c r="J20">
        <v>0.04</v>
      </c>
      <c r="K20">
        <v>0</v>
      </c>
      <c r="L20" s="12">
        <v>9</v>
      </c>
      <c r="M20" s="12">
        <v>0</v>
      </c>
      <c r="N20">
        <v>5</v>
      </c>
      <c r="O20" s="12">
        <v>10</v>
      </c>
      <c r="P20" s="12">
        <v>0</v>
      </c>
      <c r="Q20" s="12">
        <v>10</v>
      </c>
      <c r="R20">
        <v>0</v>
      </c>
      <c r="S20">
        <v>5126.55</v>
      </c>
      <c r="T20">
        <v>116.6</v>
      </c>
      <c r="U20">
        <v>501</v>
      </c>
      <c r="W20" t="s">
        <v>294</v>
      </c>
      <c r="X20">
        <v>5000</v>
      </c>
      <c r="Y20">
        <v>0</v>
      </c>
      <c r="Z20" t="s">
        <v>213</v>
      </c>
      <c r="AA20">
        <v>0</v>
      </c>
      <c r="AB20">
        <v>0</v>
      </c>
      <c r="AC20">
        <v>0</v>
      </c>
      <c r="AD20">
        <v>0</v>
      </c>
      <c r="AE20">
        <v>0</v>
      </c>
      <c r="AF20" t="s">
        <v>240</v>
      </c>
      <c r="AG20" t="s">
        <v>109</v>
      </c>
    </row>
    <row r="21" spans="1:33" x14ac:dyDescent="0.25">
      <c r="A21" t="s">
        <v>91</v>
      </c>
      <c r="B21" t="s">
        <v>240</v>
      </c>
      <c r="C21" t="s">
        <v>241</v>
      </c>
      <c r="D21" t="s">
        <v>295</v>
      </c>
      <c r="F21" t="s">
        <v>296</v>
      </c>
      <c r="G21" t="s">
        <v>229</v>
      </c>
      <c r="H21" s="12">
        <v>40</v>
      </c>
      <c r="I21">
        <v>0.02</v>
      </c>
      <c r="J21">
        <v>0.02</v>
      </c>
      <c r="K21">
        <v>0</v>
      </c>
      <c r="L21" s="12">
        <v>1</v>
      </c>
      <c r="M21" s="12">
        <v>0</v>
      </c>
      <c r="N21">
        <v>1</v>
      </c>
      <c r="O21" s="12">
        <v>10</v>
      </c>
      <c r="P21" s="12">
        <v>0</v>
      </c>
      <c r="Q21" s="12">
        <v>10</v>
      </c>
      <c r="R21">
        <v>0</v>
      </c>
      <c r="S21">
        <v>979.65</v>
      </c>
      <c r="T21">
        <v>0</v>
      </c>
      <c r="U21">
        <v>98</v>
      </c>
      <c r="W21" t="s">
        <v>297</v>
      </c>
      <c r="X21">
        <v>979</v>
      </c>
      <c r="Y21">
        <v>0</v>
      </c>
      <c r="Z21" t="s">
        <v>213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240</v>
      </c>
      <c r="AG21" t="s">
        <v>109</v>
      </c>
    </row>
    <row r="22" spans="1:33" x14ac:dyDescent="0.25">
      <c r="A22" t="s">
        <v>91</v>
      </c>
      <c r="B22" t="s">
        <v>240</v>
      </c>
      <c r="C22" t="s">
        <v>241</v>
      </c>
      <c r="D22" t="s">
        <v>298</v>
      </c>
      <c r="F22" t="s">
        <v>299</v>
      </c>
      <c r="G22" t="s">
        <v>229</v>
      </c>
      <c r="H22" s="12">
        <v>38</v>
      </c>
      <c r="I22">
        <v>0</v>
      </c>
      <c r="J22">
        <v>0</v>
      </c>
      <c r="K22">
        <v>0</v>
      </c>
      <c r="L22" s="12">
        <v>1</v>
      </c>
      <c r="M22" s="12">
        <v>0</v>
      </c>
      <c r="N22">
        <v>1</v>
      </c>
      <c r="O22" s="12">
        <v>12</v>
      </c>
      <c r="P22" s="12">
        <v>0</v>
      </c>
      <c r="Q22" s="12">
        <v>12</v>
      </c>
      <c r="R22">
        <v>0</v>
      </c>
      <c r="S22">
        <v>3708</v>
      </c>
      <c r="T22">
        <v>0</v>
      </c>
      <c r="U22">
        <v>309</v>
      </c>
      <c r="W22" t="s">
        <v>231</v>
      </c>
      <c r="X22">
        <v>3708</v>
      </c>
      <c r="Y22">
        <v>40</v>
      </c>
      <c r="Z22" t="s">
        <v>213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240</v>
      </c>
      <c r="AG22" t="s">
        <v>109</v>
      </c>
    </row>
    <row r="23" spans="1:33" x14ac:dyDescent="0.25">
      <c r="A23" t="s">
        <v>91</v>
      </c>
      <c r="B23" t="s">
        <v>240</v>
      </c>
      <c r="C23" t="s">
        <v>241</v>
      </c>
      <c r="D23" t="s">
        <v>300</v>
      </c>
      <c r="F23" t="s">
        <v>301</v>
      </c>
      <c r="G23" t="s">
        <v>229</v>
      </c>
      <c r="H23" s="12">
        <v>39</v>
      </c>
      <c r="I23">
        <v>0</v>
      </c>
      <c r="J23">
        <v>0</v>
      </c>
      <c r="K23">
        <v>0</v>
      </c>
      <c r="L23" s="12">
        <v>0</v>
      </c>
      <c r="M23" s="12">
        <v>0</v>
      </c>
      <c r="O23" s="12">
        <v>10</v>
      </c>
      <c r="P23" s="12">
        <v>0</v>
      </c>
      <c r="Q23" s="12">
        <v>10</v>
      </c>
      <c r="R23">
        <v>0</v>
      </c>
      <c r="S23">
        <v>1300</v>
      </c>
      <c r="T23">
        <v>0</v>
      </c>
      <c r="U23">
        <v>130</v>
      </c>
      <c r="W23" t="s">
        <v>302</v>
      </c>
      <c r="X23">
        <v>1300</v>
      </c>
      <c r="Y23">
        <v>0</v>
      </c>
      <c r="Z23" t="s">
        <v>213</v>
      </c>
      <c r="AA23">
        <v>0</v>
      </c>
      <c r="AB23">
        <v>0</v>
      </c>
      <c r="AC23">
        <v>0</v>
      </c>
      <c r="AD23">
        <v>0</v>
      </c>
      <c r="AE23">
        <v>0</v>
      </c>
      <c r="AF23" t="s">
        <v>240</v>
      </c>
      <c r="AG23" t="s">
        <v>109</v>
      </c>
    </row>
    <row r="24" spans="1:33" x14ac:dyDescent="0.25">
      <c r="A24" t="s">
        <v>91</v>
      </c>
      <c r="B24" t="s">
        <v>240</v>
      </c>
      <c r="C24" t="s">
        <v>241</v>
      </c>
      <c r="D24" t="s">
        <v>303</v>
      </c>
      <c r="F24" t="s">
        <v>304</v>
      </c>
      <c r="G24" t="s">
        <v>229</v>
      </c>
      <c r="H24" s="12">
        <v>31</v>
      </c>
      <c r="I24">
        <v>0</v>
      </c>
      <c r="J24">
        <v>0</v>
      </c>
      <c r="K24">
        <v>0</v>
      </c>
      <c r="L24" s="12">
        <v>4</v>
      </c>
      <c r="M24" s="12">
        <v>0</v>
      </c>
      <c r="N24">
        <v>3</v>
      </c>
      <c r="O24" s="12">
        <v>12</v>
      </c>
      <c r="P24" s="12">
        <v>0</v>
      </c>
      <c r="Q24" s="12">
        <v>12</v>
      </c>
      <c r="R24">
        <v>0</v>
      </c>
      <c r="S24">
        <v>1809.7</v>
      </c>
      <c r="T24">
        <v>9.6999999999999993</v>
      </c>
      <c r="U24">
        <v>150</v>
      </c>
      <c r="W24" t="s">
        <v>305</v>
      </c>
      <c r="X24">
        <v>1800</v>
      </c>
      <c r="Y24">
        <v>40</v>
      </c>
      <c r="Z24" t="s">
        <v>213</v>
      </c>
      <c r="AA24">
        <v>0</v>
      </c>
      <c r="AB24">
        <v>0</v>
      </c>
      <c r="AC24">
        <v>0</v>
      </c>
      <c r="AD24">
        <v>0</v>
      </c>
      <c r="AE24">
        <v>0</v>
      </c>
      <c r="AF24" t="s">
        <v>240</v>
      </c>
      <c r="AG24" t="s">
        <v>109</v>
      </c>
    </row>
    <row r="25" spans="1:33" x14ac:dyDescent="0.25">
      <c r="A25" t="s">
        <v>91</v>
      </c>
      <c r="B25" t="s">
        <v>240</v>
      </c>
      <c r="C25" t="s">
        <v>241</v>
      </c>
      <c r="D25" t="s">
        <v>306</v>
      </c>
      <c r="F25" t="s">
        <v>307</v>
      </c>
      <c r="G25" t="s">
        <v>229</v>
      </c>
      <c r="H25" s="12">
        <v>40</v>
      </c>
      <c r="I25">
        <v>0.02</v>
      </c>
      <c r="J25">
        <v>0.02</v>
      </c>
      <c r="K25">
        <v>0</v>
      </c>
      <c r="L25" s="12">
        <v>0</v>
      </c>
      <c r="M25" s="12">
        <v>0</v>
      </c>
      <c r="O25" s="12">
        <v>10</v>
      </c>
      <c r="P25" s="12">
        <v>0</v>
      </c>
      <c r="Q25" s="12">
        <v>10</v>
      </c>
      <c r="R25">
        <v>0</v>
      </c>
      <c r="S25">
        <v>699.5</v>
      </c>
      <c r="T25">
        <v>0</v>
      </c>
      <c r="U25">
        <v>70</v>
      </c>
      <c r="W25" t="s">
        <v>308</v>
      </c>
      <c r="X25">
        <v>699</v>
      </c>
      <c r="Y25">
        <v>0</v>
      </c>
      <c r="Z25" t="s">
        <v>213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240</v>
      </c>
      <c r="AG25" t="s">
        <v>109</v>
      </c>
    </row>
    <row r="26" spans="1:33" x14ac:dyDescent="0.25">
      <c r="A26" t="s">
        <v>91</v>
      </c>
      <c r="B26" t="s">
        <v>240</v>
      </c>
      <c r="C26" t="s">
        <v>241</v>
      </c>
      <c r="D26" t="s">
        <v>309</v>
      </c>
      <c r="F26" t="s">
        <v>310</v>
      </c>
      <c r="G26" t="s">
        <v>229</v>
      </c>
      <c r="H26" s="12">
        <v>31</v>
      </c>
      <c r="I26">
        <v>0.03</v>
      </c>
      <c r="J26">
        <v>0.03</v>
      </c>
      <c r="K26">
        <v>0</v>
      </c>
      <c r="L26" s="12">
        <v>1</v>
      </c>
      <c r="M26" s="12">
        <v>0</v>
      </c>
      <c r="N26">
        <v>1</v>
      </c>
      <c r="O26" s="12">
        <v>10</v>
      </c>
      <c r="P26" s="12">
        <v>0</v>
      </c>
      <c r="Q26" s="12">
        <v>10</v>
      </c>
      <c r="R26">
        <v>0</v>
      </c>
      <c r="S26">
        <v>699.55</v>
      </c>
      <c r="T26">
        <v>0</v>
      </c>
      <c r="U26">
        <v>70</v>
      </c>
      <c r="W26" t="s">
        <v>311</v>
      </c>
      <c r="X26">
        <v>699</v>
      </c>
      <c r="Y26">
        <v>0</v>
      </c>
      <c r="Z26" t="s">
        <v>213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240</v>
      </c>
      <c r="AG26" t="s">
        <v>109</v>
      </c>
    </row>
    <row r="27" spans="1:33" x14ac:dyDescent="0.25">
      <c r="A27" t="s">
        <v>91</v>
      </c>
      <c r="B27" t="s">
        <v>240</v>
      </c>
      <c r="C27" t="s">
        <v>241</v>
      </c>
      <c r="D27" t="s">
        <v>312</v>
      </c>
      <c r="F27" t="s">
        <v>313</v>
      </c>
      <c r="G27" t="s">
        <v>229</v>
      </c>
      <c r="H27" s="12">
        <v>40</v>
      </c>
      <c r="I27">
        <v>0</v>
      </c>
      <c r="J27">
        <v>0</v>
      </c>
      <c r="K27">
        <v>0</v>
      </c>
      <c r="L27" s="12">
        <v>28</v>
      </c>
      <c r="M27" s="12">
        <v>0</v>
      </c>
      <c r="N27">
        <v>18</v>
      </c>
      <c r="O27" s="12">
        <v>10</v>
      </c>
      <c r="P27" s="12">
        <v>0</v>
      </c>
      <c r="Q27" s="12">
        <v>10</v>
      </c>
      <c r="R27">
        <v>0</v>
      </c>
      <c r="S27">
        <v>2999.45</v>
      </c>
      <c r="T27">
        <v>199.45</v>
      </c>
      <c r="U27">
        <v>280</v>
      </c>
      <c r="W27" t="s">
        <v>314</v>
      </c>
      <c r="X27">
        <v>2800</v>
      </c>
      <c r="Y27">
        <v>0</v>
      </c>
      <c r="Z27" t="s">
        <v>213</v>
      </c>
      <c r="AA27">
        <v>0</v>
      </c>
      <c r="AB27">
        <v>0</v>
      </c>
      <c r="AC27">
        <v>0</v>
      </c>
      <c r="AD27">
        <v>0</v>
      </c>
      <c r="AE27">
        <v>0</v>
      </c>
      <c r="AF27" t="s">
        <v>240</v>
      </c>
      <c r="AG27" t="s">
        <v>109</v>
      </c>
    </row>
    <row r="28" spans="1:33" x14ac:dyDescent="0.25">
      <c r="A28" t="s">
        <v>91</v>
      </c>
      <c r="B28" t="s">
        <v>240</v>
      </c>
      <c r="C28" t="s">
        <v>241</v>
      </c>
      <c r="D28" t="s">
        <v>315</v>
      </c>
      <c r="F28" t="s">
        <v>316</v>
      </c>
      <c r="G28" t="s">
        <v>229</v>
      </c>
      <c r="H28" s="12">
        <v>39</v>
      </c>
      <c r="I28">
        <v>0</v>
      </c>
      <c r="J28">
        <v>0</v>
      </c>
      <c r="K28">
        <v>0</v>
      </c>
      <c r="L28" s="12">
        <v>22</v>
      </c>
      <c r="M28" s="12">
        <v>0</v>
      </c>
      <c r="N28">
        <v>12</v>
      </c>
      <c r="O28" s="12">
        <v>10</v>
      </c>
      <c r="P28" s="12">
        <v>0</v>
      </c>
      <c r="Q28" s="12">
        <v>10</v>
      </c>
      <c r="R28">
        <v>0</v>
      </c>
      <c r="S28">
        <v>1361.3</v>
      </c>
      <c r="T28">
        <v>11.3</v>
      </c>
      <c r="U28">
        <v>135</v>
      </c>
      <c r="W28" t="s">
        <v>317</v>
      </c>
      <c r="X28">
        <v>1350</v>
      </c>
      <c r="Y28">
        <v>60</v>
      </c>
      <c r="Z28" t="s">
        <v>213</v>
      </c>
      <c r="AA28">
        <v>0</v>
      </c>
      <c r="AB28">
        <v>0</v>
      </c>
      <c r="AC28">
        <v>0</v>
      </c>
      <c r="AD28">
        <v>0</v>
      </c>
      <c r="AE28">
        <v>0</v>
      </c>
      <c r="AF28" t="s">
        <v>240</v>
      </c>
      <c r="AG28" t="s">
        <v>109</v>
      </c>
    </row>
    <row r="29" spans="1:33" x14ac:dyDescent="0.25">
      <c r="A29" t="s">
        <v>91</v>
      </c>
      <c r="B29" t="s">
        <v>240</v>
      </c>
      <c r="C29" t="s">
        <v>241</v>
      </c>
      <c r="D29" t="s">
        <v>318</v>
      </c>
      <c r="F29" t="s">
        <v>319</v>
      </c>
      <c r="G29" t="s">
        <v>229</v>
      </c>
      <c r="H29" s="12">
        <v>10</v>
      </c>
      <c r="I29">
        <v>0</v>
      </c>
      <c r="J29">
        <v>0</v>
      </c>
      <c r="K29">
        <v>0</v>
      </c>
      <c r="L29" s="12">
        <v>0</v>
      </c>
      <c r="M29" s="12">
        <v>0</v>
      </c>
      <c r="O29" s="12">
        <v>1</v>
      </c>
      <c r="P29" s="12">
        <v>0</v>
      </c>
      <c r="Q29" s="12">
        <v>1</v>
      </c>
      <c r="R29">
        <v>0</v>
      </c>
      <c r="S29">
        <v>2980</v>
      </c>
      <c r="T29">
        <v>0</v>
      </c>
      <c r="U29">
        <v>2980</v>
      </c>
      <c r="W29" t="s">
        <v>320</v>
      </c>
      <c r="X29">
        <v>2980</v>
      </c>
      <c r="Y29">
        <v>0</v>
      </c>
      <c r="Z29" t="s">
        <v>213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240</v>
      </c>
      <c r="AG29" t="s">
        <v>109</v>
      </c>
    </row>
    <row r="30" spans="1:33" x14ac:dyDescent="0.25">
      <c r="A30" t="s">
        <v>91</v>
      </c>
      <c r="B30" t="s">
        <v>240</v>
      </c>
      <c r="C30" t="s">
        <v>241</v>
      </c>
      <c r="D30" t="s">
        <v>321</v>
      </c>
      <c r="F30" t="s">
        <v>322</v>
      </c>
      <c r="G30" t="s">
        <v>229</v>
      </c>
      <c r="H30" s="12">
        <v>31</v>
      </c>
      <c r="I30">
        <v>0.01</v>
      </c>
      <c r="J30">
        <v>0.01</v>
      </c>
      <c r="K30">
        <v>640</v>
      </c>
      <c r="L30" s="12">
        <v>4</v>
      </c>
      <c r="M30" s="12">
        <v>0</v>
      </c>
      <c r="N30">
        <v>3</v>
      </c>
      <c r="O30" s="12">
        <v>10</v>
      </c>
      <c r="P30" s="12">
        <v>4</v>
      </c>
      <c r="Q30" s="12">
        <v>6</v>
      </c>
      <c r="R30">
        <v>0</v>
      </c>
      <c r="S30">
        <v>964.9</v>
      </c>
      <c r="T30">
        <v>5.05</v>
      </c>
      <c r="U30">
        <v>160</v>
      </c>
      <c r="V30" t="s">
        <v>232</v>
      </c>
      <c r="W30" t="s">
        <v>323</v>
      </c>
      <c r="X30">
        <v>1599</v>
      </c>
      <c r="Y30">
        <v>0</v>
      </c>
      <c r="Z30" t="s">
        <v>213</v>
      </c>
      <c r="AA30">
        <v>640</v>
      </c>
      <c r="AB30">
        <v>0</v>
      </c>
      <c r="AC30">
        <v>0</v>
      </c>
      <c r="AD30">
        <v>0</v>
      </c>
      <c r="AE30">
        <v>0</v>
      </c>
      <c r="AF30" t="s">
        <v>240</v>
      </c>
      <c r="AG30" t="s">
        <v>109</v>
      </c>
    </row>
    <row r="31" spans="1:33" x14ac:dyDescent="0.25">
      <c r="A31" t="s">
        <v>91</v>
      </c>
      <c r="B31" t="s">
        <v>240</v>
      </c>
      <c r="C31" t="s">
        <v>241</v>
      </c>
      <c r="D31" t="s">
        <v>324</v>
      </c>
      <c r="F31" t="s">
        <v>325</v>
      </c>
      <c r="G31" t="s">
        <v>229</v>
      </c>
      <c r="H31" s="12">
        <v>31</v>
      </c>
      <c r="I31">
        <v>0.02</v>
      </c>
      <c r="J31">
        <v>0.02</v>
      </c>
      <c r="K31">
        <v>760</v>
      </c>
      <c r="L31" s="12">
        <v>7</v>
      </c>
      <c r="M31" s="12">
        <v>0</v>
      </c>
      <c r="N31">
        <v>4</v>
      </c>
      <c r="O31" s="12">
        <v>10</v>
      </c>
      <c r="P31" s="12">
        <v>4</v>
      </c>
      <c r="Q31" s="12">
        <v>6</v>
      </c>
      <c r="R31">
        <v>0</v>
      </c>
      <c r="S31">
        <v>1153.55</v>
      </c>
      <c r="T31">
        <v>13.65</v>
      </c>
      <c r="U31">
        <v>190</v>
      </c>
      <c r="V31" t="s">
        <v>326</v>
      </c>
      <c r="W31" t="s">
        <v>327</v>
      </c>
      <c r="X31">
        <v>1898</v>
      </c>
      <c r="Y31">
        <v>60</v>
      </c>
      <c r="Z31" t="s">
        <v>213</v>
      </c>
      <c r="AA31">
        <v>760</v>
      </c>
      <c r="AB31">
        <v>0</v>
      </c>
      <c r="AC31">
        <v>0</v>
      </c>
      <c r="AD31">
        <v>0</v>
      </c>
      <c r="AE31">
        <v>0</v>
      </c>
      <c r="AF31" t="s">
        <v>240</v>
      </c>
      <c r="AG31" t="s">
        <v>109</v>
      </c>
    </row>
    <row r="32" spans="1:33" x14ac:dyDescent="0.25">
      <c r="A32" t="s">
        <v>91</v>
      </c>
      <c r="B32" t="s">
        <v>240</v>
      </c>
      <c r="C32" t="s">
        <v>241</v>
      </c>
      <c r="D32" t="s">
        <v>328</v>
      </c>
      <c r="F32" t="s">
        <v>329</v>
      </c>
      <c r="G32" t="s">
        <v>229</v>
      </c>
      <c r="H32" s="12">
        <v>31</v>
      </c>
      <c r="I32">
        <v>0</v>
      </c>
      <c r="J32">
        <v>0</v>
      </c>
      <c r="K32">
        <v>1668</v>
      </c>
      <c r="L32" s="12">
        <v>0</v>
      </c>
      <c r="M32" s="12">
        <v>0</v>
      </c>
      <c r="O32" s="12">
        <v>10</v>
      </c>
      <c r="P32" s="12">
        <v>6</v>
      </c>
      <c r="Q32" s="12">
        <v>4</v>
      </c>
      <c r="R32">
        <v>0</v>
      </c>
      <c r="S32">
        <v>1112</v>
      </c>
      <c r="T32">
        <v>0</v>
      </c>
      <c r="U32">
        <v>278</v>
      </c>
      <c r="V32" t="s">
        <v>330</v>
      </c>
      <c r="W32" t="s">
        <v>331</v>
      </c>
      <c r="X32">
        <v>2780</v>
      </c>
      <c r="Y32">
        <v>0</v>
      </c>
      <c r="Z32" t="s">
        <v>213</v>
      </c>
      <c r="AA32">
        <v>1668</v>
      </c>
      <c r="AB32">
        <v>0</v>
      </c>
      <c r="AC32">
        <v>0</v>
      </c>
      <c r="AD32">
        <v>0</v>
      </c>
      <c r="AE32">
        <v>0</v>
      </c>
      <c r="AF32" t="s">
        <v>240</v>
      </c>
      <c r="AG32" t="s">
        <v>109</v>
      </c>
    </row>
    <row r="33" spans="1:17" x14ac:dyDescent="0.25">
      <c r="F33"/>
      <c r="H33" s="12"/>
      <c r="L33" s="12"/>
      <c r="M33" s="12"/>
      <c r="O33" s="12"/>
      <c r="P33" s="12"/>
      <c r="Q33" s="12"/>
    </row>
    <row r="34" spans="1:17" x14ac:dyDescent="0.25">
      <c r="A34" s="14" t="s">
        <v>215</v>
      </c>
      <c r="B34" s="14" t="s">
        <v>59</v>
      </c>
      <c r="C34" s="14" t="s">
        <v>81</v>
      </c>
      <c r="D34" s="14" t="s">
        <v>217</v>
      </c>
      <c r="E34" s="14" t="s">
        <v>216</v>
      </c>
      <c r="F34" s="14" t="s">
        <v>219</v>
      </c>
      <c r="G34" s="14" t="s">
        <v>220</v>
      </c>
    </row>
    <row r="35" spans="1:17" x14ac:dyDescent="0.25">
      <c r="A35" t="s">
        <v>240</v>
      </c>
      <c r="B35" t="s">
        <v>242</v>
      </c>
      <c r="C35" t="s">
        <v>213</v>
      </c>
      <c r="D35" t="s">
        <v>229</v>
      </c>
      <c r="E35" s="2">
        <v>44044</v>
      </c>
      <c r="F35" s="2"/>
      <c r="G35" s="8"/>
    </row>
    <row r="36" spans="1:17" x14ac:dyDescent="0.25">
      <c r="A36" t="s">
        <v>240</v>
      </c>
      <c r="B36" t="s">
        <v>245</v>
      </c>
      <c r="C36" t="s">
        <v>213</v>
      </c>
      <c r="D36" t="s">
        <v>229</v>
      </c>
      <c r="E36" s="2">
        <v>44162</v>
      </c>
      <c r="F36" s="2">
        <f>E35</f>
        <v>44044</v>
      </c>
      <c r="G36" s="9">
        <f>E36-F36</f>
        <v>118</v>
      </c>
      <c r="H36" s="6"/>
    </row>
    <row r="37" spans="1:17" x14ac:dyDescent="0.25">
      <c r="A37" t="s">
        <v>240</v>
      </c>
      <c r="B37" t="s">
        <v>248</v>
      </c>
      <c r="C37" t="s">
        <v>213</v>
      </c>
      <c r="D37" t="s">
        <v>229</v>
      </c>
      <c r="E37" s="2">
        <v>44162</v>
      </c>
      <c r="F37" s="2">
        <f t="shared" ref="F37:F65" si="0">E36</f>
        <v>44162</v>
      </c>
      <c r="G37" s="9">
        <f t="shared" ref="G37:G65" si="1">E37-F37</f>
        <v>0</v>
      </c>
      <c r="H37" s="6"/>
    </row>
    <row r="38" spans="1:17" x14ac:dyDescent="0.25">
      <c r="A38" t="s">
        <v>240</v>
      </c>
      <c r="B38" t="s">
        <v>249</v>
      </c>
      <c r="C38" t="s">
        <v>213</v>
      </c>
      <c r="D38" t="s">
        <v>229</v>
      </c>
      <c r="E38" s="2">
        <v>44162</v>
      </c>
      <c r="F38" s="2">
        <f t="shared" si="0"/>
        <v>44162</v>
      </c>
      <c r="G38" s="9">
        <f t="shared" si="1"/>
        <v>0</v>
      </c>
      <c r="H38" s="6"/>
    </row>
    <row r="39" spans="1:17" x14ac:dyDescent="0.25">
      <c r="A39" t="s">
        <v>240</v>
      </c>
      <c r="B39" t="s">
        <v>251</v>
      </c>
      <c r="C39" t="s">
        <v>213</v>
      </c>
      <c r="D39" t="s">
        <v>229</v>
      </c>
      <c r="E39" s="2">
        <v>44164</v>
      </c>
      <c r="F39" s="2">
        <f t="shared" si="0"/>
        <v>44162</v>
      </c>
      <c r="G39" s="9">
        <f t="shared" si="1"/>
        <v>2</v>
      </c>
      <c r="H39" s="6"/>
    </row>
    <row r="40" spans="1:17" x14ac:dyDescent="0.25">
      <c r="A40" t="s">
        <v>240</v>
      </c>
      <c r="B40" t="s">
        <v>254</v>
      </c>
      <c r="C40" t="s">
        <v>213</v>
      </c>
      <c r="D40" t="s">
        <v>229</v>
      </c>
      <c r="E40" s="2">
        <v>44181</v>
      </c>
      <c r="F40" s="2">
        <f t="shared" si="0"/>
        <v>44164</v>
      </c>
      <c r="G40" s="9">
        <f t="shared" si="1"/>
        <v>17</v>
      </c>
      <c r="H40" s="6"/>
    </row>
    <row r="41" spans="1:17" x14ac:dyDescent="0.25">
      <c r="A41" t="s">
        <v>240</v>
      </c>
      <c r="B41" t="s">
        <v>257</v>
      </c>
      <c r="C41" t="s">
        <v>213</v>
      </c>
      <c r="D41" t="s">
        <v>229</v>
      </c>
      <c r="E41" s="2">
        <v>44189</v>
      </c>
      <c r="F41" s="2">
        <f t="shared" si="0"/>
        <v>44181</v>
      </c>
      <c r="G41" s="9">
        <f t="shared" si="1"/>
        <v>8</v>
      </c>
      <c r="H41" s="6"/>
    </row>
    <row r="42" spans="1:17" x14ac:dyDescent="0.25">
      <c r="A42" t="s">
        <v>240</v>
      </c>
      <c r="B42" t="s">
        <v>260</v>
      </c>
      <c r="C42" t="s">
        <v>213</v>
      </c>
      <c r="D42" t="s">
        <v>229</v>
      </c>
      <c r="E42" s="2">
        <v>44235</v>
      </c>
      <c r="F42" s="2">
        <f t="shared" si="0"/>
        <v>44189</v>
      </c>
      <c r="G42" s="9">
        <f t="shared" si="1"/>
        <v>46</v>
      </c>
      <c r="H42" s="6"/>
    </row>
    <row r="43" spans="1:17" x14ac:dyDescent="0.25">
      <c r="A43" t="s">
        <v>240</v>
      </c>
      <c r="B43" t="s">
        <v>263</v>
      </c>
      <c r="C43" t="s">
        <v>213</v>
      </c>
      <c r="D43" t="s">
        <v>229</v>
      </c>
      <c r="E43" s="2">
        <v>44256</v>
      </c>
      <c r="F43" s="2">
        <f t="shared" si="0"/>
        <v>44235</v>
      </c>
      <c r="G43" s="9">
        <f t="shared" si="1"/>
        <v>21</v>
      </c>
      <c r="H43" s="6"/>
    </row>
    <row r="44" spans="1:17" x14ac:dyDescent="0.25">
      <c r="A44" t="s">
        <v>240</v>
      </c>
      <c r="B44" t="s">
        <v>266</v>
      </c>
      <c r="C44" t="s">
        <v>213</v>
      </c>
      <c r="D44" t="s">
        <v>229</v>
      </c>
      <c r="E44" s="2">
        <v>44285</v>
      </c>
      <c r="F44" s="2">
        <f t="shared" si="0"/>
        <v>44256</v>
      </c>
      <c r="G44" s="9">
        <f t="shared" si="1"/>
        <v>29</v>
      </c>
      <c r="H44" s="6"/>
    </row>
    <row r="45" spans="1:17" x14ac:dyDescent="0.25">
      <c r="A45" t="s">
        <v>240</v>
      </c>
      <c r="B45" t="s">
        <v>269</v>
      </c>
      <c r="C45" t="s">
        <v>213</v>
      </c>
      <c r="D45" t="s">
        <v>229</v>
      </c>
      <c r="E45" s="2">
        <v>44306</v>
      </c>
      <c r="F45" s="2">
        <f t="shared" si="0"/>
        <v>44285</v>
      </c>
      <c r="G45" s="9">
        <f t="shared" si="1"/>
        <v>21</v>
      </c>
      <c r="H45" s="6"/>
    </row>
    <row r="46" spans="1:17" x14ac:dyDescent="0.25">
      <c r="A46" t="s">
        <v>240</v>
      </c>
      <c r="B46" t="s">
        <v>272</v>
      </c>
      <c r="C46" t="s">
        <v>213</v>
      </c>
      <c r="D46" t="s">
        <v>229</v>
      </c>
      <c r="E46" s="2">
        <v>44312</v>
      </c>
      <c r="F46" s="2">
        <f t="shared" si="0"/>
        <v>44306</v>
      </c>
      <c r="G46" s="9">
        <f t="shared" si="1"/>
        <v>6</v>
      </c>
      <c r="H46" s="6"/>
    </row>
    <row r="47" spans="1:17" x14ac:dyDescent="0.25">
      <c r="A47" t="s">
        <v>240</v>
      </c>
      <c r="B47" t="s">
        <v>275</v>
      </c>
      <c r="C47" t="s">
        <v>213</v>
      </c>
      <c r="D47" t="s">
        <v>229</v>
      </c>
      <c r="E47" s="2">
        <v>44338</v>
      </c>
      <c r="F47" s="2">
        <f t="shared" si="0"/>
        <v>44312</v>
      </c>
      <c r="G47" s="9">
        <f t="shared" si="1"/>
        <v>26</v>
      </c>
      <c r="H47" s="6"/>
    </row>
    <row r="48" spans="1:17" x14ac:dyDescent="0.25">
      <c r="A48" t="s">
        <v>240</v>
      </c>
      <c r="B48" t="s">
        <v>278</v>
      </c>
      <c r="C48" t="s">
        <v>213</v>
      </c>
      <c r="D48" t="s">
        <v>229</v>
      </c>
      <c r="E48" s="2">
        <v>44357</v>
      </c>
      <c r="F48" s="2">
        <f t="shared" si="0"/>
        <v>44338</v>
      </c>
      <c r="G48" s="9">
        <f t="shared" si="1"/>
        <v>19</v>
      </c>
      <c r="H48" s="6"/>
    </row>
    <row r="49" spans="1:8" x14ac:dyDescent="0.25">
      <c r="A49" t="s">
        <v>240</v>
      </c>
      <c r="B49" t="s">
        <v>281</v>
      </c>
      <c r="C49" t="s">
        <v>213</v>
      </c>
      <c r="D49" t="s">
        <v>229</v>
      </c>
      <c r="E49" s="2">
        <v>44366</v>
      </c>
      <c r="F49" s="2">
        <f t="shared" si="0"/>
        <v>44357</v>
      </c>
      <c r="G49" s="9">
        <f t="shared" si="1"/>
        <v>9</v>
      </c>
      <c r="H49" s="6"/>
    </row>
    <row r="50" spans="1:8" x14ac:dyDescent="0.25">
      <c r="A50" t="s">
        <v>240</v>
      </c>
      <c r="B50" t="s">
        <v>284</v>
      </c>
      <c r="C50" t="s">
        <v>213</v>
      </c>
      <c r="D50" t="s">
        <v>229</v>
      </c>
      <c r="E50" t="s">
        <v>285</v>
      </c>
      <c r="F50" s="2">
        <f t="shared" si="0"/>
        <v>44366</v>
      </c>
      <c r="G50" s="9">
        <f t="shared" si="1"/>
        <v>51</v>
      </c>
      <c r="H50" s="6"/>
    </row>
    <row r="51" spans="1:8" x14ac:dyDescent="0.25">
      <c r="A51" t="s">
        <v>240</v>
      </c>
      <c r="B51" t="s">
        <v>287</v>
      </c>
      <c r="C51" t="s">
        <v>213</v>
      </c>
      <c r="D51" t="s">
        <v>229</v>
      </c>
      <c r="E51" s="2">
        <v>44513</v>
      </c>
      <c r="F51" s="2" t="str">
        <f t="shared" si="0"/>
        <v>2021-08-09</v>
      </c>
      <c r="G51" s="9">
        <f t="shared" si="1"/>
        <v>96</v>
      </c>
      <c r="H51" s="6"/>
    </row>
    <row r="52" spans="1:8" x14ac:dyDescent="0.25">
      <c r="A52" t="s">
        <v>240</v>
      </c>
      <c r="B52" t="s">
        <v>290</v>
      </c>
      <c r="C52" t="s">
        <v>213</v>
      </c>
      <c r="D52" t="s">
        <v>229</v>
      </c>
      <c r="E52" s="2">
        <v>44515</v>
      </c>
      <c r="F52" s="2">
        <f t="shared" si="0"/>
        <v>44513</v>
      </c>
      <c r="G52" s="9">
        <f t="shared" si="1"/>
        <v>2</v>
      </c>
      <c r="H52" s="6"/>
    </row>
    <row r="53" spans="1:8" x14ac:dyDescent="0.25">
      <c r="A53" t="s">
        <v>240</v>
      </c>
      <c r="B53" t="s">
        <v>293</v>
      </c>
      <c r="C53" t="s">
        <v>213</v>
      </c>
      <c r="D53" t="s">
        <v>229</v>
      </c>
      <c r="E53" s="2">
        <v>44749</v>
      </c>
      <c r="F53" s="2">
        <f t="shared" si="0"/>
        <v>44515</v>
      </c>
      <c r="G53" s="9">
        <f t="shared" si="1"/>
        <v>234</v>
      </c>
      <c r="H53" s="6"/>
    </row>
    <row r="54" spans="1:8" x14ac:dyDescent="0.25">
      <c r="A54" t="s">
        <v>240</v>
      </c>
      <c r="B54" t="s">
        <v>295</v>
      </c>
      <c r="C54" t="s">
        <v>213</v>
      </c>
      <c r="D54" t="s">
        <v>229</v>
      </c>
      <c r="E54" s="2">
        <v>44800</v>
      </c>
      <c r="F54" s="2">
        <f t="shared" si="0"/>
        <v>44749</v>
      </c>
      <c r="G54" s="9">
        <f t="shared" si="1"/>
        <v>51</v>
      </c>
      <c r="H54" s="6"/>
    </row>
    <row r="55" spans="1:8" x14ac:dyDescent="0.25">
      <c r="A55" t="s">
        <v>240</v>
      </c>
      <c r="B55" t="s">
        <v>298</v>
      </c>
      <c r="C55" t="s">
        <v>213</v>
      </c>
      <c r="D55" t="s">
        <v>229</v>
      </c>
      <c r="E55" s="2">
        <v>44837</v>
      </c>
      <c r="F55" s="2">
        <f t="shared" si="0"/>
        <v>44800</v>
      </c>
      <c r="G55" s="9">
        <f t="shared" si="1"/>
        <v>37</v>
      </c>
      <c r="H55" s="6"/>
    </row>
    <row r="56" spans="1:8" x14ac:dyDescent="0.25">
      <c r="A56" t="s">
        <v>240</v>
      </c>
      <c r="B56" t="s">
        <v>300</v>
      </c>
      <c r="C56" t="s">
        <v>213</v>
      </c>
      <c r="D56" t="s">
        <v>229</v>
      </c>
      <c r="E56" s="2">
        <v>44866</v>
      </c>
      <c r="F56" s="2">
        <f t="shared" si="0"/>
        <v>44837</v>
      </c>
      <c r="G56" s="9">
        <f t="shared" si="1"/>
        <v>29</v>
      </c>
      <c r="H56" s="6"/>
    </row>
    <row r="57" spans="1:8" x14ac:dyDescent="0.25">
      <c r="A57" t="s">
        <v>240</v>
      </c>
      <c r="B57" t="s">
        <v>303</v>
      </c>
      <c r="C57" t="s">
        <v>213</v>
      </c>
      <c r="D57" t="s">
        <v>229</v>
      </c>
      <c r="E57" s="2">
        <v>44907</v>
      </c>
      <c r="F57" s="2">
        <f t="shared" si="0"/>
        <v>44866</v>
      </c>
      <c r="G57" s="9">
        <f>E57-F57</f>
        <v>41</v>
      </c>
      <c r="H57" s="6"/>
    </row>
    <row r="58" spans="1:8" x14ac:dyDescent="0.25">
      <c r="A58" t="s">
        <v>240</v>
      </c>
      <c r="B58" t="s">
        <v>306</v>
      </c>
      <c r="C58" t="s">
        <v>213</v>
      </c>
      <c r="D58" t="s">
        <v>229</v>
      </c>
      <c r="E58" s="2">
        <v>45007</v>
      </c>
      <c r="F58" s="2">
        <f t="shared" si="0"/>
        <v>44907</v>
      </c>
      <c r="G58" s="9">
        <f t="shared" si="1"/>
        <v>100</v>
      </c>
      <c r="H58" s="6"/>
    </row>
    <row r="59" spans="1:8" x14ac:dyDescent="0.25">
      <c r="A59" t="s">
        <v>240</v>
      </c>
      <c r="B59" t="s">
        <v>309</v>
      </c>
      <c r="C59" t="s">
        <v>213</v>
      </c>
      <c r="D59" t="s">
        <v>229</v>
      </c>
      <c r="E59" s="2">
        <v>45015</v>
      </c>
      <c r="F59" s="2">
        <f t="shared" si="0"/>
        <v>45007</v>
      </c>
      <c r="G59" s="9">
        <f t="shared" si="1"/>
        <v>8</v>
      </c>
      <c r="H59" s="6"/>
    </row>
    <row r="60" spans="1:8" x14ac:dyDescent="0.25">
      <c r="A60" t="s">
        <v>240</v>
      </c>
      <c r="B60" t="s">
        <v>312</v>
      </c>
      <c r="C60" t="s">
        <v>213</v>
      </c>
      <c r="D60" t="s">
        <v>229</v>
      </c>
      <c r="E60" s="2">
        <v>45139</v>
      </c>
      <c r="F60" s="2">
        <f t="shared" si="0"/>
        <v>45015</v>
      </c>
      <c r="G60" s="9">
        <f t="shared" si="1"/>
        <v>124</v>
      </c>
      <c r="H60" s="6"/>
    </row>
    <row r="61" spans="1:8" x14ac:dyDescent="0.25">
      <c r="A61" t="s">
        <v>240</v>
      </c>
      <c r="B61" t="s">
        <v>315</v>
      </c>
      <c r="C61" t="s">
        <v>213</v>
      </c>
      <c r="D61" t="s">
        <v>229</v>
      </c>
      <c r="E61" s="2">
        <v>45353</v>
      </c>
      <c r="F61" s="2">
        <f t="shared" si="0"/>
        <v>45139</v>
      </c>
      <c r="G61" s="9">
        <f t="shared" si="1"/>
        <v>214</v>
      </c>
      <c r="H61" s="6"/>
    </row>
    <row r="62" spans="1:8" x14ac:dyDescent="0.25">
      <c r="A62" t="s">
        <v>240</v>
      </c>
      <c r="B62" t="s">
        <v>318</v>
      </c>
      <c r="C62" t="s">
        <v>213</v>
      </c>
      <c r="D62" t="s">
        <v>229</v>
      </c>
      <c r="E62" s="2">
        <v>45386</v>
      </c>
      <c r="F62" s="2">
        <f t="shared" si="0"/>
        <v>45353</v>
      </c>
      <c r="G62" s="9">
        <f t="shared" si="1"/>
        <v>33</v>
      </c>
      <c r="H62" s="6"/>
    </row>
    <row r="63" spans="1:8" x14ac:dyDescent="0.25">
      <c r="A63" t="s">
        <v>240</v>
      </c>
      <c r="B63" t="s">
        <v>321</v>
      </c>
      <c r="C63" t="s">
        <v>213</v>
      </c>
      <c r="D63" t="s">
        <v>229</v>
      </c>
      <c r="E63" s="2">
        <v>45575</v>
      </c>
      <c r="F63" s="2">
        <f t="shared" si="0"/>
        <v>45386</v>
      </c>
      <c r="G63" s="9">
        <f t="shared" si="1"/>
        <v>189</v>
      </c>
      <c r="H63" s="6"/>
    </row>
    <row r="64" spans="1:8" x14ac:dyDescent="0.25">
      <c r="A64" t="s">
        <v>240</v>
      </c>
      <c r="B64" t="s">
        <v>324</v>
      </c>
      <c r="C64" t="s">
        <v>213</v>
      </c>
      <c r="D64" t="s">
        <v>229</v>
      </c>
      <c r="E64" s="2">
        <v>45579</v>
      </c>
      <c r="F64" s="2">
        <f t="shared" si="0"/>
        <v>45575</v>
      </c>
      <c r="G64" s="9">
        <f t="shared" si="1"/>
        <v>4</v>
      </c>
      <c r="H64" s="6"/>
    </row>
    <row r="65" spans="1:27" x14ac:dyDescent="0.25">
      <c r="A65" t="s">
        <v>240</v>
      </c>
      <c r="B65" t="s">
        <v>328</v>
      </c>
      <c r="C65" t="s">
        <v>213</v>
      </c>
      <c r="D65" t="s">
        <v>229</v>
      </c>
      <c r="E65" s="2">
        <v>45645</v>
      </c>
      <c r="F65" s="2">
        <f t="shared" si="0"/>
        <v>45579</v>
      </c>
      <c r="G65" s="9">
        <f t="shared" si="1"/>
        <v>66</v>
      </c>
      <c r="H65" s="6"/>
    </row>
    <row r="66" spans="1:27" x14ac:dyDescent="0.25">
      <c r="F66" s="2"/>
      <c r="G66" s="2"/>
    </row>
    <row r="67" spans="1:27" x14ac:dyDescent="0.25">
      <c r="A67" s="10" t="s">
        <v>215</v>
      </c>
      <c r="B67" s="10" t="s">
        <v>221</v>
      </c>
    </row>
    <row r="68" spans="1:27" x14ac:dyDescent="0.25">
      <c r="A68" s="10">
        <v>3736997</v>
      </c>
      <c r="B68" s="11">
        <f>AVERAGE(G36:G65)</f>
        <v>53.366666666666667</v>
      </c>
      <c r="C68" t="s">
        <v>222</v>
      </c>
    </row>
    <row r="71" spans="1:27" x14ac:dyDescent="0.25">
      <c r="A71" s="13" t="s">
        <v>178</v>
      </c>
      <c r="B71" s="13" t="s">
        <v>110</v>
      </c>
      <c r="C71" s="13" t="s">
        <v>111</v>
      </c>
      <c r="D71" s="13" t="s">
        <v>112</v>
      </c>
      <c r="E71" s="13" t="s">
        <v>113</v>
      </c>
      <c r="F71" s="13" t="s">
        <v>114</v>
      </c>
      <c r="G71" s="13" t="s">
        <v>115</v>
      </c>
      <c r="H71" s="13" t="s">
        <v>233</v>
      </c>
      <c r="I71" s="13" t="s">
        <v>117</v>
      </c>
      <c r="J71" s="13" t="s">
        <v>118</v>
      </c>
      <c r="K71" s="13" t="s">
        <v>119</v>
      </c>
      <c r="L71" s="13" t="s">
        <v>120</v>
      </c>
      <c r="M71" s="13" t="s">
        <v>121</v>
      </c>
      <c r="N71" s="13" t="s">
        <v>122</v>
      </c>
      <c r="O71" s="13" t="s">
        <v>123</v>
      </c>
      <c r="P71" s="13" t="s">
        <v>124</v>
      </c>
      <c r="Q71" s="13" t="s">
        <v>125</v>
      </c>
      <c r="R71" s="13" t="s">
        <v>126</v>
      </c>
      <c r="S71" s="13" t="s">
        <v>127</v>
      </c>
      <c r="T71" s="13" t="s">
        <v>128</v>
      </c>
      <c r="U71" s="13" t="s">
        <v>129</v>
      </c>
      <c r="V71" s="13" t="s">
        <v>234</v>
      </c>
      <c r="W71" s="13" t="s">
        <v>223</v>
      </c>
      <c r="X71" s="13" t="s">
        <v>84</v>
      </c>
      <c r="Y71" s="13" t="s">
        <v>85</v>
      </c>
      <c r="Z71" s="13" t="s">
        <v>87</v>
      </c>
      <c r="AA71" s="13" t="s">
        <v>225</v>
      </c>
    </row>
    <row r="72" spans="1:27" x14ac:dyDescent="0.25">
      <c r="A72" t="s">
        <v>235</v>
      </c>
      <c r="B72" t="s">
        <v>240</v>
      </c>
      <c r="C72" t="s">
        <v>332</v>
      </c>
      <c r="D72" t="s">
        <v>333</v>
      </c>
      <c r="E72" t="s">
        <v>236</v>
      </c>
      <c r="F72" s="12">
        <v>28</v>
      </c>
      <c r="G72">
        <v>0</v>
      </c>
      <c r="H72">
        <v>0</v>
      </c>
      <c r="I72">
        <v>0</v>
      </c>
      <c r="J72" s="12">
        <v>0</v>
      </c>
      <c r="K72">
        <v>0</v>
      </c>
      <c r="L72" s="12">
        <v>8</v>
      </c>
      <c r="M72" s="12">
        <v>0</v>
      </c>
      <c r="N72" s="12">
        <v>8</v>
      </c>
      <c r="O72">
        <v>2499.1999999999998</v>
      </c>
      <c r="P72">
        <v>0</v>
      </c>
      <c r="Q72">
        <v>312.39999999999998</v>
      </c>
      <c r="T72">
        <v>2499.1999999999998</v>
      </c>
      <c r="U72" t="s">
        <v>213</v>
      </c>
      <c r="V72" s="2">
        <v>43263</v>
      </c>
      <c r="W72">
        <v>0</v>
      </c>
      <c r="X72">
        <v>0</v>
      </c>
      <c r="Y72">
        <v>0</v>
      </c>
      <c r="Z72">
        <v>0</v>
      </c>
      <c r="AA72" t="s">
        <v>240</v>
      </c>
    </row>
    <row r="73" spans="1:27" x14ac:dyDescent="0.25">
      <c r="A73" t="s">
        <v>235</v>
      </c>
      <c r="B73" t="s">
        <v>240</v>
      </c>
      <c r="C73" t="s">
        <v>334</v>
      </c>
      <c r="D73" t="s">
        <v>335</v>
      </c>
      <c r="E73" t="s">
        <v>236</v>
      </c>
      <c r="F73" s="12">
        <v>36</v>
      </c>
      <c r="G73">
        <v>0</v>
      </c>
      <c r="H73">
        <v>0.12</v>
      </c>
      <c r="I73">
        <v>0</v>
      </c>
      <c r="J73" s="12">
        <v>0</v>
      </c>
      <c r="K73">
        <v>0</v>
      </c>
      <c r="L73" s="12">
        <v>8</v>
      </c>
      <c r="M73" s="12">
        <v>0</v>
      </c>
      <c r="N73" s="12">
        <v>8</v>
      </c>
      <c r="O73">
        <v>1256</v>
      </c>
      <c r="P73">
        <v>0</v>
      </c>
      <c r="Q73">
        <v>157</v>
      </c>
      <c r="T73">
        <v>1256</v>
      </c>
      <c r="U73" t="s">
        <v>213</v>
      </c>
      <c r="V73" s="2">
        <v>43439</v>
      </c>
      <c r="W73">
        <v>0</v>
      </c>
      <c r="X73">
        <v>0</v>
      </c>
      <c r="Y73">
        <v>0</v>
      </c>
      <c r="Z73">
        <v>0</v>
      </c>
      <c r="AA73" t="s">
        <v>240</v>
      </c>
    </row>
    <row r="74" spans="1:27" x14ac:dyDescent="0.25">
      <c r="A74" t="s">
        <v>235</v>
      </c>
      <c r="B74" t="s">
        <v>240</v>
      </c>
      <c r="C74" t="s">
        <v>336</v>
      </c>
      <c r="D74" t="s">
        <v>337</v>
      </c>
      <c r="E74" t="s">
        <v>236</v>
      </c>
      <c r="F74" s="12">
        <v>34</v>
      </c>
      <c r="G74">
        <v>0</v>
      </c>
      <c r="H74">
        <v>0.03</v>
      </c>
      <c r="I74">
        <v>0</v>
      </c>
      <c r="J74" s="12">
        <v>0</v>
      </c>
      <c r="K74">
        <v>0</v>
      </c>
      <c r="L74" s="12">
        <v>5</v>
      </c>
      <c r="M74" s="12">
        <v>0</v>
      </c>
      <c r="N74" s="12">
        <v>5</v>
      </c>
      <c r="O74">
        <v>2610</v>
      </c>
      <c r="P74">
        <v>0</v>
      </c>
      <c r="Q74">
        <v>522</v>
      </c>
      <c r="T74">
        <v>2610</v>
      </c>
      <c r="U74" t="s">
        <v>213</v>
      </c>
      <c r="V74" s="2">
        <v>43441</v>
      </c>
      <c r="W74">
        <v>0</v>
      </c>
      <c r="X74">
        <v>0</v>
      </c>
      <c r="Y74">
        <v>0</v>
      </c>
      <c r="Z74">
        <v>0</v>
      </c>
      <c r="AA74" t="s">
        <v>240</v>
      </c>
    </row>
    <row r="75" spans="1:27" x14ac:dyDescent="0.25">
      <c r="A75" t="s">
        <v>235</v>
      </c>
      <c r="B75" t="s">
        <v>240</v>
      </c>
      <c r="C75" t="s">
        <v>338</v>
      </c>
      <c r="D75" t="s">
        <v>339</v>
      </c>
      <c r="E75" t="s">
        <v>340</v>
      </c>
      <c r="F75" s="12">
        <v>39</v>
      </c>
      <c r="G75">
        <v>0</v>
      </c>
      <c r="H75">
        <v>0</v>
      </c>
      <c r="I75">
        <v>0</v>
      </c>
      <c r="J75" s="12">
        <v>0</v>
      </c>
      <c r="K75">
        <v>0</v>
      </c>
      <c r="L75" s="12">
        <v>1</v>
      </c>
      <c r="M75" s="12">
        <v>0</v>
      </c>
      <c r="N75" s="12">
        <v>1</v>
      </c>
      <c r="O75">
        <v>450</v>
      </c>
      <c r="P75">
        <v>0</v>
      </c>
      <c r="Q75">
        <v>450</v>
      </c>
      <c r="T75">
        <v>450</v>
      </c>
      <c r="U75" t="s">
        <v>213</v>
      </c>
      <c r="V75" s="2">
        <v>43587</v>
      </c>
      <c r="W75">
        <v>0</v>
      </c>
      <c r="X75">
        <v>0</v>
      </c>
      <c r="Y75">
        <v>0</v>
      </c>
      <c r="Z75">
        <v>0</v>
      </c>
      <c r="AA75" t="s">
        <v>240</v>
      </c>
    </row>
    <row r="76" spans="1:27" x14ac:dyDescent="0.25">
      <c r="A76" t="s">
        <v>235</v>
      </c>
      <c r="B76" t="s">
        <v>240</v>
      </c>
      <c r="C76" t="s">
        <v>341</v>
      </c>
      <c r="D76" t="s">
        <v>342</v>
      </c>
      <c r="E76" t="s">
        <v>236</v>
      </c>
      <c r="F76" s="12">
        <v>30</v>
      </c>
      <c r="G76">
        <v>0</v>
      </c>
      <c r="H76">
        <v>0.03</v>
      </c>
      <c r="I76">
        <v>0</v>
      </c>
      <c r="J76" s="12">
        <v>0</v>
      </c>
      <c r="K76">
        <v>0</v>
      </c>
      <c r="L76" s="12">
        <v>5</v>
      </c>
      <c r="M76" s="12">
        <v>0</v>
      </c>
      <c r="N76" s="12">
        <v>5</v>
      </c>
      <c r="O76">
        <v>1000</v>
      </c>
      <c r="P76">
        <v>0</v>
      </c>
      <c r="Q76">
        <v>200</v>
      </c>
      <c r="T76">
        <v>1000</v>
      </c>
      <c r="U76" t="s">
        <v>213</v>
      </c>
      <c r="V76" s="2">
        <v>43596</v>
      </c>
      <c r="W76">
        <v>0</v>
      </c>
      <c r="X76">
        <v>0</v>
      </c>
      <c r="Y76">
        <v>0</v>
      </c>
      <c r="Z76">
        <v>0</v>
      </c>
      <c r="AA76" t="s">
        <v>240</v>
      </c>
    </row>
    <row r="77" spans="1:27" x14ac:dyDescent="0.25">
      <c r="A77" t="s">
        <v>235</v>
      </c>
      <c r="B77" t="s">
        <v>240</v>
      </c>
      <c r="C77" t="s">
        <v>343</v>
      </c>
      <c r="D77" t="s">
        <v>344</v>
      </c>
      <c r="E77" t="s">
        <v>236</v>
      </c>
      <c r="F77" s="12">
        <v>34</v>
      </c>
      <c r="G77">
        <v>0</v>
      </c>
      <c r="H77">
        <v>0.03</v>
      </c>
      <c r="I77">
        <v>0</v>
      </c>
      <c r="J77" s="12">
        <v>0</v>
      </c>
      <c r="K77">
        <v>0</v>
      </c>
      <c r="L77" s="12">
        <v>10</v>
      </c>
      <c r="M77" s="12">
        <v>0</v>
      </c>
      <c r="N77" s="12">
        <v>10</v>
      </c>
      <c r="O77">
        <v>1190</v>
      </c>
      <c r="P77">
        <v>0</v>
      </c>
      <c r="Q77">
        <v>119</v>
      </c>
      <c r="T77">
        <v>1190</v>
      </c>
      <c r="U77" t="s">
        <v>213</v>
      </c>
      <c r="V77" s="2">
        <v>43622</v>
      </c>
      <c r="W77">
        <v>0</v>
      </c>
      <c r="X77">
        <v>0</v>
      </c>
      <c r="Y77">
        <v>0</v>
      </c>
      <c r="Z77">
        <v>0</v>
      </c>
      <c r="AA77" t="s">
        <v>240</v>
      </c>
    </row>
    <row r="78" spans="1:27" x14ac:dyDescent="0.25">
      <c r="A78" t="s">
        <v>235</v>
      </c>
      <c r="B78" t="s">
        <v>240</v>
      </c>
      <c r="C78" t="s">
        <v>345</v>
      </c>
      <c r="D78" t="s">
        <v>344</v>
      </c>
      <c r="E78" t="s">
        <v>236</v>
      </c>
      <c r="F78" s="12">
        <v>34</v>
      </c>
      <c r="G78">
        <v>0</v>
      </c>
      <c r="H78">
        <v>0.04</v>
      </c>
      <c r="I78">
        <v>0</v>
      </c>
      <c r="J78" s="12">
        <v>0</v>
      </c>
      <c r="K78">
        <v>0</v>
      </c>
      <c r="L78" s="12">
        <v>10</v>
      </c>
      <c r="M78" s="12">
        <v>0</v>
      </c>
      <c r="N78" s="12">
        <v>10</v>
      </c>
      <c r="O78">
        <v>430</v>
      </c>
      <c r="P78">
        <v>0</v>
      </c>
      <c r="Q78">
        <v>43</v>
      </c>
      <c r="T78">
        <v>430</v>
      </c>
      <c r="U78" t="s">
        <v>213</v>
      </c>
      <c r="V78" s="2">
        <v>43622</v>
      </c>
      <c r="W78">
        <v>0</v>
      </c>
      <c r="X78">
        <v>0</v>
      </c>
      <c r="Y78">
        <v>0</v>
      </c>
      <c r="Z78">
        <v>0</v>
      </c>
      <c r="AA78" t="s">
        <v>240</v>
      </c>
    </row>
    <row r="79" spans="1:27" x14ac:dyDescent="0.25">
      <c r="A79" t="s">
        <v>235</v>
      </c>
      <c r="B79" t="s">
        <v>240</v>
      </c>
      <c r="C79" t="s">
        <v>346</v>
      </c>
      <c r="D79" t="s">
        <v>347</v>
      </c>
      <c r="E79" t="s">
        <v>340</v>
      </c>
      <c r="F79" s="12">
        <v>19</v>
      </c>
      <c r="G79">
        <v>0</v>
      </c>
      <c r="H79">
        <v>0</v>
      </c>
      <c r="I79">
        <v>0</v>
      </c>
      <c r="J79" s="12">
        <v>0</v>
      </c>
      <c r="K79">
        <v>0</v>
      </c>
      <c r="L79" s="12">
        <v>1</v>
      </c>
      <c r="M79" s="12">
        <v>0</v>
      </c>
      <c r="N79" s="12">
        <v>1</v>
      </c>
      <c r="O79">
        <v>1080</v>
      </c>
      <c r="P79">
        <v>0</v>
      </c>
      <c r="Q79">
        <v>1080</v>
      </c>
      <c r="T79">
        <v>1080</v>
      </c>
      <c r="U79" t="s">
        <v>213</v>
      </c>
      <c r="V79" s="2">
        <v>43637</v>
      </c>
      <c r="W79">
        <v>0</v>
      </c>
      <c r="X79">
        <v>0</v>
      </c>
      <c r="Y79">
        <v>0</v>
      </c>
      <c r="Z79">
        <v>0</v>
      </c>
      <c r="AA79" t="s">
        <v>240</v>
      </c>
    </row>
    <row r="80" spans="1:27" x14ac:dyDescent="0.25">
      <c r="A80" t="s">
        <v>235</v>
      </c>
      <c r="B80" t="s">
        <v>240</v>
      </c>
      <c r="C80" t="s">
        <v>348</v>
      </c>
      <c r="D80" t="s">
        <v>349</v>
      </c>
      <c r="E80" t="s">
        <v>236</v>
      </c>
      <c r="F80" s="12">
        <v>44</v>
      </c>
      <c r="G80">
        <v>0</v>
      </c>
      <c r="H80">
        <v>0.13</v>
      </c>
      <c r="I80">
        <v>0</v>
      </c>
      <c r="J80" s="12">
        <v>0</v>
      </c>
      <c r="K80">
        <v>0</v>
      </c>
      <c r="L80" s="12">
        <v>5</v>
      </c>
      <c r="M80" s="12">
        <v>0</v>
      </c>
      <c r="N80" s="12">
        <v>5</v>
      </c>
      <c r="O80">
        <v>1295</v>
      </c>
      <c r="P80">
        <v>0</v>
      </c>
      <c r="Q80">
        <v>259</v>
      </c>
      <c r="T80">
        <v>1295</v>
      </c>
      <c r="U80" t="s">
        <v>213</v>
      </c>
      <c r="V80" s="2">
        <v>43704</v>
      </c>
      <c r="W80">
        <v>0</v>
      </c>
      <c r="X80">
        <v>0</v>
      </c>
      <c r="Y80">
        <v>0</v>
      </c>
      <c r="Z80">
        <v>0</v>
      </c>
      <c r="AA80" t="s">
        <v>240</v>
      </c>
    </row>
    <row r="81" spans="1:27" x14ac:dyDescent="0.25">
      <c r="A81" t="s">
        <v>235</v>
      </c>
      <c r="B81" t="s">
        <v>240</v>
      </c>
      <c r="C81" t="s">
        <v>350</v>
      </c>
      <c r="D81" t="s">
        <v>351</v>
      </c>
      <c r="E81" t="s">
        <v>340</v>
      </c>
      <c r="F81" s="12">
        <v>34</v>
      </c>
      <c r="G81">
        <v>0</v>
      </c>
      <c r="H81">
        <v>0</v>
      </c>
      <c r="I81">
        <v>0</v>
      </c>
      <c r="J81" s="12">
        <v>0</v>
      </c>
      <c r="K81">
        <v>0</v>
      </c>
      <c r="L81" s="12">
        <v>1</v>
      </c>
      <c r="M81" s="12">
        <v>0</v>
      </c>
      <c r="N81" s="12">
        <v>1</v>
      </c>
      <c r="O81">
        <v>90</v>
      </c>
      <c r="P81">
        <v>0</v>
      </c>
      <c r="Q81">
        <v>90</v>
      </c>
      <c r="T81">
        <v>90</v>
      </c>
      <c r="U81" t="s">
        <v>213</v>
      </c>
      <c r="V81" s="2">
        <v>43714</v>
      </c>
      <c r="W81">
        <v>0</v>
      </c>
      <c r="X81">
        <v>0</v>
      </c>
      <c r="Y81">
        <v>0</v>
      </c>
      <c r="Z81">
        <v>0</v>
      </c>
      <c r="AA81" t="s">
        <v>240</v>
      </c>
    </row>
    <row r="82" spans="1:27" x14ac:dyDescent="0.25">
      <c r="A82" t="s">
        <v>235</v>
      </c>
      <c r="B82" t="s">
        <v>240</v>
      </c>
      <c r="C82" t="s">
        <v>352</v>
      </c>
      <c r="D82" t="s">
        <v>353</v>
      </c>
      <c r="E82" t="s">
        <v>340</v>
      </c>
      <c r="F82" s="12">
        <v>41</v>
      </c>
      <c r="G82">
        <v>0</v>
      </c>
      <c r="H82">
        <v>0</v>
      </c>
      <c r="I82">
        <v>0</v>
      </c>
      <c r="J82" s="12">
        <v>0</v>
      </c>
      <c r="K82">
        <v>0</v>
      </c>
      <c r="L82" s="12">
        <v>1</v>
      </c>
      <c r="M82" s="12">
        <v>0</v>
      </c>
      <c r="N82" s="12">
        <v>1</v>
      </c>
      <c r="O82">
        <v>129</v>
      </c>
      <c r="P82">
        <v>0</v>
      </c>
      <c r="Q82">
        <v>129</v>
      </c>
      <c r="T82">
        <v>129</v>
      </c>
      <c r="U82" t="s">
        <v>213</v>
      </c>
      <c r="V82" s="2">
        <v>43738</v>
      </c>
      <c r="W82">
        <v>0</v>
      </c>
      <c r="X82">
        <v>0</v>
      </c>
      <c r="Y82">
        <v>0</v>
      </c>
      <c r="Z82">
        <v>0</v>
      </c>
      <c r="AA82" t="s">
        <v>240</v>
      </c>
    </row>
    <row r="83" spans="1:27" x14ac:dyDescent="0.25">
      <c r="A83" t="s">
        <v>235</v>
      </c>
      <c r="B83" t="s">
        <v>240</v>
      </c>
      <c r="C83" t="s">
        <v>354</v>
      </c>
      <c r="D83" t="s">
        <v>355</v>
      </c>
      <c r="E83" t="s">
        <v>236</v>
      </c>
      <c r="F83" s="12">
        <v>42</v>
      </c>
      <c r="G83">
        <v>0</v>
      </c>
      <c r="H83">
        <v>0.01</v>
      </c>
      <c r="I83">
        <v>0</v>
      </c>
      <c r="J83" s="12">
        <v>0</v>
      </c>
      <c r="K83">
        <v>0</v>
      </c>
      <c r="L83" s="12">
        <v>10</v>
      </c>
      <c r="M83" s="12">
        <v>0</v>
      </c>
      <c r="N83" s="12">
        <v>10</v>
      </c>
      <c r="O83">
        <v>9130</v>
      </c>
      <c r="P83">
        <v>0</v>
      </c>
      <c r="Q83">
        <v>913</v>
      </c>
      <c r="T83">
        <v>9130</v>
      </c>
      <c r="U83" t="s">
        <v>213</v>
      </c>
      <c r="V83" s="2">
        <v>43798</v>
      </c>
      <c r="W83">
        <v>0</v>
      </c>
      <c r="X83">
        <v>0</v>
      </c>
      <c r="Y83">
        <v>0</v>
      </c>
      <c r="Z83">
        <v>0</v>
      </c>
      <c r="AA83" t="s">
        <v>240</v>
      </c>
    </row>
    <row r="84" spans="1:27" x14ac:dyDescent="0.25">
      <c r="A84" t="s">
        <v>235</v>
      </c>
      <c r="B84" t="s">
        <v>240</v>
      </c>
      <c r="C84" t="s">
        <v>356</v>
      </c>
      <c r="D84" t="s">
        <v>357</v>
      </c>
      <c r="E84" t="s">
        <v>236</v>
      </c>
      <c r="F84" s="12">
        <v>25</v>
      </c>
      <c r="G84">
        <v>0</v>
      </c>
      <c r="H84">
        <v>0</v>
      </c>
      <c r="I84">
        <v>0</v>
      </c>
      <c r="J84" s="12">
        <v>0</v>
      </c>
      <c r="K84">
        <v>0</v>
      </c>
      <c r="L84" s="12">
        <v>3</v>
      </c>
      <c r="M84" s="12">
        <v>0</v>
      </c>
      <c r="N84" s="12">
        <v>3</v>
      </c>
      <c r="O84">
        <v>999</v>
      </c>
      <c r="P84">
        <v>0</v>
      </c>
      <c r="Q84">
        <v>333</v>
      </c>
      <c r="T84">
        <v>999</v>
      </c>
      <c r="U84" t="s">
        <v>213</v>
      </c>
      <c r="V84" s="2">
        <v>43875</v>
      </c>
      <c r="W84">
        <v>0</v>
      </c>
      <c r="X84">
        <v>0</v>
      </c>
      <c r="Y84">
        <v>0</v>
      </c>
      <c r="Z84">
        <v>0</v>
      </c>
      <c r="AA84" t="s">
        <v>240</v>
      </c>
    </row>
    <row r="85" spans="1:27" x14ac:dyDescent="0.25">
      <c r="A85" t="s">
        <v>235</v>
      </c>
      <c r="B85" t="s">
        <v>240</v>
      </c>
      <c r="C85" t="s">
        <v>358</v>
      </c>
      <c r="D85" t="s">
        <v>359</v>
      </c>
      <c r="E85" t="s">
        <v>236</v>
      </c>
      <c r="F85" s="12">
        <v>32</v>
      </c>
      <c r="G85">
        <v>0</v>
      </c>
      <c r="H85">
        <v>0.01</v>
      </c>
      <c r="I85">
        <v>0</v>
      </c>
      <c r="J85" s="12">
        <v>0</v>
      </c>
      <c r="K85">
        <v>0</v>
      </c>
      <c r="L85" s="12">
        <v>8</v>
      </c>
      <c r="M85" s="12">
        <v>0</v>
      </c>
      <c r="N85" s="12">
        <v>8</v>
      </c>
      <c r="O85">
        <v>1800</v>
      </c>
      <c r="P85">
        <v>0</v>
      </c>
      <c r="Q85">
        <v>225</v>
      </c>
      <c r="T85">
        <v>1800</v>
      </c>
      <c r="U85" t="s">
        <v>213</v>
      </c>
      <c r="V85" s="2">
        <v>43899</v>
      </c>
      <c r="W85">
        <v>0</v>
      </c>
      <c r="X85">
        <v>0</v>
      </c>
      <c r="Y85">
        <v>0</v>
      </c>
      <c r="Z85">
        <v>0</v>
      </c>
      <c r="AA85" t="s">
        <v>240</v>
      </c>
    </row>
    <row r="86" spans="1:27" x14ac:dyDescent="0.25">
      <c r="A86" t="s">
        <v>235</v>
      </c>
      <c r="B86" t="s">
        <v>240</v>
      </c>
      <c r="C86" t="s">
        <v>360</v>
      </c>
      <c r="D86" t="s">
        <v>361</v>
      </c>
      <c r="E86" t="s">
        <v>340</v>
      </c>
      <c r="F86" s="12">
        <v>31</v>
      </c>
      <c r="G86">
        <v>0</v>
      </c>
      <c r="H86">
        <v>0</v>
      </c>
      <c r="I86">
        <v>0</v>
      </c>
      <c r="J86" s="12">
        <v>0</v>
      </c>
      <c r="K86">
        <v>0</v>
      </c>
      <c r="L86" s="12">
        <v>1</v>
      </c>
      <c r="M86" s="12">
        <v>0</v>
      </c>
      <c r="N86" s="12">
        <v>1</v>
      </c>
      <c r="O86">
        <v>239</v>
      </c>
      <c r="P86">
        <v>0</v>
      </c>
      <c r="Q86">
        <v>239</v>
      </c>
      <c r="T86">
        <v>239</v>
      </c>
      <c r="U86" t="s">
        <v>213</v>
      </c>
      <c r="V86" s="2">
        <v>44114</v>
      </c>
      <c r="W86">
        <v>0</v>
      </c>
      <c r="X86">
        <v>0</v>
      </c>
      <c r="Y86">
        <v>0</v>
      </c>
      <c r="Z86">
        <v>0</v>
      </c>
      <c r="AA86" t="s">
        <v>240</v>
      </c>
    </row>
    <row r="87" spans="1:27" x14ac:dyDescent="0.25">
      <c r="A87" t="s">
        <v>235</v>
      </c>
      <c r="B87" t="s">
        <v>240</v>
      </c>
      <c r="C87" t="s">
        <v>362</v>
      </c>
      <c r="D87" t="s">
        <v>363</v>
      </c>
      <c r="E87" t="s">
        <v>340</v>
      </c>
      <c r="F87" s="12">
        <v>40</v>
      </c>
      <c r="G87">
        <v>0</v>
      </c>
      <c r="H87">
        <v>0</v>
      </c>
      <c r="I87">
        <v>0</v>
      </c>
      <c r="J87" s="12">
        <v>0</v>
      </c>
      <c r="K87">
        <v>0</v>
      </c>
      <c r="L87" s="12">
        <v>1</v>
      </c>
      <c r="M87" s="12">
        <v>0</v>
      </c>
      <c r="N87" s="12">
        <v>1</v>
      </c>
      <c r="O87">
        <v>200</v>
      </c>
      <c r="P87">
        <v>0</v>
      </c>
      <c r="Q87">
        <v>200</v>
      </c>
      <c r="T87">
        <v>200</v>
      </c>
      <c r="U87" t="s">
        <v>213</v>
      </c>
      <c r="V87" s="2">
        <v>44166</v>
      </c>
      <c r="W87">
        <v>0</v>
      </c>
      <c r="X87">
        <v>0</v>
      </c>
      <c r="Y87">
        <v>0</v>
      </c>
      <c r="Z87">
        <v>0</v>
      </c>
      <c r="AA87" t="s">
        <v>240</v>
      </c>
    </row>
    <row r="88" spans="1:27" x14ac:dyDescent="0.25">
      <c r="A88" t="s">
        <v>235</v>
      </c>
      <c r="B88" t="s">
        <v>240</v>
      </c>
      <c r="C88" t="s">
        <v>364</v>
      </c>
      <c r="D88" t="s">
        <v>365</v>
      </c>
      <c r="E88" t="s">
        <v>236</v>
      </c>
      <c r="F88" s="12">
        <v>32</v>
      </c>
      <c r="G88">
        <v>0</v>
      </c>
      <c r="H88">
        <v>0</v>
      </c>
      <c r="I88">
        <v>0</v>
      </c>
      <c r="J88" s="12">
        <v>0</v>
      </c>
      <c r="K88">
        <v>0</v>
      </c>
      <c r="L88" s="12">
        <v>10</v>
      </c>
      <c r="M88" s="12">
        <v>0</v>
      </c>
      <c r="N88" s="12">
        <v>10</v>
      </c>
      <c r="O88">
        <v>4000</v>
      </c>
      <c r="P88">
        <v>0</v>
      </c>
      <c r="Q88">
        <v>400</v>
      </c>
      <c r="T88">
        <v>4000</v>
      </c>
      <c r="U88" t="s">
        <v>213</v>
      </c>
      <c r="V88" s="2">
        <v>44355</v>
      </c>
      <c r="W88">
        <v>0</v>
      </c>
      <c r="X88">
        <v>0</v>
      </c>
      <c r="Y88">
        <v>0</v>
      </c>
      <c r="Z88">
        <v>0</v>
      </c>
      <c r="AA88" t="s">
        <v>240</v>
      </c>
    </row>
    <row r="89" spans="1:27" x14ac:dyDescent="0.25">
      <c r="A89" t="s">
        <v>235</v>
      </c>
      <c r="B89" t="s">
        <v>240</v>
      </c>
      <c r="C89" t="s">
        <v>366</v>
      </c>
      <c r="D89" t="s">
        <v>367</v>
      </c>
      <c r="E89" t="s">
        <v>236</v>
      </c>
      <c r="F89" s="12">
        <v>23</v>
      </c>
      <c r="G89">
        <v>0</v>
      </c>
      <c r="H89">
        <v>7.0000000000000007E-2</v>
      </c>
      <c r="I89">
        <v>0</v>
      </c>
      <c r="J89" s="12">
        <v>0</v>
      </c>
      <c r="K89">
        <v>0</v>
      </c>
      <c r="L89" s="12">
        <v>12</v>
      </c>
      <c r="M89" s="12">
        <v>0</v>
      </c>
      <c r="N89" s="12">
        <v>12</v>
      </c>
      <c r="O89">
        <v>2340</v>
      </c>
      <c r="P89">
        <v>0</v>
      </c>
      <c r="Q89">
        <v>195</v>
      </c>
      <c r="T89">
        <v>2340</v>
      </c>
      <c r="U89" t="s">
        <v>213</v>
      </c>
      <c r="V89" s="2">
        <v>44364</v>
      </c>
      <c r="W89">
        <v>0</v>
      </c>
      <c r="X89">
        <v>0</v>
      </c>
      <c r="Y89">
        <v>0</v>
      </c>
      <c r="Z89">
        <v>0</v>
      </c>
      <c r="AA89" t="s">
        <v>240</v>
      </c>
    </row>
    <row r="90" spans="1:27" x14ac:dyDescent="0.25">
      <c r="A90" t="s">
        <v>235</v>
      </c>
      <c r="B90" t="s">
        <v>240</v>
      </c>
      <c r="C90" t="s">
        <v>368</v>
      </c>
      <c r="D90" t="s">
        <v>369</v>
      </c>
      <c r="E90" t="s">
        <v>236</v>
      </c>
      <c r="F90" s="12">
        <v>16</v>
      </c>
      <c r="G90">
        <v>0</v>
      </c>
      <c r="H90">
        <v>0</v>
      </c>
      <c r="I90">
        <v>0</v>
      </c>
      <c r="J90" s="12">
        <v>0</v>
      </c>
      <c r="K90">
        <v>0</v>
      </c>
      <c r="L90" s="12">
        <v>3</v>
      </c>
      <c r="M90" s="12">
        <v>0</v>
      </c>
      <c r="N90" s="12">
        <v>3</v>
      </c>
      <c r="O90">
        <v>264</v>
      </c>
      <c r="P90">
        <v>0</v>
      </c>
      <c r="Q90">
        <v>88</v>
      </c>
      <c r="T90">
        <v>264</v>
      </c>
      <c r="U90" t="s">
        <v>213</v>
      </c>
      <c r="V90" s="2">
        <v>44494</v>
      </c>
      <c r="W90">
        <v>0</v>
      </c>
      <c r="X90">
        <v>0</v>
      </c>
      <c r="Y90">
        <v>0</v>
      </c>
      <c r="Z90">
        <v>0</v>
      </c>
      <c r="AA90" t="s">
        <v>240</v>
      </c>
    </row>
    <row r="91" spans="1:27" x14ac:dyDescent="0.25">
      <c r="A91" t="s">
        <v>235</v>
      </c>
      <c r="B91" t="s">
        <v>240</v>
      </c>
      <c r="C91" t="s">
        <v>370</v>
      </c>
      <c r="D91" t="s">
        <v>371</v>
      </c>
      <c r="E91" t="s">
        <v>236</v>
      </c>
      <c r="F91" s="12">
        <v>15</v>
      </c>
      <c r="G91">
        <v>0</v>
      </c>
      <c r="H91">
        <v>0</v>
      </c>
      <c r="I91">
        <v>0</v>
      </c>
      <c r="J91" s="12">
        <v>0</v>
      </c>
      <c r="K91">
        <v>0</v>
      </c>
      <c r="L91" s="12">
        <v>10</v>
      </c>
      <c r="M91" s="12">
        <v>0</v>
      </c>
      <c r="N91" s="12">
        <v>10</v>
      </c>
      <c r="O91">
        <v>7530</v>
      </c>
      <c r="P91">
        <v>0</v>
      </c>
      <c r="Q91">
        <v>753</v>
      </c>
      <c r="T91">
        <v>7530</v>
      </c>
      <c r="U91" t="s">
        <v>213</v>
      </c>
      <c r="V91" s="2">
        <v>44525</v>
      </c>
      <c r="W91">
        <v>0</v>
      </c>
      <c r="X91">
        <v>0</v>
      </c>
      <c r="Y91">
        <v>0</v>
      </c>
      <c r="Z91">
        <v>0</v>
      </c>
      <c r="AA91" t="s">
        <v>240</v>
      </c>
    </row>
    <row r="92" spans="1:27" x14ac:dyDescent="0.25">
      <c r="A92" t="s">
        <v>235</v>
      </c>
      <c r="B92" t="s">
        <v>240</v>
      </c>
      <c r="C92" t="s">
        <v>372</v>
      </c>
      <c r="D92" t="s">
        <v>373</v>
      </c>
      <c r="E92" t="s">
        <v>340</v>
      </c>
      <c r="F92" s="12">
        <v>32</v>
      </c>
      <c r="G92">
        <v>0</v>
      </c>
      <c r="H92">
        <v>0</v>
      </c>
      <c r="I92">
        <v>0</v>
      </c>
      <c r="J92" s="12">
        <v>0</v>
      </c>
      <c r="K92">
        <v>0</v>
      </c>
      <c r="L92" s="12">
        <v>1</v>
      </c>
      <c r="M92" s="12">
        <v>0</v>
      </c>
      <c r="N92" s="12">
        <v>1</v>
      </c>
      <c r="O92">
        <v>1498</v>
      </c>
      <c r="P92">
        <v>0</v>
      </c>
      <c r="Q92">
        <v>1498</v>
      </c>
      <c r="T92">
        <v>1498</v>
      </c>
      <c r="U92" t="s">
        <v>213</v>
      </c>
      <c r="V92" s="2">
        <v>44539</v>
      </c>
      <c r="W92">
        <v>0</v>
      </c>
      <c r="X92">
        <v>0</v>
      </c>
      <c r="Y92">
        <v>0</v>
      </c>
      <c r="Z92">
        <v>0</v>
      </c>
      <c r="AA92" t="s">
        <v>240</v>
      </c>
    </row>
    <row r="93" spans="1:27" x14ac:dyDescent="0.25">
      <c r="F93" s="12"/>
      <c r="J93" s="12"/>
      <c r="L93" s="12"/>
      <c r="M93" s="12"/>
      <c r="N93" s="12"/>
      <c r="V93" s="2"/>
    </row>
    <row r="94" spans="1:27" x14ac:dyDescent="0.25">
      <c r="A94" s="13" t="s">
        <v>110</v>
      </c>
      <c r="B94" s="13" t="s">
        <v>111</v>
      </c>
      <c r="C94" s="13" t="s">
        <v>129</v>
      </c>
      <c r="D94" s="13" t="s">
        <v>112</v>
      </c>
      <c r="E94" t="s">
        <v>219</v>
      </c>
      <c r="F94" t="s">
        <v>220</v>
      </c>
    </row>
    <row r="95" spans="1:27" x14ac:dyDescent="0.25">
      <c r="A95" t="s">
        <v>240</v>
      </c>
      <c r="B95" t="s">
        <v>332</v>
      </c>
      <c r="C95" t="s">
        <v>213</v>
      </c>
      <c r="D95" t="s">
        <v>333</v>
      </c>
      <c r="E95" s="2"/>
      <c r="F95" s="8"/>
    </row>
    <row r="96" spans="1:27" x14ac:dyDescent="0.25">
      <c r="A96" t="s">
        <v>240</v>
      </c>
      <c r="B96" t="s">
        <v>334</v>
      </c>
      <c r="C96" t="s">
        <v>213</v>
      </c>
      <c r="D96" t="s">
        <v>335</v>
      </c>
      <c r="E96" s="2" t="str">
        <f>D95</f>
        <v>12/06/2018</v>
      </c>
      <c r="F96" s="9">
        <f>D96-E96</f>
        <v>176</v>
      </c>
    </row>
    <row r="97" spans="1:6" x14ac:dyDescent="0.25">
      <c r="A97" t="s">
        <v>240</v>
      </c>
      <c r="B97" t="s">
        <v>336</v>
      </c>
      <c r="C97" t="s">
        <v>213</v>
      </c>
      <c r="D97" t="s">
        <v>337</v>
      </c>
      <c r="E97" s="2" t="str">
        <f t="shared" ref="E97:E114" si="2">D96</f>
        <v>05/12/2018</v>
      </c>
      <c r="F97" s="9">
        <f t="shared" ref="F97:F115" si="3">D97-E97</f>
        <v>2</v>
      </c>
    </row>
    <row r="98" spans="1:6" x14ac:dyDescent="0.25">
      <c r="A98" t="s">
        <v>240</v>
      </c>
      <c r="B98" t="s">
        <v>338</v>
      </c>
      <c r="C98" t="s">
        <v>213</v>
      </c>
      <c r="D98" t="s">
        <v>339</v>
      </c>
      <c r="E98" s="2" t="str">
        <f t="shared" si="2"/>
        <v>07/12/2018</v>
      </c>
      <c r="F98" s="9">
        <f t="shared" si="3"/>
        <v>146</v>
      </c>
    </row>
    <row r="99" spans="1:6" x14ac:dyDescent="0.25">
      <c r="A99" t="s">
        <v>240</v>
      </c>
      <c r="B99" t="s">
        <v>341</v>
      </c>
      <c r="C99" t="s">
        <v>213</v>
      </c>
      <c r="D99" t="s">
        <v>342</v>
      </c>
      <c r="E99" s="2" t="str">
        <f t="shared" si="2"/>
        <v>02/05/2019</v>
      </c>
      <c r="F99" s="9">
        <f t="shared" si="3"/>
        <v>9</v>
      </c>
    </row>
    <row r="100" spans="1:6" x14ac:dyDescent="0.25">
      <c r="A100" t="s">
        <v>240</v>
      </c>
      <c r="B100" t="s">
        <v>343</v>
      </c>
      <c r="C100" t="s">
        <v>213</v>
      </c>
      <c r="D100" t="s">
        <v>344</v>
      </c>
      <c r="E100" s="2" t="str">
        <f t="shared" si="2"/>
        <v>11/05/2019</v>
      </c>
      <c r="F100" s="9">
        <f t="shared" si="3"/>
        <v>26</v>
      </c>
    </row>
    <row r="101" spans="1:6" x14ac:dyDescent="0.25">
      <c r="A101" t="s">
        <v>240</v>
      </c>
      <c r="B101" t="s">
        <v>345</v>
      </c>
      <c r="C101" t="s">
        <v>213</v>
      </c>
      <c r="D101" t="s">
        <v>344</v>
      </c>
      <c r="E101" s="2" t="str">
        <f t="shared" si="2"/>
        <v>06/06/2019</v>
      </c>
      <c r="F101" s="9">
        <f t="shared" si="3"/>
        <v>0</v>
      </c>
    </row>
    <row r="102" spans="1:6" x14ac:dyDescent="0.25">
      <c r="A102" t="s">
        <v>240</v>
      </c>
      <c r="B102" t="s">
        <v>346</v>
      </c>
      <c r="C102" t="s">
        <v>213</v>
      </c>
      <c r="D102" t="s">
        <v>347</v>
      </c>
      <c r="E102" s="2" t="str">
        <f t="shared" si="2"/>
        <v>06/06/2019</v>
      </c>
      <c r="F102" s="9">
        <f t="shared" si="3"/>
        <v>15</v>
      </c>
    </row>
    <row r="103" spans="1:6" x14ac:dyDescent="0.25">
      <c r="A103" t="s">
        <v>240</v>
      </c>
      <c r="B103" t="s">
        <v>348</v>
      </c>
      <c r="C103" t="s">
        <v>213</v>
      </c>
      <c r="D103" t="s">
        <v>349</v>
      </c>
      <c r="E103" s="2" t="str">
        <f t="shared" si="2"/>
        <v>21/06/2019</v>
      </c>
      <c r="F103" s="9">
        <f t="shared" si="3"/>
        <v>67</v>
      </c>
    </row>
    <row r="104" spans="1:6" x14ac:dyDescent="0.25">
      <c r="A104" t="s">
        <v>240</v>
      </c>
      <c r="B104" t="s">
        <v>350</v>
      </c>
      <c r="C104" t="s">
        <v>213</v>
      </c>
      <c r="D104" t="s">
        <v>351</v>
      </c>
      <c r="E104" s="2" t="str">
        <f t="shared" si="2"/>
        <v>27/08/2019</v>
      </c>
      <c r="F104" s="9">
        <f t="shared" si="3"/>
        <v>10</v>
      </c>
    </row>
    <row r="105" spans="1:6" x14ac:dyDescent="0.25">
      <c r="A105" t="s">
        <v>240</v>
      </c>
      <c r="B105" t="s">
        <v>352</v>
      </c>
      <c r="C105" t="s">
        <v>213</v>
      </c>
      <c r="D105" t="s">
        <v>353</v>
      </c>
      <c r="E105" s="2" t="str">
        <f t="shared" si="2"/>
        <v>06/09/2019</v>
      </c>
      <c r="F105" s="9">
        <f t="shared" si="3"/>
        <v>24</v>
      </c>
    </row>
    <row r="106" spans="1:6" x14ac:dyDescent="0.25">
      <c r="A106" t="s">
        <v>240</v>
      </c>
      <c r="B106" t="s">
        <v>354</v>
      </c>
      <c r="C106" t="s">
        <v>213</v>
      </c>
      <c r="D106" t="s">
        <v>355</v>
      </c>
      <c r="E106" s="2" t="str">
        <f t="shared" si="2"/>
        <v>30/09/2019</v>
      </c>
      <c r="F106" s="9">
        <f t="shared" si="3"/>
        <v>60</v>
      </c>
    </row>
    <row r="107" spans="1:6" x14ac:dyDescent="0.25">
      <c r="A107" t="s">
        <v>240</v>
      </c>
      <c r="B107" t="s">
        <v>356</v>
      </c>
      <c r="C107" t="s">
        <v>213</v>
      </c>
      <c r="D107" t="s">
        <v>357</v>
      </c>
      <c r="E107" s="2" t="str">
        <f t="shared" si="2"/>
        <v>29/11/2019</v>
      </c>
      <c r="F107" s="9">
        <f t="shared" si="3"/>
        <v>77</v>
      </c>
    </row>
    <row r="108" spans="1:6" x14ac:dyDescent="0.25">
      <c r="A108" t="s">
        <v>240</v>
      </c>
      <c r="B108" t="s">
        <v>358</v>
      </c>
      <c r="C108" t="s">
        <v>213</v>
      </c>
      <c r="D108" t="s">
        <v>359</v>
      </c>
      <c r="E108" s="2" t="str">
        <f t="shared" si="2"/>
        <v>14/02/2020</v>
      </c>
      <c r="F108" s="9">
        <f t="shared" si="3"/>
        <v>24</v>
      </c>
    </row>
    <row r="109" spans="1:6" x14ac:dyDescent="0.25">
      <c r="A109" t="s">
        <v>240</v>
      </c>
      <c r="B109" t="s">
        <v>360</v>
      </c>
      <c r="C109" t="s">
        <v>213</v>
      </c>
      <c r="D109" t="s">
        <v>361</v>
      </c>
      <c r="E109" s="2" t="str">
        <f t="shared" si="2"/>
        <v>09/03/2020</v>
      </c>
      <c r="F109" s="9">
        <f t="shared" si="3"/>
        <v>215</v>
      </c>
    </row>
    <row r="110" spans="1:6" x14ac:dyDescent="0.25">
      <c r="A110" t="s">
        <v>240</v>
      </c>
      <c r="B110" t="s">
        <v>362</v>
      </c>
      <c r="C110" t="s">
        <v>213</v>
      </c>
      <c r="D110" t="s">
        <v>363</v>
      </c>
      <c r="E110" s="2" t="str">
        <f t="shared" si="2"/>
        <v>10/10/2020</v>
      </c>
      <c r="F110" s="9">
        <f t="shared" si="3"/>
        <v>52</v>
      </c>
    </row>
    <row r="111" spans="1:6" x14ac:dyDescent="0.25">
      <c r="A111" t="s">
        <v>240</v>
      </c>
      <c r="B111" t="s">
        <v>364</v>
      </c>
      <c r="C111" t="s">
        <v>213</v>
      </c>
      <c r="D111" t="s">
        <v>365</v>
      </c>
      <c r="E111" s="2" t="str">
        <f t="shared" si="2"/>
        <v>01/12/2020</v>
      </c>
      <c r="F111" s="9">
        <f t="shared" si="3"/>
        <v>189</v>
      </c>
    </row>
    <row r="112" spans="1:6" x14ac:dyDescent="0.25">
      <c r="A112" t="s">
        <v>240</v>
      </c>
      <c r="B112" t="s">
        <v>366</v>
      </c>
      <c r="C112" t="s">
        <v>213</v>
      </c>
      <c r="D112" t="s">
        <v>367</v>
      </c>
      <c r="E112" s="2" t="str">
        <f t="shared" si="2"/>
        <v>08/06/2021</v>
      </c>
      <c r="F112" s="9">
        <f t="shared" si="3"/>
        <v>9</v>
      </c>
    </row>
    <row r="113" spans="1:6" x14ac:dyDescent="0.25">
      <c r="A113" t="s">
        <v>240</v>
      </c>
      <c r="B113" t="s">
        <v>368</v>
      </c>
      <c r="C113" t="s">
        <v>213</v>
      </c>
      <c r="D113" t="s">
        <v>369</v>
      </c>
      <c r="E113" s="2" t="str">
        <f t="shared" si="2"/>
        <v>17/06/2021</v>
      </c>
      <c r="F113" s="9">
        <f t="shared" si="3"/>
        <v>130</v>
      </c>
    </row>
    <row r="114" spans="1:6" x14ac:dyDescent="0.25">
      <c r="A114" t="s">
        <v>240</v>
      </c>
      <c r="B114" t="s">
        <v>370</v>
      </c>
      <c r="C114" t="s">
        <v>213</v>
      </c>
      <c r="D114" t="s">
        <v>371</v>
      </c>
      <c r="E114" s="2" t="str">
        <f t="shared" si="2"/>
        <v>25/10/2021</v>
      </c>
      <c r="F114" s="9">
        <f t="shared" si="3"/>
        <v>31</v>
      </c>
    </row>
    <row r="115" spans="1:6" x14ac:dyDescent="0.25">
      <c r="A115" t="s">
        <v>240</v>
      </c>
      <c r="B115" t="s">
        <v>372</v>
      </c>
      <c r="C115" t="s">
        <v>213</v>
      </c>
      <c r="D115" t="s">
        <v>373</v>
      </c>
      <c r="E115" s="2" t="str">
        <f>D114</f>
        <v>25/11/2021</v>
      </c>
      <c r="F115" s="9">
        <f t="shared" si="3"/>
        <v>14</v>
      </c>
    </row>
    <row r="116" spans="1:6" x14ac:dyDescent="0.25">
      <c r="E116" s="2"/>
      <c r="F116" s="9"/>
    </row>
    <row r="117" spans="1:6" x14ac:dyDescent="0.25">
      <c r="A117" s="10" t="s">
        <v>215</v>
      </c>
      <c r="B117" s="10" t="s">
        <v>221</v>
      </c>
    </row>
    <row r="118" spans="1:6" x14ac:dyDescent="0.25">
      <c r="A118" s="10">
        <v>3736997</v>
      </c>
      <c r="B118" s="11">
        <f>AVERAGE(F96:F115)</f>
        <v>63.8</v>
      </c>
    </row>
    <row r="120" spans="1:6" x14ac:dyDescent="0.25">
      <c r="A120" t="s">
        <v>237</v>
      </c>
      <c r="B120" s="15">
        <f>(B118+B68)/2</f>
        <v>58.583333333333329</v>
      </c>
    </row>
    <row r="122" spans="1:6" x14ac:dyDescent="0.25">
      <c r="A122" t="s">
        <v>238</v>
      </c>
    </row>
    <row r="124" spans="1:6" x14ac:dyDescent="0.25">
      <c r="A124" s="14" t="s">
        <v>215</v>
      </c>
      <c r="B124" s="14" t="s">
        <v>59</v>
      </c>
      <c r="C124" s="14" t="s">
        <v>81</v>
      </c>
      <c r="D124" s="14" t="s">
        <v>216</v>
      </c>
      <c r="E124" t="s">
        <v>219</v>
      </c>
      <c r="F124" t="s">
        <v>220</v>
      </c>
    </row>
    <row r="125" spans="1:6" x14ac:dyDescent="0.25">
      <c r="A125" s="13" t="s">
        <v>240</v>
      </c>
      <c r="B125" s="13" t="s">
        <v>332</v>
      </c>
      <c r="C125" s="13" t="s">
        <v>213</v>
      </c>
      <c r="D125" s="23">
        <v>43263</v>
      </c>
      <c r="E125" s="2"/>
      <c r="F125"/>
    </row>
    <row r="126" spans="1:6" x14ac:dyDescent="0.25">
      <c r="A126" s="13" t="s">
        <v>240</v>
      </c>
      <c r="B126" s="13" t="s">
        <v>334</v>
      </c>
      <c r="C126" s="13" t="s">
        <v>213</v>
      </c>
      <c r="D126" s="23">
        <v>43439</v>
      </c>
      <c r="E126" s="2">
        <f>D125</f>
        <v>43263</v>
      </c>
      <c r="F126">
        <f>D126-E126</f>
        <v>176</v>
      </c>
    </row>
    <row r="127" spans="1:6" x14ac:dyDescent="0.25">
      <c r="A127" s="13" t="s">
        <v>240</v>
      </c>
      <c r="B127" s="13" t="s">
        <v>336</v>
      </c>
      <c r="C127" s="13" t="s">
        <v>213</v>
      </c>
      <c r="D127" s="23">
        <v>43441</v>
      </c>
      <c r="E127" s="2">
        <f t="shared" ref="E127:E138" si="4">D126</f>
        <v>43439</v>
      </c>
      <c r="F127">
        <f t="shared" ref="F127:F138" si="5">D127-E127</f>
        <v>2</v>
      </c>
    </row>
    <row r="128" spans="1:6" x14ac:dyDescent="0.25">
      <c r="A128" s="13" t="s">
        <v>240</v>
      </c>
      <c r="B128" s="13" t="s">
        <v>338</v>
      </c>
      <c r="C128" s="13" t="s">
        <v>213</v>
      </c>
      <c r="D128" s="23">
        <v>43587</v>
      </c>
      <c r="E128" s="2">
        <f t="shared" si="4"/>
        <v>43441</v>
      </c>
      <c r="F128">
        <f t="shared" si="5"/>
        <v>146</v>
      </c>
    </row>
    <row r="129" spans="1:6" x14ac:dyDescent="0.25">
      <c r="A129" s="13" t="s">
        <v>240</v>
      </c>
      <c r="B129" s="13" t="s">
        <v>341</v>
      </c>
      <c r="C129" s="13" t="s">
        <v>213</v>
      </c>
      <c r="D129" s="23">
        <v>43596</v>
      </c>
      <c r="E129" s="2">
        <f t="shared" si="4"/>
        <v>43587</v>
      </c>
      <c r="F129">
        <f t="shared" si="5"/>
        <v>9</v>
      </c>
    </row>
    <row r="130" spans="1:6" x14ac:dyDescent="0.25">
      <c r="A130" s="13" t="s">
        <v>240</v>
      </c>
      <c r="B130" s="13" t="s">
        <v>343</v>
      </c>
      <c r="C130" s="13" t="s">
        <v>213</v>
      </c>
      <c r="D130" s="23">
        <v>43622</v>
      </c>
      <c r="E130" s="2">
        <f t="shared" si="4"/>
        <v>43596</v>
      </c>
      <c r="F130">
        <f t="shared" si="5"/>
        <v>26</v>
      </c>
    </row>
    <row r="131" spans="1:6" x14ac:dyDescent="0.25">
      <c r="A131" s="13" t="s">
        <v>240</v>
      </c>
      <c r="B131" s="13" t="s">
        <v>345</v>
      </c>
      <c r="C131" s="13" t="s">
        <v>213</v>
      </c>
      <c r="D131" s="23">
        <v>43622</v>
      </c>
      <c r="E131" s="2">
        <f t="shared" si="4"/>
        <v>43622</v>
      </c>
      <c r="F131">
        <f t="shared" si="5"/>
        <v>0</v>
      </c>
    </row>
    <row r="132" spans="1:6" x14ac:dyDescent="0.25">
      <c r="A132" s="13" t="s">
        <v>240</v>
      </c>
      <c r="B132" s="13" t="s">
        <v>346</v>
      </c>
      <c r="C132" s="13" t="s">
        <v>213</v>
      </c>
      <c r="D132" s="23">
        <v>43637</v>
      </c>
      <c r="E132" s="2">
        <f t="shared" si="4"/>
        <v>43622</v>
      </c>
      <c r="F132">
        <f t="shared" si="5"/>
        <v>15</v>
      </c>
    </row>
    <row r="133" spans="1:6" x14ac:dyDescent="0.25">
      <c r="A133" s="13" t="s">
        <v>240</v>
      </c>
      <c r="B133" s="13" t="s">
        <v>348</v>
      </c>
      <c r="C133" s="13" t="s">
        <v>213</v>
      </c>
      <c r="D133" s="23">
        <v>43704</v>
      </c>
      <c r="E133" s="2">
        <f t="shared" si="4"/>
        <v>43637</v>
      </c>
      <c r="F133">
        <f t="shared" si="5"/>
        <v>67</v>
      </c>
    </row>
    <row r="134" spans="1:6" x14ac:dyDescent="0.25">
      <c r="A134" s="13" t="s">
        <v>240</v>
      </c>
      <c r="B134" s="13" t="s">
        <v>350</v>
      </c>
      <c r="C134" s="13" t="s">
        <v>213</v>
      </c>
      <c r="D134" s="23">
        <v>43714</v>
      </c>
      <c r="E134" s="2">
        <f t="shared" si="4"/>
        <v>43704</v>
      </c>
      <c r="F134">
        <f t="shared" si="5"/>
        <v>10</v>
      </c>
    </row>
    <row r="135" spans="1:6" x14ac:dyDescent="0.25">
      <c r="A135" s="13" t="s">
        <v>240</v>
      </c>
      <c r="B135" s="13" t="s">
        <v>352</v>
      </c>
      <c r="C135" s="13" t="s">
        <v>213</v>
      </c>
      <c r="D135" s="23">
        <v>43738</v>
      </c>
      <c r="E135" s="2">
        <f t="shared" si="4"/>
        <v>43714</v>
      </c>
      <c r="F135">
        <f t="shared" si="5"/>
        <v>24</v>
      </c>
    </row>
    <row r="136" spans="1:6" x14ac:dyDescent="0.25">
      <c r="A136" s="13" t="s">
        <v>240</v>
      </c>
      <c r="B136" s="13" t="s">
        <v>354</v>
      </c>
      <c r="C136" s="13" t="s">
        <v>213</v>
      </c>
      <c r="D136" s="23">
        <v>43798</v>
      </c>
      <c r="E136" s="2">
        <f t="shared" si="4"/>
        <v>43738</v>
      </c>
      <c r="F136">
        <f t="shared" si="5"/>
        <v>60</v>
      </c>
    </row>
    <row r="137" spans="1:6" x14ac:dyDescent="0.25">
      <c r="A137" s="13" t="s">
        <v>240</v>
      </c>
      <c r="B137" s="13" t="s">
        <v>356</v>
      </c>
      <c r="C137" s="13" t="s">
        <v>213</v>
      </c>
      <c r="D137" s="23">
        <v>43875</v>
      </c>
      <c r="E137" s="2">
        <f t="shared" si="4"/>
        <v>43798</v>
      </c>
      <c r="F137">
        <f t="shared" si="5"/>
        <v>77</v>
      </c>
    </row>
    <row r="138" spans="1:6" x14ac:dyDescent="0.25">
      <c r="A138" s="13" t="s">
        <v>240</v>
      </c>
      <c r="B138" s="13" t="s">
        <v>358</v>
      </c>
      <c r="C138" s="13" t="s">
        <v>213</v>
      </c>
      <c r="D138" s="23">
        <v>43899</v>
      </c>
      <c r="E138" s="2">
        <f t="shared" si="4"/>
        <v>43875</v>
      </c>
      <c r="F138">
        <f t="shared" si="5"/>
        <v>24</v>
      </c>
    </row>
    <row r="139" spans="1:6" x14ac:dyDescent="0.25">
      <c r="A139" s="14" t="s">
        <v>240</v>
      </c>
      <c r="B139" s="14" t="s">
        <v>242</v>
      </c>
      <c r="C139" s="14" t="s">
        <v>213</v>
      </c>
      <c r="D139" s="18">
        <v>44044</v>
      </c>
      <c r="E139" s="2">
        <f>D138</f>
        <v>43899</v>
      </c>
      <c r="F139">
        <f>D139-E139</f>
        <v>145</v>
      </c>
    </row>
    <row r="140" spans="1:6" x14ac:dyDescent="0.25">
      <c r="A140" s="13" t="s">
        <v>240</v>
      </c>
      <c r="B140" s="13" t="s">
        <v>360</v>
      </c>
      <c r="C140" s="13" t="s">
        <v>213</v>
      </c>
      <c r="D140" s="23">
        <v>44114</v>
      </c>
      <c r="E140" s="2">
        <f t="shared" ref="E140:E176" si="6">D139</f>
        <v>44044</v>
      </c>
      <c r="F140">
        <f t="shared" ref="F140:F176" si="7">D140-E140</f>
        <v>70</v>
      </c>
    </row>
    <row r="141" spans="1:6" x14ac:dyDescent="0.25">
      <c r="A141" s="14" t="s">
        <v>240</v>
      </c>
      <c r="B141" s="14" t="s">
        <v>245</v>
      </c>
      <c r="C141" s="14" t="s">
        <v>213</v>
      </c>
      <c r="D141" s="18">
        <v>44162</v>
      </c>
      <c r="E141" s="2">
        <f t="shared" si="6"/>
        <v>44114</v>
      </c>
      <c r="F141">
        <f t="shared" si="7"/>
        <v>48</v>
      </c>
    </row>
    <row r="142" spans="1:6" x14ac:dyDescent="0.25">
      <c r="A142" s="14" t="s">
        <v>240</v>
      </c>
      <c r="B142" s="14" t="s">
        <v>248</v>
      </c>
      <c r="C142" s="14" t="s">
        <v>213</v>
      </c>
      <c r="D142" s="18">
        <v>44162</v>
      </c>
      <c r="E142" s="2">
        <f t="shared" si="6"/>
        <v>44162</v>
      </c>
      <c r="F142">
        <f t="shared" si="7"/>
        <v>0</v>
      </c>
    </row>
    <row r="143" spans="1:6" x14ac:dyDescent="0.25">
      <c r="A143" s="14" t="s">
        <v>240</v>
      </c>
      <c r="B143" s="14" t="s">
        <v>249</v>
      </c>
      <c r="C143" s="14" t="s">
        <v>213</v>
      </c>
      <c r="D143" s="18">
        <v>44162</v>
      </c>
      <c r="E143" s="2">
        <f t="shared" si="6"/>
        <v>44162</v>
      </c>
      <c r="F143">
        <f t="shared" si="7"/>
        <v>0</v>
      </c>
    </row>
    <row r="144" spans="1:6" x14ac:dyDescent="0.25">
      <c r="A144" s="14" t="s">
        <v>240</v>
      </c>
      <c r="B144" s="14" t="s">
        <v>251</v>
      </c>
      <c r="C144" s="14" t="s">
        <v>213</v>
      </c>
      <c r="D144" s="18">
        <v>44164</v>
      </c>
      <c r="E144" s="2">
        <f t="shared" si="6"/>
        <v>44162</v>
      </c>
      <c r="F144">
        <f t="shared" si="7"/>
        <v>2</v>
      </c>
    </row>
    <row r="145" spans="1:6" x14ac:dyDescent="0.25">
      <c r="A145" s="13" t="s">
        <v>240</v>
      </c>
      <c r="B145" s="13" t="s">
        <v>362</v>
      </c>
      <c r="C145" s="13" t="s">
        <v>213</v>
      </c>
      <c r="D145" s="23">
        <v>44166</v>
      </c>
      <c r="E145" s="2">
        <f t="shared" si="6"/>
        <v>44164</v>
      </c>
      <c r="F145">
        <f t="shared" si="7"/>
        <v>2</v>
      </c>
    </row>
    <row r="146" spans="1:6" x14ac:dyDescent="0.25">
      <c r="A146" s="14" t="s">
        <v>240</v>
      </c>
      <c r="B146" s="14" t="s">
        <v>254</v>
      </c>
      <c r="C146" s="14" t="s">
        <v>213</v>
      </c>
      <c r="D146" s="18">
        <v>44181</v>
      </c>
      <c r="E146" s="2">
        <f t="shared" si="6"/>
        <v>44166</v>
      </c>
      <c r="F146">
        <f t="shared" si="7"/>
        <v>15</v>
      </c>
    </row>
    <row r="147" spans="1:6" x14ac:dyDescent="0.25">
      <c r="A147" s="14" t="s">
        <v>240</v>
      </c>
      <c r="B147" s="14" t="s">
        <v>257</v>
      </c>
      <c r="C147" s="14" t="s">
        <v>213</v>
      </c>
      <c r="D147" s="18">
        <v>44189</v>
      </c>
      <c r="E147" s="2">
        <f t="shared" si="6"/>
        <v>44181</v>
      </c>
      <c r="F147">
        <f t="shared" si="7"/>
        <v>8</v>
      </c>
    </row>
    <row r="148" spans="1:6" x14ac:dyDescent="0.25">
      <c r="A148" s="14" t="s">
        <v>240</v>
      </c>
      <c r="B148" s="14" t="s">
        <v>260</v>
      </c>
      <c r="C148" s="14" t="s">
        <v>213</v>
      </c>
      <c r="D148" s="18">
        <v>44235</v>
      </c>
      <c r="E148" s="2">
        <f t="shared" si="6"/>
        <v>44189</v>
      </c>
      <c r="F148">
        <f t="shared" si="7"/>
        <v>46</v>
      </c>
    </row>
    <row r="149" spans="1:6" x14ac:dyDescent="0.25">
      <c r="A149" s="14" t="s">
        <v>240</v>
      </c>
      <c r="B149" s="14" t="s">
        <v>263</v>
      </c>
      <c r="C149" s="14" t="s">
        <v>213</v>
      </c>
      <c r="D149" s="18">
        <v>44256</v>
      </c>
      <c r="E149" s="2">
        <f t="shared" si="6"/>
        <v>44235</v>
      </c>
      <c r="F149">
        <f t="shared" si="7"/>
        <v>21</v>
      </c>
    </row>
    <row r="150" spans="1:6" x14ac:dyDescent="0.25">
      <c r="A150" s="14" t="s">
        <v>240</v>
      </c>
      <c r="B150" s="14" t="s">
        <v>266</v>
      </c>
      <c r="C150" s="14" t="s">
        <v>213</v>
      </c>
      <c r="D150" s="18">
        <v>44285</v>
      </c>
      <c r="E150" s="2">
        <f t="shared" si="6"/>
        <v>44256</v>
      </c>
      <c r="F150">
        <f t="shared" si="7"/>
        <v>29</v>
      </c>
    </row>
    <row r="151" spans="1:6" x14ac:dyDescent="0.25">
      <c r="A151" s="14" t="s">
        <v>240</v>
      </c>
      <c r="B151" s="14" t="s">
        <v>269</v>
      </c>
      <c r="C151" s="14" t="s">
        <v>213</v>
      </c>
      <c r="D151" s="18">
        <v>44306</v>
      </c>
      <c r="E151" s="2">
        <f t="shared" si="6"/>
        <v>44285</v>
      </c>
      <c r="F151">
        <f t="shared" si="7"/>
        <v>21</v>
      </c>
    </row>
    <row r="152" spans="1:6" x14ac:dyDescent="0.25">
      <c r="A152" s="14" t="s">
        <v>240</v>
      </c>
      <c r="B152" s="14" t="s">
        <v>272</v>
      </c>
      <c r="C152" s="14" t="s">
        <v>213</v>
      </c>
      <c r="D152" s="18">
        <v>44312</v>
      </c>
      <c r="E152" s="2">
        <f t="shared" si="6"/>
        <v>44306</v>
      </c>
      <c r="F152">
        <f t="shared" si="7"/>
        <v>6</v>
      </c>
    </row>
    <row r="153" spans="1:6" x14ac:dyDescent="0.25">
      <c r="A153" s="14" t="s">
        <v>240</v>
      </c>
      <c r="B153" s="14" t="s">
        <v>275</v>
      </c>
      <c r="C153" s="14" t="s">
        <v>213</v>
      </c>
      <c r="D153" s="18">
        <v>44338</v>
      </c>
      <c r="E153" s="2">
        <f t="shared" si="6"/>
        <v>44312</v>
      </c>
      <c r="F153">
        <f t="shared" si="7"/>
        <v>26</v>
      </c>
    </row>
    <row r="154" spans="1:6" x14ac:dyDescent="0.25">
      <c r="A154" s="13" t="s">
        <v>240</v>
      </c>
      <c r="B154" s="13" t="s">
        <v>364</v>
      </c>
      <c r="C154" s="13" t="s">
        <v>213</v>
      </c>
      <c r="D154" s="23">
        <v>44355</v>
      </c>
      <c r="E154" s="2">
        <f t="shared" si="6"/>
        <v>44338</v>
      </c>
      <c r="F154">
        <f t="shared" si="7"/>
        <v>17</v>
      </c>
    </row>
    <row r="155" spans="1:6" x14ac:dyDescent="0.25">
      <c r="A155" s="14" t="s">
        <v>240</v>
      </c>
      <c r="B155" s="14" t="s">
        <v>278</v>
      </c>
      <c r="C155" s="14" t="s">
        <v>213</v>
      </c>
      <c r="D155" s="18">
        <v>44357</v>
      </c>
      <c r="E155" s="2">
        <f t="shared" si="6"/>
        <v>44355</v>
      </c>
      <c r="F155">
        <f t="shared" si="7"/>
        <v>2</v>
      </c>
    </row>
    <row r="156" spans="1:6" x14ac:dyDescent="0.25">
      <c r="A156" s="13" t="s">
        <v>240</v>
      </c>
      <c r="B156" s="13" t="s">
        <v>366</v>
      </c>
      <c r="C156" s="13" t="s">
        <v>213</v>
      </c>
      <c r="D156" s="23">
        <v>44364</v>
      </c>
      <c r="E156" s="2">
        <f t="shared" si="6"/>
        <v>44357</v>
      </c>
      <c r="F156">
        <f t="shared" si="7"/>
        <v>7</v>
      </c>
    </row>
    <row r="157" spans="1:6" x14ac:dyDescent="0.25">
      <c r="A157" s="14" t="s">
        <v>240</v>
      </c>
      <c r="B157" s="14" t="s">
        <v>281</v>
      </c>
      <c r="C157" s="14" t="s">
        <v>213</v>
      </c>
      <c r="D157" s="18">
        <v>44366</v>
      </c>
      <c r="E157" s="2">
        <f t="shared" si="6"/>
        <v>44364</v>
      </c>
      <c r="F157">
        <f t="shared" si="7"/>
        <v>2</v>
      </c>
    </row>
    <row r="158" spans="1:6" x14ac:dyDescent="0.25">
      <c r="A158" s="14" t="s">
        <v>240</v>
      </c>
      <c r="B158" s="14" t="s">
        <v>284</v>
      </c>
      <c r="C158" s="14" t="s">
        <v>213</v>
      </c>
      <c r="D158" s="18">
        <v>44417</v>
      </c>
      <c r="E158" s="2">
        <f t="shared" si="6"/>
        <v>44366</v>
      </c>
      <c r="F158">
        <f t="shared" si="7"/>
        <v>51</v>
      </c>
    </row>
    <row r="159" spans="1:6" x14ac:dyDescent="0.25">
      <c r="A159" s="13" t="s">
        <v>240</v>
      </c>
      <c r="B159" s="13" t="s">
        <v>368</v>
      </c>
      <c r="C159" s="13" t="s">
        <v>213</v>
      </c>
      <c r="D159" s="23">
        <v>44494</v>
      </c>
      <c r="E159" s="2">
        <f t="shared" si="6"/>
        <v>44417</v>
      </c>
      <c r="F159">
        <f t="shared" si="7"/>
        <v>77</v>
      </c>
    </row>
    <row r="160" spans="1:6" x14ac:dyDescent="0.25">
      <c r="A160" s="14" t="s">
        <v>240</v>
      </c>
      <c r="B160" s="14" t="s">
        <v>287</v>
      </c>
      <c r="C160" s="14" t="s">
        <v>213</v>
      </c>
      <c r="D160" s="18">
        <v>44513</v>
      </c>
      <c r="E160" s="2">
        <f t="shared" si="6"/>
        <v>44494</v>
      </c>
      <c r="F160">
        <f t="shared" si="7"/>
        <v>19</v>
      </c>
    </row>
    <row r="161" spans="1:6" x14ac:dyDescent="0.25">
      <c r="A161" s="14" t="s">
        <v>240</v>
      </c>
      <c r="B161" s="14" t="s">
        <v>290</v>
      </c>
      <c r="C161" s="14" t="s">
        <v>213</v>
      </c>
      <c r="D161" s="18">
        <v>44515</v>
      </c>
      <c r="E161" s="2">
        <f t="shared" si="6"/>
        <v>44513</v>
      </c>
      <c r="F161">
        <f t="shared" si="7"/>
        <v>2</v>
      </c>
    </row>
    <row r="162" spans="1:6" x14ac:dyDescent="0.25">
      <c r="A162" s="13" t="s">
        <v>240</v>
      </c>
      <c r="B162" s="13" t="s">
        <v>370</v>
      </c>
      <c r="C162" s="13" t="s">
        <v>213</v>
      </c>
      <c r="D162" s="23">
        <v>44525</v>
      </c>
      <c r="E162" s="2">
        <f t="shared" si="6"/>
        <v>44515</v>
      </c>
      <c r="F162">
        <f t="shared" si="7"/>
        <v>10</v>
      </c>
    </row>
    <row r="163" spans="1:6" x14ac:dyDescent="0.25">
      <c r="A163" s="13" t="s">
        <v>240</v>
      </c>
      <c r="B163" s="13" t="s">
        <v>372</v>
      </c>
      <c r="C163" s="13" t="s">
        <v>213</v>
      </c>
      <c r="D163" s="23">
        <v>44539</v>
      </c>
      <c r="E163" s="2">
        <f t="shared" si="6"/>
        <v>44525</v>
      </c>
      <c r="F163">
        <f t="shared" si="7"/>
        <v>14</v>
      </c>
    </row>
    <row r="164" spans="1:6" x14ac:dyDescent="0.25">
      <c r="A164" s="14" t="s">
        <v>240</v>
      </c>
      <c r="B164" s="14" t="s">
        <v>293</v>
      </c>
      <c r="C164" s="14" t="s">
        <v>213</v>
      </c>
      <c r="D164" s="18">
        <v>44749</v>
      </c>
      <c r="E164" s="2">
        <f t="shared" si="6"/>
        <v>44539</v>
      </c>
      <c r="F164">
        <f t="shared" si="7"/>
        <v>210</v>
      </c>
    </row>
    <row r="165" spans="1:6" x14ac:dyDescent="0.25">
      <c r="A165" s="14" t="s">
        <v>240</v>
      </c>
      <c r="B165" s="14" t="s">
        <v>295</v>
      </c>
      <c r="C165" s="14" t="s">
        <v>213</v>
      </c>
      <c r="D165" s="18">
        <v>44800</v>
      </c>
      <c r="E165" s="2">
        <f t="shared" si="6"/>
        <v>44749</v>
      </c>
      <c r="F165">
        <f t="shared" si="7"/>
        <v>51</v>
      </c>
    </row>
    <row r="166" spans="1:6" x14ac:dyDescent="0.25">
      <c r="A166" s="14" t="s">
        <v>240</v>
      </c>
      <c r="B166" s="14" t="s">
        <v>298</v>
      </c>
      <c r="C166" s="14" t="s">
        <v>213</v>
      </c>
      <c r="D166" s="18">
        <v>44837</v>
      </c>
      <c r="E166" s="2">
        <f t="shared" si="6"/>
        <v>44800</v>
      </c>
      <c r="F166">
        <f t="shared" si="7"/>
        <v>37</v>
      </c>
    </row>
    <row r="167" spans="1:6" x14ac:dyDescent="0.25">
      <c r="A167" s="14" t="s">
        <v>240</v>
      </c>
      <c r="B167" s="14" t="s">
        <v>300</v>
      </c>
      <c r="C167" s="14" t="s">
        <v>213</v>
      </c>
      <c r="D167" s="18">
        <v>44866</v>
      </c>
      <c r="E167" s="2">
        <f t="shared" si="6"/>
        <v>44837</v>
      </c>
      <c r="F167">
        <f t="shared" si="7"/>
        <v>29</v>
      </c>
    </row>
    <row r="168" spans="1:6" x14ac:dyDescent="0.25">
      <c r="A168" s="14" t="s">
        <v>240</v>
      </c>
      <c r="B168" s="14" t="s">
        <v>303</v>
      </c>
      <c r="C168" s="14" t="s">
        <v>213</v>
      </c>
      <c r="D168" s="18">
        <v>44907</v>
      </c>
      <c r="E168" s="2">
        <f t="shared" si="6"/>
        <v>44866</v>
      </c>
      <c r="F168">
        <f t="shared" si="7"/>
        <v>41</v>
      </c>
    </row>
    <row r="169" spans="1:6" x14ac:dyDescent="0.25">
      <c r="A169" s="14" t="s">
        <v>240</v>
      </c>
      <c r="B169" s="14" t="s">
        <v>306</v>
      </c>
      <c r="C169" s="14" t="s">
        <v>213</v>
      </c>
      <c r="D169" s="18">
        <v>45007</v>
      </c>
      <c r="E169" s="2">
        <f t="shared" si="6"/>
        <v>44907</v>
      </c>
      <c r="F169">
        <f t="shared" si="7"/>
        <v>100</v>
      </c>
    </row>
    <row r="170" spans="1:6" x14ac:dyDescent="0.25">
      <c r="A170" s="14" t="s">
        <v>240</v>
      </c>
      <c r="B170" s="14" t="s">
        <v>309</v>
      </c>
      <c r="C170" s="14" t="s">
        <v>213</v>
      </c>
      <c r="D170" s="18">
        <v>45015</v>
      </c>
      <c r="E170" s="2">
        <f t="shared" si="6"/>
        <v>45007</v>
      </c>
      <c r="F170">
        <f t="shared" si="7"/>
        <v>8</v>
      </c>
    </row>
    <row r="171" spans="1:6" x14ac:dyDescent="0.25">
      <c r="A171" s="14" t="s">
        <v>240</v>
      </c>
      <c r="B171" s="14" t="s">
        <v>312</v>
      </c>
      <c r="C171" s="14" t="s">
        <v>213</v>
      </c>
      <c r="D171" s="18">
        <v>45139</v>
      </c>
      <c r="E171" s="2">
        <f t="shared" si="6"/>
        <v>45015</v>
      </c>
      <c r="F171">
        <f t="shared" si="7"/>
        <v>124</v>
      </c>
    </row>
    <row r="172" spans="1:6" x14ac:dyDescent="0.25">
      <c r="A172" s="14" t="s">
        <v>240</v>
      </c>
      <c r="B172" s="14" t="s">
        <v>315</v>
      </c>
      <c r="C172" s="14" t="s">
        <v>213</v>
      </c>
      <c r="D172" s="18">
        <v>45353</v>
      </c>
      <c r="E172" s="2">
        <f t="shared" si="6"/>
        <v>45139</v>
      </c>
      <c r="F172">
        <f t="shared" si="7"/>
        <v>214</v>
      </c>
    </row>
    <row r="173" spans="1:6" x14ac:dyDescent="0.25">
      <c r="A173" s="14" t="s">
        <v>240</v>
      </c>
      <c r="B173" s="14" t="s">
        <v>318</v>
      </c>
      <c r="C173" s="14" t="s">
        <v>213</v>
      </c>
      <c r="D173" s="18">
        <v>45386</v>
      </c>
      <c r="E173" s="2">
        <f t="shared" si="6"/>
        <v>45353</v>
      </c>
      <c r="F173">
        <f t="shared" si="7"/>
        <v>33</v>
      </c>
    </row>
    <row r="174" spans="1:6" x14ac:dyDescent="0.25">
      <c r="A174" s="14" t="s">
        <v>240</v>
      </c>
      <c r="B174" s="14" t="s">
        <v>321</v>
      </c>
      <c r="C174" s="14" t="s">
        <v>213</v>
      </c>
      <c r="D174" s="18">
        <v>45575</v>
      </c>
      <c r="E174" s="2">
        <f t="shared" si="6"/>
        <v>45386</v>
      </c>
      <c r="F174">
        <f t="shared" si="7"/>
        <v>189</v>
      </c>
    </row>
    <row r="175" spans="1:6" x14ac:dyDescent="0.25">
      <c r="A175" s="14" t="s">
        <v>240</v>
      </c>
      <c r="B175" s="14" t="s">
        <v>324</v>
      </c>
      <c r="C175" s="14" t="s">
        <v>213</v>
      </c>
      <c r="D175" s="18">
        <v>45579</v>
      </c>
      <c r="E175" s="2">
        <f t="shared" si="6"/>
        <v>45575</v>
      </c>
      <c r="F175">
        <f t="shared" si="7"/>
        <v>4</v>
      </c>
    </row>
    <row r="176" spans="1:6" x14ac:dyDescent="0.25">
      <c r="A176" s="14" t="s">
        <v>240</v>
      </c>
      <c r="B176" s="14" t="s">
        <v>328</v>
      </c>
      <c r="C176" s="14" t="s">
        <v>213</v>
      </c>
      <c r="D176" s="18">
        <v>45645</v>
      </c>
      <c r="E176" s="2">
        <f t="shared" si="6"/>
        <v>45579</v>
      </c>
      <c r="F176">
        <f t="shared" si="7"/>
        <v>66</v>
      </c>
    </row>
    <row r="177" spans="6:6" x14ac:dyDescent="0.25">
      <c r="F177">
        <f>AVERAGE(F126:F176)</f>
        <v>46.705882352941174</v>
      </c>
    </row>
  </sheetData>
  <sortState xmlns:xlrd2="http://schemas.microsoft.com/office/spreadsheetml/2017/richdata2" ref="A124:F176">
    <sortCondition ref="D125:D176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B677-1681-4AFF-9467-3C8431F35B1F}">
  <dimension ref="A1:AJ52"/>
  <sheetViews>
    <sheetView tabSelected="1" topLeftCell="G33" workbookViewId="0">
      <selection activeCell="M1" sqref="M1"/>
    </sheetView>
  </sheetViews>
  <sheetFormatPr defaultRowHeight="15" x14ac:dyDescent="0.25"/>
  <cols>
    <col min="1" max="1" width="27.85546875" bestFit="1" customWidth="1"/>
    <col min="2" max="2" width="27.42578125" customWidth="1"/>
    <col min="3" max="3" width="36.85546875" customWidth="1"/>
    <col min="4" max="4" width="38" customWidth="1"/>
    <col min="5" max="5" width="29.140625" customWidth="1"/>
    <col min="6" max="6" width="17.7109375" customWidth="1"/>
    <col min="7" max="7" width="29.85546875" bestFit="1" customWidth="1"/>
    <col min="8" max="8" width="16.28515625" bestFit="1" customWidth="1"/>
    <col min="9" max="9" width="11.28515625" bestFit="1" customWidth="1"/>
    <col min="10" max="10" width="15" bestFit="1" customWidth="1"/>
    <col min="11" max="11" width="25.85546875" bestFit="1" customWidth="1"/>
    <col min="12" max="12" width="26.140625" bestFit="1" customWidth="1"/>
    <col min="13" max="13" width="25.7109375" bestFit="1" customWidth="1"/>
    <col min="14" max="14" width="20.5703125" bestFit="1" customWidth="1"/>
    <col min="15" max="15" width="20.85546875" bestFit="1" customWidth="1"/>
    <col min="16" max="16" width="19.140625" bestFit="1" customWidth="1"/>
    <col min="17" max="17" width="17.5703125" bestFit="1" customWidth="1"/>
    <col min="18" max="18" width="19.28515625" bestFit="1" customWidth="1"/>
    <col min="19" max="19" width="14" bestFit="1" customWidth="1"/>
    <col min="20" max="20" width="28.5703125" bestFit="1" customWidth="1"/>
    <col min="21" max="21" width="28.28515625" bestFit="1" customWidth="1"/>
    <col min="22" max="22" width="28" bestFit="1" customWidth="1"/>
    <col min="23" max="23" width="28.42578125" bestFit="1" customWidth="1"/>
    <col min="24" max="24" width="32.42578125" bestFit="1" customWidth="1"/>
    <col min="25" max="25" width="28.140625" bestFit="1" customWidth="1"/>
    <col min="26" max="26" width="18.5703125" bestFit="1" customWidth="1"/>
    <col min="27" max="27" width="15" bestFit="1" customWidth="1"/>
    <col min="28" max="29" width="15.28515625" bestFit="1" customWidth="1"/>
    <col min="30" max="30" width="17.140625" customWidth="1"/>
    <col min="31" max="31" width="32.85546875" customWidth="1"/>
    <col min="32" max="32" width="22.7109375" bestFit="1" customWidth="1"/>
    <col min="33" max="33" width="23.42578125" bestFit="1" customWidth="1"/>
    <col min="34" max="34" width="24.140625" bestFit="1" customWidth="1"/>
    <col min="35" max="35" width="24.7109375" bestFit="1" customWidth="1"/>
    <col min="36" max="36" width="25.5703125" bestFit="1" customWidth="1"/>
    <col min="37" max="37" width="20.42578125" bestFit="1" customWidth="1"/>
    <col min="38" max="38" width="21.140625" bestFit="1" customWidth="1"/>
    <col min="39" max="39" width="21.85546875" bestFit="1" customWidth="1"/>
    <col min="40" max="40" width="22.5703125" bestFit="1" customWidth="1"/>
    <col min="41" max="41" width="19.85546875" bestFit="1" customWidth="1"/>
    <col min="42" max="42" width="18" bestFit="1" customWidth="1"/>
    <col min="43" max="43" width="19.28515625" bestFit="1" customWidth="1"/>
    <col min="44" max="44" width="16.140625" bestFit="1" customWidth="1"/>
    <col min="45" max="45" width="16.5703125" bestFit="1" customWidth="1"/>
    <col min="46" max="46" width="15" bestFit="1" customWidth="1"/>
    <col min="47" max="48" width="15.140625" bestFit="1" customWidth="1"/>
    <col min="49" max="49" width="11.28515625" bestFit="1" customWidth="1"/>
    <col min="50" max="50" width="17.28515625" bestFit="1" customWidth="1"/>
    <col min="51" max="51" width="28.28515625" bestFit="1" customWidth="1"/>
    <col min="52" max="52" width="17.42578125" bestFit="1" customWidth="1"/>
    <col min="53" max="53" width="11.5703125" bestFit="1" customWidth="1"/>
    <col min="54" max="54" width="22.140625" bestFit="1" customWidth="1"/>
    <col min="55" max="55" width="19" bestFit="1" customWidth="1"/>
    <col min="56" max="56" width="17" bestFit="1" customWidth="1"/>
  </cols>
  <sheetData>
    <row r="1" spans="1:33" x14ac:dyDescent="0.25">
      <c r="B1" t="s">
        <v>215</v>
      </c>
      <c r="C1" t="s">
        <v>216</v>
      </c>
      <c r="D1" s="25" t="s">
        <v>58</v>
      </c>
      <c r="E1" s="25" t="s">
        <v>59</v>
      </c>
      <c r="F1" s="25" t="s">
        <v>60</v>
      </c>
      <c r="G1" s="25" t="s">
        <v>216</v>
      </c>
      <c r="H1" s="25" t="s">
        <v>217</v>
      </c>
      <c r="I1" s="25" t="s">
        <v>63</v>
      </c>
      <c r="J1" s="25" t="s">
        <v>64</v>
      </c>
      <c r="K1" s="25" t="s">
        <v>218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76</v>
      </c>
      <c r="W1" s="25" t="s">
        <v>77</v>
      </c>
      <c r="X1" s="25" t="s">
        <v>78</v>
      </c>
      <c r="Y1" s="25" t="s">
        <v>79</v>
      </c>
      <c r="Z1" s="25" t="s">
        <v>80</v>
      </c>
      <c r="AA1" s="25" t="s">
        <v>81</v>
      </c>
      <c r="AB1" s="25" t="s">
        <v>226</v>
      </c>
      <c r="AC1" s="25" t="s">
        <v>83</v>
      </c>
      <c r="AD1" s="25" t="s">
        <v>84</v>
      </c>
      <c r="AE1" s="25" t="s">
        <v>85</v>
      </c>
      <c r="AF1" s="25" t="s">
        <v>88</v>
      </c>
      <c r="AG1" s="25" t="s">
        <v>89</v>
      </c>
    </row>
    <row r="2" spans="1:33" x14ac:dyDescent="0.25">
      <c r="A2">
        <v>17532</v>
      </c>
      <c r="B2">
        <v>3736997</v>
      </c>
      <c r="C2" s="2">
        <v>45757</v>
      </c>
      <c r="D2" s="26">
        <v>20</v>
      </c>
      <c r="E2" s="26">
        <v>11499343034</v>
      </c>
      <c r="F2" s="26" t="s">
        <v>374</v>
      </c>
      <c r="G2" s="27">
        <v>45757</v>
      </c>
      <c r="H2" s="26" t="s">
        <v>229</v>
      </c>
      <c r="I2" s="26">
        <v>30</v>
      </c>
      <c r="J2" s="26">
        <v>6.04</v>
      </c>
      <c r="K2" s="26">
        <v>6.04</v>
      </c>
      <c r="L2" s="26">
        <v>2590</v>
      </c>
      <c r="M2" s="26">
        <v>0</v>
      </c>
      <c r="N2" s="26">
        <v>0</v>
      </c>
      <c r="O2" s="26">
        <v>0</v>
      </c>
      <c r="P2" s="26">
        <v>15</v>
      </c>
      <c r="Q2" s="26">
        <v>14</v>
      </c>
      <c r="R2" s="26">
        <v>1</v>
      </c>
      <c r="S2" s="26">
        <v>0</v>
      </c>
      <c r="T2" s="26">
        <v>184.25</v>
      </c>
      <c r="U2" s="26">
        <v>0</v>
      </c>
      <c r="V2" s="26">
        <v>185</v>
      </c>
      <c r="W2" s="27">
        <v>45818</v>
      </c>
      <c r="X2" s="27">
        <v>46213</v>
      </c>
      <c r="Y2" s="26">
        <v>1780.39</v>
      </c>
      <c r="Z2" s="26">
        <v>273.39</v>
      </c>
      <c r="AA2" s="26" t="s">
        <v>213</v>
      </c>
      <c r="AB2" s="26" t="s">
        <v>109</v>
      </c>
      <c r="AC2" s="26">
        <v>2590</v>
      </c>
      <c r="AD2" s="26">
        <v>0</v>
      </c>
      <c r="AE2" s="26">
        <v>0</v>
      </c>
      <c r="AF2" s="26">
        <v>185</v>
      </c>
      <c r="AG2" s="26">
        <v>1780.39</v>
      </c>
    </row>
    <row r="3" spans="1:33" x14ac:dyDescent="0.25">
      <c r="A3">
        <v>82546</v>
      </c>
      <c r="B3">
        <v>3736997</v>
      </c>
      <c r="C3" s="2">
        <v>45693</v>
      </c>
      <c r="D3" s="26">
        <v>20</v>
      </c>
      <c r="E3" s="26">
        <v>11499343029</v>
      </c>
      <c r="F3" s="26" t="s">
        <v>374</v>
      </c>
      <c r="G3" s="27">
        <v>45693</v>
      </c>
      <c r="H3" s="26" t="s">
        <v>229</v>
      </c>
      <c r="I3" s="26">
        <v>33</v>
      </c>
      <c r="J3" s="26">
        <v>2.88</v>
      </c>
      <c r="K3" s="26">
        <v>2.88</v>
      </c>
      <c r="L3" s="26">
        <v>2097</v>
      </c>
      <c r="M3" s="26">
        <v>0</v>
      </c>
      <c r="N3" s="26">
        <v>0</v>
      </c>
      <c r="O3" s="26">
        <v>0</v>
      </c>
      <c r="P3" s="26">
        <v>12</v>
      </c>
      <c r="Q3" s="26">
        <v>9</v>
      </c>
      <c r="R3" s="26">
        <v>3</v>
      </c>
      <c r="S3" s="26">
        <v>0</v>
      </c>
      <c r="T3" s="26">
        <v>697.85</v>
      </c>
      <c r="U3" s="26">
        <v>0</v>
      </c>
      <c r="V3" s="26">
        <v>233</v>
      </c>
      <c r="W3" s="27">
        <v>45818</v>
      </c>
      <c r="X3" s="27">
        <v>46063</v>
      </c>
      <c r="Y3" s="26">
        <v>2322.87</v>
      </c>
      <c r="Z3" s="26">
        <v>323.87</v>
      </c>
      <c r="AA3" s="26" t="s">
        <v>213</v>
      </c>
      <c r="AB3" s="26" t="s">
        <v>109</v>
      </c>
      <c r="AC3" s="26">
        <v>2097</v>
      </c>
      <c r="AD3" s="26">
        <v>0</v>
      </c>
      <c r="AE3" s="26">
        <v>0</v>
      </c>
      <c r="AF3" s="26">
        <v>233</v>
      </c>
      <c r="AG3" s="26">
        <v>2322.87</v>
      </c>
    </row>
    <row r="4" spans="1:33" x14ac:dyDescent="0.25">
      <c r="A4">
        <v>208117</v>
      </c>
      <c r="B4">
        <v>3736997</v>
      </c>
      <c r="C4" s="2">
        <v>45175</v>
      </c>
      <c r="D4" s="26">
        <v>20</v>
      </c>
      <c r="E4" s="26">
        <v>11499343018</v>
      </c>
      <c r="F4" s="26">
        <v>3482909</v>
      </c>
      <c r="G4" s="27">
        <v>45175</v>
      </c>
      <c r="H4" s="26" t="s">
        <v>230</v>
      </c>
      <c r="I4" s="26">
        <v>70</v>
      </c>
      <c r="J4" s="26">
        <v>9.09</v>
      </c>
      <c r="K4" s="26">
        <v>9.89</v>
      </c>
      <c r="L4" s="26">
        <v>0</v>
      </c>
      <c r="M4" s="26">
        <v>9</v>
      </c>
      <c r="N4" s="26">
        <v>0</v>
      </c>
      <c r="O4" s="26">
        <v>9</v>
      </c>
      <c r="P4" s="26">
        <v>12</v>
      </c>
      <c r="Q4" s="26">
        <v>0</v>
      </c>
      <c r="R4" s="26">
        <v>12</v>
      </c>
      <c r="S4" s="26">
        <v>0</v>
      </c>
      <c r="T4" s="26">
        <v>1162.9000000000001</v>
      </c>
      <c r="U4" s="26">
        <v>9.5</v>
      </c>
      <c r="V4" s="26">
        <v>99.9</v>
      </c>
      <c r="W4" s="26" t="s">
        <v>375</v>
      </c>
      <c r="X4" s="27">
        <v>45580</v>
      </c>
      <c r="Y4" s="26">
        <v>630.85</v>
      </c>
      <c r="Z4" s="26">
        <v>0</v>
      </c>
      <c r="AA4" s="26" t="s">
        <v>213</v>
      </c>
      <c r="AB4" s="26" t="s">
        <v>198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</row>
    <row r="5" spans="1:33" x14ac:dyDescent="0.25">
      <c r="A5">
        <v>209337</v>
      </c>
      <c r="B5">
        <v>3736997</v>
      </c>
      <c r="C5" s="2">
        <v>45469</v>
      </c>
      <c r="D5" s="26">
        <v>20</v>
      </c>
      <c r="E5" s="26">
        <v>11499343026</v>
      </c>
      <c r="F5" s="26">
        <v>3575743</v>
      </c>
      <c r="G5" s="27">
        <v>45469</v>
      </c>
      <c r="H5" s="26" t="s">
        <v>227</v>
      </c>
      <c r="I5" s="26">
        <v>100</v>
      </c>
      <c r="J5" s="26">
        <v>4.7699999999999996</v>
      </c>
      <c r="K5" s="26">
        <v>5.08</v>
      </c>
      <c r="L5" s="26">
        <v>588</v>
      </c>
      <c r="M5" s="26">
        <v>0</v>
      </c>
      <c r="N5" s="26">
        <v>0</v>
      </c>
      <c r="O5" s="26">
        <v>0</v>
      </c>
      <c r="P5" s="26">
        <v>18</v>
      </c>
      <c r="Q5" s="26">
        <v>7</v>
      </c>
      <c r="R5" s="26">
        <v>11</v>
      </c>
      <c r="S5" s="26">
        <v>0</v>
      </c>
      <c r="T5" s="26">
        <v>794.9</v>
      </c>
      <c r="U5" s="26">
        <v>0</v>
      </c>
      <c r="V5" s="26">
        <v>84</v>
      </c>
      <c r="W5" s="27">
        <v>45904</v>
      </c>
      <c r="X5" s="27">
        <v>46085</v>
      </c>
      <c r="Y5" s="26">
        <v>892.38</v>
      </c>
      <c r="Z5" s="26">
        <v>265.99</v>
      </c>
      <c r="AA5" s="26" t="s">
        <v>213</v>
      </c>
      <c r="AB5" s="26" t="s">
        <v>197</v>
      </c>
      <c r="AC5" s="26">
        <v>588</v>
      </c>
      <c r="AD5" s="26">
        <v>0</v>
      </c>
      <c r="AE5" s="26">
        <v>0</v>
      </c>
      <c r="AF5" s="26">
        <v>84</v>
      </c>
      <c r="AG5" s="26">
        <v>892.38</v>
      </c>
    </row>
    <row r="6" spans="1:33" x14ac:dyDescent="0.25">
      <c r="A6">
        <v>269579</v>
      </c>
      <c r="B6">
        <v>3736997</v>
      </c>
      <c r="C6" s="2">
        <v>45495</v>
      </c>
      <c r="D6" s="26">
        <v>20</v>
      </c>
      <c r="E6" s="26">
        <v>11499343027</v>
      </c>
      <c r="F6" s="26" t="s">
        <v>374</v>
      </c>
      <c r="G6" s="27">
        <v>45495</v>
      </c>
      <c r="H6" s="26" t="s">
        <v>229</v>
      </c>
      <c r="I6" s="26">
        <v>80</v>
      </c>
      <c r="J6" s="26">
        <v>6.99</v>
      </c>
      <c r="K6" s="26">
        <v>6.99</v>
      </c>
      <c r="L6" s="26">
        <v>404.46</v>
      </c>
      <c r="M6" s="26">
        <v>0</v>
      </c>
      <c r="N6" s="26">
        <v>0</v>
      </c>
      <c r="O6" s="26">
        <v>0</v>
      </c>
      <c r="P6" s="26">
        <v>12</v>
      </c>
      <c r="Q6" s="26">
        <v>3</v>
      </c>
      <c r="R6" s="26">
        <v>9</v>
      </c>
      <c r="S6" s="26">
        <v>0</v>
      </c>
      <c r="T6" s="26">
        <v>1122.3</v>
      </c>
      <c r="U6" s="26">
        <v>0</v>
      </c>
      <c r="V6" s="26">
        <v>134.82</v>
      </c>
      <c r="W6" s="27">
        <v>45848</v>
      </c>
      <c r="X6" s="27">
        <v>45910</v>
      </c>
      <c r="Y6" s="26">
        <v>953.08</v>
      </c>
      <c r="Z6" s="26">
        <v>163.08000000000001</v>
      </c>
      <c r="AA6" s="26" t="s">
        <v>213</v>
      </c>
      <c r="AB6" s="26" t="s">
        <v>109</v>
      </c>
      <c r="AC6" s="26">
        <v>404.46</v>
      </c>
      <c r="AD6" s="26">
        <v>0</v>
      </c>
      <c r="AE6" s="26">
        <v>0</v>
      </c>
      <c r="AF6" s="26">
        <v>134.82</v>
      </c>
      <c r="AG6" s="26">
        <v>953.08</v>
      </c>
    </row>
    <row r="7" spans="1:33" x14ac:dyDescent="0.25">
      <c r="A7">
        <v>311382</v>
      </c>
      <c r="B7">
        <v>3736997</v>
      </c>
      <c r="C7" s="2">
        <v>44951</v>
      </c>
      <c r="D7" s="26">
        <v>20</v>
      </c>
      <c r="E7" s="26">
        <v>11499343012</v>
      </c>
      <c r="F7" s="26">
        <v>3423764</v>
      </c>
      <c r="G7" s="27">
        <v>44951</v>
      </c>
      <c r="H7" s="26" t="s">
        <v>227</v>
      </c>
      <c r="I7" s="26">
        <v>66</v>
      </c>
      <c r="J7" s="26">
        <v>6.71</v>
      </c>
      <c r="K7" s="26">
        <v>7.11</v>
      </c>
      <c r="L7" s="26">
        <v>0</v>
      </c>
      <c r="M7" s="26">
        <v>0</v>
      </c>
      <c r="N7" s="26">
        <v>0</v>
      </c>
      <c r="O7" s="26">
        <v>0</v>
      </c>
      <c r="P7" s="26">
        <v>12</v>
      </c>
      <c r="Q7" s="26">
        <v>0</v>
      </c>
      <c r="R7" s="26">
        <v>12</v>
      </c>
      <c r="S7" s="26">
        <v>0</v>
      </c>
      <c r="T7" s="26">
        <v>1315.3</v>
      </c>
      <c r="U7" s="26">
        <v>0</v>
      </c>
      <c r="V7" s="26">
        <v>113</v>
      </c>
      <c r="W7" s="26" t="s">
        <v>375</v>
      </c>
      <c r="X7" s="27">
        <v>45352</v>
      </c>
      <c r="Y7" s="26">
        <v>838.57</v>
      </c>
      <c r="Z7" s="26">
        <v>218.37</v>
      </c>
      <c r="AA7" s="26" t="s">
        <v>213</v>
      </c>
      <c r="AB7" s="26" t="s">
        <v>197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</row>
    <row r="8" spans="1:33" x14ac:dyDescent="0.25">
      <c r="A8">
        <v>389032</v>
      </c>
      <c r="B8">
        <v>3736997</v>
      </c>
      <c r="C8" s="2">
        <v>45056</v>
      </c>
      <c r="D8" s="26">
        <v>20</v>
      </c>
      <c r="E8" s="26">
        <v>11499343014</v>
      </c>
      <c r="F8" s="26">
        <v>3449476</v>
      </c>
      <c r="G8" s="27">
        <v>45056</v>
      </c>
      <c r="H8" s="26" t="s">
        <v>230</v>
      </c>
      <c r="I8" s="26">
        <v>31</v>
      </c>
      <c r="J8" s="26">
        <v>8.77</v>
      </c>
      <c r="K8" s="26">
        <v>9.2799999999999994</v>
      </c>
      <c r="L8" s="26">
        <v>0</v>
      </c>
      <c r="M8" s="26">
        <v>36</v>
      </c>
      <c r="N8" s="26">
        <v>0</v>
      </c>
      <c r="O8" s="26">
        <v>11</v>
      </c>
      <c r="P8" s="26">
        <v>18</v>
      </c>
      <c r="Q8" s="26">
        <v>0</v>
      </c>
      <c r="R8" s="26">
        <v>18</v>
      </c>
      <c r="S8" s="26">
        <v>0</v>
      </c>
      <c r="T8" s="26">
        <v>4324.55</v>
      </c>
      <c r="U8" s="26">
        <v>103.59</v>
      </c>
      <c r="V8" s="26">
        <v>256.72000000000003</v>
      </c>
      <c r="W8" s="26" t="s">
        <v>375</v>
      </c>
      <c r="X8" s="27">
        <v>45606</v>
      </c>
      <c r="Y8" s="26">
        <v>2256.5300000000002</v>
      </c>
      <c r="Z8" s="26">
        <v>179.99</v>
      </c>
      <c r="AA8" s="26" t="s">
        <v>213</v>
      </c>
      <c r="AB8" s="26" t="s">
        <v>198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</row>
    <row r="9" spans="1:33" x14ac:dyDescent="0.25">
      <c r="A9">
        <v>509265</v>
      </c>
      <c r="B9">
        <v>3736997</v>
      </c>
      <c r="C9" s="2">
        <v>44889</v>
      </c>
      <c r="D9" s="26">
        <v>20</v>
      </c>
      <c r="E9" s="26">
        <v>11499343011</v>
      </c>
      <c r="F9" s="26">
        <v>3397180</v>
      </c>
      <c r="G9" s="27">
        <v>44889</v>
      </c>
      <c r="H9" s="26" t="s">
        <v>227</v>
      </c>
      <c r="I9" s="26">
        <v>100</v>
      </c>
      <c r="J9" s="26">
        <v>3.67</v>
      </c>
      <c r="K9" s="26">
        <v>3.95</v>
      </c>
      <c r="L9" s="26">
        <v>0</v>
      </c>
      <c r="M9" s="26">
        <v>9</v>
      </c>
      <c r="N9" s="26">
        <v>0</v>
      </c>
      <c r="O9" s="26">
        <v>4</v>
      </c>
      <c r="P9" s="26">
        <v>20</v>
      </c>
      <c r="Q9" s="26">
        <v>0</v>
      </c>
      <c r="R9" s="26">
        <v>20</v>
      </c>
      <c r="S9" s="26">
        <v>0</v>
      </c>
      <c r="T9" s="26">
        <v>2626</v>
      </c>
      <c r="U9" s="26">
        <v>29.95</v>
      </c>
      <c r="V9" s="26">
        <v>133</v>
      </c>
      <c r="W9" s="26" t="s">
        <v>375</v>
      </c>
      <c r="X9" s="27">
        <v>45569</v>
      </c>
      <c r="Y9" s="26">
        <v>1701</v>
      </c>
      <c r="Z9" s="26">
        <v>49.99</v>
      </c>
      <c r="AA9" s="26" t="s">
        <v>213</v>
      </c>
      <c r="AB9" s="26" t="s">
        <v>197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</row>
    <row r="10" spans="1:33" x14ac:dyDescent="0.25">
      <c r="A10">
        <v>532585</v>
      </c>
      <c r="B10">
        <v>3736997</v>
      </c>
      <c r="C10" s="2">
        <v>44831</v>
      </c>
      <c r="D10" s="26">
        <v>20</v>
      </c>
      <c r="E10" s="26">
        <v>11499343010</v>
      </c>
      <c r="F10" s="26" t="s">
        <v>374</v>
      </c>
      <c r="G10" s="27">
        <v>44831</v>
      </c>
      <c r="H10" s="26" t="s">
        <v>229</v>
      </c>
      <c r="I10" s="26">
        <v>30</v>
      </c>
      <c r="J10" s="26">
        <v>2.84</v>
      </c>
      <c r="K10" s="26">
        <v>2.84</v>
      </c>
      <c r="L10" s="26">
        <v>0</v>
      </c>
      <c r="M10" s="26">
        <v>2</v>
      </c>
      <c r="N10" s="26">
        <v>0</v>
      </c>
      <c r="O10" s="26">
        <v>1</v>
      </c>
      <c r="P10" s="26">
        <v>12</v>
      </c>
      <c r="Q10" s="26">
        <v>0</v>
      </c>
      <c r="R10" s="26">
        <v>12</v>
      </c>
      <c r="S10" s="26">
        <v>0</v>
      </c>
      <c r="T10" s="26">
        <v>1245.8</v>
      </c>
      <c r="U10" s="26">
        <v>0</v>
      </c>
      <c r="V10" s="26">
        <v>104</v>
      </c>
      <c r="W10" s="26" t="s">
        <v>375</v>
      </c>
      <c r="X10" s="27">
        <v>45196</v>
      </c>
      <c r="Y10" s="26">
        <v>1043.33</v>
      </c>
      <c r="Z10" s="26">
        <v>184.34</v>
      </c>
      <c r="AA10" s="26" t="s">
        <v>213</v>
      </c>
      <c r="AB10" s="26" t="s">
        <v>109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</row>
    <row r="11" spans="1:33" x14ac:dyDescent="0.25">
      <c r="A11">
        <v>560769</v>
      </c>
      <c r="B11">
        <v>3736997</v>
      </c>
      <c r="C11" s="2">
        <v>44763</v>
      </c>
      <c r="D11" s="26">
        <v>20</v>
      </c>
      <c r="E11" s="26">
        <v>11499343009</v>
      </c>
      <c r="F11" s="26">
        <v>3353292</v>
      </c>
      <c r="G11" s="27">
        <v>44763</v>
      </c>
      <c r="H11" s="26" t="s">
        <v>230</v>
      </c>
      <c r="I11" s="26">
        <v>45</v>
      </c>
      <c r="J11" s="26">
        <v>10.039999999999999</v>
      </c>
      <c r="K11" s="26">
        <v>10.62</v>
      </c>
      <c r="L11" s="26">
        <v>0</v>
      </c>
      <c r="M11" s="26">
        <v>17</v>
      </c>
      <c r="N11" s="26">
        <v>0</v>
      </c>
      <c r="O11" s="26">
        <v>5</v>
      </c>
      <c r="P11" s="26">
        <v>15</v>
      </c>
      <c r="Q11" s="26">
        <v>0</v>
      </c>
      <c r="R11" s="26">
        <v>15</v>
      </c>
      <c r="S11" s="26">
        <v>0</v>
      </c>
      <c r="T11" s="26">
        <v>3375.78</v>
      </c>
      <c r="U11" s="26">
        <v>71.33</v>
      </c>
      <c r="V11" s="26">
        <v>221.88</v>
      </c>
      <c r="W11" s="26" t="s">
        <v>375</v>
      </c>
      <c r="X11" s="27">
        <v>45234</v>
      </c>
      <c r="Y11" s="26">
        <v>1595.78</v>
      </c>
      <c r="Z11" s="26">
        <v>39.99</v>
      </c>
      <c r="AA11" s="26" t="s">
        <v>213</v>
      </c>
      <c r="AB11" s="26" t="s">
        <v>198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</row>
    <row r="12" spans="1:33" x14ac:dyDescent="0.25">
      <c r="A12">
        <v>594004</v>
      </c>
      <c r="B12">
        <v>3736997</v>
      </c>
      <c r="C12" s="2">
        <v>44589</v>
      </c>
      <c r="D12" s="26">
        <v>20</v>
      </c>
      <c r="E12" s="26">
        <v>11499343007</v>
      </c>
      <c r="F12" s="26">
        <v>3302006</v>
      </c>
      <c r="G12" s="27">
        <v>44589</v>
      </c>
      <c r="H12" s="26" t="s">
        <v>227</v>
      </c>
      <c r="I12" s="26">
        <v>32</v>
      </c>
      <c r="J12" s="26">
        <v>2.57</v>
      </c>
      <c r="K12" s="26">
        <v>2.9</v>
      </c>
      <c r="L12" s="26">
        <v>0</v>
      </c>
      <c r="M12" s="26">
        <v>0</v>
      </c>
      <c r="N12" s="26">
        <v>0</v>
      </c>
      <c r="O12" s="26">
        <v>0</v>
      </c>
      <c r="P12" s="26">
        <v>12</v>
      </c>
      <c r="Q12" s="26">
        <v>0</v>
      </c>
      <c r="R12" s="26">
        <v>12</v>
      </c>
      <c r="S12" s="26">
        <v>0</v>
      </c>
      <c r="T12" s="26">
        <v>2312</v>
      </c>
      <c r="U12" s="26">
        <v>0</v>
      </c>
      <c r="V12" s="26">
        <v>179</v>
      </c>
      <c r="W12" s="26" t="s">
        <v>375</v>
      </c>
      <c r="X12" s="27">
        <v>44958</v>
      </c>
      <c r="Y12" s="26">
        <v>1820.78</v>
      </c>
      <c r="Z12" s="26">
        <v>493.16</v>
      </c>
      <c r="AA12" s="26" t="s">
        <v>213</v>
      </c>
      <c r="AB12" s="26" t="s">
        <v>197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</row>
    <row r="13" spans="1:33" x14ac:dyDescent="0.25">
      <c r="A13">
        <v>599403</v>
      </c>
      <c r="B13">
        <v>3736997</v>
      </c>
      <c r="C13" s="2">
        <v>44659</v>
      </c>
      <c r="D13" s="26">
        <v>20</v>
      </c>
      <c r="E13" s="26">
        <v>11499343008</v>
      </c>
      <c r="F13" s="26" t="s">
        <v>374</v>
      </c>
      <c r="G13" s="27">
        <v>44659</v>
      </c>
      <c r="H13" s="26" t="s">
        <v>229</v>
      </c>
      <c r="I13" s="26">
        <v>30</v>
      </c>
      <c r="J13" s="26">
        <v>6.07</v>
      </c>
      <c r="K13" s="26">
        <v>6.07</v>
      </c>
      <c r="L13" s="26">
        <v>0</v>
      </c>
      <c r="M13" s="26">
        <v>1</v>
      </c>
      <c r="N13" s="26">
        <v>0</v>
      </c>
      <c r="O13" s="26">
        <v>1</v>
      </c>
      <c r="P13" s="26">
        <v>12</v>
      </c>
      <c r="Q13" s="26">
        <v>0</v>
      </c>
      <c r="R13" s="26">
        <v>12</v>
      </c>
      <c r="S13" s="26">
        <v>0</v>
      </c>
      <c r="T13" s="26">
        <v>1403.2</v>
      </c>
      <c r="U13" s="26">
        <v>0</v>
      </c>
      <c r="V13" s="26">
        <v>121</v>
      </c>
      <c r="W13" s="26" t="s">
        <v>375</v>
      </c>
      <c r="X13" s="27">
        <v>45024</v>
      </c>
      <c r="Y13" s="26">
        <v>1004.83</v>
      </c>
      <c r="Z13" s="26">
        <v>205.83</v>
      </c>
      <c r="AA13" s="26" t="s">
        <v>213</v>
      </c>
      <c r="AB13" s="26" t="s">
        <v>109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</row>
    <row r="14" spans="1:33" x14ac:dyDescent="0.25">
      <c r="A14">
        <v>685984</v>
      </c>
      <c r="B14">
        <v>3736997</v>
      </c>
      <c r="C14" s="2">
        <v>45316</v>
      </c>
      <c r="D14" s="26">
        <v>20</v>
      </c>
      <c r="E14" s="26">
        <v>11499343022</v>
      </c>
      <c r="F14" s="26" t="s">
        <v>374</v>
      </c>
      <c r="G14" s="27">
        <v>45316</v>
      </c>
      <c r="H14" s="26" t="s">
        <v>229</v>
      </c>
      <c r="I14" s="26">
        <v>31</v>
      </c>
      <c r="J14" s="26">
        <v>4.08</v>
      </c>
      <c r="K14" s="26">
        <v>4.08</v>
      </c>
      <c r="L14" s="26">
        <v>328</v>
      </c>
      <c r="M14" s="26">
        <v>4</v>
      </c>
      <c r="N14" s="26">
        <v>0</v>
      </c>
      <c r="O14" s="26">
        <v>2</v>
      </c>
      <c r="P14" s="26">
        <v>18</v>
      </c>
      <c r="Q14" s="26">
        <v>2</v>
      </c>
      <c r="R14" s="26">
        <v>16</v>
      </c>
      <c r="S14" s="26">
        <v>0</v>
      </c>
      <c r="T14" s="26">
        <v>2554.85</v>
      </c>
      <c r="U14" s="26">
        <v>5.15</v>
      </c>
      <c r="V14" s="26">
        <v>164</v>
      </c>
      <c r="W14" s="27">
        <v>45833</v>
      </c>
      <c r="X14" s="27">
        <v>45863</v>
      </c>
      <c r="Y14" s="26">
        <v>2052.75</v>
      </c>
      <c r="Z14" s="26">
        <v>126.75</v>
      </c>
      <c r="AA14" s="26" t="s">
        <v>213</v>
      </c>
      <c r="AB14" s="26" t="s">
        <v>109</v>
      </c>
      <c r="AC14" s="26">
        <v>328</v>
      </c>
      <c r="AD14" s="26">
        <v>0</v>
      </c>
      <c r="AE14" s="26">
        <v>0</v>
      </c>
      <c r="AF14" s="26">
        <v>164</v>
      </c>
      <c r="AG14" s="26">
        <v>2052.75</v>
      </c>
    </row>
    <row r="15" spans="1:33" x14ac:dyDescent="0.25">
      <c r="A15">
        <v>724426</v>
      </c>
      <c r="B15">
        <v>3736997</v>
      </c>
      <c r="C15" s="2">
        <v>45528</v>
      </c>
      <c r="D15" s="26">
        <v>20</v>
      </c>
      <c r="E15" s="26">
        <v>11499343028</v>
      </c>
      <c r="F15" s="26" t="s">
        <v>374</v>
      </c>
      <c r="G15" s="27">
        <v>45528</v>
      </c>
      <c r="H15" s="26" t="s">
        <v>229</v>
      </c>
      <c r="I15" s="26">
        <v>27</v>
      </c>
      <c r="J15" s="26">
        <v>2.83</v>
      </c>
      <c r="K15" s="26">
        <v>2.83</v>
      </c>
      <c r="L15" s="26">
        <v>853.84</v>
      </c>
      <c r="M15" s="26">
        <v>20</v>
      </c>
      <c r="N15" s="26">
        <v>0</v>
      </c>
      <c r="O15" s="26">
        <v>14</v>
      </c>
      <c r="P15" s="26">
        <v>12</v>
      </c>
      <c r="Q15" s="26">
        <v>4</v>
      </c>
      <c r="R15" s="26">
        <v>8</v>
      </c>
      <c r="S15" s="26">
        <v>0</v>
      </c>
      <c r="T15" s="26">
        <v>1814.4</v>
      </c>
      <c r="U15" s="26">
        <v>106.72</v>
      </c>
      <c r="V15" s="26">
        <v>213.46</v>
      </c>
      <c r="W15" s="27">
        <v>45797</v>
      </c>
      <c r="X15" s="27">
        <v>45889</v>
      </c>
      <c r="Y15" s="26">
        <v>2149</v>
      </c>
      <c r="Z15" s="26">
        <v>60</v>
      </c>
      <c r="AA15" s="26" t="s">
        <v>213</v>
      </c>
      <c r="AB15" s="26" t="s">
        <v>109</v>
      </c>
      <c r="AC15" s="26">
        <v>853.84</v>
      </c>
      <c r="AD15" s="26">
        <v>0</v>
      </c>
      <c r="AE15" s="26">
        <v>0</v>
      </c>
      <c r="AF15" s="26">
        <v>213.46</v>
      </c>
      <c r="AG15" s="26">
        <v>2149</v>
      </c>
    </row>
    <row r="16" spans="1:33" x14ac:dyDescent="0.25">
      <c r="A16">
        <v>823469</v>
      </c>
      <c r="B16">
        <v>3736997</v>
      </c>
      <c r="C16" s="2">
        <v>44370</v>
      </c>
      <c r="D16" s="26">
        <v>20</v>
      </c>
      <c r="E16" s="26">
        <v>11499343003</v>
      </c>
      <c r="F16" s="26">
        <v>3196424</v>
      </c>
      <c r="G16" s="27">
        <v>44370</v>
      </c>
      <c r="H16" s="26" t="s">
        <v>227</v>
      </c>
      <c r="I16" s="26">
        <v>45</v>
      </c>
      <c r="J16" s="26">
        <v>2.5299999999999998</v>
      </c>
      <c r="K16" s="26">
        <v>2.87</v>
      </c>
      <c r="L16" s="26">
        <v>0</v>
      </c>
      <c r="M16" s="26">
        <v>0</v>
      </c>
      <c r="N16" s="26">
        <v>0</v>
      </c>
      <c r="O16" s="26">
        <v>0</v>
      </c>
      <c r="P16" s="26">
        <v>12</v>
      </c>
      <c r="Q16" s="26">
        <v>0</v>
      </c>
      <c r="R16" s="26">
        <v>12</v>
      </c>
      <c r="S16" s="26">
        <v>0</v>
      </c>
      <c r="T16" s="26">
        <v>844.2</v>
      </c>
      <c r="U16" s="26">
        <v>0</v>
      </c>
      <c r="V16" s="26">
        <v>77</v>
      </c>
      <c r="W16" s="26" t="s">
        <v>375</v>
      </c>
      <c r="X16" s="27">
        <v>44749</v>
      </c>
      <c r="Y16" s="26">
        <v>776.83</v>
      </c>
      <c r="Z16" s="26">
        <v>69.989999999999995</v>
      </c>
      <c r="AA16" s="26" t="s">
        <v>213</v>
      </c>
      <c r="AB16" s="26" t="s">
        <v>197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</row>
    <row r="17" spans="1:33" x14ac:dyDescent="0.25">
      <c r="A17">
        <v>988030</v>
      </c>
      <c r="B17">
        <v>3736997</v>
      </c>
      <c r="C17" s="2">
        <v>45209</v>
      </c>
      <c r="D17" s="26">
        <v>20</v>
      </c>
      <c r="E17" s="26">
        <v>11499343019</v>
      </c>
      <c r="F17" s="26">
        <v>3493101</v>
      </c>
      <c r="G17" s="27">
        <v>45209</v>
      </c>
      <c r="H17" s="26" t="s">
        <v>227</v>
      </c>
      <c r="I17" s="26">
        <v>31</v>
      </c>
      <c r="J17" s="26">
        <v>5.65</v>
      </c>
      <c r="K17" s="26">
        <v>6</v>
      </c>
      <c r="L17" s="26">
        <v>0</v>
      </c>
      <c r="M17" s="26">
        <v>2</v>
      </c>
      <c r="N17" s="26">
        <v>0</v>
      </c>
      <c r="O17" s="26">
        <v>2</v>
      </c>
      <c r="P17" s="26">
        <v>18</v>
      </c>
      <c r="Q17" s="26">
        <v>0</v>
      </c>
      <c r="R17" s="26">
        <v>18</v>
      </c>
      <c r="S17" s="26">
        <v>0</v>
      </c>
      <c r="T17" s="26">
        <v>3443.15</v>
      </c>
      <c r="U17" s="26">
        <v>0</v>
      </c>
      <c r="V17" s="26">
        <v>192</v>
      </c>
      <c r="W17" s="26" t="s">
        <v>375</v>
      </c>
      <c r="X17" s="27">
        <v>45757</v>
      </c>
      <c r="Y17" s="26">
        <v>2118.16</v>
      </c>
      <c r="Z17" s="26">
        <v>305.86</v>
      </c>
      <c r="AA17" s="26" t="s">
        <v>213</v>
      </c>
      <c r="AB17" s="26" t="s">
        <v>197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</row>
    <row r="18" spans="1:33" x14ac:dyDescent="0.25">
      <c r="A18">
        <v>1064412</v>
      </c>
      <c r="B18">
        <v>3736997</v>
      </c>
      <c r="C18" s="2">
        <v>45757</v>
      </c>
      <c r="D18" s="26">
        <v>20</v>
      </c>
      <c r="E18" s="26">
        <v>11499343033</v>
      </c>
      <c r="F18" s="26" t="s">
        <v>374</v>
      </c>
      <c r="G18" s="27">
        <v>45757</v>
      </c>
      <c r="H18" s="26" t="s">
        <v>229</v>
      </c>
      <c r="I18" s="26">
        <v>30</v>
      </c>
      <c r="J18" s="26">
        <v>6.01</v>
      </c>
      <c r="K18" s="26">
        <v>6.01</v>
      </c>
      <c r="L18" s="26">
        <v>4046</v>
      </c>
      <c r="M18" s="26">
        <v>0</v>
      </c>
      <c r="N18" s="26">
        <v>0</v>
      </c>
      <c r="O18" s="26">
        <v>0</v>
      </c>
      <c r="P18" s="26">
        <v>15</v>
      </c>
      <c r="Q18" s="26">
        <v>14</v>
      </c>
      <c r="R18" s="26">
        <v>1</v>
      </c>
      <c r="S18" s="26">
        <v>0</v>
      </c>
      <c r="T18" s="26">
        <v>287.85000000000002</v>
      </c>
      <c r="U18" s="26">
        <v>0</v>
      </c>
      <c r="V18" s="26">
        <v>289</v>
      </c>
      <c r="W18" s="27">
        <v>45818</v>
      </c>
      <c r="X18" s="27">
        <v>46213</v>
      </c>
      <c r="Y18" s="26">
        <v>2787.09</v>
      </c>
      <c r="Z18" s="26">
        <v>788.09</v>
      </c>
      <c r="AA18" s="26" t="s">
        <v>213</v>
      </c>
      <c r="AB18" s="26" t="s">
        <v>109</v>
      </c>
      <c r="AC18" s="26">
        <v>4046</v>
      </c>
      <c r="AD18" s="26">
        <v>0</v>
      </c>
      <c r="AE18" s="26">
        <v>0</v>
      </c>
      <c r="AF18" s="26">
        <v>289</v>
      </c>
      <c r="AG18" s="26">
        <v>2787.09</v>
      </c>
    </row>
    <row r="19" spans="1:33" x14ac:dyDescent="0.25">
      <c r="A19">
        <v>1175786</v>
      </c>
      <c r="B19">
        <v>3736997</v>
      </c>
      <c r="C19" s="2">
        <v>45728</v>
      </c>
      <c r="D19" s="26">
        <v>20</v>
      </c>
      <c r="E19" s="26">
        <v>11499343030</v>
      </c>
      <c r="F19" s="26">
        <v>3680101</v>
      </c>
      <c r="G19" s="27">
        <v>45728</v>
      </c>
      <c r="H19" s="26" t="s">
        <v>227</v>
      </c>
      <c r="I19" s="26">
        <v>31</v>
      </c>
      <c r="J19" s="26">
        <v>4.62</v>
      </c>
      <c r="K19" s="26">
        <v>4.91</v>
      </c>
      <c r="L19" s="26">
        <v>1848</v>
      </c>
      <c r="M19" s="26">
        <v>0</v>
      </c>
      <c r="N19" s="26">
        <v>0</v>
      </c>
      <c r="O19" s="26">
        <v>0</v>
      </c>
      <c r="P19" s="26">
        <v>24</v>
      </c>
      <c r="Q19" s="26">
        <v>22</v>
      </c>
      <c r="R19" s="26">
        <v>2</v>
      </c>
      <c r="S19" s="26">
        <v>0</v>
      </c>
      <c r="T19" s="26">
        <v>163.80000000000001</v>
      </c>
      <c r="U19" s="26">
        <v>0</v>
      </c>
      <c r="V19" s="26">
        <v>84</v>
      </c>
      <c r="W19" s="27">
        <v>45820</v>
      </c>
      <c r="X19" s="27">
        <v>46458</v>
      </c>
      <c r="Y19" s="26">
        <v>1194.1400000000001</v>
      </c>
      <c r="Z19" s="26">
        <v>60</v>
      </c>
      <c r="AA19" s="26" t="s">
        <v>213</v>
      </c>
      <c r="AB19" s="26" t="s">
        <v>197</v>
      </c>
      <c r="AC19" s="26">
        <v>1848</v>
      </c>
      <c r="AD19" s="26">
        <v>0</v>
      </c>
      <c r="AE19" s="26">
        <v>0</v>
      </c>
      <c r="AF19" s="26">
        <v>84</v>
      </c>
      <c r="AG19" s="26">
        <v>1194.1400000000001</v>
      </c>
    </row>
    <row r="20" spans="1:33" x14ac:dyDescent="0.25">
      <c r="A20">
        <v>1294599</v>
      </c>
      <c r="B20">
        <v>3736997</v>
      </c>
      <c r="C20" s="2">
        <v>44110</v>
      </c>
      <c r="D20" s="26">
        <v>20</v>
      </c>
      <c r="E20" s="26">
        <v>11499343001</v>
      </c>
      <c r="F20" s="26">
        <v>3047016</v>
      </c>
      <c r="G20" s="27">
        <v>44110</v>
      </c>
      <c r="H20" s="26" t="s">
        <v>227</v>
      </c>
      <c r="I20" s="26">
        <v>31</v>
      </c>
      <c r="J20" s="26">
        <v>3.12</v>
      </c>
      <c r="K20" s="26">
        <v>3.12</v>
      </c>
      <c r="L20" s="26">
        <v>0</v>
      </c>
      <c r="M20" s="26">
        <v>0</v>
      </c>
      <c r="N20" s="26">
        <v>0</v>
      </c>
      <c r="O20" s="26">
        <v>0</v>
      </c>
      <c r="P20" s="26">
        <v>15</v>
      </c>
      <c r="Q20" s="26">
        <v>0</v>
      </c>
      <c r="R20" s="26">
        <v>15</v>
      </c>
      <c r="S20" s="26">
        <v>0</v>
      </c>
      <c r="T20" s="26">
        <v>1057.95</v>
      </c>
      <c r="U20" s="26">
        <v>0</v>
      </c>
      <c r="V20" s="26">
        <v>76</v>
      </c>
      <c r="W20" s="26" t="s">
        <v>375</v>
      </c>
      <c r="X20" s="27">
        <v>44567</v>
      </c>
      <c r="Y20" s="26">
        <v>896.26</v>
      </c>
      <c r="Z20" s="26">
        <v>247.26</v>
      </c>
      <c r="AA20" s="26" t="s">
        <v>213</v>
      </c>
      <c r="AB20" s="26" t="s">
        <v>197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</row>
    <row r="21" spans="1:33" x14ac:dyDescent="0.25">
      <c r="A21">
        <v>1334977</v>
      </c>
      <c r="B21">
        <v>3736997</v>
      </c>
      <c r="C21" s="2">
        <v>45421</v>
      </c>
      <c r="D21" s="26">
        <v>20</v>
      </c>
      <c r="E21" s="26">
        <v>11499343025</v>
      </c>
      <c r="F21" s="26" t="s">
        <v>374</v>
      </c>
      <c r="G21" s="27">
        <v>45421</v>
      </c>
      <c r="H21" s="26" t="s">
        <v>229</v>
      </c>
      <c r="I21" s="26">
        <v>31</v>
      </c>
      <c r="J21" s="26">
        <v>3.12</v>
      </c>
      <c r="K21" s="26">
        <v>3.12</v>
      </c>
      <c r="L21" s="26">
        <v>1900</v>
      </c>
      <c r="M21" s="26">
        <v>13</v>
      </c>
      <c r="N21" s="26">
        <v>0</v>
      </c>
      <c r="O21" s="26">
        <v>5</v>
      </c>
      <c r="P21" s="26">
        <v>17</v>
      </c>
      <c r="Q21" s="26">
        <v>5</v>
      </c>
      <c r="R21" s="26">
        <v>12</v>
      </c>
      <c r="S21" s="26">
        <v>0</v>
      </c>
      <c r="T21" s="26">
        <v>4588.7</v>
      </c>
      <c r="U21" s="26">
        <v>33.9</v>
      </c>
      <c r="V21" s="26">
        <v>380</v>
      </c>
      <c r="W21" s="27">
        <v>45817</v>
      </c>
      <c r="X21" s="27">
        <v>45939</v>
      </c>
      <c r="Y21" s="26">
        <v>4933.0600000000004</v>
      </c>
      <c r="Z21" s="26">
        <v>1243.06</v>
      </c>
      <c r="AA21" s="26" t="s">
        <v>213</v>
      </c>
      <c r="AB21" s="26" t="s">
        <v>109</v>
      </c>
      <c r="AC21" s="26">
        <v>1900</v>
      </c>
      <c r="AD21" s="26">
        <v>0</v>
      </c>
      <c r="AE21" s="26">
        <v>0</v>
      </c>
      <c r="AF21" s="26">
        <v>380</v>
      </c>
      <c r="AG21" s="26">
        <v>4933.0600000000004</v>
      </c>
    </row>
    <row r="22" spans="1:33" x14ac:dyDescent="0.25">
      <c r="A22">
        <v>1344381</v>
      </c>
      <c r="B22">
        <v>3736997</v>
      </c>
      <c r="C22" s="2">
        <v>45771</v>
      </c>
      <c r="D22" s="26">
        <v>20</v>
      </c>
      <c r="E22" s="26">
        <v>11499343035</v>
      </c>
      <c r="F22" s="26">
        <v>3699191</v>
      </c>
      <c r="G22" s="27">
        <v>45771</v>
      </c>
      <c r="H22" s="26" t="s">
        <v>227</v>
      </c>
      <c r="I22" s="26">
        <v>100</v>
      </c>
      <c r="J22" s="26">
        <v>5.67</v>
      </c>
      <c r="K22" s="26">
        <v>5.99</v>
      </c>
      <c r="L22" s="26">
        <v>5400.92</v>
      </c>
      <c r="M22" s="26">
        <v>0</v>
      </c>
      <c r="N22" s="26">
        <v>0</v>
      </c>
      <c r="O22" s="26">
        <v>0</v>
      </c>
      <c r="P22" s="26">
        <v>18</v>
      </c>
      <c r="Q22" s="26">
        <v>17</v>
      </c>
      <c r="R22" s="26">
        <v>1</v>
      </c>
      <c r="S22" s="26">
        <v>0</v>
      </c>
      <c r="T22" s="26">
        <v>1151.08</v>
      </c>
      <c r="U22" s="26">
        <v>0</v>
      </c>
      <c r="V22" s="26">
        <v>364</v>
      </c>
      <c r="W22" s="27">
        <v>45871</v>
      </c>
      <c r="X22" s="27">
        <v>46389</v>
      </c>
      <c r="Y22" s="26">
        <v>3533</v>
      </c>
      <c r="Z22" s="26">
        <v>666.17</v>
      </c>
      <c r="AA22" s="26" t="s">
        <v>213</v>
      </c>
      <c r="AB22" s="26" t="s">
        <v>197</v>
      </c>
      <c r="AC22" s="26">
        <v>5400.92</v>
      </c>
      <c r="AD22" s="26">
        <v>0</v>
      </c>
      <c r="AE22" s="26">
        <v>0</v>
      </c>
      <c r="AF22" s="26">
        <v>364</v>
      </c>
      <c r="AG22" s="26">
        <v>3533</v>
      </c>
    </row>
    <row r="23" spans="1:33" x14ac:dyDescent="0.25">
      <c r="A23">
        <v>1428206</v>
      </c>
      <c r="B23">
        <v>3736997</v>
      </c>
      <c r="C23" s="2">
        <v>44518</v>
      </c>
      <c r="D23" s="26">
        <v>20</v>
      </c>
      <c r="E23" s="26">
        <v>11499343006</v>
      </c>
      <c r="F23" s="26">
        <v>3262058</v>
      </c>
      <c r="G23" s="27">
        <v>44518</v>
      </c>
      <c r="H23" s="26" t="s">
        <v>227</v>
      </c>
      <c r="I23" s="26">
        <v>30</v>
      </c>
      <c r="J23" s="26">
        <v>5.64</v>
      </c>
      <c r="K23" s="26">
        <v>6.05</v>
      </c>
      <c r="L23" s="26">
        <v>0</v>
      </c>
      <c r="M23" s="26">
        <v>0</v>
      </c>
      <c r="N23" s="26">
        <v>0</v>
      </c>
      <c r="O23" s="26">
        <v>0</v>
      </c>
      <c r="P23" s="26">
        <v>24</v>
      </c>
      <c r="Q23" s="26">
        <v>0</v>
      </c>
      <c r="R23" s="26">
        <v>24</v>
      </c>
      <c r="S23" s="26">
        <v>0</v>
      </c>
      <c r="T23" s="26">
        <v>1730</v>
      </c>
      <c r="U23" s="26">
        <v>0</v>
      </c>
      <c r="V23" s="26">
        <v>118</v>
      </c>
      <c r="W23" s="26" t="s">
        <v>375</v>
      </c>
      <c r="X23" s="27">
        <v>45248</v>
      </c>
      <c r="Y23" s="26">
        <v>1521.37</v>
      </c>
      <c r="Z23" s="26">
        <v>114.99</v>
      </c>
      <c r="AA23" s="26" t="s">
        <v>213</v>
      </c>
      <c r="AB23" s="26" t="s">
        <v>197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</row>
    <row r="25" spans="1:33" ht="27" x14ac:dyDescent="0.25">
      <c r="A25" s="25"/>
      <c r="B25" s="25" t="s">
        <v>178</v>
      </c>
      <c r="C25" s="25" t="s">
        <v>110</v>
      </c>
      <c r="D25" s="25" t="s">
        <v>111</v>
      </c>
      <c r="E25" s="25" t="s">
        <v>112</v>
      </c>
      <c r="F25" s="25" t="s">
        <v>113</v>
      </c>
      <c r="G25" s="25" t="s">
        <v>114</v>
      </c>
      <c r="H25" s="25" t="s">
        <v>115</v>
      </c>
      <c r="I25" s="25" t="s">
        <v>233</v>
      </c>
      <c r="J25" s="25" t="s">
        <v>117</v>
      </c>
      <c r="K25" s="25" t="s">
        <v>376</v>
      </c>
      <c r="L25" s="25" t="s">
        <v>118</v>
      </c>
      <c r="M25" s="25" t="s">
        <v>119</v>
      </c>
      <c r="N25" s="25" t="s">
        <v>120</v>
      </c>
      <c r="O25" s="25" t="s">
        <v>121</v>
      </c>
      <c r="P25" s="25" t="s">
        <v>122</v>
      </c>
      <c r="Q25" s="25" t="s">
        <v>123</v>
      </c>
      <c r="R25" s="25" t="s">
        <v>124</v>
      </c>
      <c r="S25" s="25" t="s">
        <v>125</v>
      </c>
      <c r="T25" s="25" t="s">
        <v>126</v>
      </c>
      <c r="U25" s="25" t="s">
        <v>127</v>
      </c>
      <c r="V25" s="25" t="s">
        <v>377</v>
      </c>
      <c r="W25" s="25" t="s">
        <v>378</v>
      </c>
      <c r="X25" s="25" t="s">
        <v>128</v>
      </c>
      <c r="Y25" s="25" t="s">
        <v>379</v>
      </c>
      <c r="Z25" s="25" t="s">
        <v>129</v>
      </c>
      <c r="AA25" s="25" t="s">
        <v>226</v>
      </c>
      <c r="AB25" s="25" t="s">
        <v>83</v>
      </c>
      <c r="AC25" s="25" t="s">
        <v>84</v>
      </c>
      <c r="AD25" s="25" t="s">
        <v>85</v>
      </c>
      <c r="AE25" s="25" t="s">
        <v>88</v>
      </c>
      <c r="AF25" s="25" t="s">
        <v>89</v>
      </c>
    </row>
    <row r="26" spans="1:33" x14ac:dyDescent="0.25">
      <c r="A26" s="25">
        <v>1034827</v>
      </c>
      <c r="B26" s="26" t="s">
        <v>380</v>
      </c>
      <c r="C26" s="26">
        <v>3736997</v>
      </c>
      <c r="D26" s="26">
        <v>1531642</v>
      </c>
      <c r="E26" s="27">
        <v>44221</v>
      </c>
      <c r="F26" s="26">
        <v>2</v>
      </c>
      <c r="G26" s="26">
        <v>44</v>
      </c>
      <c r="H26" s="26">
        <v>0</v>
      </c>
      <c r="I26" s="26">
        <v>1.21</v>
      </c>
      <c r="J26" s="26">
        <v>0</v>
      </c>
      <c r="K26" s="26">
        <v>0</v>
      </c>
      <c r="L26" s="26">
        <v>15</v>
      </c>
      <c r="M26" s="26">
        <v>11</v>
      </c>
      <c r="N26" s="26">
        <v>9</v>
      </c>
      <c r="O26" s="26">
        <v>0</v>
      </c>
      <c r="P26" s="26">
        <v>9</v>
      </c>
      <c r="Q26" s="26">
        <v>360</v>
      </c>
      <c r="R26" s="26">
        <v>0</v>
      </c>
      <c r="S26" s="26">
        <v>40</v>
      </c>
      <c r="T26" s="27">
        <v>1</v>
      </c>
      <c r="U26" s="27">
        <v>1</v>
      </c>
      <c r="V26" s="26">
        <v>0</v>
      </c>
      <c r="W26" s="26">
        <v>0</v>
      </c>
      <c r="X26" s="26">
        <v>360</v>
      </c>
      <c r="Y26" s="26">
        <v>360</v>
      </c>
      <c r="Z26" s="26" t="s">
        <v>213</v>
      </c>
      <c r="AA26" s="26" t="s">
        <v>381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</row>
    <row r="27" spans="1:33" x14ac:dyDescent="0.25">
      <c r="A27" s="25">
        <v>1194044</v>
      </c>
      <c r="B27" s="26" t="s">
        <v>380</v>
      </c>
      <c r="C27" s="26">
        <v>3736997</v>
      </c>
      <c r="D27" s="26">
        <v>1855563</v>
      </c>
      <c r="E27" s="27">
        <v>44491</v>
      </c>
      <c r="F27" s="26">
        <v>3</v>
      </c>
      <c r="G27" s="26">
        <v>49</v>
      </c>
      <c r="H27" s="26">
        <v>2.92</v>
      </c>
      <c r="I27" s="26">
        <v>3.23</v>
      </c>
      <c r="J27" s="26">
        <v>0</v>
      </c>
      <c r="K27" s="26">
        <v>0</v>
      </c>
      <c r="L27" s="26">
        <v>12</v>
      </c>
      <c r="M27" s="26">
        <v>3</v>
      </c>
      <c r="N27" s="26">
        <v>15</v>
      </c>
      <c r="O27" s="26">
        <v>0</v>
      </c>
      <c r="P27" s="26">
        <v>15</v>
      </c>
      <c r="Q27" s="26">
        <v>3660</v>
      </c>
      <c r="R27" s="26">
        <v>0</v>
      </c>
      <c r="S27" s="26">
        <v>244</v>
      </c>
      <c r="T27" s="27">
        <v>1</v>
      </c>
      <c r="U27" s="27">
        <v>1</v>
      </c>
      <c r="V27" s="26">
        <v>0</v>
      </c>
      <c r="W27" s="26">
        <v>0</v>
      </c>
      <c r="X27" s="26">
        <v>2800.37</v>
      </c>
      <c r="Y27" s="26">
        <v>3660</v>
      </c>
      <c r="Z27" s="26" t="s">
        <v>213</v>
      </c>
      <c r="AA27" s="26" t="s">
        <v>381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</row>
    <row r="28" spans="1:33" x14ac:dyDescent="0.25">
      <c r="A28" s="25">
        <v>1747411</v>
      </c>
      <c r="B28" s="26" t="s">
        <v>380</v>
      </c>
      <c r="C28" s="26">
        <v>3736997</v>
      </c>
      <c r="D28" s="26">
        <v>2524212</v>
      </c>
      <c r="E28" s="27">
        <v>45013</v>
      </c>
      <c r="F28" s="26">
        <v>3</v>
      </c>
      <c r="G28" s="26">
        <v>43</v>
      </c>
      <c r="H28" s="26">
        <v>5.44</v>
      </c>
      <c r="I28" s="26">
        <v>5.66</v>
      </c>
      <c r="J28" s="26">
        <v>0</v>
      </c>
      <c r="K28" s="26">
        <v>0</v>
      </c>
      <c r="L28" s="26">
        <v>26</v>
      </c>
      <c r="M28" s="26">
        <v>15</v>
      </c>
      <c r="N28" s="26">
        <v>15</v>
      </c>
      <c r="O28" s="26">
        <v>0</v>
      </c>
      <c r="P28" s="26">
        <v>15</v>
      </c>
      <c r="Q28" s="26">
        <v>2490</v>
      </c>
      <c r="R28" s="26">
        <v>0</v>
      </c>
      <c r="S28" s="26">
        <v>166</v>
      </c>
      <c r="T28" s="27">
        <v>1</v>
      </c>
      <c r="U28" s="27">
        <v>1</v>
      </c>
      <c r="V28" s="26">
        <v>0</v>
      </c>
      <c r="W28" s="26">
        <v>0</v>
      </c>
      <c r="X28" s="26">
        <v>1599</v>
      </c>
      <c r="Y28" s="26">
        <v>2490</v>
      </c>
      <c r="Z28" s="26" t="s">
        <v>213</v>
      </c>
      <c r="AA28" s="26" t="s">
        <v>381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</row>
    <row r="29" spans="1:33" x14ac:dyDescent="0.25">
      <c r="A29" s="25">
        <v>1798045</v>
      </c>
      <c r="B29" s="26" t="s">
        <v>380</v>
      </c>
      <c r="C29" s="26">
        <v>3736997</v>
      </c>
      <c r="D29" s="26">
        <v>2600818</v>
      </c>
      <c r="E29" s="27">
        <v>45107</v>
      </c>
      <c r="F29" s="26">
        <v>3</v>
      </c>
      <c r="G29" s="26">
        <v>41</v>
      </c>
      <c r="H29" s="26">
        <v>4.78</v>
      </c>
      <c r="I29" s="26">
        <v>4.91</v>
      </c>
      <c r="J29" s="26">
        <v>462</v>
      </c>
      <c r="K29" s="26">
        <v>0</v>
      </c>
      <c r="L29" s="26">
        <v>26</v>
      </c>
      <c r="M29" s="26">
        <v>8</v>
      </c>
      <c r="N29" s="26">
        <v>30</v>
      </c>
      <c r="O29" s="26">
        <v>7</v>
      </c>
      <c r="P29" s="26">
        <v>23</v>
      </c>
      <c r="Q29" s="26">
        <v>1518</v>
      </c>
      <c r="R29" s="26">
        <v>0</v>
      </c>
      <c r="S29" s="26">
        <v>66</v>
      </c>
      <c r="T29" s="27">
        <v>45937</v>
      </c>
      <c r="U29" s="27">
        <v>46296</v>
      </c>
      <c r="V29" s="26">
        <v>0</v>
      </c>
      <c r="W29" s="26">
        <v>0</v>
      </c>
      <c r="X29" s="26">
        <v>999</v>
      </c>
      <c r="Y29" s="26">
        <v>1980</v>
      </c>
      <c r="Z29" s="26" t="s">
        <v>213</v>
      </c>
      <c r="AA29" s="26" t="s">
        <v>381</v>
      </c>
      <c r="AB29" s="26">
        <v>462</v>
      </c>
      <c r="AC29" s="26">
        <v>0</v>
      </c>
      <c r="AD29" s="26">
        <v>0</v>
      </c>
      <c r="AE29" s="26">
        <v>66</v>
      </c>
      <c r="AF29" s="26">
        <v>999</v>
      </c>
    </row>
    <row r="30" spans="1:33" x14ac:dyDescent="0.25">
      <c r="A30" s="25">
        <v>1926397</v>
      </c>
      <c r="B30" s="26" t="s">
        <v>380</v>
      </c>
      <c r="C30" s="26">
        <v>3736997</v>
      </c>
      <c r="D30" s="26">
        <v>13178456</v>
      </c>
      <c r="E30" s="27">
        <v>45180</v>
      </c>
      <c r="F30" s="26">
        <v>5</v>
      </c>
      <c r="G30" s="26">
        <v>29</v>
      </c>
      <c r="H30" s="26">
        <v>14.9</v>
      </c>
      <c r="I30" s="26">
        <v>15.31</v>
      </c>
      <c r="J30" s="26">
        <v>0</v>
      </c>
      <c r="K30" s="26">
        <v>0</v>
      </c>
      <c r="L30" s="26">
        <v>0</v>
      </c>
      <c r="M30" s="26">
        <v>0</v>
      </c>
      <c r="N30" s="26">
        <v>1</v>
      </c>
      <c r="O30" s="26">
        <v>0</v>
      </c>
      <c r="P30" s="26">
        <v>1</v>
      </c>
      <c r="Q30" s="26">
        <v>76.31</v>
      </c>
      <c r="R30" s="26">
        <v>0</v>
      </c>
      <c r="S30" s="26">
        <v>76.31</v>
      </c>
      <c r="T30" s="26" t="s">
        <v>375</v>
      </c>
      <c r="U30" s="26" t="s">
        <v>375</v>
      </c>
      <c r="V30" s="26">
        <v>0</v>
      </c>
      <c r="W30" s="26">
        <v>0</v>
      </c>
      <c r="X30" s="26">
        <v>66.41</v>
      </c>
      <c r="Y30" s="26">
        <v>76.31</v>
      </c>
      <c r="Z30" s="26" t="s">
        <v>144</v>
      </c>
      <c r="AA30" s="26" t="s">
        <v>382</v>
      </c>
      <c r="AB30" s="26">
        <v>0</v>
      </c>
      <c r="AC30" s="26">
        <v>0</v>
      </c>
      <c r="AD30" s="26">
        <v>1</v>
      </c>
      <c r="AE30" s="26">
        <v>0</v>
      </c>
      <c r="AF30" s="26">
        <v>0</v>
      </c>
    </row>
    <row r="31" spans="1:33" x14ac:dyDescent="0.25">
      <c r="A31" s="25">
        <v>1930084</v>
      </c>
      <c r="B31" s="26" t="s">
        <v>380</v>
      </c>
      <c r="C31" s="26">
        <v>3736997</v>
      </c>
      <c r="D31" s="26">
        <v>13240343</v>
      </c>
      <c r="E31" s="27">
        <v>45215</v>
      </c>
      <c r="F31" s="26">
        <v>5</v>
      </c>
      <c r="G31" s="26">
        <v>25</v>
      </c>
      <c r="H31" s="26">
        <v>14.9</v>
      </c>
      <c r="I31" s="26">
        <v>15.9</v>
      </c>
      <c r="J31" s="26">
        <v>0</v>
      </c>
      <c r="K31" s="26">
        <v>0</v>
      </c>
      <c r="L31" s="26">
        <v>26</v>
      </c>
      <c r="M31" s="26">
        <v>26</v>
      </c>
      <c r="N31" s="26">
        <v>1</v>
      </c>
      <c r="O31" s="26">
        <v>0</v>
      </c>
      <c r="P31" s="26">
        <v>1</v>
      </c>
      <c r="Q31" s="26">
        <v>190.23</v>
      </c>
      <c r="R31" s="26">
        <v>0</v>
      </c>
      <c r="S31" s="26">
        <v>190.23</v>
      </c>
      <c r="T31" s="26" t="s">
        <v>375</v>
      </c>
      <c r="U31" s="26" t="s">
        <v>375</v>
      </c>
      <c r="V31" s="26">
        <v>0</v>
      </c>
      <c r="W31" s="26">
        <v>0</v>
      </c>
      <c r="X31" s="26">
        <v>167.88</v>
      </c>
      <c r="Y31" s="26">
        <v>190.23</v>
      </c>
      <c r="Z31" s="26" t="s">
        <v>144</v>
      </c>
      <c r="AA31" s="26" t="s">
        <v>382</v>
      </c>
      <c r="AB31" s="26">
        <v>0</v>
      </c>
      <c r="AC31" s="26">
        <v>0</v>
      </c>
      <c r="AD31" s="26">
        <v>1</v>
      </c>
      <c r="AE31" s="26">
        <v>0</v>
      </c>
      <c r="AF31" s="26">
        <v>0</v>
      </c>
    </row>
    <row r="32" spans="1:33" x14ac:dyDescent="0.25">
      <c r="A32" s="25">
        <v>2181547</v>
      </c>
      <c r="B32" s="26" t="s">
        <v>380</v>
      </c>
      <c r="C32" s="26">
        <v>3736997</v>
      </c>
      <c r="D32" s="26">
        <v>13464376</v>
      </c>
      <c r="E32" s="27">
        <v>45392</v>
      </c>
      <c r="F32" s="26">
        <v>5</v>
      </c>
      <c r="G32" s="26">
        <v>30</v>
      </c>
      <c r="H32" s="26">
        <v>14.9</v>
      </c>
      <c r="I32" s="26">
        <v>15.31</v>
      </c>
      <c r="J32" s="26">
        <v>0</v>
      </c>
      <c r="K32" s="26">
        <v>0</v>
      </c>
      <c r="L32" s="26">
        <v>0</v>
      </c>
      <c r="M32" s="26">
        <v>0</v>
      </c>
      <c r="N32" s="26">
        <v>1</v>
      </c>
      <c r="O32" s="26">
        <v>0</v>
      </c>
      <c r="P32" s="26">
        <v>1</v>
      </c>
      <c r="Q32" s="26">
        <v>76.31</v>
      </c>
      <c r="R32" s="26">
        <v>0</v>
      </c>
      <c r="S32" s="26">
        <v>76.31</v>
      </c>
      <c r="T32" s="26" t="s">
        <v>375</v>
      </c>
      <c r="U32" s="26" t="s">
        <v>375</v>
      </c>
      <c r="V32" s="26">
        <v>0</v>
      </c>
      <c r="W32" s="26">
        <v>0</v>
      </c>
      <c r="X32" s="26">
        <v>66.41</v>
      </c>
      <c r="Y32" s="26">
        <v>76.31</v>
      </c>
      <c r="Z32" s="26" t="s">
        <v>144</v>
      </c>
      <c r="AA32" s="26" t="s">
        <v>382</v>
      </c>
      <c r="AB32" s="26">
        <v>0</v>
      </c>
      <c r="AC32" s="26">
        <v>0</v>
      </c>
      <c r="AD32" s="26">
        <v>1</v>
      </c>
      <c r="AE32" s="26">
        <v>0</v>
      </c>
      <c r="AF32" s="26">
        <v>0</v>
      </c>
    </row>
    <row r="33" spans="1:36" x14ac:dyDescent="0.25">
      <c r="A33" s="25">
        <v>2183597</v>
      </c>
      <c r="B33" s="26" t="s">
        <v>380</v>
      </c>
      <c r="C33" s="26">
        <v>3736997</v>
      </c>
      <c r="D33" s="26">
        <v>13500223</v>
      </c>
      <c r="E33" s="27">
        <v>45422</v>
      </c>
      <c r="F33" s="26">
        <v>5</v>
      </c>
      <c r="G33" s="26">
        <v>31</v>
      </c>
      <c r="H33" s="26">
        <v>14.9</v>
      </c>
      <c r="I33" s="26">
        <v>15.33</v>
      </c>
      <c r="J33" s="26">
        <v>0</v>
      </c>
      <c r="K33" s="26">
        <v>0</v>
      </c>
      <c r="L33" s="26">
        <v>0</v>
      </c>
      <c r="M33" s="26">
        <v>0</v>
      </c>
      <c r="N33" s="26">
        <v>1</v>
      </c>
      <c r="O33" s="26">
        <v>0</v>
      </c>
      <c r="P33" s="26">
        <v>1</v>
      </c>
      <c r="Q33" s="26">
        <v>79.16</v>
      </c>
      <c r="R33" s="26">
        <v>0</v>
      </c>
      <c r="S33" s="26">
        <v>79.16</v>
      </c>
      <c r="T33" s="26" t="s">
        <v>375</v>
      </c>
      <c r="U33" s="26" t="s">
        <v>375</v>
      </c>
      <c r="V33" s="26">
        <v>0</v>
      </c>
      <c r="W33" s="26">
        <v>0</v>
      </c>
      <c r="X33" s="26">
        <v>68.58</v>
      </c>
      <c r="Y33" s="26">
        <v>79.16</v>
      </c>
      <c r="Z33" s="26" t="s">
        <v>144</v>
      </c>
      <c r="AA33" s="26" t="s">
        <v>382</v>
      </c>
      <c r="AB33" s="26">
        <v>0</v>
      </c>
      <c r="AC33" s="26">
        <v>0</v>
      </c>
      <c r="AD33" s="26">
        <v>1</v>
      </c>
      <c r="AE33" s="26">
        <v>0</v>
      </c>
      <c r="AF33" s="26">
        <v>0</v>
      </c>
    </row>
    <row r="34" spans="1:36" x14ac:dyDescent="0.25">
      <c r="A34" s="25">
        <v>2187387</v>
      </c>
      <c r="B34" s="26" t="s">
        <v>380</v>
      </c>
      <c r="C34" s="26">
        <v>3736997</v>
      </c>
      <c r="D34" s="26">
        <v>13569335</v>
      </c>
      <c r="E34" s="27">
        <v>45483</v>
      </c>
      <c r="F34" s="26">
        <v>5</v>
      </c>
      <c r="G34" s="26">
        <v>31</v>
      </c>
      <c r="H34" s="26">
        <v>14.9</v>
      </c>
      <c r="I34" s="26">
        <v>15.32</v>
      </c>
      <c r="J34" s="26">
        <v>0</v>
      </c>
      <c r="K34" s="26">
        <v>0</v>
      </c>
      <c r="L34" s="26">
        <v>0</v>
      </c>
      <c r="M34" s="26">
        <v>0</v>
      </c>
      <c r="N34" s="26">
        <v>1</v>
      </c>
      <c r="O34" s="26">
        <v>0</v>
      </c>
      <c r="P34" s="26">
        <v>1</v>
      </c>
      <c r="Q34" s="26">
        <v>76.67</v>
      </c>
      <c r="R34" s="26">
        <v>0</v>
      </c>
      <c r="S34" s="26">
        <v>76.67</v>
      </c>
      <c r="T34" s="26" t="s">
        <v>375</v>
      </c>
      <c r="U34" s="26" t="s">
        <v>375</v>
      </c>
      <c r="V34" s="26">
        <v>0</v>
      </c>
      <c r="W34" s="26">
        <v>0</v>
      </c>
      <c r="X34" s="26">
        <v>66.42</v>
      </c>
      <c r="Y34" s="26">
        <v>76.67</v>
      </c>
      <c r="Z34" s="26" t="s">
        <v>144</v>
      </c>
      <c r="AA34" s="26" t="s">
        <v>382</v>
      </c>
      <c r="AB34" s="26">
        <v>0</v>
      </c>
      <c r="AC34" s="26">
        <v>0</v>
      </c>
      <c r="AD34" s="26">
        <v>1</v>
      </c>
      <c r="AE34" s="26">
        <v>0</v>
      </c>
      <c r="AF34" s="26">
        <v>0</v>
      </c>
    </row>
    <row r="37" spans="1:36" x14ac:dyDescent="0.25">
      <c r="A37" t="s">
        <v>383</v>
      </c>
      <c r="B37">
        <f>SUM(Y2:Y23,X26:X34)</f>
        <v>44996.12000000001</v>
      </c>
    </row>
    <row r="38" spans="1:36" x14ac:dyDescent="0.25">
      <c r="A38" t="s">
        <v>384</v>
      </c>
      <c r="B38">
        <f>SUM(AG2:AG23,AF26:AF34)</f>
        <v>23596.760000000002</v>
      </c>
    </row>
    <row r="39" spans="1:36" x14ac:dyDescent="0.25">
      <c r="A39" t="s">
        <v>385</v>
      </c>
      <c r="B39">
        <f>B37-B38</f>
        <v>21399.360000000008</v>
      </c>
    </row>
    <row r="43" spans="1:36" x14ac:dyDescent="0.25">
      <c r="A43" t="s">
        <v>386</v>
      </c>
      <c r="B43" s="2">
        <v>45795</v>
      </c>
    </row>
    <row r="44" spans="1:36" x14ac:dyDescent="0.25">
      <c r="A44" t="s">
        <v>387</v>
      </c>
      <c r="B44" s="2">
        <v>45825</v>
      </c>
    </row>
    <row r="45" spans="1:36" x14ac:dyDescent="0.25">
      <c r="A45" t="s">
        <v>388</v>
      </c>
      <c r="B45" s="2">
        <v>45817</v>
      </c>
    </row>
    <row r="48" spans="1:36" ht="27" x14ac:dyDescent="0.25">
      <c r="A48" s="25"/>
      <c r="B48" s="25" t="s">
        <v>392</v>
      </c>
      <c r="C48" s="25" t="s">
        <v>393</v>
      </c>
      <c r="D48" s="25" t="s">
        <v>394</v>
      </c>
      <c r="E48" s="25" t="s">
        <v>395</v>
      </c>
      <c r="F48" s="25" t="s">
        <v>396</v>
      </c>
      <c r="G48" s="25" t="s">
        <v>197</v>
      </c>
      <c r="H48" s="25" t="s">
        <v>198</v>
      </c>
      <c r="I48" s="25" t="s">
        <v>109</v>
      </c>
      <c r="J48" s="25" t="s">
        <v>397</v>
      </c>
      <c r="K48" s="25" t="s">
        <v>398</v>
      </c>
      <c r="L48" s="25" t="s">
        <v>399</v>
      </c>
      <c r="M48" s="25" t="s">
        <v>189</v>
      </c>
      <c r="N48" s="25" t="s">
        <v>190</v>
      </c>
      <c r="O48" s="25" t="s">
        <v>191</v>
      </c>
      <c r="P48" s="25" t="s">
        <v>192</v>
      </c>
      <c r="Q48" s="25" t="s">
        <v>400</v>
      </c>
      <c r="R48" s="25" t="s">
        <v>401</v>
      </c>
      <c r="S48" s="25" t="s">
        <v>402</v>
      </c>
      <c r="T48" s="25" t="s">
        <v>403</v>
      </c>
      <c r="U48" s="25" t="s">
        <v>88</v>
      </c>
      <c r="V48" s="25" t="s">
        <v>404</v>
      </c>
      <c r="W48" s="25" t="s">
        <v>405</v>
      </c>
      <c r="X48" s="25" t="s">
        <v>72</v>
      </c>
      <c r="Y48" s="25" t="s">
        <v>406</v>
      </c>
      <c r="Z48" s="25" t="s">
        <v>223</v>
      </c>
      <c r="AA48" s="25" t="s">
        <v>84</v>
      </c>
      <c r="AB48" s="25" t="s">
        <v>208</v>
      </c>
      <c r="AC48" s="25" t="s">
        <v>407</v>
      </c>
      <c r="AD48" s="25" t="s">
        <v>408</v>
      </c>
      <c r="AE48" s="25" t="s">
        <v>409</v>
      </c>
      <c r="AF48" s="25" t="s">
        <v>410</v>
      </c>
      <c r="AG48" s="25" t="s">
        <v>411</v>
      </c>
      <c r="AH48" s="25" t="s">
        <v>412</v>
      </c>
      <c r="AI48" s="25" t="s">
        <v>413</v>
      </c>
      <c r="AJ48" s="25" t="s">
        <v>414</v>
      </c>
    </row>
    <row r="49" spans="1:36" x14ac:dyDescent="0.25">
      <c r="A49" s="25">
        <v>22063</v>
      </c>
      <c r="B49" s="26">
        <v>79.099999999999994</v>
      </c>
      <c r="C49" s="26">
        <v>295.33</v>
      </c>
      <c r="D49" s="26">
        <v>66.44</v>
      </c>
      <c r="E49" s="26">
        <v>75.75</v>
      </c>
      <c r="F49" s="26">
        <v>31</v>
      </c>
      <c r="G49" s="26">
        <v>1</v>
      </c>
      <c r="H49" s="26">
        <v>1</v>
      </c>
      <c r="I49" s="26">
        <v>1</v>
      </c>
      <c r="J49" s="26">
        <v>0</v>
      </c>
      <c r="K49" s="26">
        <v>1</v>
      </c>
      <c r="L49" s="26">
        <v>0</v>
      </c>
      <c r="M49" s="26">
        <v>0</v>
      </c>
      <c r="N49" s="26">
        <v>11</v>
      </c>
      <c r="O49" s="26">
        <v>0</v>
      </c>
      <c r="P49" s="26">
        <v>15</v>
      </c>
      <c r="Q49" s="26">
        <v>0</v>
      </c>
      <c r="R49" s="26">
        <v>0</v>
      </c>
      <c r="S49" s="26">
        <v>0</v>
      </c>
      <c r="T49" s="26">
        <v>5</v>
      </c>
      <c r="U49" s="26">
        <v>2197.2800000000002</v>
      </c>
      <c r="V49" s="26">
        <v>23596.76</v>
      </c>
      <c r="W49" s="26">
        <v>21399.360000000001</v>
      </c>
      <c r="X49" s="26">
        <v>313</v>
      </c>
      <c r="Y49" s="26">
        <v>104</v>
      </c>
      <c r="Z49" s="26">
        <v>20518.22</v>
      </c>
      <c r="AA49" s="26">
        <v>0</v>
      </c>
      <c r="AB49" s="26">
        <v>4.7300000000000004</v>
      </c>
      <c r="AC49" s="26" t="s">
        <v>213</v>
      </c>
      <c r="AD49" s="26">
        <v>67</v>
      </c>
      <c r="AE49" s="26">
        <v>1661</v>
      </c>
      <c r="AF49" s="26" t="s">
        <v>415</v>
      </c>
      <c r="AG49" s="26">
        <v>46228.81</v>
      </c>
      <c r="AH49" s="26">
        <v>435.7</v>
      </c>
      <c r="AI49" s="26">
        <v>0</v>
      </c>
      <c r="AJ49" s="26">
        <v>3</v>
      </c>
    </row>
    <row r="50" spans="1:36" x14ac:dyDescent="0.25">
      <c r="B50">
        <f>'Média de dias entre Contratos'!B26</f>
        <v>79.095238095238102</v>
      </c>
      <c r="C50">
        <f>'Média de dias entre Contratos'!B37</f>
        <v>295.33333333333331</v>
      </c>
      <c r="D50" s="24">
        <f>'Média de dias entre Contratos'!F72</f>
        <v>66.44</v>
      </c>
      <c r="E50">
        <f>'Média de dias entre Contratos'!G81</f>
        <v>75.75</v>
      </c>
      <c r="F50">
        <v>31</v>
      </c>
      <c r="G50">
        <v>1</v>
      </c>
      <c r="H50">
        <v>2</v>
      </c>
      <c r="I50">
        <v>2</v>
      </c>
      <c r="J50">
        <v>0</v>
      </c>
      <c r="K50">
        <v>1</v>
      </c>
      <c r="L50">
        <v>0</v>
      </c>
      <c r="M50">
        <v>0</v>
      </c>
      <c r="N50">
        <v>11</v>
      </c>
      <c r="O50">
        <v>0</v>
      </c>
      <c r="P50">
        <v>15</v>
      </c>
      <c r="Q50">
        <v>0</v>
      </c>
      <c r="R50">
        <v>0</v>
      </c>
      <c r="S50">
        <v>0</v>
      </c>
      <c r="T50">
        <v>5</v>
      </c>
      <c r="U50">
        <f>SUM(AF2:AF23,AE26:AE34)</f>
        <v>2197.2799999999997</v>
      </c>
      <c r="V50">
        <f>SUM(AG2:AG23,AF26:AF34)</f>
        <v>23596.760000000002</v>
      </c>
      <c r="W50">
        <f>SUM(Y2:Y23,X26:X34)-V50</f>
        <v>21399.360000000008</v>
      </c>
      <c r="X50">
        <f>SUM(R2:R23,P26:P34)</f>
        <v>313</v>
      </c>
      <c r="Y50">
        <f>SUM(Q2:Q23,O26:O34)</f>
        <v>104</v>
      </c>
      <c r="Z50">
        <f>SUM(AC2:AC23,AB26:AB34)</f>
        <v>20518.22</v>
      </c>
      <c r="AA50">
        <f>SUM(AD2:AD23,AC26:AC34)</f>
        <v>0</v>
      </c>
      <c r="AB50">
        <f>(AVERAGE(O2:O23)+AVERAGE(M26:M34))/2</f>
        <v>4.7272727272727275</v>
      </c>
      <c r="AC50" t="s">
        <v>213</v>
      </c>
      <c r="AD50">
        <f>AD52-AD51</f>
        <v>67</v>
      </c>
      <c r="AE50">
        <f>AE52-AE51</f>
        <v>1661</v>
      </c>
      <c r="AF50" t="s">
        <v>417</v>
      </c>
      <c r="AG50">
        <f>SUM(T2:T23,Q26:Q29)</f>
        <v>46228.81</v>
      </c>
      <c r="AH50">
        <f>SUM(X30:X34)</f>
        <v>435.7</v>
      </c>
      <c r="AI50">
        <f>SUM(S2:S23)</f>
        <v>0</v>
      </c>
      <c r="AJ50">
        <v>3</v>
      </c>
    </row>
    <row r="51" spans="1:36" x14ac:dyDescent="0.25">
      <c r="AB51">
        <f>MAX(O2:O23,M26:M34)</f>
        <v>26</v>
      </c>
      <c r="AD51" s="2">
        <v>45771</v>
      </c>
      <c r="AE51" s="2">
        <v>44110</v>
      </c>
      <c r="AH51">
        <f>AG50-AH50</f>
        <v>45793.11</v>
      </c>
    </row>
    <row r="52" spans="1:36" x14ac:dyDescent="0.25">
      <c r="AD52" s="2">
        <v>45838</v>
      </c>
      <c r="AE52" s="2">
        <v>45771</v>
      </c>
    </row>
  </sheetData>
  <autoFilter ref="A1:BD23" xr:uid="{CD78B677-1681-4AFF-9467-3C8431F35B1F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8FDB-9402-4F05-B37E-3238852FF27D}">
  <dimension ref="A1:G14"/>
  <sheetViews>
    <sheetView workbookViewId="0">
      <selection activeCell="F2" sqref="F2"/>
    </sheetView>
  </sheetViews>
  <sheetFormatPr defaultRowHeight="15" x14ac:dyDescent="0.25"/>
  <cols>
    <col min="2" max="2" width="10.140625" bestFit="1" customWidth="1"/>
    <col min="3" max="3" width="13.5703125" customWidth="1"/>
    <col min="4" max="4" width="17.28515625" customWidth="1"/>
    <col min="5" max="5" width="18.140625" customWidth="1"/>
    <col min="6" max="7" width="10.42578125" bestFit="1" customWidth="1"/>
  </cols>
  <sheetData>
    <row r="1" spans="1:7" x14ac:dyDescent="0.25">
      <c r="A1" s="25"/>
      <c r="B1" s="25" t="s">
        <v>216</v>
      </c>
      <c r="C1" s="25" t="s">
        <v>63</v>
      </c>
      <c r="D1" s="28" t="s">
        <v>72</v>
      </c>
      <c r="E1" s="37" t="s">
        <v>391</v>
      </c>
    </row>
    <row r="2" spans="1:7" x14ac:dyDescent="0.25">
      <c r="A2" s="25">
        <v>0</v>
      </c>
      <c r="B2" s="27">
        <v>42796</v>
      </c>
      <c r="C2" s="26">
        <v>92</v>
      </c>
      <c r="D2" s="32">
        <v>12</v>
      </c>
      <c r="E2" s="39">
        <v>43253</v>
      </c>
    </row>
    <row r="3" spans="1:7" x14ac:dyDescent="0.25">
      <c r="A3" s="25">
        <v>1</v>
      </c>
      <c r="B3" s="27">
        <v>45346</v>
      </c>
      <c r="C3" s="26">
        <v>45</v>
      </c>
      <c r="D3" s="32">
        <v>10</v>
      </c>
      <c r="E3" s="39">
        <v>45697</v>
      </c>
    </row>
    <row r="4" spans="1:7" x14ac:dyDescent="0.25">
      <c r="A4" s="25">
        <v>2</v>
      </c>
      <c r="B4" s="27">
        <v>42798</v>
      </c>
      <c r="C4" s="26">
        <v>0</v>
      </c>
      <c r="D4" s="32">
        <v>4</v>
      </c>
      <c r="E4" s="39">
        <v>42920</v>
      </c>
    </row>
    <row r="5" spans="1:7" x14ac:dyDescent="0.25">
      <c r="A5" s="25">
        <v>3</v>
      </c>
      <c r="B5" s="27">
        <v>43106</v>
      </c>
      <c r="C5" s="26">
        <v>33</v>
      </c>
      <c r="D5" s="32">
        <v>6</v>
      </c>
      <c r="E5" s="39">
        <v>43320</v>
      </c>
    </row>
    <row r="6" spans="1:7" x14ac:dyDescent="0.25">
      <c r="A6" s="25">
        <v>4</v>
      </c>
      <c r="B6" s="27">
        <v>45150</v>
      </c>
      <c r="C6" s="26">
        <v>33</v>
      </c>
      <c r="D6" s="32">
        <v>21</v>
      </c>
      <c r="E6" s="39">
        <v>45822</v>
      </c>
      <c r="F6" s="2"/>
      <c r="G6" s="2"/>
    </row>
    <row r="7" spans="1:7" x14ac:dyDescent="0.25">
      <c r="A7" s="25" t="s">
        <v>390</v>
      </c>
      <c r="B7" s="26" t="s">
        <v>390</v>
      </c>
      <c r="C7" s="26" t="s">
        <v>390</v>
      </c>
      <c r="D7" s="32" t="s">
        <v>390</v>
      </c>
      <c r="E7" s="38" t="s">
        <v>390</v>
      </c>
      <c r="F7" s="40"/>
    </row>
    <row r="8" spans="1:7" x14ac:dyDescent="0.25">
      <c r="A8" s="25">
        <v>1525086</v>
      </c>
      <c r="B8" s="27">
        <v>45660</v>
      </c>
      <c r="C8" s="26">
        <v>31</v>
      </c>
      <c r="D8" s="32">
        <v>6</v>
      </c>
      <c r="E8" s="39">
        <v>45872</v>
      </c>
    </row>
    <row r="9" spans="1:7" x14ac:dyDescent="0.25">
      <c r="A9" s="25">
        <v>1525087</v>
      </c>
      <c r="B9" s="27">
        <v>44837</v>
      </c>
      <c r="C9" s="26">
        <v>31</v>
      </c>
      <c r="D9" s="32">
        <v>18</v>
      </c>
      <c r="E9" s="39">
        <v>45415</v>
      </c>
    </row>
    <row r="10" spans="1:7" x14ac:dyDescent="0.25">
      <c r="A10" s="25">
        <v>1525088</v>
      </c>
      <c r="B10" s="27">
        <v>43028</v>
      </c>
      <c r="C10" s="26">
        <v>31</v>
      </c>
      <c r="D10" s="32">
        <v>1</v>
      </c>
      <c r="E10" s="39">
        <v>43089</v>
      </c>
    </row>
    <row r="11" spans="1:7" x14ac:dyDescent="0.25">
      <c r="A11" s="25">
        <v>1525089</v>
      </c>
      <c r="B11" s="27">
        <v>45308</v>
      </c>
      <c r="C11" s="26">
        <v>31</v>
      </c>
      <c r="D11" s="32">
        <v>5</v>
      </c>
      <c r="E11" s="39">
        <v>45490</v>
      </c>
    </row>
    <row r="12" spans="1:7" x14ac:dyDescent="0.25">
      <c r="A12" s="25">
        <v>1525090</v>
      </c>
      <c r="B12" s="27">
        <v>43557</v>
      </c>
      <c r="C12" s="26">
        <v>99</v>
      </c>
      <c r="D12" s="32">
        <v>12</v>
      </c>
      <c r="E12" s="39">
        <v>44022</v>
      </c>
    </row>
    <row r="14" spans="1:7" x14ac:dyDescent="0.25">
      <c r="A14" s="36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Join</vt:lpstr>
      <vt:lpstr>Select</vt:lpstr>
      <vt:lpstr>Média de dias entre Contratos</vt:lpstr>
      <vt:lpstr>teste 2</vt:lpstr>
      <vt:lpstr>Valor principal e outros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Monteiro</dc:creator>
  <cp:lastModifiedBy>Fernando Monteiro</cp:lastModifiedBy>
  <dcterms:created xsi:type="dcterms:W3CDTF">2025-05-26T21:09:13Z</dcterms:created>
  <dcterms:modified xsi:type="dcterms:W3CDTF">2025-06-27T18:08:10Z</dcterms:modified>
</cp:coreProperties>
</file>