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tom\Desktop\"/>
    </mc:Choice>
  </mc:AlternateContent>
  <bookViews>
    <workbookView xWindow="0" yWindow="0" windowWidth="12075" windowHeight="7170"/>
  </bookViews>
  <sheets>
    <sheet name="Overview" sheetId="1" r:id="rId1"/>
    <sheet name="Raw Banding File Field List" sheetId="2" r:id="rId2"/>
  </sheets>
  <definedNames>
    <definedName name="Query_from_RCPDatamart" localSheetId="0" hidden="1">Overview!$L$2:$M$4</definedName>
    <definedName name="Query_from_RCPDatamart_1" localSheetId="0" hidden="1">Overview!$L$6:$M$8</definedName>
    <definedName name="Query_from_RCPDatamart_2" localSheetId="0" hidden="1">Overview!$L$10:$M$12</definedName>
    <definedName name="Query_from_RCPDatamart_3" localSheetId="0" hidden="1">Overview!$L$14:$M$16</definedName>
    <definedName name="Query_from_SQLPRD_ANL" localSheetId="0" hidden="1">Overview!$C$38:$I$48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2" i="1"/>
  <c r="F23" i="1"/>
  <c r="K44" i="1"/>
  <c r="E4" i="1" l="1"/>
  <c r="H6" i="1"/>
  <c r="G6" i="1"/>
  <c r="H5" i="1"/>
  <c r="G5" i="1"/>
  <c r="H4" i="1"/>
  <c r="G4" i="1"/>
  <c r="F4" i="1" s="1"/>
  <c r="H3" i="1"/>
  <c r="G3" i="1"/>
  <c r="F3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H29" i="1"/>
  <c r="E28" i="1"/>
  <c r="E30" i="1"/>
  <c r="E31" i="1"/>
  <c r="E29" i="1"/>
  <c r="I23" i="1"/>
  <c r="J60" i="1" l="1"/>
  <c r="J59" i="1"/>
  <c r="J55" i="1"/>
  <c r="J58" i="1"/>
  <c r="J54" i="1"/>
  <c r="J57" i="1"/>
  <c r="J53" i="1"/>
  <c r="J56" i="1"/>
  <c r="J52" i="1"/>
  <c r="J61" i="1"/>
  <c r="D30" i="1"/>
  <c r="D31" i="1" s="1"/>
  <c r="I22" i="1"/>
  <c r="I24" i="1"/>
  <c r="I25" i="1"/>
  <c r="K14" i="1" l="1"/>
  <c r="K10" i="1"/>
  <c r="K6" i="1"/>
  <c r="K2" i="1"/>
  <c r="F5" i="1" l="1"/>
  <c r="I5" i="1" s="1"/>
  <c r="F6" i="1"/>
  <c r="I6" i="1" s="1"/>
  <c r="I4" i="1" l="1"/>
  <c r="I3" i="1"/>
</calcChain>
</file>

<file path=xl/connections.xml><?xml version="1.0" encoding="utf-8"?>
<connections xmlns="http://schemas.openxmlformats.org/spreadsheetml/2006/main">
  <connection id="1" name="Query from RCPDatamart" type="1" refreshedVersion="5" background="1" saveData="1">
    <dbPr connection="DSN=RCPDatamart;UID=ptom;Trusted_Connection=Yes;APP=Microsoft Office 2013;WSID=LT060489;" command="SELECT distinct [DefaultCount]_x000d__x000a_,[cnt] = count(*) over (partition by [DefaultCount])_x000d__x000a_FROM [RCPTemporary].[ann2021].[vHELOCBanding]"/>
  </connection>
  <connection id="2" name="Query from RCPDatamart1" type="1" refreshedVersion="5" background="1" saveData="1">
    <dbPr connection="DSN=RCPDatamart;UID=ptom;Trusted_Connection=Yes;APP=Microsoft Office 2013;WSID=LT060489;" command="SELECT distinct [DefaultCount]_x000d__x000a_,[cnt] = count(*) over (partition by [DefaultCount])_x000d__x000a_FROM [RCPTemporary].[ann2021].[vHELOCBanding]_x000d__x000a_WHERE_x000d__x000a_[caExclusionFlag] = 0"/>
  </connection>
  <connection id="3" name="Query from RCPDatamart11" type="1" refreshedVersion="5" background="1" saveData="1">
    <dbPr connection="DSN=RCPDatamart;UID=ptom;Trusted_Connection=Yes;APP=Microsoft Office 2013;WSID=LT060489;" command="SELECT distinct [DefaultCount]_x000d__x000a_,[cnt] = count(*) over (partition by [DefaultCount])_x000d__x000a_FROM [RCPTemporary].[ann2021].[vHELOCBanding]_x000d__x000a_WHERE_x000d__x000a_[caExclusionFlag] = 0_x000d__x000a_AND [year] &lt;= 2018"/>
  </connection>
  <connection id="4" name="Query from RCPDatamart111" type="1" refreshedVersion="5" background="1" saveData="1">
    <dbPr connection="DSN=RCPDatamart;UID=ptom;Trusted_Connection=Yes;APP=Microsoft Office 2013;WSID=LT060489;" command="SELECT distinct [DefaultCount]_x000d__x000a_,[cnt] = count(*) over (partition by [DefaultCount])_x000d__x000a_FROM [RCPTemporary].[ann2021].[vHELOCBanding]_x000d__x000a_WHERE_x000d__x000a_[caExclusionFlag] = 0_x000d__x000a_AND [year] &gt;= 2019"/>
  </connection>
  <connection id="5" name="Query from SQLPRD-ANL" type="1" refreshedVersion="5" background="1" saveData="1">
    <dbPr connection="DSN=SQLPRD-ANL;UID=ptom;Trusted_Connection=Yes;APP=Microsoft Office 2013;WSID=LT060489;" command="WITH badrate as (_x000d__x000a__x0009_SELECT _x000d__x000a__x0009__x0009_[year]_x000d__x000a__x0009__x0009_,total = sum([recordCount])_x000d__x000a__x0009__x0009_,bads = sum([defaultCount]) _x000d__x000a__x0009__x0009_,badRate = sum([defaultCount])*1.0/sum([recordCount])_x000d__x000a__x0009__x000d__x000a__x0009_FROM [RCPTemporary].[ann2021].[vHELOCBanding]_x000d__x000a__x0009_WHERE_x000d__x000a__x0009_[caExclusionFlag] = 0_x000d__x000a__x0009_AND ([FICO] IS NULL OR [BKRPT] IS NULL)_x000d__x000a__x0009_group by [year]_x000d__x000a_)_x000d__x000a_select *_x000d__x000a__x0009_,[cumBads]_x0009__x0009_= sum([bads]) over (order by [year] desc rows unbounded preceding)_x000d__x000a__x0009_,[cumTotal]_x0009__x0009_= sum([total]) over (order by [year] desc rows unbounded preceding)_x000d__x000a__x0009_,[cumBadRate]_x0009_= sum([bads]) over (order by [year] desc rows unbounded preceding)*1.0_x000d__x000a__x0009__x0009__x0009__x0009__x0009__x0009__x0009_/sum([total]) over (order by [year] desc rows unbounded preceding)_x000d__x000a_from badrate_x000d__x000a_order by [year] desc"/>
  </connection>
</connections>
</file>

<file path=xl/sharedStrings.xml><?xml version="1.0" encoding="utf-8"?>
<sst xmlns="http://schemas.openxmlformats.org/spreadsheetml/2006/main" count="107" uniqueCount="91">
  <si>
    <t>#</t>
  </si>
  <si>
    <t>Field Name</t>
  </si>
  <si>
    <t>Data Subset</t>
  </si>
  <si>
    <t>Total Volume</t>
  </si>
  <si>
    <t># Goods</t>
  </si>
  <si>
    <t># Bads</t>
  </si>
  <si>
    <t>Bad Rate</t>
  </si>
  <si>
    <t>cnt</t>
  </si>
  <si>
    <t>*2021: Added logic to check balPrivate at NextDefaultDate</t>
  </si>
  <si>
    <t>Dataset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</si>
  <si>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No Exclusions</t>
    </r>
  </si>
  <si>
    <r>
      <t>Test Sample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</si>
  <si>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Train Sample</t>
    </r>
    <r>
      <rPr>
        <vertAlign val="superscript"/>
        <sz val="11"/>
        <color theme="1"/>
        <rFont val="Calibri"/>
        <family val="2"/>
        <scheme val="minor"/>
      </rPr>
      <t>1</t>
    </r>
  </si>
  <si>
    <r>
      <t>Full Sample</t>
    </r>
    <r>
      <rPr>
        <vertAlign val="superscript"/>
        <sz val="11"/>
        <color theme="1"/>
        <rFont val="Calibri"/>
        <family val="2"/>
        <scheme val="minor"/>
      </rPr>
      <t>1</t>
    </r>
  </si>
  <si>
    <t>Field</t>
  </si>
  <si>
    <t>Mean Value</t>
  </si>
  <si>
    <t>MODEL_BKRPT_v2</t>
  </si>
  <si>
    <t>MODEL_FICO_v2</t>
  </si>
  <si>
    <t>Description</t>
  </si>
  <si>
    <t>FICO Score</t>
  </si>
  <si>
    <t>BK Watch Score</t>
  </si>
  <si>
    <t>Imputed Value Summary:</t>
  </si>
  <si>
    <t>Model</t>
  </si>
  <si>
    <t>Train AUC</t>
  </si>
  <si>
    <t>Test AUC</t>
  </si>
  <si>
    <t>Valid</t>
  </si>
  <si>
    <t>Build</t>
  </si>
  <si>
    <t>If different, check code which removes Nas (na.omit())</t>
  </si>
  <si>
    <t>[year]</t>
  </si>
  <si>
    <t>[facility]</t>
  </si>
  <si>
    <t>[accountNumber]</t>
  </si>
  <si>
    <t>[FICO]</t>
  </si>
  <si>
    <t>[BKRPT]</t>
  </si>
  <si>
    <t>[recordCount]</t>
  </si>
  <si>
    <t>[defaultCount]</t>
  </si>
  <si>
    <t>[defaultDate]</t>
  </si>
  <si>
    <t>[defaultBalance]</t>
  </si>
  <si>
    <t>[cureDate]</t>
  </si>
  <si>
    <t>[origFICO]</t>
  </si>
  <si>
    <t>[origBKRPT]</t>
  </si>
  <si>
    <t>[faceAmountOfNote]</t>
  </si>
  <si>
    <t>[vintage]</t>
  </si>
  <si>
    <t>[origLTV]</t>
  </si>
  <si>
    <t>[origDTI]</t>
  </si>
  <si>
    <t>[origCollateralValue]</t>
  </si>
  <si>
    <t>[collateralCode]</t>
  </si>
  <si>
    <t>[productCode]</t>
  </si>
  <si>
    <t>[ID]</t>
  </si>
  <si>
    <t>[enteredDate]</t>
  </si>
  <si>
    <t>[age]</t>
  </si>
  <si>
    <t>[lienPosition]</t>
  </si>
  <si>
    <t>[Customer Balance]</t>
  </si>
  <si>
    <t>PD Assumptions for Missings</t>
  </si>
  <si>
    <t>HELOC</t>
  </si>
  <si>
    <t>Missings</t>
  </si>
  <si>
    <t>Excluded</t>
  </si>
  <si>
    <t>Features</t>
  </si>
  <si>
    <t>SELECT count(*), test = 44*1.0/2600,
[defaultCount]
FROM [RCPTemporary].[ann2021].[vHELOCBanding]
WHERE
[caExclusionFlag] = 0
AND ([FICO] IS NULL OR [BKRPT] IS NULL)
GROUP BY [defaultCount]</t>
  </si>
  <si>
    <t>Code to Determine PD Assumption for Missing Values:</t>
  </si>
  <si>
    <t>*Difference in Alignment due to Excluding Inactives</t>
  </si>
  <si>
    <t>year</t>
  </si>
  <si>
    <t>total</t>
  </si>
  <si>
    <t>bads</t>
  </si>
  <si>
    <t>badRate</t>
  </si>
  <si>
    <t>cumBads</t>
  </si>
  <si>
    <t>cumTotal</t>
  </si>
  <si>
    <t>cumBadRate</t>
  </si>
  <si>
    <t>FICO + BKRPT</t>
  </si>
  <si>
    <t>Build Years</t>
  </si>
  <si>
    <t>2011-2017</t>
  </si>
  <si>
    <t>2011-2018</t>
  </si>
  <si>
    <t>8/24/2021</t>
  </si>
  <si>
    <t>Year</t>
  </si>
  <si>
    <t># Total</t>
  </si>
  <si>
    <t>Cum # Bads</t>
  </si>
  <si>
    <t>Cum Total</t>
  </si>
  <si>
    <t>Asc Cum Bad Rate</t>
  </si>
  <si>
    <t>Desc Cum Bad Rate</t>
  </si>
  <si>
    <t>FICO + BKRPT + Age</t>
  </si>
  <si>
    <t>FICO + BKRPT + Binned Age</t>
  </si>
  <si>
    <t>DefaultCount</t>
  </si>
  <si>
    <t>Observation Start</t>
  </si>
  <si>
    <t>End</t>
  </si>
  <si>
    <t>Test AUC Improvement</t>
  </si>
  <si>
    <t>HELOC_NEW (Challenger)</t>
  </si>
  <si>
    <t>HELOC_NEW (Binned Version)</t>
  </si>
  <si>
    <t>HELOC_OLD (Updated Coefficients)</t>
  </si>
  <si>
    <t>HELOC_OLD (Baseline, In-Production Coefficients)</t>
  </si>
  <si>
    <t>HELOC_NEW</t>
  </si>
  <si>
    <t>HELOC_OLD (With Updated Coefficients)</t>
  </si>
  <si>
    <t>HELOC_OLD (With In-Production Coefficients)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</si>
</sst>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/>
    </xf>
    <xf numFmtId="0" fontId="2" fillId="2" borderId="0" xfId="0" applyFont="1" applyFill="1"/>
    <xf numFmtId="0" fontId="0" fillId="2" borderId="0" xfId="0" applyFill="1" applyAlignment="1">
      <alignment horizontal="right"/>
    </xf>
    <xf numFmtId="164" fontId="3" fillId="0" borderId="0" xfId="0" applyNumberFormat="1" applyFont="1" applyAlignment="1">
      <alignment vertical="center"/>
    </xf>
    <xf numFmtId="164" fontId="0" fillId="2" borderId="0" xfId="0" applyNumberFormat="1" applyFill="1"/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/>
    </xf>
    <xf numFmtId="3" fontId="0" fillId="2" borderId="0" xfId="0" applyNumberFormat="1" applyFill="1" applyAlignment="1">
      <alignment horizontal="right"/>
    </xf>
    <xf numFmtId="0" fontId="7" fillId="2" borderId="0" xfId="0" applyFont="1" applyFill="1"/>
    <xf numFmtId="3" fontId="0" fillId="2" borderId="0" xfId="0" applyNumberFormat="1" applyFill="1" applyBorder="1" applyAlignment="1">
      <alignment horizontal="right"/>
    </xf>
    <xf numFmtId="0" fontId="0" fillId="2" borderId="4" xfId="0" applyFill="1" applyBorder="1"/>
    <xf numFmtId="0" fontId="0" fillId="2" borderId="6" xfId="0" applyFill="1" applyBorder="1"/>
    <xf numFmtId="3" fontId="0" fillId="2" borderId="7" xfId="0" applyNumberFormat="1" applyFill="1" applyBorder="1" applyAlignment="1">
      <alignment horizontal="right"/>
    </xf>
    <xf numFmtId="0" fontId="2" fillId="3" borderId="1" xfId="0" applyFont="1" applyFill="1" applyBorder="1"/>
    <xf numFmtId="0" fontId="2" fillId="3" borderId="2" xfId="0" applyFont="1" applyFill="1" applyBorder="1"/>
    <xf numFmtId="3" fontId="2" fillId="3" borderId="2" xfId="0" applyNumberFormat="1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0" fillId="2" borderId="9" xfId="0" applyFill="1" applyBorder="1"/>
    <xf numFmtId="3" fontId="0" fillId="2" borderId="10" xfId="0" applyNumberFormat="1" applyFill="1" applyBorder="1" applyAlignment="1">
      <alignment horizontal="right"/>
    </xf>
    <xf numFmtId="0" fontId="2" fillId="3" borderId="3" xfId="0" applyFont="1" applyFill="1" applyBorder="1"/>
    <xf numFmtId="3" fontId="10" fillId="2" borderId="10" xfId="0" applyNumberFormat="1" applyFont="1" applyFill="1" applyBorder="1" applyAlignment="1">
      <alignment horizontal="right" vertical="center"/>
    </xf>
    <xf numFmtId="3" fontId="10" fillId="2" borderId="0" xfId="0" applyNumberFormat="1" applyFont="1" applyFill="1" applyBorder="1" applyAlignment="1">
      <alignment horizontal="right" vertical="center"/>
    </xf>
    <xf numFmtId="3" fontId="10" fillId="2" borderId="7" xfId="0" applyNumberFormat="1" applyFont="1" applyFill="1" applyBorder="1" applyAlignment="1">
      <alignment horizontal="right" vertical="center"/>
    </xf>
    <xf numFmtId="0" fontId="3" fillId="2" borderId="9" xfId="0" applyFont="1" applyFill="1" applyBorder="1" applyAlignment="1">
      <alignment vertical="center"/>
    </xf>
    <xf numFmtId="0" fontId="0" fillId="2" borderId="10" xfId="0" applyFill="1" applyBorder="1"/>
    <xf numFmtId="0" fontId="10" fillId="2" borderId="11" xfId="0" applyFont="1" applyFill="1" applyBorder="1" applyAlignment="1">
      <alignment vertical="center"/>
    </xf>
    <xf numFmtId="0" fontId="0" fillId="2" borderId="7" xfId="0" applyFill="1" applyBorder="1"/>
    <xf numFmtId="0" fontId="10" fillId="2" borderId="8" xfId="0" applyFont="1" applyFill="1" applyBorder="1" applyAlignment="1">
      <alignment vertical="center"/>
    </xf>
    <xf numFmtId="0" fontId="2" fillId="2" borderId="1" xfId="0" applyFont="1" applyFill="1" applyBorder="1"/>
    <xf numFmtId="0" fontId="0" fillId="2" borderId="0" xfId="0" applyFill="1" applyBorder="1"/>
    <xf numFmtId="0" fontId="11" fillId="2" borderId="0" xfId="0" applyFont="1" applyFill="1"/>
    <xf numFmtId="0" fontId="0" fillId="2" borderId="0" xfId="0" applyFill="1" applyAlignment="1">
      <alignment horizontal="center"/>
    </xf>
    <xf numFmtId="165" fontId="1" fillId="2" borderId="0" xfId="0" applyNumberFormat="1" applyFont="1" applyFill="1"/>
    <xf numFmtId="10" fontId="1" fillId="2" borderId="3" xfId="1" applyNumberFormat="1" applyFont="1" applyFill="1" applyBorder="1" applyAlignment="1">
      <alignment horizontal="right"/>
    </xf>
    <xf numFmtId="0" fontId="13" fillId="2" borderId="9" xfId="0" applyFont="1" applyFill="1" applyBorder="1"/>
    <xf numFmtId="165" fontId="13" fillId="2" borderId="11" xfId="1" applyNumberFormat="1" applyFont="1" applyFill="1" applyBorder="1" applyAlignment="1">
      <alignment horizontal="center" vertical="center"/>
    </xf>
    <xf numFmtId="165" fontId="10" fillId="2" borderId="5" xfId="1" applyNumberFormat="1" applyFont="1" applyFill="1" applyBorder="1" applyAlignment="1">
      <alignment horizontal="center" vertical="center"/>
    </xf>
    <xf numFmtId="165" fontId="12" fillId="2" borderId="3" xfId="1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3" xfId="0" applyFont="1" applyFill="1" applyBorder="1" applyAlignment="1">
      <alignment horizontal="right"/>
    </xf>
    <xf numFmtId="165" fontId="10" fillId="2" borderId="1" xfId="1" applyNumberFormat="1" applyFont="1" applyFill="1" applyBorder="1" applyAlignment="1">
      <alignment vertical="center"/>
    </xf>
    <xf numFmtId="165" fontId="10" fillId="2" borderId="2" xfId="1" applyNumberFormat="1" applyFont="1" applyFill="1" applyBorder="1" applyAlignment="1">
      <alignment horizontal="center" vertical="center"/>
    </xf>
    <xf numFmtId="165" fontId="10" fillId="2" borderId="4" xfId="1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/>
    </xf>
    <xf numFmtId="0" fontId="2" fillId="5" borderId="3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2" fillId="3" borderId="2" xfId="0" applyFont="1" applyFill="1" applyBorder="1" applyAlignment="1">
      <alignment horizontal="center" vertical="center"/>
    </xf>
    <xf numFmtId="10" fontId="0" fillId="2" borderId="0" xfId="1" applyNumberFormat="1" applyFont="1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2" borderId="2" xfId="1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10" fontId="1" fillId="2" borderId="0" xfId="1" applyNumberFormat="1" applyFont="1" applyFill="1" applyBorder="1" applyAlignment="1">
      <alignment horizontal="center" vertical="center"/>
    </xf>
    <xf numFmtId="10" fontId="1" fillId="2" borderId="2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13" fillId="2" borderId="9" xfId="1" applyNumberFormat="1" applyFont="1" applyFill="1" applyBorder="1" applyAlignment="1">
      <alignment horizontal="center" vertical="center"/>
    </xf>
    <xf numFmtId="165" fontId="12" fillId="2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0" fillId="2" borderId="0" xfId="0" quotePrefix="1" applyNumberFormat="1" applyFont="1" applyFill="1"/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2" borderId="4" xfId="0" applyFont="1" applyFill="1" applyBorder="1"/>
    <xf numFmtId="10" fontId="16" fillId="2" borderId="0" xfId="1" applyNumberFormat="1" applyFont="1" applyFill="1" applyBorder="1" applyAlignment="1">
      <alignment horizontal="center" vertical="center"/>
    </xf>
    <xf numFmtId="165" fontId="16" fillId="2" borderId="4" xfId="1" applyNumberFormat="1" applyFont="1" applyFill="1" applyBorder="1" applyAlignment="1">
      <alignment horizontal="center" vertical="center"/>
    </xf>
    <xf numFmtId="165" fontId="16" fillId="2" borderId="5" xfId="1" applyNumberFormat="1" applyFont="1" applyFill="1" applyBorder="1" applyAlignment="1">
      <alignment horizontal="center" vertical="center"/>
    </xf>
    <xf numFmtId="10" fontId="9" fillId="2" borderId="10" xfId="1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2" fillId="6" borderId="0" xfId="1" applyNumberFormat="1" applyFont="1" applyFill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/>
    </xf>
    <xf numFmtId="10" fontId="0" fillId="2" borderId="14" xfId="1" applyNumberFormat="1" applyFont="1" applyFill="1" applyBorder="1" applyAlignment="1">
      <alignment horizontal="center"/>
    </xf>
    <xf numFmtId="10" fontId="2" fillId="6" borderId="14" xfId="1" applyNumberFormat="1" applyFont="1" applyFill="1" applyBorder="1" applyAlignment="1">
      <alignment horizontal="center"/>
    </xf>
    <xf numFmtId="3" fontId="0" fillId="2" borderId="14" xfId="0" applyNumberFormat="1" applyFont="1" applyFill="1" applyBorder="1" applyAlignment="1">
      <alignment horizontal="center"/>
    </xf>
    <xf numFmtId="10" fontId="0" fillId="2" borderId="13" xfId="1" applyNumberFormat="1" applyFon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right"/>
    </xf>
    <xf numFmtId="10" fontId="0" fillId="2" borderId="11" xfId="1" applyNumberFormat="1" applyFont="1" applyFill="1" applyBorder="1" applyAlignment="1">
      <alignment horizontal="right"/>
    </xf>
    <xf numFmtId="10" fontId="0" fillId="2" borderId="8" xfId="1" applyNumberFormat="1" applyFont="1" applyFill="1" applyBorder="1" applyAlignment="1">
      <alignment horizontal="right"/>
    </xf>
    <xf numFmtId="1" fontId="0" fillId="2" borderId="0" xfId="0" quotePrefix="1" applyNumberFormat="1" applyFill="1" applyBorder="1" applyAlignment="1">
      <alignment horizontal="center" vertical="center"/>
    </xf>
    <xf numFmtId="1" fontId="0" fillId="2" borderId="10" xfId="0" quotePrefix="1" applyNumberFormat="1" applyFill="1" applyBorder="1" applyAlignment="1">
      <alignment horizontal="center" vertical="center"/>
    </xf>
    <xf numFmtId="1" fontId="0" fillId="2" borderId="7" xfId="0" quotePrefix="1" applyNumberFormat="1" applyFill="1" applyBorder="1" applyAlignment="1">
      <alignment horizontal="center" vertical="center"/>
    </xf>
    <xf numFmtId="0" fontId="0" fillId="2" borderId="0" xfId="0" quotePrefix="1" applyFill="1" applyBorder="1" applyAlignment="1">
      <alignment horizontal="center" vertical="center"/>
    </xf>
    <xf numFmtId="0" fontId="0" fillId="2" borderId="10" xfId="0" quotePrefix="1" applyFill="1" applyBorder="1" applyAlignment="1">
      <alignment horizontal="center" vertical="center"/>
    </xf>
    <xf numFmtId="0" fontId="0" fillId="2" borderId="7" xfId="0" quotePrefix="1" applyFill="1" applyBorder="1" applyAlignment="1">
      <alignment horizontal="center" vertical="center"/>
    </xf>
    <xf numFmtId="0" fontId="9" fillId="2" borderId="0" xfId="0" applyFont="1" applyFill="1" applyAlignment="1"/>
    <xf numFmtId="0" fontId="0" fillId="0" borderId="0" xfId="0" applyAlignment="1"/>
    <xf numFmtId="0" fontId="0" fillId="2" borderId="0" xfId="0" applyFill="1" applyAlignment="1">
      <alignment horizontal="center" vertical="center" wrapText="1"/>
    </xf>
    <xf numFmtId="0" fontId="14" fillId="2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6">
    <dxf>
      <numFmt numFmtId="165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65" formatCode="0.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RCPDatamart" connectionId="1" autoFormatId="16" applyNumberFormats="0" applyBorderFormats="0" applyFontFormats="0" applyPatternFormats="0" applyAlignmentFormats="0" applyWidthHeightFormats="0">
  <queryTableRefresh nextId="4">
    <queryTableFields count="2">
      <queryTableField id="2" name="cnt" tableColumnId="2"/>
      <queryTableField id="3" name="DefaultCount" tableColumnId="1"/>
    </queryTableFields>
  </queryTableRefresh>
</queryTable>
</file>

<file path=xl/queryTables/queryTable2.xml><?xml version="1.0" encoding="utf-8"?>
<queryTable xmlns="http://schemas.openxmlformats.org/spreadsheetml/2006/main" name="Query from RCPDatamart_1" connectionId="2" autoFormatId="16" applyNumberFormats="0" applyBorderFormats="0" applyFontFormats="0" applyPatternFormats="0" applyAlignmentFormats="0" applyWidthHeightFormats="0">
  <queryTableRefresh nextId="4">
    <queryTableFields count="2">
      <queryTableField id="2" name="cnt" tableColumnId="2"/>
      <queryTableField id="3" name="DefaultCount" tableColumnId="1"/>
    </queryTableFields>
  </queryTableRefresh>
</queryTable>
</file>

<file path=xl/queryTables/queryTable3.xml><?xml version="1.0" encoding="utf-8"?>
<queryTable xmlns="http://schemas.openxmlformats.org/spreadsheetml/2006/main" name="Query from RCPDatamart_2" connectionId="3" autoFormatId="16" applyNumberFormats="0" applyBorderFormats="0" applyFontFormats="0" applyPatternFormats="0" applyAlignmentFormats="0" applyWidthHeightFormats="0">
  <queryTableRefresh nextId="4">
    <queryTableFields count="2">
      <queryTableField id="2" name="cnt" tableColumnId="2"/>
      <queryTableField id="3" name="DefaultCount" tableColumnId="1"/>
    </queryTableFields>
  </queryTableRefresh>
</queryTable>
</file>

<file path=xl/queryTables/queryTable4.xml><?xml version="1.0" encoding="utf-8"?>
<queryTable xmlns="http://schemas.openxmlformats.org/spreadsheetml/2006/main" name="Query from RCPDatamart_3" connectionId="4" autoFormatId="16" applyNumberFormats="0" applyBorderFormats="0" applyFontFormats="0" applyPatternFormats="0" applyAlignmentFormats="0" applyWidthHeightFormats="0">
  <queryTableRefresh nextId="4">
    <queryTableFields count="2">
      <queryTableField id="2" name="cnt" tableColumnId="2"/>
      <queryTableField id="3" name="DefaultCount" tableColumnId="1"/>
    </queryTableFields>
  </queryTableRefresh>
</queryTable>
</file>

<file path=xl/queryTables/queryTable5.xml><?xml version="1.0" encoding="utf-8"?>
<queryTable xmlns="http://schemas.openxmlformats.org/spreadsheetml/2006/main" name="Query from SQLPRD-ANL" connectionId="5" autoFormatId="16" applyNumberFormats="0" applyBorderFormats="0" applyFontFormats="0" applyPatternFormats="0" applyAlignmentFormats="0" applyWidthHeightFormats="0">
  <queryTableRefresh nextId="8">
    <queryTableFields count="7">
      <queryTableField id="1" name="year" tableColumnId="1"/>
      <queryTableField id="2" name="total" tableColumnId="2"/>
      <queryTableField id="3" name="bads" tableColumnId="3"/>
      <queryTableField id="4" name="badRate" tableColumnId="4"/>
      <queryTableField id="5" name="cumBads" tableColumnId="5"/>
      <queryTableField id="6" name="cumTotal" tableColumnId="6"/>
      <queryTableField id="7" name="cumBadR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Table_Query_from_RCPDatamart" displayName="Table_Query_from_RCPDatamart" ref="L2:M4" tableType="queryTable" totalsRowShown="0" headerRowDxfId="25" dataDxfId="24">
  <autoFilter ref="L2:M4"/>
  <tableColumns count="2">
    <tableColumn id="2" uniqueName="2" name="cnt" queryTableFieldId="2" dataDxfId="23"/>
    <tableColumn id="1" uniqueName="1" name="DefaultCount" queryTableFieldId="3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Query_from_RCPDatamart3" displayName="Table_Query_from_RCPDatamart3" ref="L6:M8" tableType="queryTable" totalsRowShown="0" headerRowDxfId="21" dataDxfId="20">
  <autoFilter ref="L6:M8"/>
  <tableColumns count="2">
    <tableColumn id="2" uniqueName="2" name="cnt" queryTableFieldId="2" dataDxfId="19"/>
    <tableColumn id="1" uniqueName="1" name="DefaultCount" queryTableFieldId="3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Query_from_RCPDatamart34" displayName="Table_Query_from_RCPDatamart34" ref="L10:M12" tableType="queryTable" totalsRowShown="0" headerRowDxfId="17" dataDxfId="16">
  <autoFilter ref="L10:M12"/>
  <tableColumns count="2">
    <tableColumn id="2" uniqueName="2" name="cnt" queryTableFieldId="2" dataDxfId="15"/>
    <tableColumn id="1" uniqueName="1" name="DefaultCount" queryTableFieldId="3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Query_from_RCPDatamart345" displayName="Table_Query_from_RCPDatamart345" ref="L14:M16" tableType="queryTable" totalsRowShown="0" headerRowDxfId="13" dataDxfId="12">
  <autoFilter ref="L14:M16"/>
  <tableColumns count="2">
    <tableColumn id="2" uniqueName="2" name="cnt" queryTableFieldId="2" dataDxfId="11"/>
    <tableColumn id="1" uniqueName="1" name="DefaultCount" queryTableFieldId="3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_Query_from_SQLPRD_ANL" displayName="Table_Query_from_SQLPRD_ANL" ref="C38:I48" tableType="queryTable" totalsRowShown="0" headerRowDxfId="9" dataDxfId="7" headerRowBorderDxfId="8">
  <autoFilter ref="C38:I48"/>
  <tableColumns count="7">
    <tableColumn id="1" uniqueName="1" name="year" queryTableFieldId="1" dataDxfId="6"/>
    <tableColumn id="2" uniqueName="2" name="total" queryTableFieldId="2" dataDxfId="5"/>
    <tableColumn id="3" uniqueName="3" name="bads" queryTableFieldId="3" dataDxfId="4"/>
    <tableColumn id="4" uniqueName="4" name="badRate" queryTableFieldId="4" dataDxfId="3" dataCellStyle="Percent"/>
    <tableColumn id="5" uniqueName="5" name="cumBads" queryTableFieldId="5" dataDxfId="2"/>
    <tableColumn id="6" uniqueName="6" name="cumTotal" queryTableFieldId="6" dataDxfId="1"/>
    <tableColumn id="7" uniqueName="7" name="cumBadRate" queryTableFieldId="7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3"/>
  <sheetViews>
    <sheetView tabSelected="1" topLeftCell="B1" zoomScale="85" zoomScaleNormal="85" workbookViewId="0">
      <selection activeCell="C8" sqref="C8"/>
    </sheetView>
  </sheetViews>
  <sheetFormatPr defaultRowHeight="15" x14ac:dyDescent="0.25"/>
  <cols>
    <col min="1" max="1" width="9.140625" style="1"/>
    <col min="2" max="2" width="8.28515625" style="1" bestFit="1" customWidth="1"/>
    <col min="3" max="3" width="64" style="1" bestFit="1" customWidth="1"/>
    <col min="4" max="4" width="24.42578125" style="1" bestFit="1" customWidth="1"/>
    <col min="5" max="5" width="15" style="1" bestFit="1" customWidth="1"/>
    <col min="6" max="6" width="34.5703125" style="14" bestFit="1" customWidth="1"/>
    <col min="7" max="8" width="15.42578125" style="4" bestFit="1" customWidth="1"/>
    <col min="9" max="9" width="22" style="4" bestFit="1" customWidth="1"/>
    <col min="10" max="10" width="24.42578125" style="1" bestFit="1" customWidth="1"/>
    <col min="11" max="11" width="13.5703125" style="1" bestFit="1" customWidth="1"/>
    <col min="12" max="12" width="21.85546875" style="1" customWidth="1"/>
    <col min="13" max="13" width="8.140625" style="1" bestFit="1" customWidth="1"/>
    <col min="14" max="14" width="18" style="1" customWidth="1"/>
    <col min="15" max="15" width="9.42578125" style="1" customWidth="1"/>
    <col min="16" max="16" width="18" style="1" customWidth="1"/>
    <col min="17" max="17" width="8.140625" style="1" customWidth="1"/>
    <col min="18" max="18" width="18" style="1" bestFit="1" customWidth="1"/>
    <col min="19" max="16384" width="9.140625" style="1"/>
  </cols>
  <sheetData>
    <row r="2" spans="3:16" x14ac:dyDescent="0.25">
      <c r="C2" s="20" t="s">
        <v>2</v>
      </c>
      <c r="D2" s="21" t="s">
        <v>81</v>
      </c>
      <c r="E2" s="55" t="s">
        <v>82</v>
      </c>
      <c r="F2" s="22" t="s">
        <v>3</v>
      </c>
      <c r="G2" s="23" t="s">
        <v>4</v>
      </c>
      <c r="H2" s="23" t="s">
        <v>5</v>
      </c>
      <c r="I2" s="24" t="s">
        <v>6</v>
      </c>
      <c r="K2" s="1" t="str">
        <f>C3</f>
        <v>Dataset</v>
      </c>
      <c r="L2" s="15" t="s">
        <v>7</v>
      </c>
      <c r="M2" s="15" t="s">
        <v>80</v>
      </c>
      <c r="N2" s="15"/>
      <c r="O2" s="15"/>
      <c r="P2" s="15"/>
    </row>
    <row r="3" spans="3:16" x14ac:dyDescent="0.25">
      <c r="C3" s="17" t="s">
        <v>9</v>
      </c>
      <c r="D3" s="88">
        <v>2011</v>
      </c>
      <c r="E3" s="91">
        <v>2020</v>
      </c>
      <c r="F3" s="16">
        <f>SUM(Table_Query_from_RCPDatamart[cnt])</f>
        <v>130151</v>
      </c>
      <c r="G3" s="16">
        <f>L4</f>
        <v>129646</v>
      </c>
      <c r="H3" s="16">
        <f>Table_Query_from_RCPDatamart[[#This Row],[cnt]]</f>
        <v>505</v>
      </c>
      <c r="I3" s="85">
        <f>H3/F3</f>
        <v>3.8801084893700395E-3</v>
      </c>
      <c r="L3" s="1">
        <v>505</v>
      </c>
      <c r="M3" s="1">
        <v>1</v>
      </c>
    </row>
    <row r="4" spans="3:16" ht="17.25" x14ac:dyDescent="0.25">
      <c r="C4" s="25" t="s">
        <v>13</v>
      </c>
      <c r="D4" s="89">
        <v>2011</v>
      </c>
      <c r="E4" s="92">
        <f>E3</f>
        <v>2020</v>
      </c>
      <c r="F4" s="26">
        <f>SUM(G4:H4)</f>
        <v>86753</v>
      </c>
      <c r="G4" s="28">
        <f>L7</f>
        <v>86337</v>
      </c>
      <c r="H4" s="26">
        <f>L8</f>
        <v>416</v>
      </c>
      <c r="I4" s="86">
        <f>H4/F4</f>
        <v>4.7952232199462846E-3</v>
      </c>
      <c r="L4" s="1">
        <v>129646</v>
      </c>
      <c r="M4" s="1">
        <v>0</v>
      </c>
    </row>
    <row r="5" spans="3:16" ht="17.25" x14ac:dyDescent="0.25">
      <c r="C5" s="17" t="s">
        <v>12</v>
      </c>
      <c r="D5" s="88">
        <v>2011</v>
      </c>
      <c r="E5" s="91">
        <v>2018</v>
      </c>
      <c r="F5" s="16">
        <f>G5+H5</f>
        <v>66845</v>
      </c>
      <c r="G5" s="29">
        <f>L12</f>
        <v>66565</v>
      </c>
      <c r="H5" s="16">
        <f>L11</f>
        <v>280</v>
      </c>
      <c r="I5" s="85">
        <f>H5/F5</f>
        <v>4.1887949734460321E-3</v>
      </c>
    </row>
    <row r="6" spans="3:16" ht="17.25" x14ac:dyDescent="0.25">
      <c r="C6" s="18" t="s">
        <v>11</v>
      </c>
      <c r="D6" s="90">
        <v>2019</v>
      </c>
      <c r="E6" s="93">
        <v>2020</v>
      </c>
      <c r="F6" s="19">
        <f>G6+H6</f>
        <v>19908</v>
      </c>
      <c r="G6" s="30">
        <f>L16</f>
        <v>19772</v>
      </c>
      <c r="H6" s="19">
        <f>L15</f>
        <v>136</v>
      </c>
      <c r="I6" s="87">
        <f>H6/F6</f>
        <v>6.8314245529435399E-3</v>
      </c>
      <c r="K6" s="1" t="str">
        <f>C4</f>
        <v>Full Sample1</v>
      </c>
      <c r="L6" s="15" t="s">
        <v>7</v>
      </c>
      <c r="M6" s="15" t="s">
        <v>80</v>
      </c>
      <c r="N6" s="15"/>
      <c r="O6" s="15"/>
      <c r="P6" s="15"/>
    </row>
    <row r="7" spans="3:16" ht="17.25" x14ac:dyDescent="0.25">
      <c r="C7" s="1" t="s">
        <v>10</v>
      </c>
      <c r="E7" s="2"/>
      <c r="L7" s="1">
        <v>86337</v>
      </c>
      <c r="M7" s="1">
        <v>0</v>
      </c>
    </row>
    <row r="8" spans="3:16" x14ac:dyDescent="0.25">
      <c r="L8" s="1">
        <v>416</v>
      </c>
      <c r="M8" s="1">
        <v>1</v>
      </c>
    </row>
    <row r="9" spans="3:16" x14ac:dyDescent="0.25">
      <c r="E9" s="5"/>
    </row>
    <row r="10" spans="3:16" x14ac:dyDescent="0.25">
      <c r="C10" s="94" t="s">
        <v>8</v>
      </c>
      <c r="D10" s="95"/>
      <c r="E10" s="95"/>
      <c r="F10" s="95"/>
      <c r="G10" s="95"/>
      <c r="K10" s="1" t="str">
        <f>C5</f>
        <v>Train Sample1</v>
      </c>
      <c r="L10" s="15" t="s">
        <v>7</v>
      </c>
      <c r="M10" s="15" t="s">
        <v>80</v>
      </c>
      <c r="N10" s="15"/>
    </row>
    <row r="11" spans="3:16" x14ac:dyDescent="0.25">
      <c r="E11" s="6"/>
      <c r="L11" s="1">
        <v>280</v>
      </c>
      <c r="M11" s="1">
        <v>1</v>
      </c>
    </row>
    <row r="12" spans="3:16" x14ac:dyDescent="0.25">
      <c r="E12" s="6"/>
      <c r="L12" s="1">
        <v>66565</v>
      </c>
      <c r="M12" s="1">
        <v>0</v>
      </c>
    </row>
    <row r="13" spans="3:16" x14ac:dyDescent="0.25">
      <c r="C13" s="1" t="s">
        <v>21</v>
      </c>
    </row>
    <row r="14" spans="3:16" x14ac:dyDescent="0.25">
      <c r="K14" s="1" t="str">
        <f>C6</f>
        <v>Test Sample1</v>
      </c>
      <c r="L14" s="15" t="s">
        <v>7</v>
      </c>
      <c r="M14" s="15" t="s">
        <v>80</v>
      </c>
      <c r="O14" s="15"/>
      <c r="P14" s="15"/>
    </row>
    <row r="15" spans="3:16" x14ac:dyDescent="0.25">
      <c r="C15" s="20" t="s">
        <v>14</v>
      </c>
      <c r="D15" s="21" t="s">
        <v>18</v>
      </c>
      <c r="E15" s="27" t="s">
        <v>15</v>
      </c>
      <c r="L15" s="1">
        <v>136</v>
      </c>
      <c r="M15" s="1">
        <v>1</v>
      </c>
    </row>
    <row r="16" spans="3:16" x14ac:dyDescent="0.25">
      <c r="C16" s="31" t="s">
        <v>17</v>
      </c>
      <c r="D16" s="32" t="s">
        <v>19</v>
      </c>
      <c r="E16" s="33">
        <v>705.62270000000001</v>
      </c>
      <c r="L16" s="1">
        <v>19772</v>
      </c>
      <c r="M16" s="1">
        <v>0</v>
      </c>
    </row>
    <row r="17" spans="2:10" x14ac:dyDescent="0.25">
      <c r="C17" s="18" t="s">
        <v>16</v>
      </c>
      <c r="D17" s="34" t="s">
        <v>20</v>
      </c>
      <c r="E17" s="35">
        <v>550.15380000000005</v>
      </c>
    </row>
    <row r="21" spans="2:10" x14ac:dyDescent="0.25">
      <c r="B21" s="1" t="s">
        <v>25</v>
      </c>
      <c r="C21" s="20" t="s">
        <v>22</v>
      </c>
      <c r="D21" s="55" t="s">
        <v>56</v>
      </c>
      <c r="E21" s="55" t="s">
        <v>68</v>
      </c>
      <c r="F21" s="55" t="s">
        <v>52</v>
      </c>
      <c r="G21" s="62" t="s">
        <v>23</v>
      </c>
      <c r="H21" s="53" t="s">
        <v>24</v>
      </c>
      <c r="I21" s="46" t="s">
        <v>83</v>
      </c>
      <c r="J21" s="4"/>
    </row>
    <row r="22" spans="2:10" s="37" customFormat="1" x14ac:dyDescent="0.25">
      <c r="B22" s="37" t="s">
        <v>53</v>
      </c>
      <c r="C22" s="42" t="s">
        <v>84</v>
      </c>
      <c r="D22" s="73" t="s">
        <v>78</v>
      </c>
      <c r="E22" s="73" t="s">
        <v>70</v>
      </c>
      <c r="F22" s="73">
        <f>10/180</f>
        <v>5.5555555555555552E-2</v>
      </c>
      <c r="G22" s="63">
        <v>0.90032190000000001</v>
      </c>
      <c r="H22" s="43">
        <v>0.74374340000000005</v>
      </c>
      <c r="I22" s="43">
        <f>(H22-$H$25)/$H$25</f>
        <v>4.3172506848181517E-2</v>
      </c>
      <c r="J22" s="54"/>
    </row>
    <row r="23" spans="2:10" s="37" customFormat="1" x14ac:dyDescent="0.25">
      <c r="B23" s="37" t="s">
        <v>53</v>
      </c>
      <c r="C23" s="69" t="s">
        <v>85</v>
      </c>
      <c r="D23" s="70" t="s">
        <v>79</v>
      </c>
      <c r="E23" s="70" t="s">
        <v>70</v>
      </c>
      <c r="F23" s="70">
        <f>10/180</f>
        <v>5.5555555555555552E-2</v>
      </c>
      <c r="G23" s="71">
        <v>0.89190959999999997</v>
      </c>
      <c r="H23" s="72">
        <v>0.73644960000000004</v>
      </c>
      <c r="I23" s="72">
        <f>(H23-$H$25)/$H$25</f>
        <v>3.2942242444558865E-2</v>
      </c>
      <c r="J23" s="54"/>
    </row>
    <row r="24" spans="2:10" x14ac:dyDescent="0.25">
      <c r="C24" s="17" t="s">
        <v>86</v>
      </c>
      <c r="D24" s="56" t="s">
        <v>67</v>
      </c>
      <c r="E24" s="57" t="s">
        <v>70</v>
      </c>
      <c r="F24" s="60">
        <f>10/180</f>
        <v>5.5555555555555552E-2</v>
      </c>
      <c r="G24" s="67">
        <v>0.91537290000000004</v>
      </c>
      <c r="H24" s="68">
        <v>0.72886859999999998</v>
      </c>
      <c r="I24" s="68">
        <f>(H24-$H$25)/$H$25</f>
        <v>2.2309152087836206E-2</v>
      </c>
      <c r="J24" s="4"/>
    </row>
    <row r="25" spans="2:10" x14ac:dyDescent="0.25">
      <c r="C25" s="36" t="s">
        <v>87</v>
      </c>
      <c r="D25" s="58" t="s">
        <v>67</v>
      </c>
      <c r="E25" s="58" t="s">
        <v>69</v>
      </c>
      <c r="F25" s="61">
        <v>7.1500000000000001E-3</v>
      </c>
      <c r="G25" s="64">
        <v>0.94480690000000001</v>
      </c>
      <c r="H25" s="45">
        <v>0.71296300000000001</v>
      </c>
      <c r="I25" s="45">
        <f>(H25-$H$25)/$H$25</f>
        <v>0</v>
      </c>
      <c r="J25" s="4"/>
    </row>
    <row r="26" spans="2:10" x14ac:dyDescent="0.25">
      <c r="C26" s="38" t="s">
        <v>27</v>
      </c>
      <c r="F26" s="97" t="s">
        <v>59</v>
      </c>
      <c r="G26" s="97"/>
      <c r="H26" s="97"/>
      <c r="I26" s="97"/>
      <c r="J26" s="4"/>
    </row>
    <row r="27" spans="2:10" x14ac:dyDescent="0.25">
      <c r="C27" s="38"/>
      <c r="F27" s="52"/>
      <c r="G27" s="14"/>
      <c r="J27" s="4"/>
    </row>
    <row r="28" spans="2:10" x14ac:dyDescent="0.25">
      <c r="B28" s="1" t="s">
        <v>26</v>
      </c>
      <c r="C28" s="47" t="s">
        <v>22</v>
      </c>
      <c r="D28" s="55" t="s">
        <v>54</v>
      </c>
      <c r="E28" s="55" t="str">
        <f>E21</f>
        <v>Build Years</v>
      </c>
      <c r="F28" s="65" t="s">
        <v>23</v>
      </c>
      <c r="G28" s="48" t="s">
        <v>24</v>
      </c>
      <c r="J28" s="4"/>
    </row>
    <row r="29" spans="2:10" x14ac:dyDescent="0.25">
      <c r="B29" s="1" t="s">
        <v>53</v>
      </c>
      <c r="C29" s="17" t="s">
        <v>88</v>
      </c>
      <c r="D29" s="59" t="s">
        <v>55</v>
      </c>
      <c r="E29" s="56" t="str">
        <f>E22</f>
        <v>2011-2018</v>
      </c>
      <c r="F29" s="51">
        <v>0.84192400000000001</v>
      </c>
      <c r="G29" s="44">
        <v>0.75057249999999998</v>
      </c>
      <c r="H29" s="40" t="str">
        <f>H30</f>
        <v>8/24/2021</v>
      </c>
      <c r="J29" s="4"/>
    </row>
    <row r="30" spans="2:10" x14ac:dyDescent="0.25">
      <c r="C30" s="18" t="s">
        <v>89</v>
      </c>
      <c r="D30" s="59" t="str">
        <f>D29</f>
        <v>Excluded</v>
      </c>
      <c r="E30" s="57" t="str">
        <f t="shared" ref="E30:E31" si="0">E23</f>
        <v>2011-2018</v>
      </c>
      <c r="F30" s="51">
        <v>0.82098159999999998</v>
      </c>
      <c r="G30" s="44">
        <v>0.73352099999999998</v>
      </c>
      <c r="H30" s="66" t="s">
        <v>71</v>
      </c>
      <c r="J30" s="4"/>
    </row>
    <row r="31" spans="2:10" x14ac:dyDescent="0.25">
      <c r="C31" s="18" t="s">
        <v>90</v>
      </c>
      <c r="D31" s="50" t="str">
        <f>D30</f>
        <v>Excluded</v>
      </c>
      <c r="E31" s="58" t="str">
        <f t="shared" si="0"/>
        <v>2011-2018</v>
      </c>
      <c r="F31" s="49"/>
      <c r="G31" s="41"/>
      <c r="H31" s="40"/>
      <c r="J31" s="4"/>
    </row>
    <row r="32" spans="2:10" x14ac:dyDescent="0.25">
      <c r="D32" s="37"/>
      <c r="E32" s="37"/>
      <c r="F32" s="37"/>
      <c r="G32" s="14"/>
      <c r="J32" s="4"/>
    </row>
    <row r="34" spans="3:11" x14ac:dyDescent="0.25">
      <c r="C34" s="3" t="s">
        <v>58</v>
      </c>
    </row>
    <row r="35" spans="3:11" x14ac:dyDescent="0.25">
      <c r="C35" s="96" t="s">
        <v>57</v>
      </c>
      <c r="D35" s="96"/>
      <c r="E35" s="96"/>
      <c r="F35" s="96"/>
      <c r="G35" s="96"/>
      <c r="H35" s="96"/>
      <c r="I35" s="96"/>
      <c r="J35" s="96"/>
    </row>
    <row r="38" spans="3:11" x14ac:dyDescent="0.25">
      <c r="C38" s="74" t="s">
        <v>60</v>
      </c>
      <c r="D38" s="74" t="s">
        <v>61</v>
      </c>
      <c r="E38" s="74" t="s">
        <v>62</v>
      </c>
      <c r="F38" s="74" t="s">
        <v>63</v>
      </c>
      <c r="G38" s="74" t="s">
        <v>64</v>
      </c>
      <c r="H38" s="74" t="s">
        <v>65</v>
      </c>
      <c r="I38" s="74" t="s">
        <v>66</v>
      </c>
    </row>
    <row r="39" spans="3:11" x14ac:dyDescent="0.25">
      <c r="C39" s="39">
        <v>2020</v>
      </c>
      <c r="D39" s="39">
        <v>330</v>
      </c>
      <c r="E39" s="39">
        <v>4</v>
      </c>
      <c r="F39" s="75">
        <v>1.2121212120999999E-2</v>
      </c>
      <c r="G39" s="39">
        <v>4</v>
      </c>
      <c r="H39" s="39">
        <v>330</v>
      </c>
      <c r="I39" s="75">
        <v>1.2121212120999999E-2</v>
      </c>
    </row>
    <row r="40" spans="3:11" x14ac:dyDescent="0.25">
      <c r="C40" s="39">
        <v>2019</v>
      </c>
      <c r="D40" s="39">
        <v>314</v>
      </c>
      <c r="E40" s="39">
        <v>9</v>
      </c>
      <c r="F40" s="75">
        <v>2.8662420381999999E-2</v>
      </c>
      <c r="G40" s="39">
        <v>13</v>
      </c>
      <c r="H40" s="39">
        <v>644</v>
      </c>
      <c r="I40" s="75">
        <v>2.0186335403000001E-2</v>
      </c>
    </row>
    <row r="41" spans="3:11" x14ac:dyDescent="0.25">
      <c r="C41" s="39">
        <v>2018</v>
      </c>
      <c r="D41" s="39">
        <v>180</v>
      </c>
      <c r="E41" s="39">
        <v>10</v>
      </c>
      <c r="F41" s="76">
        <v>5.5555555554999997E-2</v>
      </c>
      <c r="G41" s="39">
        <v>23</v>
      </c>
      <c r="H41" s="39">
        <v>824</v>
      </c>
      <c r="I41" s="75">
        <v>2.7912621358999998E-2</v>
      </c>
    </row>
    <row r="42" spans="3:11" x14ac:dyDescent="0.25">
      <c r="C42" s="39">
        <v>2017</v>
      </c>
      <c r="D42" s="39">
        <v>155</v>
      </c>
      <c r="E42" s="39">
        <v>4</v>
      </c>
      <c r="F42" s="75">
        <v>2.5806451612E-2</v>
      </c>
      <c r="G42" s="39">
        <v>27</v>
      </c>
      <c r="H42" s="39">
        <v>979</v>
      </c>
      <c r="I42" s="75">
        <v>2.757916241E-2</v>
      </c>
    </row>
    <row r="43" spans="3:11" x14ac:dyDescent="0.25">
      <c r="C43" s="39">
        <v>2016</v>
      </c>
      <c r="D43" s="39">
        <v>161</v>
      </c>
      <c r="E43" s="39">
        <v>3</v>
      </c>
      <c r="F43" s="75">
        <v>1.8633540372000001E-2</v>
      </c>
      <c r="G43" s="39">
        <v>30</v>
      </c>
      <c r="H43" s="39">
        <v>1140</v>
      </c>
      <c r="I43" s="75">
        <v>2.6315789472999999E-2</v>
      </c>
    </row>
    <row r="44" spans="3:11" x14ac:dyDescent="0.25">
      <c r="C44" s="39">
        <v>2015</v>
      </c>
      <c r="D44" s="39">
        <v>110</v>
      </c>
      <c r="E44" s="39">
        <v>4</v>
      </c>
      <c r="F44" s="75">
        <v>3.6363636363000003E-2</v>
      </c>
      <c r="G44" s="39">
        <v>34</v>
      </c>
      <c r="H44" s="39">
        <v>1250</v>
      </c>
      <c r="I44" s="75">
        <v>2.7199999999999998E-2</v>
      </c>
      <c r="K44" s="1">
        <f>10/180</f>
        <v>5.5555555555555552E-2</v>
      </c>
    </row>
    <row r="45" spans="3:11" x14ac:dyDescent="0.25">
      <c r="C45" s="39">
        <v>2014</v>
      </c>
      <c r="D45" s="39">
        <v>100</v>
      </c>
      <c r="E45" s="39">
        <v>4</v>
      </c>
      <c r="F45" s="75">
        <v>0.04</v>
      </c>
      <c r="G45" s="39">
        <v>38</v>
      </c>
      <c r="H45" s="39">
        <v>1350</v>
      </c>
      <c r="I45" s="75">
        <v>2.8148148147999999E-2</v>
      </c>
    </row>
    <row r="46" spans="3:11" x14ac:dyDescent="0.25">
      <c r="C46" s="39">
        <v>2013</v>
      </c>
      <c r="D46" s="39">
        <v>769</v>
      </c>
      <c r="E46" s="39">
        <v>4</v>
      </c>
      <c r="F46" s="75">
        <v>5.2015604679999999E-3</v>
      </c>
      <c r="G46" s="39">
        <v>42</v>
      </c>
      <c r="H46" s="39">
        <v>2119</v>
      </c>
      <c r="I46" s="75">
        <v>1.9820670126999999E-2</v>
      </c>
    </row>
    <row r="47" spans="3:11" x14ac:dyDescent="0.25">
      <c r="C47" s="39">
        <v>2012</v>
      </c>
      <c r="D47" s="39">
        <v>92</v>
      </c>
      <c r="E47" s="39">
        <v>1</v>
      </c>
      <c r="F47" s="75">
        <v>1.0869565217000001E-2</v>
      </c>
      <c r="G47" s="39">
        <v>43</v>
      </c>
      <c r="H47" s="39">
        <v>2211</v>
      </c>
      <c r="I47" s="75">
        <v>1.9448213478E-2</v>
      </c>
    </row>
    <row r="48" spans="3:11" x14ac:dyDescent="0.25">
      <c r="C48" s="39">
        <v>2011</v>
      </c>
      <c r="D48" s="39">
        <v>433</v>
      </c>
      <c r="E48" s="39">
        <v>1</v>
      </c>
      <c r="F48" s="75">
        <v>2.309468822E-3</v>
      </c>
      <c r="G48" s="39">
        <v>44</v>
      </c>
      <c r="H48" s="39">
        <v>2644</v>
      </c>
      <c r="I48" s="75">
        <v>1.6641452344E-2</v>
      </c>
    </row>
    <row r="51" spans="3:10" x14ac:dyDescent="0.25">
      <c r="C51" s="74" t="s">
        <v>72</v>
      </c>
      <c r="D51" s="79" t="s">
        <v>73</v>
      </c>
      <c r="E51" s="79" t="s">
        <v>5</v>
      </c>
      <c r="F51" s="79" t="s">
        <v>6</v>
      </c>
      <c r="G51" s="79" t="s">
        <v>74</v>
      </c>
      <c r="H51" s="79" t="s">
        <v>75</v>
      </c>
      <c r="I51" s="79" t="s">
        <v>76</v>
      </c>
      <c r="J51" s="80" t="s">
        <v>77</v>
      </c>
    </row>
    <row r="52" spans="3:10" x14ac:dyDescent="0.25">
      <c r="C52" s="77">
        <f t="shared" ref="C52:I52" si="1">C39</f>
        <v>2020</v>
      </c>
      <c r="D52" s="78">
        <f t="shared" si="1"/>
        <v>330</v>
      </c>
      <c r="E52" s="78">
        <f t="shared" si="1"/>
        <v>4</v>
      </c>
      <c r="F52" s="81">
        <f t="shared" si="1"/>
        <v>1.2121212120999999E-2</v>
      </c>
      <c r="G52" s="78">
        <f t="shared" si="1"/>
        <v>4</v>
      </c>
      <c r="H52" s="83">
        <f t="shared" si="1"/>
        <v>330</v>
      </c>
      <c r="I52" s="81">
        <f t="shared" si="1"/>
        <v>1.2121212120999999E-2</v>
      </c>
      <c r="J52" s="84">
        <f>SUM(E52:$E$61)/SUM(D52:$D$61)</f>
        <v>1.6641452344931921E-2</v>
      </c>
    </row>
    <row r="53" spans="3:10" x14ac:dyDescent="0.25">
      <c r="C53" s="77">
        <f t="shared" ref="C53:I53" si="2">C40</f>
        <v>2019</v>
      </c>
      <c r="D53" s="78">
        <f t="shared" si="2"/>
        <v>314</v>
      </c>
      <c r="E53" s="78">
        <f t="shared" si="2"/>
        <v>9</v>
      </c>
      <c r="F53" s="81">
        <f t="shared" si="2"/>
        <v>2.8662420381999999E-2</v>
      </c>
      <c r="G53" s="78">
        <f t="shared" si="2"/>
        <v>13</v>
      </c>
      <c r="H53" s="83">
        <f t="shared" si="2"/>
        <v>644</v>
      </c>
      <c r="I53" s="81">
        <f t="shared" si="2"/>
        <v>2.0186335403000001E-2</v>
      </c>
      <c r="J53" s="84">
        <f>SUM(E53:$E$61)/SUM(D53:$D$61)</f>
        <v>1.728608470181504E-2</v>
      </c>
    </row>
    <row r="54" spans="3:10" x14ac:dyDescent="0.25">
      <c r="C54" s="77">
        <f t="shared" ref="C54:I54" si="3">C41</f>
        <v>2018</v>
      </c>
      <c r="D54" s="78">
        <f t="shared" si="3"/>
        <v>180</v>
      </c>
      <c r="E54" s="78">
        <f t="shared" si="3"/>
        <v>10</v>
      </c>
      <c r="F54" s="82">
        <f t="shared" si="3"/>
        <v>5.5555555554999997E-2</v>
      </c>
      <c r="G54" s="78">
        <f t="shared" si="3"/>
        <v>23</v>
      </c>
      <c r="H54" s="83">
        <f t="shared" si="3"/>
        <v>824</v>
      </c>
      <c r="I54" s="81">
        <f t="shared" si="3"/>
        <v>2.7912621358999998E-2</v>
      </c>
      <c r="J54" s="84">
        <f>SUM(E54:$E$61)/SUM(D54:$D$61)</f>
        <v>1.55E-2</v>
      </c>
    </row>
    <row r="55" spans="3:10" x14ac:dyDescent="0.25">
      <c r="C55" s="77">
        <f t="shared" ref="C55:I55" si="4">C42</f>
        <v>2017</v>
      </c>
      <c r="D55" s="78">
        <f t="shared" si="4"/>
        <v>155</v>
      </c>
      <c r="E55" s="78">
        <f t="shared" si="4"/>
        <v>4</v>
      </c>
      <c r="F55" s="81">
        <f t="shared" si="4"/>
        <v>2.5806451612E-2</v>
      </c>
      <c r="G55" s="78">
        <f t="shared" si="4"/>
        <v>27</v>
      </c>
      <c r="H55" s="83">
        <f t="shared" si="4"/>
        <v>979</v>
      </c>
      <c r="I55" s="81">
        <f t="shared" si="4"/>
        <v>2.757916241E-2</v>
      </c>
      <c r="J55" s="84">
        <f>SUM(E55:$E$61)/SUM(D55:$D$61)</f>
        <v>1.1538461538461539E-2</v>
      </c>
    </row>
    <row r="56" spans="3:10" x14ac:dyDescent="0.25">
      <c r="C56" s="77">
        <f t="shared" ref="C56:I56" si="5">C43</f>
        <v>2016</v>
      </c>
      <c r="D56" s="78">
        <f t="shared" si="5"/>
        <v>161</v>
      </c>
      <c r="E56" s="78">
        <f t="shared" si="5"/>
        <v>3</v>
      </c>
      <c r="F56" s="81">
        <f t="shared" si="5"/>
        <v>1.8633540372000001E-2</v>
      </c>
      <c r="G56" s="78">
        <f t="shared" si="5"/>
        <v>30</v>
      </c>
      <c r="H56" s="83">
        <f t="shared" si="5"/>
        <v>1140</v>
      </c>
      <c r="I56" s="81">
        <f t="shared" si="5"/>
        <v>2.6315789472999999E-2</v>
      </c>
      <c r="J56" s="84">
        <f>SUM(E56:$E$61)/SUM(D56:$D$61)</f>
        <v>1.0210210210210209E-2</v>
      </c>
    </row>
    <row r="57" spans="3:10" x14ac:dyDescent="0.25">
      <c r="C57" s="77">
        <f t="shared" ref="C57:I57" si="6">C44</f>
        <v>2015</v>
      </c>
      <c r="D57" s="78">
        <f t="shared" si="6"/>
        <v>110</v>
      </c>
      <c r="E57" s="78">
        <f t="shared" si="6"/>
        <v>4</v>
      </c>
      <c r="F57" s="81">
        <f t="shared" si="6"/>
        <v>3.6363636363000003E-2</v>
      </c>
      <c r="G57" s="78">
        <f t="shared" si="6"/>
        <v>34</v>
      </c>
      <c r="H57" s="83">
        <f t="shared" si="6"/>
        <v>1250</v>
      </c>
      <c r="I57" s="81">
        <f t="shared" si="6"/>
        <v>2.7199999999999998E-2</v>
      </c>
      <c r="J57" s="84">
        <f>SUM(E57:$E$61)/SUM(D57:$D$61)</f>
        <v>9.3085106382978719E-3</v>
      </c>
    </row>
    <row r="58" spans="3:10" x14ac:dyDescent="0.25">
      <c r="C58" s="77">
        <f t="shared" ref="C58:I58" si="7">C45</f>
        <v>2014</v>
      </c>
      <c r="D58" s="78">
        <f t="shared" si="7"/>
        <v>100</v>
      </c>
      <c r="E58" s="78">
        <f t="shared" si="7"/>
        <v>4</v>
      </c>
      <c r="F58" s="81">
        <f t="shared" si="7"/>
        <v>0.04</v>
      </c>
      <c r="G58" s="78">
        <f t="shared" si="7"/>
        <v>38</v>
      </c>
      <c r="H58" s="83">
        <f t="shared" si="7"/>
        <v>1350</v>
      </c>
      <c r="I58" s="81">
        <f t="shared" si="7"/>
        <v>2.8148148147999999E-2</v>
      </c>
      <c r="J58" s="84">
        <f>SUM(E58:$E$61)/SUM(D58:$D$61)</f>
        <v>7.1736011477761836E-3</v>
      </c>
    </row>
    <row r="59" spans="3:10" x14ac:dyDescent="0.25">
      <c r="C59" s="77">
        <f t="shared" ref="C59:I59" si="8">C46</f>
        <v>2013</v>
      </c>
      <c r="D59" s="78">
        <f t="shared" si="8"/>
        <v>769</v>
      </c>
      <c r="E59" s="78">
        <f t="shared" si="8"/>
        <v>4</v>
      </c>
      <c r="F59" s="81">
        <f t="shared" si="8"/>
        <v>5.2015604679999999E-3</v>
      </c>
      <c r="G59" s="78">
        <f t="shared" si="8"/>
        <v>42</v>
      </c>
      <c r="H59" s="83">
        <f t="shared" si="8"/>
        <v>2119</v>
      </c>
      <c r="I59" s="81">
        <f t="shared" si="8"/>
        <v>1.9820670126999999E-2</v>
      </c>
      <c r="J59" s="84">
        <f>SUM(E59:$E$61)/SUM(D59:$D$61)</f>
        <v>4.6367851622874804E-3</v>
      </c>
    </row>
    <row r="60" spans="3:10" x14ac:dyDescent="0.25">
      <c r="C60" s="77">
        <f t="shared" ref="C60:I60" si="9">C47</f>
        <v>2012</v>
      </c>
      <c r="D60" s="78">
        <f t="shared" si="9"/>
        <v>92</v>
      </c>
      <c r="E60" s="78">
        <f t="shared" si="9"/>
        <v>1</v>
      </c>
      <c r="F60" s="81">
        <f t="shared" si="9"/>
        <v>1.0869565217000001E-2</v>
      </c>
      <c r="G60" s="78">
        <f t="shared" si="9"/>
        <v>43</v>
      </c>
      <c r="H60" s="83">
        <f t="shared" si="9"/>
        <v>2211</v>
      </c>
      <c r="I60" s="81">
        <f t="shared" si="9"/>
        <v>1.9448213478E-2</v>
      </c>
      <c r="J60" s="84">
        <f>SUM(E60:$E$61)/SUM(D60:$D$61)</f>
        <v>3.8095238095238095E-3</v>
      </c>
    </row>
    <row r="61" spans="3:10" x14ac:dyDescent="0.25">
      <c r="C61" s="77">
        <f t="shared" ref="C61:I61" si="10">C48</f>
        <v>2011</v>
      </c>
      <c r="D61" s="78">
        <f t="shared" si="10"/>
        <v>433</v>
      </c>
      <c r="E61" s="78">
        <f t="shared" si="10"/>
        <v>1</v>
      </c>
      <c r="F61" s="81">
        <f t="shared" si="10"/>
        <v>2.309468822E-3</v>
      </c>
      <c r="G61" s="78">
        <f t="shared" si="10"/>
        <v>44</v>
      </c>
      <c r="H61" s="83">
        <f t="shared" si="10"/>
        <v>2644</v>
      </c>
      <c r="I61" s="81">
        <f t="shared" si="10"/>
        <v>1.6641452344E-2</v>
      </c>
      <c r="J61" s="84">
        <f>SUM(E61:$E$61)/SUM(D61:$D$61)</f>
        <v>2.3094688221709007E-3</v>
      </c>
    </row>
    <row r="62" spans="3:10" x14ac:dyDescent="0.25">
      <c r="F62" s="1"/>
      <c r="G62" s="1"/>
      <c r="H62" s="1"/>
      <c r="I62" s="1"/>
    </row>
    <row r="63" spans="3:10" x14ac:dyDescent="0.25">
      <c r="F63" s="1"/>
      <c r="G63" s="1"/>
      <c r="H63" s="1"/>
      <c r="I63" s="1"/>
    </row>
  </sheetData>
  <mergeCells count="3">
    <mergeCell ref="C10:G10"/>
    <mergeCell ref="C35:J35"/>
    <mergeCell ref="F26:I26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workbookViewId="0">
      <selection activeCell="E34" sqref="E34"/>
    </sheetView>
  </sheetViews>
  <sheetFormatPr defaultRowHeight="12" x14ac:dyDescent="0.2"/>
  <cols>
    <col min="1" max="1" width="9.140625" style="7"/>
    <col min="2" max="2" width="2.7109375" style="8" bestFit="1" customWidth="1"/>
    <col min="3" max="3" width="23.85546875" style="9" bestFit="1" customWidth="1"/>
    <col min="4" max="16384" width="9.140625" style="7"/>
  </cols>
  <sheetData>
    <row r="1" spans="2:3" x14ac:dyDescent="0.2">
      <c r="B1" s="10" t="s">
        <v>0</v>
      </c>
      <c r="C1" s="11" t="s">
        <v>1</v>
      </c>
    </row>
    <row r="2" spans="2:3" x14ac:dyDescent="0.2">
      <c r="B2" s="12">
        <v>1</v>
      </c>
      <c r="C2" s="13" t="s">
        <v>28</v>
      </c>
    </row>
    <row r="3" spans="2:3" x14ac:dyDescent="0.2">
      <c r="B3" s="12">
        <v>2</v>
      </c>
      <c r="C3" s="13" t="s">
        <v>29</v>
      </c>
    </row>
    <row r="4" spans="2:3" x14ac:dyDescent="0.2">
      <c r="B4" s="12">
        <v>3</v>
      </c>
      <c r="C4" s="13" t="s">
        <v>30</v>
      </c>
    </row>
    <row r="5" spans="2:3" x14ac:dyDescent="0.2">
      <c r="B5" s="12">
        <v>4</v>
      </c>
      <c r="C5" s="13" t="s">
        <v>31</v>
      </c>
    </row>
    <row r="6" spans="2:3" x14ac:dyDescent="0.2">
      <c r="B6" s="12">
        <v>5</v>
      </c>
      <c r="C6" s="13" t="s">
        <v>32</v>
      </c>
    </row>
    <row r="7" spans="2:3" x14ac:dyDescent="0.2">
      <c r="B7" s="12">
        <v>6</v>
      </c>
      <c r="C7" s="13" t="s">
        <v>33</v>
      </c>
    </row>
    <row r="8" spans="2:3" x14ac:dyDescent="0.2">
      <c r="B8" s="12">
        <v>7</v>
      </c>
      <c r="C8" s="13" t="s">
        <v>34</v>
      </c>
    </row>
    <row r="9" spans="2:3" x14ac:dyDescent="0.2">
      <c r="B9" s="12">
        <v>8</v>
      </c>
      <c r="C9" s="13" t="s">
        <v>35</v>
      </c>
    </row>
    <row r="10" spans="2:3" x14ac:dyDescent="0.2">
      <c r="B10" s="12">
        <v>9</v>
      </c>
      <c r="C10" s="13" t="s">
        <v>36</v>
      </c>
    </row>
    <row r="11" spans="2:3" x14ac:dyDescent="0.2">
      <c r="B11" s="12">
        <v>10</v>
      </c>
      <c r="C11" s="13" t="s">
        <v>37</v>
      </c>
    </row>
    <row r="12" spans="2:3" x14ac:dyDescent="0.2">
      <c r="B12" s="12">
        <v>11</v>
      </c>
      <c r="C12" s="13" t="s">
        <v>38</v>
      </c>
    </row>
    <row r="13" spans="2:3" x14ac:dyDescent="0.2">
      <c r="B13" s="12">
        <v>12</v>
      </c>
      <c r="C13" s="13" t="s">
        <v>39</v>
      </c>
    </row>
    <row r="14" spans="2:3" x14ac:dyDescent="0.2">
      <c r="B14" s="12">
        <v>13</v>
      </c>
      <c r="C14" s="13" t="s">
        <v>40</v>
      </c>
    </row>
    <row r="15" spans="2:3" x14ac:dyDescent="0.2">
      <c r="B15" s="12">
        <v>14</v>
      </c>
      <c r="C15" s="13" t="s">
        <v>41</v>
      </c>
    </row>
    <row r="16" spans="2:3" x14ac:dyDescent="0.2">
      <c r="B16" s="12">
        <v>15</v>
      </c>
      <c r="C16" s="13" t="s">
        <v>42</v>
      </c>
    </row>
    <row r="17" spans="2:3" x14ac:dyDescent="0.2">
      <c r="B17" s="12">
        <v>16</v>
      </c>
      <c r="C17" s="13" t="s">
        <v>43</v>
      </c>
    </row>
    <row r="18" spans="2:3" x14ac:dyDescent="0.2">
      <c r="B18" s="12">
        <v>17</v>
      </c>
      <c r="C18" s="13" t="s">
        <v>44</v>
      </c>
    </row>
    <row r="19" spans="2:3" x14ac:dyDescent="0.2">
      <c r="B19" s="12">
        <v>18</v>
      </c>
      <c r="C19" s="13" t="s">
        <v>45</v>
      </c>
    </row>
    <row r="20" spans="2:3" x14ac:dyDescent="0.2">
      <c r="B20" s="12">
        <v>19</v>
      </c>
      <c r="C20" s="13" t="s">
        <v>46</v>
      </c>
    </row>
    <row r="21" spans="2:3" x14ac:dyDescent="0.2">
      <c r="B21" s="12">
        <v>20</v>
      </c>
      <c r="C21" s="13" t="s">
        <v>47</v>
      </c>
    </row>
    <row r="22" spans="2:3" x14ac:dyDescent="0.2">
      <c r="B22" s="12">
        <v>21</v>
      </c>
      <c r="C22" s="13" t="s">
        <v>48</v>
      </c>
    </row>
    <row r="23" spans="2:3" x14ac:dyDescent="0.2">
      <c r="B23" s="12">
        <v>22</v>
      </c>
      <c r="C23" s="13" t="s">
        <v>49</v>
      </c>
    </row>
    <row r="24" spans="2:3" x14ac:dyDescent="0.2">
      <c r="B24" s="12">
        <v>23</v>
      </c>
      <c r="C24" s="13" t="s">
        <v>50</v>
      </c>
    </row>
    <row r="25" spans="2:3" x14ac:dyDescent="0.2">
      <c r="B25" s="12">
        <v>24</v>
      </c>
      <c r="C25" s="1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Raw Banding File Field List</vt:lpstr>
    </vt:vector>
  </TitlesOfParts>
  <Company>American Savings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American Savings Bank</dc:creator>
  <cp:lastModifiedBy>American Savings Bank</cp:lastModifiedBy>
  <dcterms:created xsi:type="dcterms:W3CDTF">2021-07-28T23:15:45Z</dcterms:created>
  <dcterms:modified xsi:type="dcterms:W3CDTF">2021-08-27T21:12:44Z</dcterms:modified>
</cp:coreProperties>
</file>