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20" yWindow="280" windowWidth="31100" windowHeight="18820"/>
  </bookViews>
  <sheets>
    <sheet name="Activation" sheetId="7" r:id="rId1"/>
    <sheet name="Valence" sheetId="1" r:id="rId2"/>
    <sheet name="Dominance" sheetId="8" r:id="rId3"/>
    <sheet name="Prediction (Training)" sheetId="10" r:id="rId4"/>
    <sheet name="Involvement" sheetId="9" r:id="rId5"/>
    <sheet name="Prediction (Test)" sheetId="11" r:id="rId6"/>
  </sheets>
  <definedNames>
    <definedName name="_xlnm._FilterDatabase" localSheetId="5" hidden="1">'Prediction (Test)'!$G$1:$G$176</definedName>
    <definedName name="_xlnm._FilterDatabase" localSheetId="3" hidden="1">'Prediction (Training)'!$V$1:$V$134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7" l="1"/>
  <c r="P4" i="7"/>
  <c r="Q4" i="7"/>
  <c r="R4" i="7"/>
  <c r="T4" i="7"/>
  <c r="V4" i="7"/>
  <c r="U4" i="7"/>
  <c r="W4" i="7"/>
  <c r="AP4" i="7"/>
  <c r="AQ4" i="7"/>
  <c r="AR4" i="7"/>
  <c r="AS4" i="7"/>
  <c r="AU4" i="7"/>
  <c r="AP6" i="7"/>
  <c r="AV4" i="7"/>
  <c r="AP8" i="7"/>
  <c r="AW4" i="7"/>
  <c r="AP10" i="7"/>
  <c r="AX4" i="7"/>
  <c r="AY4" i="7"/>
  <c r="BA4" i="7"/>
  <c r="AZ4" i="7"/>
  <c r="BB4" i="7"/>
  <c r="BC4" i="7"/>
  <c r="BD4" i="7"/>
  <c r="AU6" i="7"/>
  <c r="AU7" i="7"/>
  <c r="BE4" i="7"/>
  <c r="BF4" i="7"/>
  <c r="BG4" i="7"/>
  <c r="BH4" i="7"/>
  <c r="BI4" i="7"/>
  <c r="BJ4" i="7"/>
  <c r="AV6" i="7"/>
  <c r="AV7" i="7"/>
  <c r="BK4" i="7"/>
  <c r="BL4" i="7"/>
  <c r="BM4" i="7"/>
  <c r="BN4" i="7"/>
  <c r="BO4" i="7"/>
  <c r="BP4" i="7"/>
  <c r="AW6" i="7"/>
  <c r="AW7" i="7"/>
  <c r="BQ4" i="7"/>
  <c r="BR4" i="7"/>
  <c r="BS4" i="7"/>
  <c r="BT4" i="7"/>
  <c r="BU4" i="7"/>
  <c r="BV4" i="7"/>
  <c r="AX6" i="7"/>
  <c r="AX7" i="7"/>
  <c r="BW4" i="7"/>
  <c r="BX4" i="7"/>
  <c r="BY4" i="7"/>
  <c r="BZ4" i="7"/>
  <c r="CA4" i="7"/>
  <c r="CB4" i="7"/>
  <c r="CC4" i="7"/>
  <c r="O5" i="7"/>
  <c r="P5" i="7"/>
  <c r="Q5" i="7"/>
  <c r="R5" i="7"/>
  <c r="T5" i="7"/>
  <c r="V5" i="7"/>
  <c r="U5" i="7"/>
  <c r="W5" i="7"/>
  <c r="AP5" i="7"/>
  <c r="AQ5" i="7"/>
  <c r="AR5" i="7"/>
  <c r="AS5" i="7"/>
  <c r="AP12" i="7"/>
  <c r="AU5" i="7"/>
  <c r="AP13" i="7"/>
  <c r="AV5" i="7"/>
  <c r="AP14" i="7"/>
  <c r="AW5" i="7"/>
  <c r="AP15" i="7"/>
  <c r="AX5" i="7"/>
  <c r="AY5" i="7"/>
  <c r="BA5" i="7"/>
  <c r="AZ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O6" i="7"/>
  <c r="P6" i="7"/>
  <c r="Q6" i="7"/>
  <c r="R6" i="7"/>
  <c r="T6" i="7"/>
  <c r="V6" i="7"/>
  <c r="U6" i="7"/>
  <c r="W6" i="7"/>
  <c r="AQ6" i="7"/>
  <c r="AR6" i="7"/>
  <c r="AS6" i="7"/>
  <c r="AY6" i="7"/>
  <c r="BA6" i="7"/>
  <c r="AZ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O7" i="7"/>
  <c r="P7" i="7"/>
  <c r="Q7" i="7"/>
  <c r="R7" i="7"/>
  <c r="T7" i="7"/>
  <c r="V7" i="7"/>
  <c r="U7" i="7"/>
  <c r="W7" i="7"/>
  <c r="AP7" i="7"/>
  <c r="AQ7" i="7"/>
  <c r="AR7" i="7"/>
  <c r="AS7" i="7"/>
  <c r="AY7" i="7"/>
  <c r="BA7" i="7"/>
  <c r="AZ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O8" i="7"/>
  <c r="P8" i="7"/>
  <c r="Q8" i="7"/>
  <c r="R8" i="7"/>
  <c r="T8" i="7"/>
  <c r="V8" i="7"/>
  <c r="U8" i="7"/>
  <c r="W8" i="7"/>
  <c r="AQ8" i="7"/>
  <c r="AR8" i="7"/>
  <c r="AS8" i="7"/>
  <c r="AY8" i="7"/>
  <c r="BA8" i="7"/>
  <c r="AZ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O9" i="7"/>
  <c r="P9" i="7"/>
  <c r="Q9" i="7"/>
  <c r="R9" i="7"/>
  <c r="T9" i="7"/>
  <c r="V9" i="7"/>
  <c r="U9" i="7"/>
  <c r="W9" i="7"/>
  <c r="AP9" i="7"/>
  <c r="AQ9" i="7"/>
  <c r="AR9" i="7"/>
  <c r="AS9" i="7"/>
  <c r="AY9" i="7"/>
  <c r="BA9" i="7"/>
  <c r="AZ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O10" i="7"/>
  <c r="P10" i="7"/>
  <c r="Q10" i="7"/>
  <c r="R10" i="7"/>
  <c r="T10" i="7"/>
  <c r="V10" i="7"/>
  <c r="U10" i="7"/>
  <c r="W10" i="7"/>
  <c r="AQ10" i="7"/>
  <c r="AR10" i="7"/>
  <c r="AY10" i="7"/>
  <c r="BA10" i="7"/>
  <c r="AZ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O11" i="7"/>
  <c r="P11" i="7"/>
  <c r="Q11" i="7"/>
  <c r="R11" i="7"/>
  <c r="T11" i="7"/>
  <c r="V11" i="7"/>
  <c r="U11" i="7"/>
  <c r="W11" i="7"/>
  <c r="AP11" i="7"/>
  <c r="AQ11" i="7"/>
  <c r="AR11" i="7"/>
  <c r="AS11" i="7"/>
  <c r="AY11" i="7"/>
  <c r="BA11" i="7"/>
  <c r="AZ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O12" i="7"/>
  <c r="P12" i="7"/>
  <c r="Q12" i="7"/>
  <c r="R12" i="7"/>
  <c r="T12" i="7"/>
  <c r="V12" i="7"/>
  <c r="U12" i="7"/>
  <c r="W12" i="7"/>
  <c r="AQ12" i="7"/>
  <c r="AR12" i="7"/>
  <c r="AS12" i="7"/>
  <c r="AY12" i="7"/>
  <c r="BA12" i="7"/>
  <c r="AZ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O13" i="7"/>
  <c r="P13" i="7"/>
  <c r="Q13" i="7"/>
  <c r="R13" i="7"/>
  <c r="T13" i="7"/>
  <c r="V13" i="7"/>
  <c r="U13" i="7"/>
  <c r="W13" i="7"/>
  <c r="AQ13" i="7"/>
  <c r="AR13" i="7"/>
  <c r="AS13" i="7"/>
  <c r="AY13" i="7"/>
  <c r="BA13" i="7"/>
  <c r="AZ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O14" i="7"/>
  <c r="P14" i="7"/>
  <c r="Q14" i="7"/>
  <c r="R14" i="7"/>
  <c r="T14" i="7"/>
  <c r="V14" i="7"/>
  <c r="U14" i="7"/>
  <c r="W14" i="7"/>
  <c r="AQ14" i="7"/>
  <c r="AR14" i="7"/>
  <c r="AS14" i="7"/>
  <c r="AY14" i="7"/>
  <c r="BA14" i="7"/>
  <c r="AZ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O15" i="7"/>
  <c r="P15" i="7"/>
  <c r="Q15" i="7"/>
  <c r="R15" i="7"/>
  <c r="T15" i="7"/>
  <c r="V15" i="7"/>
  <c r="U15" i="7"/>
  <c r="W15" i="7"/>
  <c r="AQ15" i="7"/>
  <c r="AR15" i="7"/>
  <c r="AS15" i="7"/>
  <c r="AY15" i="7"/>
  <c r="BA15" i="7"/>
  <c r="AZ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O16" i="7"/>
  <c r="P16" i="7"/>
  <c r="Q16" i="7"/>
  <c r="R16" i="7"/>
  <c r="T16" i="7"/>
  <c r="V16" i="7"/>
  <c r="U16" i="7"/>
  <c r="W16" i="7"/>
  <c r="AP16" i="7"/>
  <c r="AQ16" i="7"/>
  <c r="AR16" i="7"/>
  <c r="AS16" i="7"/>
  <c r="AY16" i="7"/>
  <c r="BA16" i="7"/>
  <c r="AZ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O17" i="7"/>
  <c r="P17" i="7"/>
  <c r="Q17" i="7"/>
  <c r="R17" i="7"/>
  <c r="T17" i="7"/>
  <c r="V17" i="7"/>
  <c r="U17" i="7"/>
  <c r="W17" i="7"/>
  <c r="AP17" i="7"/>
  <c r="AQ17" i="7"/>
  <c r="AR17" i="7"/>
  <c r="AS17" i="7"/>
  <c r="AY17" i="7"/>
  <c r="BA17" i="7"/>
  <c r="AZ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O18" i="7"/>
  <c r="P18" i="7"/>
  <c r="Q18" i="7"/>
  <c r="R18" i="7"/>
  <c r="T18" i="7"/>
  <c r="V18" i="7"/>
  <c r="U18" i="7"/>
  <c r="W18" i="7"/>
  <c r="AP18" i="7"/>
  <c r="AQ18" i="7"/>
  <c r="AR18" i="7"/>
  <c r="AS18" i="7"/>
  <c r="AY18" i="7"/>
  <c r="BA18" i="7"/>
  <c r="AZ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O19" i="7"/>
  <c r="P19" i="7"/>
  <c r="Q19" i="7"/>
  <c r="R19" i="7"/>
  <c r="T19" i="7"/>
  <c r="V19" i="7"/>
  <c r="U19" i="7"/>
  <c r="W19" i="7"/>
  <c r="AP19" i="7"/>
  <c r="AQ19" i="7"/>
  <c r="AR19" i="7"/>
  <c r="AY19" i="7"/>
  <c r="BA19" i="7"/>
  <c r="AZ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O20" i="7"/>
  <c r="P20" i="7"/>
  <c r="Q20" i="7"/>
  <c r="R20" i="7"/>
  <c r="T20" i="7"/>
  <c r="V20" i="7"/>
  <c r="U20" i="7"/>
  <c r="W20" i="7"/>
  <c r="AP20" i="7"/>
  <c r="AQ20" i="7"/>
  <c r="AR20" i="7"/>
  <c r="AS20" i="7"/>
  <c r="AY20" i="7"/>
  <c r="BA20" i="7"/>
  <c r="AZ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O21" i="7"/>
  <c r="P21" i="7"/>
  <c r="Q21" i="7"/>
  <c r="R21" i="7"/>
  <c r="T21" i="7"/>
  <c r="V21" i="7"/>
  <c r="U21" i="7"/>
  <c r="W21" i="7"/>
  <c r="AP21" i="7"/>
  <c r="AQ21" i="7"/>
  <c r="AR21" i="7"/>
  <c r="AY21" i="7"/>
  <c r="BA21" i="7"/>
  <c r="AZ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O22" i="7"/>
  <c r="P22" i="7"/>
  <c r="Q22" i="7"/>
  <c r="R22" i="7"/>
  <c r="T22" i="7"/>
  <c r="V22" i="7"/>
  <c r="U22" i="7"/>
  <c r="W22" i="7"/>
  <c r="AP22" i="7"/>
  <c r="AQ22" i="7"/>
  <c r="AR22" i="7"/>
  <c r="AS22" i="7"/>
  <c r="AY22" i="7"/>
  <c r="BA22" i="7"/>
  <c r="AZ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O23" i="7"/>
  <c r="P23" i="7"/>
  <c r="Q23" i="7"/>
  <c r="R23" i="7"/>
  <c r="T23" i="7"/>
  <c r="V23" i="7"/>
  <c r="U23" i="7"/>
  <c r="W23" i="7"/>
  <c r="AP23" i="7"/>
  <c r="AQ23" i="7"/>
  <c r="AR23" i="7"/>
  <c r="AS23" i="7"/>
  <c r="AY23" i="7"/>
  <c r="BA23" i="7"/>
  <c r="AZ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O24" i="7"/>
  <c r="P24" i="7"/>
  <c r="Q24" i="7"/>
  <c r="R24" i="7"/>
  <c r="T24" i="7"/>
  <c r="V24" i="7"/>
  <c r="U24" i="7"/>
  <c r="W24" i="7"/>
  <c r="AP24" i="7"/>
  <c r="AQ24" i="7"/>
  <c r="AR24" i="7"/>
  <c r="AS24" i="7"/>
  <c r="AY24" i="7"/>
  <c r="BA24" i="7"/>
  <c r="AZ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O25" i="7"/>
  <c r="P25" i="7"/>
  <c r="Q25" i="7"/>
  <c r="R25" i="7"/>
  <c r="T25" i="7"/>
  <c r="V25" i="7"/>
  <c r="U25" i="7"/>
  <c r="W25" i="7"/>
  <c r="AP25" i="7"/>
  <c r="AQ25" i="7"/>
  <c r="AR25" i="7"/>
  <c r="AS25" i="7"/>
  <c r="AY25" i="7"/>
  <c r="BA25" i="7"/>
  <c r="AZ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O26" i="7"/>
  <c r="P26" i="7"/>
  <c r="Q26" i="7"/>
  <c r="R26" i="7"/>
  <c r="T26" i="7"/>
  <c r="V26" i="7"/>
  <c r="U26" i="7"/>
  <c r="W26" i="7"/>
  <c r="AP26" i="7"/>
  <c r="AQ26" i="7"/>
  <c r="AR26" i="7"/>
  <c r="AS26" i="7"/>
  <c r="AY26" i="7"/>
  <c r="BA26" i="7"/>
  <c r="AZ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O27" i="7"/>
  <c r="P27" i="7"/>
  <c r="Q27" i="7"/>
  <c r="R27" i="7"/>
  <c r="T27" i="7"/>
  <c r="V27" i="7"/>
  <c r="U27" i="7"/>
  <c r="W27" i="7"/>
  <c r="AP27" i="7"/>
  <c r="AQ27" i="7"/>
  <c r="AR27" i="7"/>
  <c r="AS27" i="7"/>
  <c r="AY27" i="7"/>
  <c r="BA27" i="7"/>
  <c r="AZ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O28" i="7"/>
  <c r="P28" i="7"/>
  <c r="Q28" i="7"/>
  <c r="R28" i="7"/>
  <c r="T28" i="7"/>
  <c r="V28" i="7"/>
  <c r="U28" i="7"/>
  <c r="W28" i="7"/>
  <c r="AP28" i="7"/>
  <c r="AQ28" i="7"/>
  <c r="AR28" i="7"/>
  <c r="AS28" i="7"/>
  <c r="AY28" i="7"/>
  <c r="BA28" i="7"/>
  <c r="AZ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O29" i="7"/>
  <c r="P29" i="7"/>
  <c r="Q29" i="7"/>
  <c r="R29" i="7"/>
  <c r="T29" i="7"/>
  <c r="V29" i="7"/>
  <c r="U29" i="7"/>
  <c r="W29" i="7"/>
  <c r="AP29" i="7"/>
  <c r="AQ29" i="7"/>
  <c r="AR29" i="7"/>
  <c r="AS29" i="7"/>
  <c r="AY29" i="7"/>
  <c r="BA29" i="7"/>
  <c r="AZ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O30" i="7"/>
  <c r="P30" i="7"/>
  <c r="Q30" i="7"/>
  <c r="R30" i="7"/>
  <c r="T30" i="7"/>
  <c r="V30" i="7"/>
  <c r="U30" i="7"/>
  <c r="W30" i="7"/>
  <c r="AP30" i="7"/>
  <c r="AQ30" i="7"/>
  <c r="AR30" i="7"/>
  <c r="AS30" i="7"/>
  <c r="AY30" i="7"/>
  <c r="BA30" i="7"/>
  <c r="AZ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O31" i="7"/>
  <c r="P31" i="7"/>
  <c r="Q31" i="7"/>
  <c r="R31" i="7"/>
  <c r="T31" i="7"/>
  <c r="V31" i="7"/>
  <c r="U31" i="7"/>
  <c r="W31" i="7"/>
  <c r="AP31" i="7"/>
  <c r="AQ31" i="7"/>
  <c r="AR31" i="7"/>
  <c r="AS31" i="7"/>
  <c r="AY31" i="7"/>
  <c r="BA31" i="7"/>
  <c r="AZ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O32" i="7"/>
  <c r="P32" i="7"/>
  <c r="Q32" i="7"/>
  <c r="R32" i="7"/>
  <c r="T32" i="7"/>
  <c r="V32" i="7"/>
  <c r="U32" i="7"/>
  <c r="W32" i="7"/>
  <c r="AP32" i="7"/>
  <c r="AQ32" i="7"/>
  <c r="AR32" i="7"/>
  <c r="AS32" i="7"/>
  <c r="AY32" i="7"/>
  <c r="BA32" i="7"/>
  <c r="AZ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O33" i="7"/>
  <c r="P33" i="7"/>
  <c r="Q33" i="7"/>
  <c r="R33" i="7"/>
  <c r="T33" i="7"/>
  <c r="V33" i="7"/>
  <c r="U33" i="7"/>
  <c r="W33" i="7"/>
  <c r="AP33" i="7"/>
  <c r="AQ33" i="7"/>
  <c r="AR33" i="7"/>
  <c r="AS33" i="7"/>
  <c r="AY33" i="7"/>
  <c r="BA33" i="7"/>
  <c r="AZ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O34" i="7"/>
  <c r="P34" i="7"/>
  <c r="Q34" i="7"/>
  <c r="R34" i="7"/>
  <c r="T34" i="7"/>
  <c r="V34" i="7"/>
  <c r="U34" i="7"/>
  <c r="W34" i="7"/>
  <c r="AP34" i="7"/>
  <c r="AQ34" i="7"/>
  <c r="AR34" i="7"/>
  <c r="AS34" i="7"/>
  <c r="AY34" i="7"/>
  <c r="BA34" i="7"/>
  <c r="AZ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O35" i="7"/>
  <c r="P35" i="7"/>
  <c r="Q35" i="7"/>
  <c r="R35" i="7"/>
  <c r="T35" i="7"/>
  <c r="V35" i="7"/>
  <c r="U35" i="7"/>
  <c r="W35" i="7"/>
  <c r="AP35" i="7"/>
  <c r="AQ35" i="7"/>
  <c r="AR35" i="7"/>
  <c r="AS35" i="7"/>
  <c r="AY35" i="7"/>
  <c r="BA35" i="7"/>
  <c r="AZ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O36" i="7"/>
  <c r="P36" i="7"/>
  <c r="Q36" i="7"/>
  <c r="R36" i="7"/>
  <c r="T36" i="7"/>
  <c r="V36" i="7"/>
  <c r="U36" i="7"/>
  <c r="W36" i="7"/>
  <c r="AP36" i="7"/>
  <c r="AQ36" i="7"/>
  <c r="AR36" i="7"/>
  <c r="AS36" i="7"/>
  <c r="AY36" i="7"/>
  <c r="BA36" i="7"/>
  <c r="AZ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O37" i="7"/>
  <c r="P37" i="7"/>
  <c r="Q37" i="7"/>
  <c r="R37" i="7"/>
  <c r="T37" i="7"/>
  <c r="V37" i="7"/>
  <c r="U37" i="7"/>
  <c r="W37" i="7"/>
  <c r="AP37" i="7"/>
  <c r="AQ37" i="7"/>
  <c r="AR37" i="7"/>
  <c r="AS37" i="7"/>
  <c r="AY37" i="7"/>
  <c r="BA37" i="7"/>
  <c r="AZ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O38" i="7"/>
  <c r="P38" i="7"/>
  <c r="Q38" i="7"/>
  <c r="R38" i="7"/>
  <c r="T38" i="7"/>
  <c r="V38" i="7"/>
  <c r="U38" i="7"/>
  <c r="W38" i="7"/>
  <c r="AP38" i="7"/>
  <c r="AQ38" i="7"/>
  <c r="AR38" i="7"/>
  <c r="AS38" i="7"/>
  <c r="AY38" i="7"/>
  <c r="BA38" i="7"/>
  <c r="AZ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O39" i="7"/>
  <c r="P39" i="7"/>
  <c r="Q39" i="7"/>
  <c r="R39" i="7"/>
  <c r="T39" i="7"/>
  <c r="V39" i="7"/>
  <c r="U39" i="7"/>
  <c r="W39" i="7"/>
  <c r="AP39" i="7"/>
  <c r="AQ39" i="7"/>
  <c r="AR39" i="7"/>
  <c r="AS39" i="7"/>
  <c r="AY39" i="7"/>
  <c r="BA39" i="7"/>
  <c r="AZ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O40" i="7"/>
  <c r="P40" i="7"/>
  <c r="Q40" i="7"/>
  <c r="R40" i="7"/>
  <c r="T40" i="7"/>
  <c r="V40" i="7"/>
  <c r="U40" i="7"/>
  <c r="W40" i="7"/>
  <c r="AP40" i="7"/>
  <c r="AQ40" i="7"/>
  <c r="AR40" i="7"/>
  <c r="AS40" i="7"/>
  <c r="AY40" i="7"/>
  <c r="BA40" i="7"/>
  <c r="AZ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O41" i="7"/>
  <c r="P41" i="7"/>
  <c r="Q41" i="7"/>
  <c r="R41" i="7"/>
  <c r="T41" i="7"/>
  <c r="V41" i="7"/>
  <c r="U41" i="7"/>
  <c r="W41" i="7"/>
  <c r="AP41" i="7"/>
  <c r="AQ41" i="7"/>
  <c r="AR41" i="7"/>
  <c r="AS41" i="7"/>
  <c r="AY41" i="7"/>
  <c r="BA41" i="7"/>
  <c r="AZ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O42" i="7"/>
  <c r="P42" i="7"/>
  <c r="Q42" i="7"/>
  <c r="R42" i="7"/>
  <c r="T42" i="7"/>
  <c r="V42" i="7"/>
  <c r="U42" i="7"/>
  <c r="W42" i="7"/>
  <c r="AP42" i="7"/>
  <c r="AQ42" i="7"/>
  <c r="AR42" i="7"/>
  <c r="AS42" i="7"/>
  <c r="AY42" i="7"/>
  <c r="BA42" i="7"/>
  <c r="AZ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O43" i="7"/>
  <c r="P43" i="7"/>
  <c r="Q43" i="7"/>
  <c r="R43" i="7"/>
  <c r="T43" i="7"/>
  <c r="V43" i="7"/>
  <c r="U43" i="7"/>
  <c r="W43" i="7"/>
  <c r="AP43" i="7"/>
  <c r="AQ43" i="7"/>
  <c r="AR43" i="7"/>
  <c r="AS43" i="7"/>
  <c r="AY43" i="7"/>
  <c r="BA43" i="7"/>
  <c r="AZ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O44" i="7"/>
  <c r="P44" i="7"/>
  <c r="Q44" i="7"/>
  <c r="R44" i="7"/>
  <c r="T44" i="7"/>
  <c r="V44" i="7"/>
  <c r="U44" i="7"/>
  <c r="W44" i="7"/>
  <c r="BF44" i="7"/>
  <c r="O45" i="7"/>
  <c r="P45" i="7"/>
  <c r="Q45" i="7"/>
  <c r="R45" i="7"/>
  <c r="T45" i="7"/>
  <c r="V45" i="7"/>
  <c r="U45" i="7"/>
  <c r="W45" i="7"/>
  <c r="BA45" i="7"/>
  <c r="BB45" i="7"/>
  <c r="BC45" i="7"/>
  <c r="O46" i="7"/>
  <c r="P46" i="7"/>
  <c r="Q46" i="7"/>
  <c r="R46" i="7"/>
  <c r="T46" i="7"/>
  <c r="V46" i="7"/>
  <c r="U46" i="7"/>
  <c r="W46" i="7"/>
  <c r="BA46" i="7"/>
  <c r="BB46" i="7"/>
  <c r="BC46" i="7"/>
  <c r="BE46" i="7"/>
  <c r="O47" i="7"/>
  <c r="P47" i="7"/>
  <c r="Q47" i="7"/>
  <c r="R47" i="7"/>
  <c r="T47" i="7"/>
  <c r="V47" i="7"/>
  <c r="U47" i="7"/>
  <c r="W47" i="7"/>
  <c r="BA47" i="7"/>
  <c r="BB47" i="7"/>
  <c r="BC47" i="7"/>
  <c r="BE47" i="7"/>
  <c r="O48" i="7"/>
  <c r="P48" i="7"/>
  <c r="Q48" i="7"/>
  <c r="R48" i="7"/>
  <c r="T48" i="7"/>
  <c r="V48" i="7"/>
  <c r="U48" i="7"/>
  <c r="W48" i="7"/>
  <c r="BA48" i="7"/>
  <c r="O49" i="7"/>
  <c r="P49" i="7"/>
  <c r="Q49" i="7"/>
  <c r="R49" i="7"/>
  <c r="T49" i="7"/>
  <c r="V49" i="7"/>
  <c r="U49" i="7"/>
  <c r="W49" i="7"/>
  <c r="BD49" i="7"/>
  <c r="O50" i="7"/>
  <c r="P50" i="7"/>
  <c r="Q50" i="7"/>
  <c r="R50" i="7"/>
  <c r="T50" i="7"/>
  <c r="V50" i="7"/>
  <c r="U50" i="7"/>
  <c r="W50" i="7"/>
  <c r="BD50" i="7"/>
  <c r="O51" i="7"/>
  <c r="P51" i="7"/>
  <c r="Q51" i="7"/>
  <c r="R51" i="7"/>
  <c r="T51" i="7"/>
  <c r="V51" i="7"/>
  <c r="U51" i="7"/>
  <c r="W51" i="7"/>
  <c r="O52" i="7"/>
  <c r="P52" i="7"/>
  <c r="Q52" i="7"/>
  <c r="R52" i="7"/>
  <c r="T52" i="7"/>
  <c r="V52" i="7"/>
  <c r="U52" i="7"/>
  <c r="W52" i="7"/>
  <c r="BA52" i="7"/>
  <c r="BE52" i="7"/>
  <c r="O53" i="7"/>
  <c r="P53" i="7"/>
  <c r="Q53" i="7"/>
  <c r="R53" i="7"/>
  <c r="T53" i="7"/>
  <c r="V53" i="7"/>
  <c r="U53" i="7"/>
  <c r="W53" i="7"/>
  <c r="BE53" i="7"/>
  <c r="O54" i="7"/>
  <c r="P54" i="7"/>
  <c r="Q54" i="7"/>
  <c r="R54" i="7"/>
  <c r="T54" i="7"/>
  <c r="V54" i="7"/>
  <c r="U54" i="7"/>
  <c r="W54" i="7"/>
  <c r="O55" i="7"/>
  <c r="P55" i="7"/>
  <c r="Q55" i="7"/>
  <c r="R55" i="7"/>
  <c r="T55" i="7"/>
  <c r="V55" i="7"/>
  <c r="U55" i="7"/>
  <c r="W55" i="7"/>
  <c r="O56" i="7"/>
  <c r="P56" i="7"/>
  <c r="Q56" i="7"/>
  <c r="R56" i="7"/>
  <c r="T56" i="7"/>
  <c r="V56" i="7"/>
  <c r="U56" i="7"/>
  <c r="W56" i="7"/>
  <c r="O57" i="7"/>
  <c r="P57" i="7"/>
  <c r="Q57" i="7"/>
  <c r="R57" i="7"/>
  <c r="T57" i="7"/>
  <c r="V57" i="7"/>
  <c r="U57" i="7"/>
  <c r="W57" i="7"/>
  <c r="O58" i="7"/>
  <c r="P58" i="7"/>
  <c r="Q58" i="7"/>
  <c r="R58" i="7"/>
  <c r="T58" i="7"/>
  <c r="V58" i="7"/>
  <c r="U58" i="7"/>
  <c r="W58" i="7"/>
  <c r="O59" i="7"/>
  <c r="P59" i="7"/>
  <c r="Q59" i="7"/>
  <c r="R59" i="7"/>
  <c r="T59" i="7"/>
  <c r="V59" i="7"/>
  <c r="U59" i="7"/>
  <c r="W59" i="7"/>
  <c r="O60" i="7"/>
  <c r="P60" i="7"/>
  <c r="Q60" i="7"/>
  <c r="R60" i="7"/>
  <c r="T60" i="7"/>
  <c r="V60" i="7"/>
  <c r="U60" i="7"/>
  <c r="W60" i="7"/>
  <c r="O61" i="7"/>
  <c r="P61" i="7"/>
  <c r="Q61" i="7"/>
  <c r="R61" i="7"/>
  <c r="T61" i="7"/>
  <c r="V61" i="7"/>
  <c r="U61" i="7"/>
  <c r="W61" i="7"/>
  <c r="O62" i="7"/>
  <c r="P62" i="7"/>
  <c r="Q62" i="7"/>
  <c r="R62" i="7"/>
  <c r="T62" i="7"/>
  <c r="V62" i="7"/>
  <c r="U62" i="7"/>
  <c r="W62" i="7"/>
  <c r="O63" i="7"/>
  <c r="P63" i="7"/>
  <c r="Q63" i="7"/>
  <c r="R63" i="7"/>
  <c r="T63" i="7"/>
  <c r="V63" i="7"/>
  <c r="U63" i="7"/>
  <c r="W63" i="7"/>
  <c r="O64" i="7"/>
  <c r="P64" i="7"/>
  <c r="Q64" i="7"/>
  <c r="R64" i="7"/>
  <c r="T64" i="7"/>
  <c r="V64" i="7"/>
  <c r="U64" i="7"/>
  <c r="W64" i="7"/>
  <c r="O65" i="7"/>
  <c r="P65" i="7"/>
  <c r="Q65" i="7"/>
  <c r="R65" i="7"/>
  <c r="T65" i="7"/>
  <c r="V65" i="7"/>
  <c r="U65" i="7"/>
  <c r="W65" i="7"/>
  <c r="O66" i="7"/>
  <c r="P66" i="7"/>
  <c r="Q66" i="7"/>
  <c r="R66" i="7"/>
  <c r="T66" i="7"/>
  <c r="V66" i="7"/>
  <c r="U66" i="7"/>
  <c r="W66" i="7"/>
  <c r="O67" i="7"/>
  <c r="P67" i="7"/>
  <c r="Q67" i="7"/>
  <c r="R67" i="7"/>
  <c r="T67" i="7"/>
  <c r="V67" i="7"/>
  <c r="U67" i="7"/>
  <c r="W67" i="7"/>
  <c r="O68" i="7"/>
  <c r="P68" i="7"/>
  <c r="Q68" i="7"/>
  <c r="R68" i="7"/>
  <c r="T68" i="7"/>
  <c r="V68" i="7"/>
  <c r="U68" i="7"/>
  <c r="W68" i="7"/>
  <c r="O69" i="7"/>
  <c r="P69" i="7"/>
  <c r="Q69" i="7"/>
  <c r="R69" i="7"/>
  <c r="T69" i="7"/>
  <c r="V69" i="7"/>
  <c r="U69" i="7"/>
  <c r="W69" i="7"/>
  <c r="O70" i="7"/>
  <c r="P70" i="7"/>
  <c r="Q70" i="7"/>
  <c r="R70" i="7"/>
  <c r="T70" i="7"/>
  <c r="V70" i="7"/>
  <c r="U70" i="7"/>
  <c r="W70" i="7"/>
  <c r="O71" i="7"/>
  <c r="P71" i="7"/>
  <c r="Q71" i="7"/>
  <c r="R71" i="7"/>
  <c r="T71" i="7"/>
  <c r="V71" i="7"/>
  <c r="U71" i="7"/>
  <c r="W71" i="7"/>
  <c r="O72" i="7"/>
  <c r="P72" i="7"/>
  <c r="Q72" i="7"/>
  <c r="R72" i="7"/>
  <c r="T72" i="7"/>
  <c r="V72" i="7"/>
  <c r="U72" i="7"/>
  <c r="W72" i="7"/>
  <c r="O73" i="7"/>
  <c r="P73" i="7"/>
  <c r="Q73" i="7"/>
  <c r="R73" i="7"/>
  <c r="T73" i="7"/>
  <c r="V73" i="7"/>
  <c r="U73" i="7"/>
  <c r="W73" i="7"/>
  <c r="O74" i="7"/>
  <c r="P74" i="7"/>
  <c r="Q74" i="7"/>
  <c r="R74" i="7"/>
  <c r="T74" i="7"/>
  <c r="V74" i="7"/>
  <c r="U74" i="7"/>
  <c r="W74" i="7"/>
  <c r="O75" i="7"/>
  <c r="P75" i="7"/>
  <c r="Q75" i="7"/>
  <c r="R75" i="7"/>
  <c r="T75" i="7"/>
  <c r="V75" i="7"/>
  <c r="U75" i="7"/>
  <c r="W75" i="7"/>
  <c r="O76" i="7"/>
  <c r="P76" i="7"/>
  <c r="Q76" i="7"/>
  <c r="R76" i="7"/>
  <c r="T76" i="7"/>
  <c r="V76" i="7"/>
  <c r="U76" i="7"/>
  <c r="W76" i="7"/>
  <c r="O77" i="7"/>
  <c r="P77" i="7"/>
  <c r="Q77" i="7"/>
  <c r="R77" i="7"/>
  <c r="T77" i="7"/>
  <c r="V77" i="7"/>
  <c r="U77" i="7"/>
  <c r="W77" i="7"/>
  <c r="O78" i="7"/>
  <c r="P78" i="7"/>
  <c r="Q78" i="7"/>
  <c r="R78" i="7"/>
  <c r="T78" i="7"/>
  <c r="V78" i="7"/>
  <c r="U78" i="7"/>
  <c r="W78" i="7"/>
  <c r="O79" i="7"/>
  <c r="P79" i="7"/>
  <c r="Q79" i="7"/>
  <c r="R79" i="7"/>
  <c r="T79" i="7"/>
  <c r="V79" i="7"/>
  <c r="U79" i="7"/>
  <c r="W79" i="7"/>
  <c r="O80" i="7"/>
  <c r="P80" i="7"/>
  <c r="Q80" i="7"/>
  <c r="R80" i="7"/>
  <c r="T80" i="7"/>
  <c r="V80" i="7"/>
  <c r="U80" i="7"/>
  <c r="W80" i="7"/>
  <c r="O81" i="7"/>
  <c r="P81" i="7"/>
  <c r="Q81" i="7"/>
  <c r="R81" i="7"/>
  <c r="T81" i="7"/>
  <c r="V81" i="7"/>
  <c r="U81" i="7"/>
  <c r="W81" i="7"/>
  <c r="O82" i="7"/>
  <c r="P82" i="7"/>
  <c r="Q82" i="7"/>
  <c r="R82" i="7"/>
  <c r="T82" i="7"/>
  <c r="V82" i="7"/>
  <c r="U82" i="7"/>
  <c r="W82" i="7"/>
  <c r="O83" i="7"/>
  <c r="P83" i="7"/>
  <c r="Q83" i="7"/>
  <c r="R83" i="7"/>
  <c r="T83" i="7"/>
  <c r="V83" i="7"/>
  <c r="U83" i="7"/>
  <c r="W83" i="7"/>
  <c r="O84" i="7"/>
  <c r="P84" i="7"/>
  <c r="Q84" i="7"/>
  <c r="R84" i="7"/>
  <c r="T84" i="7"/>
  <c r="V84" i="7"/>
  <c r="U84" i="7"/>
  <c r="W84" i="7"/>
  <c r="O85" i="7"/>
  <c r="P85" i="7"/>
  <c r="Q85" i="7"/>
  <c r="R85" i="7"/>
  <c r="T85" i="7"/>
  <c r="V85" i="7"/>
  <c r="U85" i="7"/>
  <c r="W85" i="7"/>
  <c r="O86" i="7"/>
  <c r="P86" i="7"/>
  <c r="Q86" i="7"/>
  <c r="R86" i="7"/>
  <c r="T86" i="7"/>
  <c r="V86" i="7"/>
  <c r="U86" i="7"/>
  <c r="W86" i="7"/>
  <c r="O87" i="7"/>
  <c r="P87" i="7"/>
  <c r="Q87" i="7"/>
  <c r="R87" i="7"/>
  <c r="T87" i="7"/>
  <c r="V87" i="7"/>
  <c r="U87" i="7"/>
  <c r="W87" i="7"/>
  <c r="O88" i="7"/>
  <c r="P88" i="7"/>
  <c r="Q88" i="7"/>
  <c r="R88" i="7"/>
  <c r="T88" i="7"/>
  <c r="V88" i="7"/>
  <c r="U88" i="7"/>
  <c r="W88" i="7"/>
  <c r="O89" i="7"/>
  <c r="P89" i="7"/>
  <c r="Q89" i="7"/>
  <c r="R89" i="7"/>
  <c r="T89" i="7"/>
  <c r="V89" i="7"/>
  <c r="U89" i="7"/>
  <c r="W89" i="7"/>
  <c r="O90" i="7"/>
  <c r="P90" i="7"/>
  <c r="Q90" i="7"/>
  <c r="R90" i="7"/>
  <c r="T90" i="7"/>
  <c r="V90" i="7"/>
  <c r="U90" i="7"/>
  <c r="W90" i="7"/>
  <c r="O91" i="7"/>
  <c r="P91" i="7"/>
  <c r="Q91" i="7"/>
  <c r="R91" i="7"/>
  <c r="T91" i="7"/>
  <c r="V91" i="7"/>
  <c r="U91" i="7"/>
  <c r="W91" i="7"/>
  <c r="O92" i="7"/>
  <c r="P92" i="7"/>
  <c r="Q92" i="7"/>
  <c r="R92" i="7"/>
  <c r="T92" i="7"/>
  <c r="V92" i="7"/>
  <c r="U92" i="7"/>
  <c r="W92" i="7"/>
  <c r="O93" i="7"/>
  <c r="P93" i="7"/>
  <c r="Q93" i="7"/>
  <c r="R93" i="7"/>
  <c r="T93" i="7"/>
  <c r="V93" i="7"/>
  <c r="U93" i="7"/>
  <c r="W93" i="7"/>
  <c r="O94" i="7"/>
  <c r="P94" i="7"/>
  <c r="Q94" i="7"/>
  <c r="R94" i="7"/>
  <c r="T94" i="7"/>
  <c r="V94" i="7"/>
  <c r="U94" i="7"/>
  <c r="W94" i="7"/>
  <c r="O95" i="7"/>
  <c r="P95" i="7"/>
  <c r="Q95" i="7"/>
  <c r="R95" i="7"/>
  <c r="T95" i="7"/>
  <c r="V95" i="7"/>
  <c r="U95" i="7"/>
  <c r="W95" i="7"/>
  <c r="O96" i="7"/>
  <c r="P96" i="7"/>
  <c r="Q96" i="7"/>
  <c r="R96" i="7"/>
  <c r="T96" i="7"/>
  <c r="V96" i="7"/>
  <c r="U96" i="7"/>
  <c r="W96" i="7"/>
  <c r="O97" i="7"/>
  <c r="P97" i="7"/>
  <c r="Q97" i="7"/>
  <c r="R97" i="7"/>
  <c r="T97" i="7"/>
  <c r="V97" i="7"/>
  <c r="U97" i="7"/>
  <c r="W97" i="7"/>
  <c r="O98" i="7"/>
  <c r="P98" i="7"/>
  <c r="Q98" i="7"/>
  <c r="R98" i="7"/>
  <c r="T98" i="7"/>
  <c r="V98" i="7"/>
  <c r="U98" i="7"/>
  <c r="W98" i="7"/>
  <c r="O99" i="7"/>
  <c r="P99" i="7"/>
  <c r="Q99" i="7"/>
  <c r="R99" i="7"/>
  <c r="T99" i="7"/>
  <c r="V99" i="7"/>
  <c r="U99" i="7"/>
  <c r="W99" i="7"/>
  <c r="O100" i="7"/>
  <c r="P100" i="7"/>
  <c r="Q100" i="7"/>
  <c r="R100" i="7"/>
  <c r="T100" i="7"/>
  <c r="V100" i="7"/>
  <c r="U100" i="7"/>
  <c r="W100" i="7"/>
  <c r="O101" i="7"/>
  <c r="P101" i="7"/>
  <c r="Q101" i="7"/>
  <c r="R101" i="7"/>
  <c r="T101" i="7"/>
  <c r="V101" i="7"/>
  <c r="U101" i="7"/>
  <c r="W101" i="7"/>
  <c r="O102" i="7"/>
  <c r="P102" i="7"/>
  <c r="Q102" i="7"/>
  <c r="R102" i="7"/>
  <c r="T102" i="7"/>
  <c r="V102" i="7"/>
  <c r="U102" i="7"/>
  <c r="W102" i="7"/>
  <c r="O103" i="7"/>
  <c r="P103" i="7"/>
  <c r="Q103" i="7"/>
  <c r="R103" i="7"/>
  <c r="T103" i="7"/>
  <c r="V103" i="7"/>
  <c r="U103" i="7"/>
  <c r="W103" i="7"/>
  <c r="O104" i="7"/>
  <c r="P104" i="7"/>
  <c r="Q104" i="7"/>
  <c r="R104" i="7"/>
  <c r="T104" i="7"/>
  <c r="V104" i="7"/>
  <c r="U104" i="7"/>
  <c r="W104" i="7"/>
  <c r="O105" i="7"/>
  <c r="P105" i="7"/>
  <c r="Q105" i="7"/>
  <c r="R105" i="7"/>
  <c r="T105" i="7"/>
  <c r="V105" i="7"/>
  <c r="U105" i="7"/>
  <c r="W105" i="7"/>
  <c r="O106" i="7"/>
  <c r="P106" i="7"/>
  <c r="Q106" i="7"/>
  <c r="R106" i="7"/>
  <c r="T106" i="7"/>
  <c r="V106" i="7"/>
  <c r="U106" i="7"/>
  <c r="W106" i="7"/>
  <c r="O107" i="7"/>
  <c r="P107" i="7"/>
  <c r="Q107" i="7"/>
  <c r="R107" i="7"/>
  <c r="T107" i="7"/>
  <c r="V107" i="7"/>
  <c r="U107" i="7"/>
  <c r="W107" i="7"/>
  <c r="O108" i="7"/>
  <c r="P108" i="7"/>
  <c r="Q108" i="7"/>
  <c r="R108" i="7"/>
  <c r="T108" i="7"/>
  <c r="V108" i="7"/>
  <c r="U108" i="7"/>
  <c r="W108" i="7"/>
  <c r="O109" i="7"/>
  <c r="P109" i="7"/>
  <c r="Q109" i="7"/>
  <c r="R109" i="7"/>
  <c r="T109" i="7"/>
  <c r="V109" i="7"/>
  <c r="U109" i="7"/>
  <c r="W109" i="7"/>
  <c r="O110" i="7"/>
  <c r="P110" i="7"/>
  <c r="Q110" i="7"/>
  <c r="R110" i="7"/>
  <c r="T110" i="7"/>
  <c r="V110" i="7"/>
  <c r="U110" i="7"/>
  <c r="W110" i="7"/>
  <c r="O111" i="7"/>
  <c r="P111" i="7"/>
  <c r="Q111" i="7"/>
  <c r="R111" i="7"/>
  <c r="T111" i="7"/>
  <c r="V111" i="7"/>
  <c r="U111" i="7"/>
  <c r="W111" i="7"/>
  <c r="O112" i="7"/>
  <c r="P112" i="7"/>
  <c r="Q112" i="7"/>
  <c r="R112" i="7"/>
  <c r="T112" i="7"/>
  <c r="V112" i="7"/>
  <c r="U112" i="7"/>
  <c r="W112" i="7"/>
  <c r="O113" i="7"/>
  <c r="P113" i="7"/>
  <c r="Q113" i="7"/>
  <c r="R113" i="7"/>
  <c r="T113" i="7"/>
  <c r="V113" i="7"/>
  <c r="U113" i="7"/>
  <c r="W113" i="7"/>
  <c r="O114" i="7"/>
  <c r="P114" i="7"/>
  <c r="Q114" i="7"/>
  <c r="R114" i="7"/>
  <c r="T114" i="7"/>
  <c r="V114" i="7"/>
  <c r="U114" i="7"/>
  <c r="W114" i="7"/>
  <c r="O115" i="7"/>
  <c r="P115" i="7"/>
  <c r="Q115" i="7"/>
  <c r="R115" i="7"/>
  <c r="T115" i="7"/>
  <c r="V115" i="7"/>
  <c r="U115" i="7"/>
  <c r="W115" i="7"/>
  <c r="O116" i="7"/>
  <c r="P116" i="7"/>
  <c r="Q116" i="7"/>
  <c r="R116" i="7"/>
  <c r="T116" i="7"/>
  <c r="V116" i="7"/>
  <c r="U116" i="7"/>
  <c r="W116" i="7"/>
  <c r="O117" i="7"/>
  <c r="P117" i="7"/>
  <c r="Q117" i="7"/>
  <c r="R117" i="7"/>
  <c r="T117" i="7"/>
  <c r="V117" i="7"/>
  <c r="U117" i="7"/>
  <c r="W117" i="7"/>
  <c r="O118" i="7"/>
  <c r="P118" i="7"/>
  <c r="Q118" i="7"/>
  <c r="R118" i="7"/>
  <c r="T118" i="7"/>
  <c r="V118" i="7"/>
  <c r="U118" i="7"/>
  <c r="W118" i="7"/>
  <c r="O119" i="7"/>
  <c r="P119" i="7"/>
  <c r="Q119" i="7"/>
  <c r="R119" i="7"/>
  <c r="T119" i="7"/>
  <c r="V119" i="7"/>
  <c r="U119" i="7"/>
  <c r="W119" i="7"/>
  <c r="O120" i="7"/>
  <c r="P120" i="7"/>
  <c r="Q120" i="7"/>
  <c r="R120" i="7"/>
  <c r="T120" i="7"/>
  <c r="V120" i="7"/>
  <c r="U120" i="7"/>
  <c r="W120" i="7"/>
  <c r="O121" i="7"/>
  <c r="P121" i="7"/>
  <c r="Q121" i="7"/>
  <c r="R121" i="7"/>
  <c r="T121" i="7"/>
  <c r="V121" i="7"/>
  <c r="U121" i="7"/>
  <c r="W121" i="7"/>
  <c r="O122" i="7"/>
  <c r="P122" i="7"/>
  <c r="Q122" i="7"/>
  <c r="R122" i="7"/>
  <c r="T122" i="7"/>
  <c r="V122" i="7"/>
  <c r="U122" i="7"/>
  <c r="W122" i="7"/>
  <c r="O123" i="7"/>
  <c r="P123" i="7"/>
  <c r="Q123" i="7"/>
  <c r="R123" i="7"/>
  <c r="T123" i="7"/>
  <c r="V123" i="7"/>
  <c r="U123" i="7"/>
  <c r="W123" i="7"/>
  <c r="O124" i="7"/>
  <c r="P124" i="7"/>
  <c r="Q124" i="7"/>
  <c r="R124" i="7"/>
  <c r="T124" i="7"/>
  <c r="V124" i="7"/>
  <c r="U124" i="7"/>
  <c r="W124" i="7"/>
  <c r="O125" i="7"/>
  <c r="P125" i="7"/>
  <c r="Q125" i="7"/>
  <c r="R125" i="7"/>
  <c r="T125" i="7"/>
  <c r="V125" i="7"/>
  <c r="U125" i="7"/>
  <c r="W125" i="7"/>
  <c r="O126" i="7"/>
  <c r="P126" i="7"/>
  <c r="Q126" i="7"/>
  <c r="R126" i="7"/>
  <c r="T126" i="7"/>
  <c r="V126" i="7"/>
  <c r="U126" i="7"/>
  <c r="W126" i="7"/>
  <c r="O127" i="7"/>
  <c r="P127" i="7"/>
  <c r="Q127" i="7"/>
  <c r="R127" i="7"/>
  <c r="T127" i="7"/>
  <c r="V127" i="7"/>
  <c r="U127" i="7"/>
  <c r="W127" i="7"/>
  <c r="O128" i="7"/>
  <c r="P128" i="7"/>
  <c r="Q128" i="7"/>
  <c r="R128" i="7"/>
  <c r="T128" i="7"/>
  <c r="V128" i="7"/>
  <c r="U128" i="7"/>
  <c r="W128" i="7"/>
  <c r="O129" i="7"/>
  <c r="P129" i="7"/>
  <c r="Q129" i="7"/>
  <c r="R129" i="7"/>
  <c r="T129" i="7"/>
  <c r="V129" i="7"/>
  <c r="U129" i="7"/>
  <c r="W129" i="7"/>
  <c r="O130" i="7"/>
  <c r="P130" i="7"/>
  <c r="Q130" i="7"/>
  <c r="R130" i="7"/>
  <c r="T130" i="7"/>
  <c r="V130" i="7"/>
  <c r="U130" i="7"/>
  <c r="W130" i="7"/>
  <c r="O131" i="7"/>
  <c r="P131" i="7"/>
  <c r="Q131" i="7"/>
  <c r="R131" i="7"/>
  <c r="T131" i="7"/>
  <c r="V131" i="7"/>
  <c r="U131" i="7"/>
  <c r="W131" i="7"/>
  <c r="O132" i="7"/>
  <c r="P132" i="7"/>
  <c r="Q132" i="7"/>
  <c r="R132" i="7"/>
  <c r="T132" i="7"/>
  <c r="V132" i="7"/>
  <c r="U132" i="7"/>
  <c r="W132" i="7"/>
  <c r="O133" i="7"/>
  <c r="P133" i="7"/>
  <c r="Q133" i="7"/>
  <c r="R133" i="7"/>
  <c r="T133" i="7"/>
  <c r="V133" i="7"/>
  <c r="U133" i="7"/>
  <c r="W133" i="7"/>
  <c r="P135" i="7"/>
  <c r="Q135" i="7"/>
  <c r="R135" i="7"/>
  <c r="T135" i="7"/>
  <c r="U135" i="7"/>
  <c r="V135" i="7"/>
  <c r="P136" i="7"/>
  <c r="R136" i="7"/>
  <c r="T136" i="7"/>
  <c r="U136" i="7"/>
  <c r="V136" i="7"/>
  <c r="X136" i="7"/>
  <c r="P137" i="7"/>
  <c r="T137" i="7"/>
  <c r="U137" i="7"/>
  <c r="V137" i="7"/>
  <c r="X137" i="7"/>
  <c r="T138" i="7"/>
  <c r="W139" i="7"/>
  <c r="W140" i="7"/>
  <c r="T142" i="7"/>
  <c r="X142" i="7"/>
  <c r="X143" i="7"/>
  <c r="O4" i="1"/>
  <c r="P4" i="1"/>
  <c r="Q4" i="1"/>
  <c r="R4" i="1"/>
  <c r="T4" i="1"/>
  <c r="V4" i="1"/>
  <c r="U4" i="1"/>
  <c r="W4" i="1"/>
  <c r="AP4" i="1"/>
  <c r="AQ4" i="1"/>
  <c r="AR4" i="1"/>
  <c r="AS4" i="1"/>
  <c r="AU4" i="1"/>
  <c r="AP6" i="1"/>
  <c r="AV4" i="1"/>
  <c r="AP8" i="1"/>
  <c r="AW4" i="1"/>
  <c r="AP10" i="1"/>
  <c r="AX4" i="1"/>
  <c r="AY4" i="1"/>
  <c r="BA4" i="1"/>
  <c r="AZ4" i="1"/>
  <c r="BB4" i="1"/>
  <c r="BC4" i="1"/>
  <c r="BD4" i="1"/>
  <c r="AU6" i="1"/>
  <c r="AU7" i="1"/>
  <c r="BE4" i="1"/>
  <c r="BF4" i="1"/>
  <c r="BG4" i="1"/>
  <c r="BH4" i="1"/>
  <c r="BI4" i="1"/>
  <c r="BJ4" i="1"/>
  <c r="AV6" i="1"/>
  <c r="AV7" i="1"/>
  <c r="BK4" i="1"/>
  <c r="BL4" i="1"/>
  <c r="BM4" i="1"/>
  <c r="BN4" i="1"/>
  <c r="BO4" i="1"/>
  <c r="BP4" i="1"/>
  <c r="AW6" i="1"/>
  <c r="AW7" i="1"/>
  <c r="BQ4" i="1"/>
  <c r="BR4" i="1"/>
  <c r="BS4" i="1"/>
  <c r="BT4" i="1"/>
  <c r="BU4" i="1"/>
  <c r="BV4" i="1"/>
  <c r="AX6" i="1"/>
  <c r="AX7" i="1"/>
  <c r="BW4" i="1"/>
  <c r="BX4" i="1"/>
  <c r="BY4" i="1"/>
  <c r="BZ4" i="1"/>
  <c r="CA4" i="1"/>
  <c r="CB4" i="1"/>
  <c r="CC4" i="1"/>
  <c r="O5" i="1"/>
  <c r="P5" i="1"/>
  <c r="Q5" i="1"/>
  <c r="R5" i="1"/>
  <c r="T5" i="1"/>
  <c r="V5" i="1"/>
  <c r="U5" i="1"/>
  <c r="W5" i="1"/>
  <c r="AP5" i="1"/>
  <c r="AQ5" i="1"/>
  <c r="AR5" i="1"/>
  <c r="AS5" i="1"/>
  <c r="AP12" i="1"/>
  <c r="AU5" i="1"/>
  <c r="AP13" i="1"/>
  <c r="AV5" i="1"/>
  <c r="AP14" i="1"/>
  <c r="AW5" i="1"/>
  <c r="AP15" i="1"/>
  <c r="AX5" i="1"/>
  <c r="AY5" i="1"/>
  <c r="BA5" i="1"/>
  <c r="AZ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O6" i="1"/>
  <c r="P6" i="1"/>
  <c r="Q6" i="1"/>
  <c r="R6" i="1"/>
  <c r="T6" i="1"/>
  <c r="V6" i="1"/>
  <c r="U6" i="1"/>
  <c r="W6" i="1"/>
  <c r="AQ6" i="1"/>
  <c r="AR6" i="1"/>
  <c r="AS6" i="1"/>
  <c r="AY6" i="1"/>
  <c r="BA6" i="1"/>
  <c r="AZ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O7" i="1"/>
  <c r="P7" i="1"/>
  <c r="Q7" i="1"/>
  <c r="R7" i="1"/>
  <c r="T7" i="1"/>
  <c r="V7" i="1"/>
  <c r="U7" i="1"/>
  <c r="W7" i="1"/>
  <c r="AP7" i="1"/>
  <c r="AQ7" i="1"/>
  <c r="AR7" i="1"/>
  <c r="AS7" i="1"/>
  <c r="AY7" i="1"/>
  <c r="BA7" i="1"/>
  <c r="AZ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O8" i="1"/>
  <c r="P8" i="1"/>
  <c r="Q8" i="1"/>
  <c r="R8" i="1"/>
  <c r="T8" i="1"/>
  <c r="V8" i="1"/>
  <c r="U8" i="1"/>
  <c r="W8" i="1"/>
  <c r="AQ8" i="1"/>
  <c r="AR8" i="1"/>
  <c r="AS8" i="1"/>
  <c r="AY8" i="1"/>
  <c r="BA8" i="1"/>
  <c r="AZ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O9" i="1"/>
  <c r="P9" i="1"/>
  <c r="Q9" i="1"/>
  <c r="R9" i="1"/>
  <c r="T9" i="1"/>
  <c r="V9" i="1"/>
  <c r="U9" i="1"/>
  <c r="W9" i="1"/>
  <c r="AP9" i="1"/>
  <c r="AQ9" i="1"/>
  <c r="AR9" i="1"/>
  <c r="AS9" i="1"/>
  <c r="AY9" i="1"/>
  <c r="BA9" i="1"/>
  <c r="AZ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O10" i="1"/>
  <c r="P10" i="1"/>
  <c r="Q10" i="1"/>
  <c r="R10" i="1"/>
  <c r="T10" i="1"/>
  <c r="V10" i="1"/>
  <c r="U10" i="1"/>
  <c r="W10" i="1"/>
  <c r="AQ10" i="1"/>
  <c r="AR10" i="1"/>
  <c r="AY10" i="1"/>
  <c r="BA10" i="1"/>
  <c r="AZ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O11" i="1"/>
  <c r="P11" i="1"/>
  <c r="Q11" i="1"/>
  <c r="R11" i="1"/>
  <c r="T11" i="1"/>
  <c r="V11" i="1"/>
  <c r="U11" i="1"/>
  <c r="W11" i="1"/>
  <c r="AP11" i="1"/>
  <c r="AQ11" i="1"/>
  <c r="AR11" i="1"/>
  <c r="AS11" i="1"/>
  <c r="AY11" i="1"/>
  <c r="BA11" i="1"/>
  <c r="AZ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O12" i="1"/>
  <c r="P12" i="1"/>
  <c r="Q12" i="1"/>
  <c r="R12" i="1"/>
  <c r="T12" i="1"/>
  <c r="V12" i="1"/>
  <c r="U12" i="1"/>
  <c r="W12" i="1"/>
  <c r="AQ12" i="1"/>
  <c r="AR12" i="1"/>
  <c r="AS12" i="1"/>
  <c r="AY12" i="1"/>
  <c r="BA12" i="1"/>
  <c r="AZ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O13" i="1"/>
  <c r="P13" i="1"/>
  <c r="Q13" i="1"/>
  <c r="R13" i="1"/>
  <c r="T13" i="1"/>
  <c r="V13" i="1"/>
  <c r="U13" i="1"/>
  <c r="W13" i="1"/>
  <c r="AQ13" i="1"/>
  <c r="AR13" i="1"/>
  <c r="AS13" i="1"/>
  <c r="AY13" i="1"/>
  <c r="BA13" i="1"/>
  <c r="AZ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O14" i="1"/>
  <c r="P14" i="1"/>
  <c r="Q14" i="1"/>
  <c r="R14" i="1"/>
  <c r="T14" i="1"/>
  <c r="V14" i="1"/>
  <c r="U14" i="1"/>
  <c r="W14" i="1"/>
  <c r="AQ14" i="1"/>
  <c r="AR14" i="1"/>
  <c r="AS14" i="1"/>
  <c r="AY14" i="1"/>
  <c r="BA14" i="1"/>
  <c r="AZ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O15" i="1"/>
  <c r="P15" i="1"/>
  <c r="Q15" i="1"/>
  <c r="R15" i="1"/>
  <c r="T15" i="1"/>
  <c r="V15" i="1"/>
  <c r="U15" i="1"/>
  <c r="W15" i="1"/>
  <c r="AQ15" i="1"/>
  <c r="AR15" i="1"/>
  <c r="AS15" i="1"/>
  <c r="AY15" i="1"/>
  <c r="BA15" i="1"/>
  <c r="AZ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O16" i="1"/>
  <c r="P16" i="1"/>
  <c r="Q16" i="1"/>
  <c r="R16" i="1"/>
  <c r="T16" i="1"/>
  <c r="V16" i="1"/>
  <c r="U16" i="1"/>
  <c r="W16" i="1"/>
  <c r="AP16" i="1"/>
  <c r="AQ16" i="1"/>
  <c r="AR16" i="1"/>
  <c r="AS16" i="1"/>
  <c r="AY16" i="1"/>
  <c r="BA16" i="1"/>
  <c r="AZ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O17" i="1"/>
  <c r="P17" i="1"/>
  <c r="Q17" i="1"/>
  <c r="R17" i="1"/>
  <c r="T17" i="1"/>
  <c r="V17" i="1"/>
  <c r="U17" i="1"/>
  <c r="W17" i="1"/>
  <c r="AP17" i="1"/>
  <c r="AQ17" i="1"/>
  <c r="AR17" i="1"/>
  <c r="AS17" i="1"/>
  <c r="AY17" i="1"/>
  <c r="BA17" i="1"/>
  <c r="AZ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O18" i="1"/>
  <c r="P18" i="1"/>
  <c r="Q18" i="1"/>
  <c r="R18" i="1"/>
  <c r="T18" i="1"/>
  <c r="V18" i="1"/>
  <c r="U18" i="1"/>
  <c r="W18" i="1"/>
  <c r="AP18" i="1"/>
  <c r="AQ18" i="1"/>
  <c r="AR18" i="1"/>
  <c r="AS18" i="1"/>
  <c r="AY18" i="1"/>
  <c r="BA18" i="1"/>
  <c r="AZ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O19" i="1"/>
  <c r="P19" i="1"/>
  <c r="Q19" i="1"/>
  <c r="R19" i="1"/>
  <c r="T19" i="1"/>
  <c r="V19" i="1"/>
  <c r="U19" i="1"/>
  <c r="W19" i="1"/>
  <c r="AP19" i="1"/>
  <c r="AQ19" i="1"/>
  <c r="AR19" i="1"/>
  <c r="AY19" i="1"/>
  <c r="BA19" i="1"/>
  <c r="AZ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O20" i="1"/>
  <c r="P20" i="1"/>
  <c r="Q20" i="1"/>
  <c r="R20" i="1"/>
  <c r="T20" i="1"/>
  <c r="V20" i="1"/>
  <c r="U20" i="1"/>
  <c r="W20" i="1"/>
  <c r="AP20" i="1"/>
  <c r="AQ20" i="1"/>
  <c r="AR20" i="1"/>
  <c r="AS20" i="1"/>
  <c r="AY20" i="1"/>
  <c r="BA20" i="1"/>
  <c r="AZ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O21" i="1"/>
  <c r="P21" i="1"/>
  <c r="Q21" i="1"/>
  <c r="R21" i="1"/>
  <c r="T21" i="1"/>
  <c r="V21" i="1"/>
  <c r="U21" i="1"/>
  <c r="W21" i="1"/>
  <c r="AP21" i="1"/>
  <c r="AQ21" i="1"/>
  <c r="AR21" i="1"/>
  <c r="AY21" i="1"/>
  <c r="BA21" i="1"/>
  <c r="AZ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O22" i="1"/>
  <c r="P22" i="1"/>
  <c r="Q22" i="1"/>
  <c r="R22" i="1"/>
  <c r="T22" i="1"/>
  <c r="V22" i="1"/>
  <c r="U22" i="1"/>
  <c r="W22" i="1"/>
  <c r="AP22" i="1"/>
  <c r="AQ22" i="1"/>
  <c r="AR22" i="1"/>
  <c r="AS22" i="1"/>
  <c r="AY22" i="1"/>
  <c r="BA22" i="1"/>
  <c r="AZ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O23" i="1"/>
  <c r="P23" i="1"/>
  <c r="Q23" i="1"/>
  <c r="R23" i="1"/>
  <c r="T23" i="1"/>
  <c r="V23" i="1"/>
  <c r="U23" i="1"/>
  <c r="W23" i="1"/>
  <c r="AP23" i="1"/>
  <c r="AQ23" i="1"/>
  <c r="AR23" i="1"/>
  <c r="AS23" i="1"/>
  <c r="AY23" i="1"/>
  <c r="BA23" i="1"/>
  <c r="AZ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O24" i="1"/>
  <c r="P24" i="1"/>
  <c r="Q24" i="1"/>
  <c r="R24" i="1"/>
  <c r="T24" i="1"/>
  <c r="V24" i="1"/>
  <c r="U24" i="1"/>
  <c r="W24" i="1"/>
  <c r="AP24" i="1"/>
  <c r="AQ24" i="1"/>
  <c r="AR24" i="1"/>
  <c r="AS24" i="1"/>
  <c r="AY24" i="1"/>
  <c r="BA24" i="1"/>
  <c r="AZ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O25" i="1"/>
  <c r="P25" i="1"/>
  <c r="Q25" i="1"/>
  <c r="R25" i="1"/>
  <c r="T25" i="1"/>
  <c r="V25" i="1"/>
  <c r="U25" i="1"/>
  <c r="W25" i="1"/>
  <c r="AP25" i="1"/>
  <c r="AQ25" i="1"/>
  <c r="AR25" i="1"/>
  <c r="AS25" i="1"/>
  <c r="AY25" i="1"/>
  <c r="BA25" i="1"/>
  <c r="AZ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O26" i="1"/>
  <c r="P26" i="1"/>
  <c r="Q26" i="1"/>
  <c r="R26" i="1"/>
  <c r="T26" i="1"/>
  <c r="V26" i="1"/>
  <c r="U26" i="1"/>
  <c r="W26" i="1"/>
  <c r="AP26" i="1"/>
  <c r="AQ26" i="1"/>
  <c r="AR26" i="1"/>
  <c r="AS26" i="1"/>
  <c r="AY26" i="1"/>
  <c r="BA26" i="1"/>
  <c r="AZ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O27" i="1"/>
  <c r="P27" i="1"/>
  <c r="Q27" i="1"/>
  <c r="R27" i="1"/>
  <c r="T27" i="1"/>
  <c r="V27" i="1"/>
  <c r="U27" i="1"/>
  <c r="W27" i="1"/>
  <c r="AP27" i="1"/>
  <c r="AQ27" i="1"/>
  <c r="AR27" i="1"/>
  <c r="AS27" i="1"/>
  <c r="AY27" i="1"/>
  <c r="BA27" i="1"/>
  <c r="AZ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O28" i="1"/>
  <c r="P28" i="1"/>
  <c r="Q28" i="1"/>
  <c r="R28" i="1"/>
  <c r="T28" i="1"/>
  <c r="V28" i="1"/>
  <c r="U28" i="1"/>
  <c r="W28" i="1"/>
  <c r="AP28" i="1"/>
  <c r="AQ28" i="1"/>
  <c r="AR28" i="1"/>
  <c r="AS28" i="1"/>
  <c r="AY28" i="1"/>
  <c r="BA28" i="1"/>
  <c r="AZ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O29" i="1"/>
  <c r="P29" i="1"/>
  <c r="Q29" i="1"/>
  <c r="R29" i="1"/>
  <c r="T29" i="1"/>
  <c r="V29" i="1"/>
  <c r="U29" i="1"/>
  <c r="W29" i="1"/>
  <c r="AP29" i="1"/>
  <c r="AQ29" i="1"/>
  <c r="AR29" i="1"/>
  <c r="AS29" i="1"/>
  <c r="AY29" i="1"/>
  <c r="BA29" i="1"/>
  <c r="AZ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O30" i="1"/>
  <c r="P30" i="1"/>
  <c r="Q30" i="1"/>
  <c r="R30" i="1"/>
  <c r="T30" i="1"/>
  <c r="V30" i="1"/>
  <c r="U30" i="1"/>
  <c r="W30" i="1"/>
  <c r="AP30" i="1"/>
  <c r="AQ30" i="1"/>
  <c r="AR30" i="1"/>
  <c r="AS30" i="1"/>
  <c r="AY30" i="1"/>
  <c r="BA30" i="1"/>
  <c r="AZ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O31" i="1"/>
  <c r="P31" i="1"/>
  <c r="Q31" i="1"/>
  <c r="R31" i="1"/>
  <c r="T31" i="1"/>
  <c r="V31" i="1"/>
  <c r="U31" i="1"/>
  <c r="W31" i="1"/>
  <c r="AP31" i="1"/>
  <c r="AQ31" i="1"/>
  <c r="AR31" i="1"/>
  <c r="AS31" i="1"/>
  <c r="AY31" i="1"/>
  <c r="BA31" i="1"/>
  <c r="AZ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O32" i="1"/>
  <c r="P32" i="1"/>
  <c r="Q32" i="1"/>
  <c r="R32" i="1"/>
  <c r="T32" i="1"/>
  <c r="V32" i="1"/>
  <c r="U32" i="1"/>
  <c r="W32" i="1"/>
  <c r="AP32" i="1"/>
  <c r="AQ32" i="1"/>
  <c r="AR32" i="1"/>
  <c r="AS32" i="1"/>
  <c r="AY32" i="1"/>
  <c r="BA32" i="1"/>
  <c r="AZ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O33" i="1"/>
  <c r="P33" i="1"/>
  <c r="Q33" i="1"/>
  <c r="R33" i="1"/>
  <c r="T33" i="1"/>
  <c r="V33" i="1"/>
  <c r="U33" i="1"/>
  <c r="W33" i="1"/>
  <c r="AP33" i="1"/>
  <c r="AQ33" i="1"/>
  <c r="AR33" i="1"/>
  <c r="AS33" i="1"/>
  <c r="AY33" i="1"/>
  <c r="BA33" i="1"/>
  <c r="AZ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O34" i="1"/>
  <c r="P34" i="1"/>
  <c r="Q34" i="1"/>
  <c r="R34" i="1"/>
  <c r="T34" i="1"/>
  <c r="V34" i="1"/>
  <c r="U34" i="1"/>
  <c r="W34" i="1"/>
  <c r="AP34" i="1"/>
  <c r="AQ34" i="1"/>
  <c r="AR34" i="1"/>
  <c r="AS34" i="1"/>
  <c r="AY34" i="1"/>
  <c r="BA34" i="1"/>
  <c r="AZ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O35" i="1"/>
  <c r="P35" i="1"/>
  <c r="Q35" i="1"/>
  <c r="R35" i="1"/>
  <c r="T35" i="1"/>
  <c r="V35" i="1"/>
  <c r="U35" i="1"/>
  <c r="W35" i="1"/>
  <c r="AP35" i="1"/>
  <c r="AQ35" i="1"/>
  <c r="AR35" i="1"/>
  <c r="AS35" i="1"/>
  <c r="AY35" i="1"/>
  <c r="BA35" i="1"/>
  <c r="AZ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O36" i="1"/>
  <c r="P36" i="1"/>
  <c r="Q36" i="1"/>
  <c r="R36" i="1"/>
  <c r="T36" i="1"/>
  <c r="V36" i="1"/>
  <c r="U36" i="1"/>
  <c r="W36" i="1"/>
  <c r="AP36" i="1"/>
  <c r="AQ36" i="1"/>
  <c r="AR36" i="1"/>
  <c r="AS36" i="1"/>
  <c r="AY36" i="1"/>
  <c r="BA36" i="1"/>
  <c r="AZ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O37" i="1"/>
  <c r="P37" i="1"/>
  <c r="Q37" i="1"/>
  <c r="R37" i="1"/>
  <c r="T37" i="1"/>
  <c r="V37" i="1"/>
  <c r="U37" i="1"/>
  <c r="W37" i="1"/>
  <c r="AP37" i="1"/>
  <c r="AQ37" i="1"/>
  <c r="AR37" i="1"/>
  <c r="AS37" i="1"/>
  <c r="AY37" i="1"/>
  <c r="BA37" i="1"/>
  <c r="AZ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O38" i="1"/>
  <c r="P38" i="1"/>
  <c r="Q38" i="1"/>
  <c r="R38" i="1"/>
  <c r="T38" i="1"/>
  <c r="V38" i="1"/>
  <c r="U38" i="1"/>
  <c r="W38" i="1"/>
  <c r="AP38" i="1"/>
  <c r="AQ38" i="1"/>
  <c r="AR38" i="1"/>
  <c r="AS38" i="1"/>
  <c r="AY38" i="1"/>
  <c r="BA38" i="1"/>
  <c r="AZ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O39" i="1"/>
  <c r="P39" i="1"/>
  <c r="Q39" i="1"/>
  <c r="R39" i="1"/>
  <c r="T39" i="1"/>
  <c r="V39" i="1"/>
  <c r="U39" i="1"/>
  <c r="W39" i="1"/>
  <c r="AP39" i="1"/>
  <c r="AQ39" i="1"/>
  <c r="AR39" i="1"/>
  <c r="AS39" i="1"/>
  <c r="AY39" i="1"/>
  <c r="BA39" i="1"/>
  <c r="AZ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O40" i="1"/>
  <c r="P40" i="1"/>
  <c r="Q40" i="1"/>
  <c r="R40" i="1"/>
  <c r="T40" i="1"/>
  <c r="V40" i="1"/>
  <c r="U40" i="1"/>
  <c r="W40" i="1"/>
  <c r="AP40" i="1"/>
  <c r="AQ40" i="1"/>
  <c r="AR40" i="1"/>
  <c r="AS40" i="1"/>
  <c r="AY40" i="1"/>
  <c r="BA40" i="1"/>
  <c r="AZ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O41" i="1"/>
  <c r="P41" i="1"/>
  <c r="Q41" i="1"/>
  <c r="R41" i="1"/>
  <c r="T41" i="1"/>
  <c r="V41" i="1"/>
  <c r="U41" i="1"/>
  <c r="W41" i="1"/>
  <c r="AP41" i="1"/>
  <c r="AQ41" i="1"/>
  <c r="AR41" i="1"/>
  <c r="AS41" i="1"/>
  <c r="AY41" i="1"/>
  <c r="BA41" i="1"/>
  <c r="AZ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O42" i="1"/>
  <c r="P42" i="1"/>
  <c r="Q42" i="1"/>
  <c r="R42" i="1"/>
  <c r="T42" i="1"/>
  <c r="V42" i="1"/>
  <c r="U42" i="1"/>
  <c r="W42" i="1"/>
  <c r="AP42" i="1"/>
  <c r="AQ42" i="1"/>
  <c r="AR42" i="1"/>
  <c r="AS42" i="1"/>
  <c r="AY42" i="1"/>
  <c r="BA42" i="1"/>
  <c r="AZ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O43" i="1"/>
  <c r="P43" i="1"/>
  <c r="Q43" i="1"/>
  <c r="R43" i="1"/>
  <c r="T43" i="1"/>
  <c r="V43" i="1"/>
  <c r="U43" i="1"/>
  <c r="W43" i="1"/>
  <c r="AP43" i="1"/>
  <c r="AQ43" i="1"/>
  <c r="AR43" i="1"/>
  <c r="AS43" i="1"/>
  <c r="AY43" i="1"/>
  <c r="BA43" i="1"/>
  <c r="AZ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O44" i="1"/>
  <c r="P44" i="1"/>
  <c r="Q44" i="1"/>
  <c r="R44" i="1"/>
  <c r="T44" i="1"/>
  <c r="V44" i="1"/>
  <c r="U44" i="1"/>
  <c r="W44" i="1"/>
  <c r="BF44" i="1"/>
  <c r="O45" i="1"/>
  <c r="P45" i="1"/>
  <c r="Q45" i="1"/>
  <c r="R45" i="1"/>
  <c r="T45" i="1"/>
  <c r="V45" i="1"/>
  <c r="U45" i="1"/>
  <c r="W45" i="1"/>
  <c r="BA45" i="1"/>
  <c r="BB45" i="1"/>
  <c r="BC45" i="1"/>
  <c r="O46" i="1"/>
  <c r="P46" i="1"/>
  <c r="Q46" i="1"/>
  <c r="R46" i="1"/>
  <c r="T46" i="1"/>
  <c r="V46" i="1"/>
  <c r="U46" i="1"/>
  <c r="W46" i="1"/>
  <c r="BA46" i="1"/>
  <c r="BB46" i="1"/>
  <c r="BC46" i="1"/>
  <c r="BE46" i="1"/>
  <c r="O47" i="1"/>
  <c r="P47" i="1"/>
  <c r="Q47" i="1"/>
  <c r="R47" i="1"/>
  <c r="T47" i="1"/>
  <c r="V47" i="1"/>
  <c r="U47" i="1"/>
  <c r="W47" i="1"/>
  <c r="BA47" i="1"/>
  <c r="BB47" i="1"/>
  <c r="BC47" i="1"/>
  <c r="BE47" i="1"/>
  <c r="O48" i="1"/>
  <c r="P48" i="1"/>
  <c r="Q48" i="1"/>
  <c r="R48" i="1"/>
  <c r="T48" i="1"/>
  <c r="V48" i="1"/>
  <c r="U48" i="1"/>
  <c r="W48" i="1"/>
  <c r="BA48" i="1"/>
  <c r="O49" i="1"/>
  <c r="P49" i="1"/>
  <c r="Q49" i="1"/>
  <c r="R49" i="1"/>
  <c r="T49" i="1"/>
  <c r="V49" i="1"/>
  <c r="U49" i="1"/>
  <c r="W49" i="1"/>
  <c r="BD49" i="1"/>
  <c r="O50" i="1"/>
  <c r="P50" i="1"/>
  <c r="Q50" i="1"/>
  <c r="R50" i="1"/>
  <c r="T50" i="1"/>
  <c r="V50" i="1"/>
  <c r="U50" i="1"/>
  <c r="W50" i="1"/>
  <c r="BD50" i="1"/>
  <c r="O51" i="1"/>
  <c r="P51" i="1"/>
  <c r="Q51" i="1"/>
  <c r="R51" i="1"/>
  <c r="T51" i="1"/>
  <c r="V51" i="1"/>
  <c r="U51" i="1"/>
  <c r="W51" i="1"/>
  <c r="O52" i="1"/>
  <c r="P52" i="1"/>
  <c r="Q52" i="1"/>
  <c r="R52" i="1"/>
  <c r="T52" i="1"/>
  <c r="V52" i="1"/>
  <c r="U52" i="1"/>
  <c r="W52" i="1"/>
  <c r="BA52" i="1"/>
  <c r="BE52" i="1"/>
  <c r="O53" i="1"/>
  <c r="P53" i="1"/>
  <c r="Q53" i="1"/>
  <c r="R53" i="1"/>
  <c r="T53" i="1"/>
  <c r="V53" i="1"/>
  <c r="U53" i="1"/>
  <c r="W53" i="1"/>
  <c r="BE53" i="1"/>
  <c r="O54" i="1"/>
  <c r="P54" i="1"/>
  <c r="Q54" i="1"/>
  <c r="R54" i="1"/>
  <c r="T54" i="1"/>
  <c r="V54" i="1"/>
  <c r="U54" i="1"/>
  <c r="W54" i="1"/>
  <c r="O55" i="1"/>
  <c r="P55" i="1"/>
  <c r="Q55" i="1"/>
  <c r="R55" i="1"/>
  <c r="T55" i="1"/>
  <c r="V55" i="1"/>
  <c r="U55" i="1"/>
  <c r="W55" i="1"/>
  <c r="O56" i="1"/>
  <c r="P56" i="1"/>
  <c r="Q56" i="1"/>
  <c r="R56" i="1"/>
  <c r="T56" i="1"/>
  <c r="V56" i="1"/>
  <c r="U56" i="1"/>
  <c r="W56" i="1"/>
  <c r="O57" i="1"/>
  <c r="P57" i="1"/>
  <c r="Q57" i="1"/>
  <c r="R57" i="1"/>
  <c r="T57" i="1"/>
  <c r="V57" i="1"/>
  <c r="U57" i="1"/>
  <c r="W57" i="1"/>
  <c r="O58" i="1"/>
  <c r="P58" i="1"/>
  <c r="Q58" i="1"/>
  <c r="R58" i="1"/>
  <c r="T58" i="1"/>
  <c r="V58" i="1"/>
  <c r="U58" i="1"/>
  <c r="W58" i="1"/>
  <c r="O59" i="1"/>
  <c r="P59" i="1"/>
  <c r="Q59" i="1"/>
  <c r="R59" i="1"/>
  <c r="T59" i="1"/>
  <c r="V59" i="1"/>
  <c r="U59" i="1"/>
  <c r="W59" i="1"/>
  <c r="O60" i="1"/>
  <c r="P60" i="1"/>
  <c r="Q60" i="1"/>
  <c r="R60" i="1"/>
  <c r="T60" i="1"/>
  <c r="V60" i="1"/>
  <c r="U60" i="1"/>
  <c r="W60" i="1"/>
  <c r="O61" i="1"/>
  <c r="P61" i="1"/>
  <c r="Q61" i="1"/>
  <c r="R61" i="1"/>
  <c r="T61" i="1"/>
  <c r="V61" i="1"/>
  <c r="U61" i="1"/>
  <c r="W61" i="1"/>
  <c r="O62" i="1"/>
  <c r="P62" i="1"/>
  <c r="Q62" i="1"/>
  <c r="R62" i="1"/>
  <c r="T62" i="1"/>
  <c r="V62" i="1"/>
  <c r="U62" i="1"/>
  <c r="W62" i="1"/>
  <c r="O63" i="1"/>
  <c r="P63" i="1"/>
  <c r="Q63" i="1"/>
  <c r="R63" i="1"/>
  <c r="T63" i="1"/>
  <c r="V63" i="1"/>
  <c r="U63" i="1"/>
  <c r="W63" i="1"/>
  <c r="O64" i="1"/>
  <c r="P64" i="1"/>
  <c r="Q64" i="1"/>
  <c r="R64" i="1"/>
  <c r="T64" i="1"/>
  <c r="V64" i="1"/>
  <c r="U64" i="1"/>
  <c r="W64" i="1"/>
  <c r="O65" i="1"/>
  <c r="P65" i="1"/>
  <c r="Q65" i="1"/>
  <c r="R65" i="1"/>
  <c r="T65" i="1"/>
  <c r="V65" i="1"/>
  <c r="U65" i="1"/>
  <c r="W65" i="1"/>
  <c r="O66" i="1"/>
  <c r="P66" i="1"/>
  <c r="Q66" i="1"/>
  <c r="R66" i="1"/>
  <c r="T66" i="1"/>
  <c r="V66" i="1"/>
  <c r="U66" i="1"/>
  <c r="W66" i="1"/>
  <c r="O67" i="1"/>
  <c r="P67" i="1"/>
  <c r="Q67" i="1"/>
  <c r="R67" i="1"/>
  <c r="T67" i="1"/>
  <c r="V67" i="1"/>
  <c r="U67" i="1"/>
  <c r="W67" i="1"/>
  <c r="O68" i="1"/>
  <c r="P68" i="1"/>
  <c r="Q68" i="1"/>
  <c r="R68" i="1"/>
  <c r="T68" i="1"/>
  <c r="V68" i="1"/>
  <c r="U68" i="1"/>
  <c r="W68" i="1"/>
  <c r="O69" i="1"/>
  <c r="P69" i="1"/>
  <c r="Q69" i="1"/>
  <c r="R69" i="1"/>
  <c r="T69" i="1"/>
  <c r="V69" i="1"/>
  <c r="U69" i="1"/>
  <c r="W69" i="1"/>
  <c r="O70" i="1"/>
  <c r="P70" i="1"/>
  <c r="Q70" i="1"/>
  <c r="R70" i="1"/>
  <c r="T70" i="1"/>
  <c r="V70" i="1"/>
  <c r="U70" i="1"/>
  <c r="W70" i="1"/>
  <c r="O71" i="1"/>
  <c r="P71" i="1"/>
  <c r="Q71" i="1"/>
  <c r="R71" i="1"/>
  <c r="T71" i="1"/>
  <c r="V71" i="1"/>
  <c r="U71" i="1"/>
  <c r="W71" i="1"/>
  <c r="O72" i="1"/>
  <c r="P72" i="1"/>
  <c r="Q72" i="1"/>
  <c r="R72" i="1"/>
  <c r="T72" i="1"/>
  <c r="V72" i="1"/>
  <c r="U72" i="1"/>
  <c r="W72" i="1"/>
  <c r="O73" i="1"/>
  <c r="P73" i="1"/>
  <c r="Q73" i="1"/>
  <c r="R73" i="1"/>
  <c r="T73" i="1"/>
  <c r="V73" i="1"/>
  <c r="U73" i="1"/>
  <c r="W73" i="1"/>
  <c r="O74" i="1"/>
  <c r="P74" i="1"/>
  <c r="Q74" i="1"/>
  <c r="R74" i="1"/>
  <c r="T74" i="1"/>
  <c r="V74" i="1"/>
  <c r="U74" i="1"/>
  <c r="W74" i="1"/>
  <c r="O75" i="1"/>
  <c r="P75" i="1"/>
  <c r="Q75" i="1"/>
  <c r="R75" i="1"/>
  <c r="T75" i="1"/>
  <c r="V75" i="1"/>
  <c r="U75" i="1"/>
  <c r="W75" i="1"/>
  <c r="O76" i="1"/>
  <c r="P76" i="1"/>
  <c r="Q76" i="1"/>
  <c r="R76" i="1"/>
  <c r="T76" i="1"/>
  <c r="V76" i="1"/>
  <c r="U76" i="1"/>
  <c r="W76" i="1"/>
  <c r="O77" i="1"/>
  <c r="P77" i="1"/>
  <c r="Q77" i="1"/>
  <c r="R77" i="1"/>
  <c r="T77" i="1"/>
  <c r="V77" i="1"/>
  <c r="U77" i="1"/>
  <c r="W77" i="1"/>
  <c r="O78" i="1"/>
  <c r="P78" i="1"/>
  <c r="Q78" i="1"/>
  <c r="R78" i="1"/>
  <c r="T78" i="1"/>
  <c r="V78" i="1"/>
  <c r="U78" i="1"/>
  <c r="W78" i="1"/>
  <c r="O79" i="1"/>
  <c r="P79" i="1"/>
  <c r="Q79" i="1"/>
  <c r="R79" i="1"/>
  <c r="T79" i="1"/>
  <c r="V79" i="1"/>
  <c r="U79" i="1"/>
  <c r="W79" i="1"/>
  <c r="O80" i="1"/>
  <c r="P80" i="1"/>
  <c r="Q80" i="1"/>
  <c r="R80" i="1"/>
  <c r="T80" i="1"/>
  <c r="V80" i="1"/>
  <c r="U80" i="1"/>
  <c r="W80" i="1"/>
  <c r="O81" i="1"/>
  <c r="P81" i="1"/>
  <c r="Q81" i="1"/>
  <c r="R81" i="1"/>
  <c r="T81" i="1"/>
  <c r="V81" i="1"/>
  <c r="U81" i="1"/>
  <c r="W81" i="1"/>
  <c r="O82" i="1"/>
  <c r="P82" i="1"/>
  <c r="Q82" i="1"/>
  <c r="R82" i="1"/>
  <c r="T82" i="1"/>
  <c r="V82" i="1"/>
  <c r="U82" i="1"/>
  <c r="W82" i="1"/>
  <c r="O83" i="1"/>
  <c r="P83" i="1"/>
  <c r="Q83" i="1"/>
  <c r="R83" i="1"/>
  <c r="T83" i="1"/>
  <c r="V83" i="1"/>
  <c r="U83" i="1"/>
  <c r="W83" i="1"/>
  <c r="O84" i="1"/>
  <c r="P84" i="1"/>
  <c r="Q84" i="1"/>
  <c r="R84" i="1"/>
  <c r="T84" i="1"/>
  <c r="V84" i="1"/>
  <c r="U84" i="1"/>
  <c r="W84" i="1"/>
  <c r="O85" i="1"/>
  <c r="P85" i="1"/>
  <c r="Q85" i="1"/>
  <c r="R85" i="1"/>
  <c r="T85" i="1"/>
  <c r="V85" i="1"/>
  <c r="U85" i="1"/>
  <c r="W85" i="1"/>
  <c r="O86" i="1"/>
  <c r="P86" i="1"/>
  <c r="Q86" i="1"/>
  <c r="R86" i="1"/>
  <c r="T86" i="1"/>
  <c r="V86" i="1"/>
  <c r="U86" i="1"/>
  <c r="W86" i="1"/>
  <c r="O87" i="1"/>
  <c r="P87" i="1"/>
  <c r="Q87" i="1"/>
  <c r="R87" i="1"/>
  <c r="T87" i="1"/>
  <c r="V87" i="1"/>
  <c r="U87" i="1"/>
  <c r="W87" i="1"/>
  <c r="O88" i="1"/>
  <c r="P88" i="1"/>
  <c r="Q88" i="1"/>
  <c r="R88" i="1"/>
  <c r="T88" i="1"/>
  <c r="V88" i="1"/>
  <c r="U88" i="1"/>
  <c r="W88" i="1"/>
  <c r="O89" i="1"/>
  <c r="P89" i="1"/>
  <c r="Q89" i="1"/>
  <c r="R89" i="1"/>
  <c r="T89" i="1"/>
  <c r="V89" i="1"/>
  <c r="U89" i="1"/>
  <c r="W89" i="1"/>
  <c r="O90" i="1"/>
  <c r="P90" i="1"/>
  <c r="Q90" i="1"/>
  <c r="R90" i="1"/>
  <c r="T90" i="1"/>
  <c r="V90" i="1"/>
  <c r="U90" i="1"/>
  <c r="W90" i="1"/>
  <c r="O91" i="1"/>
  <c r="P91" i="1"/>
  <c r="Q91" i="1"/>
  <c r="R91" i="1"/>
  <c r="T91" i="1"/>
  <c r="V91" i="1"/>
  <c r="U91" i="1"/>
  <c r="W91" i="1"/>
  <c r="O92" i="1"/>
  <c r="P92" i="1"/>
  <c r="Q92" i="1"/>
  <c r="R92" i="1"/>
  <c r="T92" i="1"/>
  <c r="V92" i="1"/>
  <c r="U92" i="1"/>
  <c r="W92" i="1"/>
  <c r="O93" i="1"/>
  <c r="P93" i="1"/>
  <c r="Q93" i="1"/>
  <c r="R93" i="1"/>
  <c r="T93" i="1"/>
  <c r="V93" i="1"/>
  <c r="U93" i="1"/>
  <c r="W93" i="1"/>
  <c r="O94" i="1"/>
  <c r="P94" i="1"/>
  <c r="Q94" i="1"/>
  <c r="R94" i="1"/>
  <c r="T94" i="1"/>
  <c r="V94" i="1"/>
  <c r="U94" i="1"/>
  <c r="W94" i="1"/>
  <c r="O95" i="1"/>
  <c r="P95" i="1"/>
  <c r="Q95" i="1"/>
  <c r="R95" i="1"/>
  <c r="T95" i="1"/>
  <c r="V95" i="1"/>
  <c r="U95" i="1"/>
  <c r="W95" i="1"/>
  <c r="O96" i="1"/>
  <c r="P96" i="1"/>
  <c r="Q96" i="1"/>
  <c r="R96" i="1"/>
  <c r="T96" i="1"/>
  <c r="V96" i="1"/>
  <c r="U96" i="1"/>
  <c r="W96" i="1"/>
  <c r="O97" i="1"/>
  <c r="P97" i="1"/>
  <c r="Q97" i="1"/>
  <c r="R97" i="1"/>
  <c r="T97" i="1"/>
  <c r="V97" i="1"/>
  <c r="U97" i="1"/>
  <c r="W97" i="1"/>
  <c r="O98" i="1"/>
  <c r="P98" i="1"/>
  <c r="Q98" i="1"/>
  <c r="R98" i="1"/>
  <c r="T98" i="1"/>
  <c r="V98" i="1"/>
  <c r="U98" i="1"/>
  <c r="W98" i="1"/>
  <c r="O99" i="1"/>
  <c r="P99" i="1"/>
  <c r="Q99" i="1"/>
  <c r="R99" i="1"/>
  <c r="T99" i="1"/>
  <c r="V99" i="1"/>
  <c r="U99" i="1"/>
  <c r="W99" i="1"/>
  <c r="O100" i="1"/>
  <c r="P100" i="1"/>
  <c r="Q100" i="1"/>
  <c r="R100" i="1"/>
  <c r="T100" i="1"/>
  <c r="V100" i="1"/>
  <c r="U100" i="1"/>
  <c r="W100" i="1"/>
  <c r="O101" i="1"/>
  <c r="P101" i="1"/>
  <c r="Q101" i="1"/>
  <c r="R101" i="1"/>
  <c r="T101" i="1"/>
  <c r="V101" i="1"/>
  <c r="U101" i="1"/>
  <c r="W101" i="1"/>
  <c r="O102" i="1"/>
  <c r="P102" i="1"/>
  <c r="Q102" i="1"/>
  <c r="R102" i="1"/>
  <c r="T102" i="1"/>
  <c r="V102" i="1"/>
  <c r="U102" i="1"/>
  <c r="W102" i="1"/>
  <c r="O103" i="1"/>
  <c r="P103" i="1"/>
  <c r="Q103" i="1"/>
  <c r="R103" i="1"/>
  <c r="T103" i="1"/>
  <c r="V103" i="1"/>
  <c r="U103" i="1"/>
  <c r="W103" i="1"/>
  <c r="O104" i="1"/>
  <c r="P104" i="1"/>
  <c r="Q104" i="1"/>
  <c r="R104" i="1"/>
  <c r="T104" i="1"/>
  <c r="V104" i="1"/>
  <c r="U104" i="1"/>
  <c r="W104" i="1"/>
  <c r="O105" i="1"/>
  <c r="P105" i="1"/>
  <c r="Q105" i="1"/>
  <c r="R105" i="1"/>
  <c r="T105" i="1"/>
  <c r="V105" i="1"/>
  <c r="U105" i="1"/>
  <c r="W105" i="1"/>
  <c r="O106" i="1"/>
  <c r="P106" i="1"/>
  <c r="Q106" i="1"/>
  <c r="R106" i="1"/>
  <c r="T106" i="1"/>
  <c r="V106" i="1"/>
  <c r="U106" i="1"/>
  <c r="W106" i="1"/>
  <c r="O107" i="1"/>
  <c r="P107" i="1"/>
  <c r="Q107" i="1"/>
  <c r="R107" i="1"/>
  <c r="T107" i="1"/>
  <c r="V107" i="1"/>
  <c r="U107" i="1"/>
  <c r="W107" i="1"/>
  <c r="O108" i="1"/>
  <c r="P108" i="1"/>
  <c r="Q108" i="1"/>
  <c r="R108" i="1"/>
  <c r="T108" i="1"/>
  <c r="V108" i="1"/>
  <c r="U108" i="1"/>
  <c r="W108" i="1"/>
  <c r="O109" i="1"/>
  <c r="P109" i="1"/>
  <c r="Q109" i="1"/>
  <c r="R109" i="1"/>
  <c r="T109" i="1"/>
  <c r="V109" i="1"/>
  <c r="U109" i="1"/>
  <c r="W109" i="1"/>
  <c r="O110" i="1"/>
  <c r="P110" i="1"/>
  <c r="Q110" i="1"/>
  <c r="R110" i="1"/>
  <c r="T110" i="1"/>
  <c r="V110" i="1"/>
  <c r="U110" i="1"/>
  <c r="W110" i="1"/>
  <c r="O111" i="1"/>
  <c r="P111" i="1"/>
  <c r="Q111" i="1"/>
  <c r="R111" i="1"/>
  <c r="T111" i="1"/>
  <c r="V111" i="1"/>
  <c r="U111" i="1"/>
  <c r="W111" i="1"/>
  <c r="O112" i="1"/>
  <c r="P112" i="1"/>
  <c r="Q112" i="1"/>
  <c r="R112" i="1"/>
  <c r="T112" i="1"/>
  <c r="V112" i="1"/>
  <c r="U112" i="1"/>
  <c r="W112" i="1"/>
  <c r="O113" i="1"/>
  <c r="P113" i="1"/>
  <c r="Q113" i="1"/>
  <c r="R113" i="1"/>
  <c r="T113" i="1"/>
  <c r="V113" i="1"/>
  <c r="U113" i="1"/>
  <c r="W113" i="1"/>
  <c r="O114" i="1"/>
  <c r="P114" i="1"/>
  <c r="Q114" i="1"/>
  <c r="R114" i="1"/>
  <c r="T114" i="1"/>
  <c r="V114" i="1"/>
  <c r="U114" i="1"/>
  <c r="W114" i="1"/>
  <c r="O115" i="1"/>
  <c r="P115" i="1"/>
  <c r="Q115" i="1"/>
  <c r="R115" i="1"/>
  <c r="T115" i="1"/>
  <c r="V115" i="1"/>
  <c r="U115" i="1"/>
  <c r="W115" i="1"/>
  <c r="O116" i="1"/>
  <c r="P116" i="1"/>
  <c r="Q116" i="1"/>
  <c r="R116" i="1"/>
  <c r="T116" i="1"/>
  <c r="V116" i="1"/>
  <c r="U116" i="1"/>
  <c r="W116" i="1"/>
  <c r="O117" i="1"/>
  <c r="P117" i="1"/>
  <c r="Q117" i="1"/>
  <c r="R117" i="1"/>
  <c r="T117" i="1"/>
  <c r="V117" i="1"/>
  <c r="U117" i="1"/>
  <c r="W117" i="1"/>
  <c r="O118" i="1"/>
  <c r="P118" i="1"/>
  <c r="Q118" i="1"/>
  <c r="R118" i="1"/>
  <c r="T118" i="1"/>
  <c r="V118" i="1"/>
  <c r="U118" i="1"/>
  <c r="W118" i="1"/>
  <c r="O119" i="1"/>
  <c r="P119" i="1"/>
  <c r="Q119" i="1"/>
  <c r="R119" i="1"/>
  <c r="T119" i="1"/>
  <c r="V119" i="1"/>
  <c r="U119" i="1"/>
  <c r="W119" i="1"/>
  <c r="O120" i="1"/>
  <c r="P120" i="1"/>
  <c r="Q120" i="1"/>
  <c r="R120" i="1"/>
  <c r="T120" i="1"/>
  <c r="V120" i="1"/>
  <c r="U120" i="1"/>
  <c r="W120" i="1"/>
  <c r="O121" i="1"/>
  <c r="P121" i="1"/>
  <c r="Q121" i="1"/>
  <c r="R121" i="1"/>
  <c r="T121" i="1"/>
  <c r="V121" i="1"/>
  <c r="U121" i="1"/>
  <c r="W121" i="1"/>
  <c r="O122" i="1"/>
  <c r="P122" i="1"/>
  <c r="Q122" i="1"/>
  <c r="R122" i="1"/>
  <c r="T122" i="1"/>
  <c r="V122" i="1"/>
  <c r="U122" i="1"/>
  <c r="W122" i="1"/>
  <c r="O123" i="1"/>
  <c r="P123" i="1"/>
  <c r="Q123" i="1"/>
  <c r="R123" i="1"/>
  <c r="T123" i="1"/>
  <c r="V123" i="1"/>
  <c r="U123" i="1"/>
  <c r="W123" i="1"/>
  <c r="O124" i="1"/>
  <c r="P124" i="1"/>
  <c r="Q124" i="1"/>
  <c r="R124" i="1"/>
  <c r="T124" i="1"/>
  <c r="V124" i="1"/>
  <c r="U124" i="1"/>
  <c r="W124" i="1"/>
  <c r="O125" i="1"/>
  <c r="P125" i="1"/>
  <c r="Q125" i="1"/>
  <c r="R125" i="1"/>
  <c r="T125" i="1"/>
  <c r="V125" i="1"/>
  <c r="U125" i="1"/>
  <c r="W125" i="1"/>
  <c r="O126" i="1"/>
  <c r="P126" i="1"/>
  <c r="Q126" i="1"/>
  <c r="R126" i="1"/>
  <c r="T126" i="1"/>
  <c r="V126" i="1"/>
  <c r="U126" i="1"/>
  <c r="W126" i="1"/>
  <c r="O127" i="1"/>
  <c r="P127" i="1"/>
  <c r="Q127" i="1"/>
  <c r="R127" i="1"/>
  <c r="T127" i="1"/>
  <c r="V127" i="1"/>
  <c r="U127" i="1"/>
  <c r="W127" i="1"/>
  <c r="O128" i="1"/>
  <c r="P128" i="1"/>
  <c r="Q128" i="1"/>
  <c r="R128" i="1"/>
  <c r="T128" i="1"/>
  <c r="V128" i="1"/>
  <c r="U128" i="1"/>
  <c r="W128" i="1"/>
  <c r="O129" i="1"/>
  <c r="P129" i="1"/>
  <c r="Q129" i="1"/>
  <c r="R129" i="1"/>
  <c r="T129" i="1"/>
  <c r="V129" i="1"/>
  <c r="U129" i="1"/>
  <c r="W129" i="1"/>
  <c r="O130" i="1"/>
  <c r="P130" i="1"/>
  <c r="Q130" i="1"/>
  <c r="R130" i="1"/>
  <c r="T130" i="1"/>
  <c r="V130" i="1"/>
  <c r="U130" i="1"/>
  <c r="W130" i="1"/>
  <c r="O131" i="1"/>
  <c r="P131" i="1"/>
  <c r="Q131" i="1"/>
  <c r="R131" i="1"/>
  <c r="T131" i="1"/>
  <c r="V131" i="1"/>
  <c r="U131" i="1"/>
  <c r="W131" i="1"/>
  <c r="O132" i="1"/>
  <c r="P132" i="1"/>
  <c r="Q132" i="1"/>
  <c r="R132" i="1"/>
  <c r="T132" i="1"/>
  <c r="V132" i="1"/>
  <c r="U132" i="1"/>
  <c r="W132" i="1"/>
  <c r="O133" i="1"/>
  <c r="P133" i="1"/>
  <c r="Q133" i="1"/>
  <c r="R133" i="1"/>
  <c r="T133" i="1"/>
  <c r="V133" i="1"/>
  <c r="U133" i="1"/>
  <c r="W133" i="1"/>
  <c r="Q135" i="1"/>
  <c r="R135" i="1"/>
  <c r="T135" i="1"/>
  <c r="U135" i="1"/>
  <c r="V135" i="1"/>
  <c r="P136" i="1"/>
  <c r="T136" i="1"/>
  <c r="U136" i="1"/>
  <c r="V136" i="1"/>
  <c r="X136" i="1"/>
  <c r="P137" i="1"/>
  <c r="T137" i="1"/>
  <c r="U137" i="1"/>
  <c r="V137" i="1"/>
  <c r="X137" i="1"/>
  <c r="T138" i="1"/>
  <c r="W139" i="1"/>
  <c r="W140" i="1"/>
  <c r="T142" i="1"/>
  <c r="X142" i="1"/>
  <c r="X143" i="1"/>
  <c r="O4" i="8"/>
  <c r="P4" i="8"/>
  <c r="Q4" i="8"/>
  <c r="R4" i="8"/>
  <c r="T4" i="8"/>
  <c r="V4" i="8"/>
  <c r="U4" i="8"/>
  <c r="W4" i="8"/>
  <c r="AP4" i="8"/>
  <c r="AQ4" i="8"/>
  <c r="AR4" i="8"/>
  <c r="AS4" i="8"/>
  <c r="AU4" i="8"/>
  <c r="AP6" i="8"/>
  <c r="AV4" i="8"/>
  <c r="AP8" i="8"/>
  <c r="AW4" i="8"/>
  <c r="AP10" i="8"/>
  <c r="AX4" i="8"/>
  <c r="AY4" i="8"/>
  <c r="BA4" i="8"/>
  <c r="AZ4" i="8"/>
  <c r="BB4" i="8"/>
  <c r="BC4" i="8"/>
  <c r="BD4" i="8"/>
  <c r="AU6" i="8"/>
  <c r="AU7" i="8"/>
  <c r="BE4" i="8"/>
  <c r="BF4" i="8"/>
  <c r="BG4" i="8"/>
  <c r="BH4" i="8"/>
  <c r="BI4" i="8"/>
  <c r="BJ4" i="8"/>
  <c r="AV6" i="8"/>
  <c r="AV7" i="8"/>
  <c r="BK4" i="8"/>
  <c r="BL4" i="8"/>
  <c r="BM4" i="8"/>
  <c r="BN4" i="8"/>
  <c r="BO4" i="8"/>
  <c r="BP4" i="8"/>
  <c r="AW6" i="8"/>
  <c r="AW7" i="8"/>
  <c r="BQ4" i="8"/>
  <c r="BR4" i="8"/>
  <c r="BS4" i="8"/>
  <c r="BT4" i="8"/>
  <c r="BU4" i="8"/>
  <c r="BV4" i="8"/>
  <c r="AX6" i="8"/>
  <c r="AX7" i="8"/>
  <c r="BW4" i="8"/>
  <c r="BX4" i="8"/>
  <c r="BY4" i="8"/>
  <c r="BZ4" i="8"/>
  <c r="CA4" i="8"/>
  <c r="CB4" i="8"/>
  <c r="CC4" i="8"/>
  <c r="O5" i="8"/>
  <c r="P5" i="8"/>
  <c r="Q5" i="8"/>
  <c r="R5" i="8"/>
  <c r="T5" i="8"/>
  <c r="V5" i="8"/>
  <c r="U5" i="8"/>
  <c r="W5" i="8"/>
  <c r="AP5" i="8"/>
  <c r="AQ5" i="8"/>
  <c r="AR5" i="8"/>
  <c r="AS5" i="8"/>
  <c r="AP12" i="8"/>
  <c r="AU5" i="8"/>
  <c r="AP13" i="8"/>
  <c r="AV5" i="8"/>
  <c r="AP14" i="8"/>
  <c r="AW5" i="8"/>
  <c r="AP15" i="8"/>
  <c r="AX5" i="8"/>
  <c r="AY5" i="8"/>
  <c r="BA5" i="8"/>
  <c r="AZ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O6" i="8"/>
  <c r="P6" i="8"/>
  <c r="Q6" i="8"/>
  <c r="R6" i="8"/>
  <c r="T6" i="8"/>
  <c r="V6" i="8"/>
  <c r="U6" i="8"/>
  <c r="W6" i="8"/>
  <c r="AQ6" i="8"/>
  <c r="AR6" i="8"/>
  <c r="AS6" i="8"/>
  <c r="AY6" i="8"/>
  <c r="BA6" i="8"/>
  <c r="AZ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O7" i="8"/>
  <c r="P7" i="8"/>
  <c r="Q7" i="8"/>
  <c r="R7" i="8"/>
  <c r="T7" i="8"/>
  <c r="V7" i="8"/>
  <c r="U7" i="8"/>
  <c r="W7" i="8"/>
  <c r="AP7" i="8"/>
  <c r="AQ7" i="8"/>
  <c r="AR7" i="8"/>
  <c r="AS7" i="8"/>
  <c r="AY7" i="8"/>
  <c r="BA7" i="8"/>
  <c r="AZ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O8" i="8"/>
  <c r="P8" i="8"/>
  <c r="Q8" i="8"/>
  <c r="R8" i="8"/>
  <c r="T8" i="8"/>
  <c r="V8" i="8"/>
  <c r="U8" i="8"/>
  <c r="W8" i="8"/>
  <c r="AQ8" i="8"/>
  <c r="AR8" i="8"/>
  <c r="AS8" i="8"/>
  <c r="AY8" i="8"/>
  <c r="BA8" i="8"/>
  <c r="AZ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O9" i="8"/>
  <c r="P9" i="8"/>
  <c r="Q9" i="8"/>
  <c r="R9" i="8"/>
  <c r="T9" i="8"/>
  <c r="V9" i="8"/>
  <c r="U9" i="8"/>
  <c r="W9" i="8"/>
  <c r="AP9" i="8"/>
  <c r="AQ9" i="8"/>
  <c r="AR9" i="8"/>
  <c r="AS9" i="8"/>
  <c r="AY9" i="8"/>
  <c r="BA9" i="8"/>
  <c r="AZ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O10" i="8"/>
  <c r="P10" i="8"/>
  <c r="Q10" i="8"/>
  <c r="R10" i="8"/>
  <c r="T10" i="8"/>
  <c r="V10" i="8"/>
  <c r="U10" i="8"/>
  <c r="W10" i="8"/>
  <c r="AQ10" i="8"/>
  <c r="AR10" i="8"/>
  <c r="AY10" i="8"/>
  <c r="BA10" i="8"/>
  <c r="AZ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O11" i="8"/>
  <c r="P11" i="8"/>
  <c r="Q11" i="8"/>
  <c r="R11" i="8"/>
  <c r="T11" i="8"/>
  <c r="V11" i="8"/>
  <c r="U11" i="8"/>
  <c r="W11" i="8"/>
  <c r="AP11" i="8"/>
  <c r="AQ11" i="8"/>
  <c r="AR11" i="8"/>
  <c r="AS11" i="8"/>
  <c r="AY11" i="8"/>
  <c r="BA11" i="8"/>
  <c r="AZ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O12" i="8"/>
  <c r="P12" i="8"/>
  <c r="Q12" i="8"/>
  <c r="R12" i="8"/>
  <c r="T12" i="8"/>
  <c r="V12" i="8"/>
  <c r="U12" i="8"/>
  <c r="W12" i="8"/>
  <c r="AQ12" i="8"/>
  <c r="AR12" i="8"/>
  <c r="AS12" i="8"/>
  <c r="AY12" i="8"/>
  <c r="BA12" i="8"/>
  <c r="AZ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O13" i="8"/>
  <c r="P13" i="8"/>
  <c r="Q13" i="8"/>
  <c r="R13" i="8"/>
  <c r="T13" i="8"/>
  <c r="V13" i="8"/>
  <c r="U13" i="8"/>
  <c r="W13" i="8"/>
  <c r="AQ13" i="8"/>
  <c r="AR13" i="8"/>
  <c r="AS13" i="8"/>
  <c r="AY13" i="8"/>
  <c r="BA13" i="8"/>
  <c r="AZ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O14" i="8"/>
  <c r="P14" i="8"/>
  <c r="Q14" i="8"/>
  <c r="R14" i="8"/>
  <c r="T14" i="8"/>
  <c r="V14" i="8"/>
  <c r="U14" i="8"/>
  <c r="W14" i="8"/>
  <c r="AQ14" i="8"/>
  <c r="AR14" i="8"/>
  <c r="AS14" i="8"/>
  <c r="AY14" i="8"/>
  <c r="BA14" i="8"/>
  <c r="AZ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O15" i="8"/>
  <c r="P15" i="8"/>
  <c r="Q15" i="8"/>
  <c r="R15" i="8"/>
  <c r="T15" i="8"/>
  <c r="V15" i="8"/>
  <c r="U15" i="8"/>
  <c r="W15" i="8"/>
  <c r="AQ15" i="8"/>
  <c r="AR15" i="8"/>
  <c r="AS15" i="8"/>
  <c r="AY15" i="8"/>
  <c r="BA15" i="8"/>
  <c r="AZ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O16" i="8"/>
  <c r="P16" i="8"/>
  <c r="Q16" i="8"/>
  <c r="R16" i="8"/>
  <c r="T16" i="8"/>
  <c r="V16" i="8"/>
  <c r="U16" i="8"/>
  <c r="W16" i="8"/>
  <c r="AP16" i="8"/>
  <c r="AQ16" i="8"/>
  <c r="AR16" i="8"/>
  <c r="AS16" i="8"/>
  <c r="AY16" i="8"/>
  <c r="BA16" i="8"/>
  <c r="AZ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O17" i="8"/>
  <c r="P17" i="8"/>
  <c r="Q17" i="8"/>
  <c r="R17" i="8"/>
  <c r="T17" i="8"/>
  <c r="V17" i="8"/>
  <c r="U17" i="8"/>
  <c r="W17" i="8"/>
  <c r="AP17" i="8"/>
  <c r="AQ17" i="8"/>
  <c r="AR17" i="8"/>
  <c r="AS17" i="8"/>
  <c r="AY17" i="8"/>
  <c r="BA17" i="8"/>
  <c r="AZ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O18" i="8"/>
  <c r="P18" i="8"/>
  <c r="Q18" i="8"/>
  <c r="R18" i="8"/>
  <c r="T18" i="8"/>
  <c r="V18" i="8"/>
  <c r="U18" i="8"/>
  <c r="W18" i="8"/>
  <c r="AP18" i="8"/>
  <c r="AQ18" i="8"/>
  <c r="AR18" i="8"/>
  <c r="AS18" i="8"/>
  <c r="AY18" i="8"/>
  <c r="BA18" i="8"/>
  <c r="AZ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O19" i="8"/>
  <c r="P19" i="8"/>
  <c r="Q19" i="8"/>
  <c r="R19" i="8"/>
  <c r="T19" i="8"/>
  <c r="V19" i="8"/>
  <c r="U19" i="8"/>
  <c r="W19" i="8"/>
  <c r="AP19" i="8"/>
  <c r="AQ19" i="8"/>
  <c r="AR19" i="8"/>
  <c r="AY19" i="8"/>
  <c r="BA19" i="8"/>
  <c r="AZ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O20" i="8"/>
  <c r="P20" i="8"/>
  <c r="Q20" i="8"/>
  <c r="R20" i="8"/>
  <c r="T20" i="8"/>
  <c r="V20" i="8"/>
  <c r="U20" i="8"/>
  <c r="W20" i="8"/>
  <c r="AP20" i="8"/>
  <c r="AQ20" i="8"/>
  <c r="AR20" i="8"/>
  <c r="AS20" i="8"/>
  <c r="AY20" i="8"/>
  <c r="BA20" i="8"/>
  <c r="AZ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O21" i="8"/>
  <c r="P21" i="8"/>
  <c r="Q21" i="8"/>
  <c r="R21" i="8"/>
  <c r="T21" i="8"/>
  <c r="V21" i="8"/>
  <c r="U21" i="8"/>
  <c r="W21" i="8"/>
  <c r="AP21" i="8"/>
  <c r="AQ21" i="8"/>
  <c r="AR21" i="8"/>
  <c r="AY21" i="8"/>
  <c r="BA21" i="8"/>
  <c r="AZ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O22" i="8"/>
  <c r="P22" i="8"/>
  <c r="Q22" i="8"/>
  <c r="R22" i="8"/>
  <c r="T22" i="8"/>
  <c r="V22" i="8"/>
  <c r="U22" i="8"/>
  <c r="W22" i="8"/>
  <c r="AP22" i="8"/>
  <c r="AQ22" i="8"/>
  <c r="AR22" i="8"/>
  <c r="AS22" i="8"/>
  <c r="AY22" i="8"/>
  <c r="BA22" i="8"/>
  <c r="AZ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O23" i="8"/>
  <c r="P23" i="8"/>
  <c r="Q23" i="8"/>
  <c r="R23" i="8"/>
  <c r="T23" i="8"/>
  <c r="V23" i="8"/>
  <c r="U23" i="8"/>
  <c r="W23" i="8"/>
  <c r="AP23" i="8"/>
  <c r="AQ23" i="8"/>
  <c r="AR23" i="8"/>
  <c r="AS23" i="8"/>
  <c r="AY23" i="8"/>
  <c r="BA23" i="8"/>
  <c r="AZ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O24" i="8"/>
  <c r="P24" i="8"/>
  <c r="Q24" i="8"/>
  <c r="R24" i="8"/>
  <c r="T24" i="8"/>
  <c r="V24" i="8"/>
  <c r="U24" i="8"/>
  <c r="W24" i="8"/>
  <c r="AP24" i="8"/>
  <c r="AQ24" i="8"/>
  <c r="AR24" i="8"/>
  <c r="AS24" i="8"/>
  <c r="AY24" i="8"/>
  <c r="BA24" i="8"/>
  <c r="AZ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O25" i="8"/>
  <c r="P25" i="8"/>
  <c r="Q25" i="8"/>
  <c r="R25" i="8"/>
  <c r="T25" i="8"/>
  <c r="V25" i="8"/>
  <c r="U25" i="8"/>
  <c r="W25" i="8"/>
  <c r="AP25" i="8"/>
  <c r="AQ25" i="8"/>
  <c r="AR25" i="8"/>
  <c r="AS25" i="8"/>
  <c r="AY25" i="8"/>
  <c r="BA25" i="8"/>
  <c r="AZ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O26" i="8"/>
  <c r="P26" i="8"/>
  <c r="Q26" i="8"/>
  <c r="R26" i="8"/>
  <c r="T26" i="8"/>
  <c r="V26" i="8"/>
  <c r="U26" i="8"/>
  <c r="W26" i="8"/>
  <c r="AP26" i="8"/>
  <c r="AQ26" i="8"/>
  <c r="AR26" i="8"/>
  <c r="AS26" i="8"/>
  <c r="AY26" i="8"/>
  <c r="BA26" i="8"/>
  <c r="AZ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O27" i="8"/>
  <c r="P27" i="8"/>
  <c r="Q27" i="8"/>
  <c r="R27" i="8"/>
  <c r="T27" i="8"/>
  <c r="V27" i="8"/>
  <c r="U27" i="8"/>
  <c r="W27" i="8"/>
  <c r="AP27" i="8"/>
  <c r="AQ27" i="8"/>
  <c r="AR27" i="8"/>
  <c r="AS27" i="8"/>
  <c r="AY27" i="8"/>
  <c r="BA27" i="8"/>
  <c r="AZ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O28" i="8"/>
  <c r="P28" i="8"/>
  <c r="Q28" i="8"/>
  <c r="R28" i="8"/>
  <c r="T28" i="8"/>
  <c r="V28" i="8"/>
  <c r="U28" i="8"/>
  <c r="W28" i="8"/>
  <c r="AP28" i="8"/>
  <c r="AQ28" i="8"/>
  <c r="AR28" i="8"/>
  <c r="AS28" i="8"/>
  <c r="AY28" i="8"/>
  <c r="BA28" i="8"/>
  <c r="AZ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O29" i="8"/>
  <c r="P29" i="8"/>
  <c r="Q29" i="8"/>
  <c r="R29" i="8"/>
  <c r="T29" i="8"/>
  <c r="V29" i="8"/>
  <c r="U29" i="8"/>
  <c r="W29" i="8"/>
  <c r="AP29" i="8"/>
  <c r="AQ29" i="8"/>
  <c r="AR29" i="8"/>
  <c r="AS29" i="8"/>
  <c r="AY29" i="8"/>
  <c r="BA29" i="8"/>
  <c r="AZ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O30" i="8"/>
  <c r="P30" i="8"/>
  <c r="Q30" i="8"/>
  <c r="R30" i="8"/>
  <c r="T30" i="8"/>
  <c r="V30" i="8"/>
  <c r="U30" i="8"/>
  <c r="W30" i="8"/>
  <c r="AP30" i="8"/>
  <c r="AQ30" i="8"/>
  <c r="AR30" i="8"/>
  <c r="AS30" i="8"/>
  <c r="AY30" i="8"/>
  <c r="BA30" i="8"/>
  <c r="AZ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O31" i="8"/>
  <c r="P31" i="8"/>
  <c r="Q31" i="8"/>
  <c r="R31" i="8"/>
  <c r="T31" i="8"/>
  <c r="V31" i="8"/>
  <c r="U31" i="8"/>
  <c r="W31" i="8"/>
  <c r="AP31" i="8"/>
  <c r="AQ31" i="8"/>
  <c r="AR31" i="8"/>
  <c r="AS31" i="8"/>
  <c r="AY31" i="8"/>
  <c r="BA31" i="8"/>
  <c r="AZ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O32" i="8"/>
  <c r="P32" i="8"/>
  <c r="Q32" i="8"/>
  <c r="R32" i="8"/>
  <c r="T32" i="8"/>
  <c r="V32" i="8"/>
  <c r="U32" i="8"/>
  <c r="W32" i="8"/>
  <c r="AP32" i="8"/>
  <c r="AQ32" i="8"/>
  <c r="AR32" i="8"/>
  <c r="AS32" i="8"/>
  <c r="AY32" i="8"/>
  <c r="BA32" i="8"/>
  <c r="AZ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O33" i="8"/>
  <c r="P33" i="8"/>
  <c r="Q33" i="8"/>
  <c r="R33" i="8"/>
  <c r="T33" i="8"/>
  <c r="V33" i="8"/>
  <c r="U33" i="8"/>
  <c r="W33" i="8"/>
  <c r="AP33" i="8"/>
  <c r="AQ33" i="8"/>
  <c r="AR33" i="8"/>
  <c r="AS33" i="8"/>
  <c r="AY33" i="8"/>
  <c r="BA33" i="8"/>
  <c r="AZ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O34" i="8"/>
  <c r="P34" i="8"/>
  <c r="Q34" i="8"/>
  <c r="R34" i="8"/>
  <c r="T34" i="8"/>
  <c r="V34" i="8"/>
  <c r="U34" i="8"/>
  <c r="W34" i="8"/>
  <c r="AP34" i="8"/>
  <c r="AQ34" i="8"/>
  <c r="AR34" i="8"/>
  <c r="AS34" i="8"/>
  <c r="AY34" i="8"/>
  <c r="BA34" i="8"/>
  <c r="AZ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O35" i="8"/>
  <c r="P35" i="8"/>
  <c r="Q35" i="8"/>
  <c r="R35" i="8"/>
  <c r="T35" i="8"/>
  <c r="V35" i="8"/>
  <c r="U35" i="8"/>
  <c r="W35" i="8"/>
  <c r="AP35" i="8"/>
  <c r="AQ35" i="8"/>
  <c r="AR35" i="8"/>
  <c r="AS35" i="8"/>
  <c r="AY35" i="8"/>
  <c r="BA35" i="8"/>
  <c r="AZ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O36" i="8"/>
  <c r="P36" i="8"/>
  <c r="Q36" i="8"/>
  <c r="R36" i="8"/>
  <c r="T36" i="8"/>
  <c r="V36" i="8"/>
  <c r="U36" i="8"/>
  <c r="W36" i="8"/>
  <c r="AP36" i="8"/>
  <c r="AQ36" i="8"/>
  <c r="AR36" i="8"/>
  <c r="AS36" i="8"/>
  <c r="AY36" i="8"/>
  <c r="BA36" i="8"/>
  <c r="AZ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O37" i="8"/>
  <c r="P37" i="8"/>
  <c r="Q37" i="8"/>
  <c r="R37" i="8"/>
  <c r="T37" i="8"/>
  <c r="V37" i="8"/>
  <c r="U37" i="8"/>
  <c r="W37" i="8"/>
  <c r="AP37" i="8"/>
  <c r="AQ37" i="8"/>
  <c r="AR37" i="8"/>
  <c r="AS37" i="8"/>
  <c r="AY37" i="8"/>
  <c r="BA37" i="8"/>
  <c r="AZ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O38" i="8"/>
  <c r="P38" i="8"/>
  <c r="Q38" i="8"/>
  <c r="R38" i="8"/>
  <c r="T38" i="8"/>
  <c r="V38" i="8"/>
  <c r="U38" i="8"/>
  <c r="W38" i="8"/>
  <c r="AP38" i="8"/>
  <c r="AQ38" i="8"/>
  <c r="AR38" i="8"/>
  <c r="AS38" i="8"/>
  <c r="AY38" i="8"/>
  <c r="BA38" i="8"/>
  <c r="AZ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O39" i="8"/>
  <c r="P39" i="8"/>
  <c r="Q39" i="8"/>
  <c r="R39" i="8"/>
  <c r="T39" i="8"/>
  <c r="V39" i="8"/>
  <c r="U39" i="8"/>
  <c r="W39" i="8"/>
  <c r="AP39" i="8"/>
  <c r="AQ39" i="8"/>
  <c r="AR39" i="8"/>
  <c r="AS39" i="8"/>
  <c r="AY39" i="8"/>
  <c r="BA39" i="8"/>
  <c r="AZ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O40" i="8"/>
  <c r="P40" i="8"/>
  <c r="Q40" i="8"/>
  <c r="R40" i="8"/>
  <c r="T40" i="8"/>
  <c r="V40" i="8"/>
  <c r="U40" i="8"/>
  <c r="W40" i="8"/>
  <c r="AP40" i="8"/>
  <c r="AQ40" i="8"/>
  <c r="AR40" i="8"/>
  <c r="AS40" i="8"/>
  <c r="AY40" i="8"/>
  <c r="BA40" i="8"/>
  <c r="AZ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O41" i="8"/>
  <c r="P41" i="8"/>
  <c r="Q41" i="8"/>
  <c r="R41" i="8"/>
  <c r="T41" i="8"/>
  <c r="V41" i="8"/>
  <c r="U41" i="8"/>
  <c r="W41" i="8"/>
  <c r="AP41" i="8"/>
  <c r="AQ41" i="8"/>
  <c r="AR41" i="8"/>
  <c r="AS41" i="8"/>
  <c r="AY41" i="8"/>
  <c r="BA41" i="8"/>
  <c r="AZ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O42" i="8"/>
  <c r="P42" i="8"/>
  <c r="Q42" i="8"/>
  <c r="R42" i="8"/>
  <c r="T42" i="8"/>
  <c r="V42" i="8"/>
  <c r="U42" i="8"/>
  <c r="W42" i="8"/>
  <c r="AP42" i="8"/>
  <c r="AQ42" i="8"/>
  <c r="AR42" i="8"/>
  <c r="AS42" i="8"/>
  <c r="AY42" i="8"/>
  <c r="BA42" i="8"/>
  <c r="AZ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O43" i="8"/>
  <c r="P43" i="8"/>
  <c r="Q43" i="8"/>
  <c r="R43" i="8"/>
  <c r="T43" i="8"/>
  <c r="V43" i="8"/>
  <c r="U43" i="8"/>
  <c r="W43" i="8"/>
  <c r="AP43" i="8"/>
  <c r="AQ43" i="8"/>
  <c r="AR43" i="8"/>
  <c r="AS43" i="8"/>
  <c r="AY43" i="8"/>
  <c r="BA43" i="8"/>
  <c r="AZ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O44" i="8"/>
  <c r="P44" i="8"/>
  <c r="Q44" i="8"/>
  <c r="R44" i="8"/>
  <c r="T44" i="8"/>
  <c r="V44" i="8"/>
  <c r="U44" i="8"/>
  <c r="W44" i="8"/>
  <c r="BF44" i="8"/>
  <c r="O45" i="8"/>
  <c r="P45" i="8"/>
  <c r="Q45" i="8"/>
  <c r="R45" i="8"/>
  <c r="T45" i="8"/>
  <c r="V45" i="8"/>
  <c r="U45" i="8"/>
  <c r="W45" i="8"/>
  <c r="BA45" i="8"/>
  <c r="BB45" i="8"/>
  <c r="BC45" i="8"/>
  <c r="O46" i="8"/>
  <c r="P46" i="8"/>
  <c r="Q46" i="8"/>
  <c r="R46" i="8"/>
  <c r="T46" i="8"/>
  <c r="V46" i="8"/>
  <c r="U46" i="8"/>
  <c r="W46" i="8"/>
  <c r="BA46" i="8"/>
  <c r="BB46" i="8"/>
  <c r="BC46" i="8"/>
  <c r="BE46" i="8"/>
  <c r="O47" i="8"/>
  <c r="P47" i="8"/>
  <c r="Q47" i="8"/>
  <c r="R47" i="8"/>
  <c r="T47" i="8"/>
  <c r="V47" i="8"/>
  <c r="U47" i="8"/>
  <c r="W47" i="8"/>
  <c r="BA47" i="8"/>
  <c r="BB47" i="8"/>
  <c r="BC47" i="8"/>
  <c r="BE47" i="8"/>
  <c r="O48" i="8"/>
  <c r="P48" i="8"/>
  <c r="Q48" i="8"/>
  <c r="R48" i="8"/>
  <c r="T48" i="8"/>
  <c r="V48" i="8"/>
  <c r="U48" i="8"/>
  <c r="W48" i="8"/>
  <c r="BA48" i="8"/>
  <c r="O49" i="8"/>
  <c r="P49" i="8"/>
  <c r="Q49" i="8"/>
  <c r="R49" i="8"/>
  <c r="T49" i="8"/>
  <c r="V49" i="8"/>
  <c r="U49" i="8"/>
  <c r="W49" i="8"/>
  <c r="BD49" i="8"/>
  <c r="O50" i="8"/>
  <c r="P50" i="8"/>
  <c r="Q50" i="8"/>
  <c r="R50" i="8"/>
  <c r="T50" i="8"/>
  <c r="V50" i="8"/>
  <c r="U50" i="8"/>
  <c r="W50" i="8"/>
  <c r="BD50" i="8"/>
  <c r="O51" i="8"/>
  <c r="P51" i="8"/>
  <c r="Q51" i="8"/>
  <c r="R51" i="8"/>
  <c r="T51" i="8"/>
  <c r="V51" i="8"/>
  <c r="U51" i="8"/>
  <c r="W51" i="8"/>
  <c r="O52" i="8"/>
  <c r="P52" i="8"/>
  <c r="Q52" i="8"/>
  <c r="R52" i="8"/>
  <c r="T52" i="8"/>
  <c r="V52" i="8"/>
  <c r="U52" i="8"/>
  <c r="W52" i="8"/>
  <c r="BA52" i="8"/>
  <c r="BE52" i="8"/>
  <c r="O53" i="8"/>
  <c r="P53" i="8"/>
  <c r="Q53" i="8"/>
  <c r="R53" i="8"/>
  <c r="T53" i="8"/>
  <c r="V53" i="8"/>
  <c r="U53" i="8"/>
  <c r="W53" i="8"/>
  <c r="BE53" i="8"/>
  <c r="O54" i="8"/>
  <c r="P54" i="8"/>
  <c r="Q54" i="8"/>
  <c r="R54" i="8"/>
  <c r="T54" i="8"/>
  <c r="V54" i="8"/>
  <c r="U54" i="8"/>
  <c r="W54" i="8"/>
  <c r="O55" i="8"/>
  <c r="P55" i="8"/>
  <c r="Q55" i="8"/>
  <c r="R55" i="8"/>
  <c r="T55" i="8"/>
  <c r="V55" i="8"/>
  <c r="U55" i="8"/>
  <c r="W55" i="8"/>
  <c r="O56" i="8"/>
  <c r="P56" i="8"/>
  <c r="Q56" i="8"/>
  <c r="R56" i="8"/>
  <c r="T56" i="8"/>
  <c r="V56" i="8"/>
  <c r="U56" i="8"/>
  <c r="W56" i="8"/>
  <c r="O57" i="8"/>
  <c r="P57" i="8"/>
  <c r="Q57" i="8"/>
  <c r="R57" i="8"/>
  <c r="T57" i="8"/>
  <c r="V57" i="8"/>
  <c r="U57" i="8"/>
  <c r="W57" i="8"/>
  <c r="O58" i="8"/>
  <c r="P58" i="8"/>
  <c r="Q58" i="8"/>
  <c r="R58" i="8"/>
  <c r="T58" i="8"/>
  <c r="V58" i="8"/>
  <c r="U58" i="8"/>
  <c r="W58" i="8"/>
  <c r="O59" i="8"/>
  <c r="P59" i="8"/>
  <c r="Q59" i="8"/>
  <c r="R59" i="8"/>
  <c r="T59" i="8"/>
  <c r="V59" i="8"/>
  <c r="U59" i="8"/>
  <c r="W59" i="8"/>
  <c r="O60" i="8"/>
  <c r="P60" i="8"/>
  <c r="Q60" i="8"/>
  <c r="R60" i="8"/>
  <c r="T60" i="8"/>
  <c r="V60" i="8"/>
  <c r="U60" i="8"/>
  <c r="W60" i="8"/>
  <c r="O61" i="8"/>
  <c r="P61" i="8"/>
  <c r="Q61" i="8"/>
  <c r="R61" i="8"/>
  <c r="T61" i="8"/>
  <c r="V61" i="8"/>
  <c r="U61" i="8"/>
  <c r="W61" i="8"/>
  <c r="O62" i="8"/>
  <c r="P62" i="8"/>
  <c r="Q62" i="8"/>
  <c r="R62" i="8"/>
  <c r="T62" i="8"/>
  <c r="V62" i="8"/>
  <c r="U62" i="8"/>
  <c r="W62" i="8"/>
  <c r="O63" i="8"/>
  <c r="P63" i="8"/>
  <c r="Q63" i="8"/>
  <c r="R63" i="8"/>
  <c r="T63" i="8"/>
  <c r="V63" i="8"/>
  <c r="U63" i="8"/>
  <c r="W63" i="8"/>
  <c r="O64" i="8"/>
  <c r="P64" i="8"/>
  <c r="Q64" i="8"/>
  <c r="R64" i="8"/>
  <c r="T64" i="8"/>
  <c r="V64" i="8"/>
  <c r="U64" i="8"/>
  <c r="W64" i="8"/>
  <c r="O65" i="8"/>
  <c r="P65" i="8"/>
  <c r="Q65" i="8"/>
  <c r="R65" i="8"/>
  <c r="T65" i="8"/>
  <c r="V65" i="8"/>
  <c r="U65" i="8"/>
  <c r="W65" i="8"/>
  <c r="O66" i="8"/>
  <c r="P66" i="8"/>
  <c r="Q66" i="8"/>
  <c r="R66" i="8"/>
  <c r="T66" i="8"/>
  <c r="V66" i="8"/>
  <c r="U66" i="8"/>
  <c r="W66" i="8"/>
  <c r="O67" i="8"/>
  <c r="P67" i="8"/>
  <c r="Q67" i="8"/>
  <c r="R67" i="8"/>
  <c r="T67" i="8"/>
  <c r="V67" i="8"/>
  <c r="U67" i="8"/>
  <c r="W67" i="8"/>
  <c r="O68" i="8"/>
  <c r="P68" i="8"/>
  <c r="Q68" i="8"/>
  <c r="R68" i="8"/>
  <c r="T68" i="8"/>
  <c r="V68" i="8"/>
  <c r="U68" i="8"/>
  <c r="W68" i="8"/>
  <c r="O69" i="8"/>
  <c r="P69" i="8"/>
  <c r="Q69" i="8"/>
  <c r="R69" i="8"/>
  <c r="T69" i="8"/>
  <c r="V69" i="8"/>
  <c r="U69" i="8"/>
  <c r="W69" i="8"/>
  <c r="O70" i="8"/>
  <c r="P70" i="8"/>
  <c r="Q70" i="8"/>
  <c r="R70" i="8"/>
  <c r="T70" i="8"/>
  <c r="V70" i="8"/>
  <c r="U70" i="8"/>
  <c r="W70" i="8"/>
  <c r="O71" i="8"/>
  <c r="P71" i="8"/>
  <c r="Q71" i="8"/>
  <c r="R71" i="8"/>
  <c r="T71" i="8"/>
  <c r="V71" i="8"/>
  <c r="U71" i="8"/>
  <c r="W71" i="8"/>
  <c r="O72" i="8"/>
  <c r="P72" i="8"/>
  <c r="Q72" i="8"/>
  <c r="R72" i="8"/>
  <c r="T72" i="8"/>
  <c r="V72" i="8"/>
  <c r="U72" i="8"/>
  <c r="W72" i="8"/>
  <c r="O73" i="8"/>
  <c r="P73" i="8"/>
  <c r="Q73" i="8"/>
  <c r="R73" i="8"/>
  <c r="T73" i="8"/>
  <c r="V73" i="8"/>
  <c r="U73" i="8"/>
  <c r="W73" i="8"/>
  <c r="O74" i="8"/>
  <c r="P74" i="8"/>
  <c r="Q74" i="8"/>
  <c r="R74" i="8"/>
  <c r="T74" i="8"/>
  <c r="V74" i="8"/>
  <c r="U74" i="8"/>
  <c r="W74" i="8"/>
  <c r="O75" i="8"/>
  <c r="P75" i="8"/>
  <c r="Q75" i="8"/>
  <c r="R75" i="8"/>
  <c r="T75" i="8"/>
  <c r="V75" i="8"/>
  <c r="U75" i="8"/>
  <c r="W75" i="8"/>
  <c r="O76" i="8"/>
  <c r="P76" i="8"/>
  <c r="Q76" i="8"/>
  <c r="R76" i="8"/>
  <c r="T76" i="8"/>
  <c r="V76" i="8"/>
  <c r="U76" i="8"/>
  <c r="W76" i="8"/>
  <c r="O77" i="8"/>
  <c r="P77" i="8"/>
  <c r="Q77" i="8"/>
  <c r="R77" i="8"/>
  <c r="T77" i="8"/>
  <c r="V77" i="8"/>
  <c r="U77" i="8"/>
  <c r="W77" i="8"/>
  <c r="O78" i="8"/>
  <c r="P78" i="8"/>
  <c r="Q78" i="8"/>
  <c r="R78" i="8"/>
  <c r="T78" i="8"/>
  <c r="V78" i="8"/>
  <c r="U78" i="8"/>
  <c r="W78" i="8"/>
  <c r="O79" i="8"/>
  <c r="P79" i="8"/>
  <c r="Q79" i="8"/>
  <c r="R79" i="8"/>
  <c r="T79" i="8"/>
  <c r="V79" i="8"/>
  <c r="U79" i="8"/>
  <c r="W79" i="8"/>
  <c r="O80" i="8"/>
  <c r="P80" i="8"/>
  <c r="Q80" i="8"/>
  <c r="R80" i="8"/>
  <c r="T80" i="8"/>
  <c r="V80" i="8"/>
  <c r="U80" i="8"/>
  <c r="W80" i="8"/>
  <c r="O81" i="8"/>
  <c r="P81" i="8"/>
  <c r="Q81" i="8"/>
  <c r="R81" i="8"/>
  <c r="T81" i="8"/>
  <c r="V81" i="8"/>
  <c r="U81" i="8"/>
  <c r="W81" i="8"/>
  <c r="O82" i="8"/>
  <c r="P82" i="8"/>
  <c r="Q82" i="8"/>
  <c r="R82" i="8"/>
  <c r="T82" i="8"/>
  <c r="V82" i="8"/>
  <c r="U82" i="8"/>
  <c r="W82" i="8"/>
  <c r="O83" i="8"/>
  <c r="P83" i="8"/>
  <c r="Q83" i="8"/>
  <c r="R83" i="8"/>
  <c r="T83" i="8"/>
  <c r="V83" i="8"/>
  <c r="U83" i="8"/>
  <c r="W83" i="8"/>
  <c r="O84" i="8"/>
  <c r="P84" i="8"/>
  <c r="Q84" i="8"/>
  <c r="R84" i="8"/>
  <c r="T84" i="8"/>
  <c r="V84" i="8"/>
  <c r="U84" i="8"/>
  <c r="W84" i="8"/>
  <c r="O85" i="8"/>
  <c r="P85" i="8"/>
  <c r="Q85" i="8"/>
  <c r="R85" i="8"/>
  <c r="T85" i="8"/>
  <c r="V85" i="8"/>
  <c r="U85" i="8"/>
  <c r="W85" i="8"/>
  <c r="O86" i="8"/>
  <c r="P86" i="8"/>
  <c r="Q86" i="8"/>
  <c r="R86" i="8"/>
  <c r="T86" i="8"/>
  <c r="V86" i="8"/>
  <c r="U86" i="8"/>
  <c r="W86" i="8"/>
  <c r="O87" i="8"/>
  <c r="P87" i="8"/>
  <c r="Q87" i="8"/>
  <c r="R87" i="8"/>
  <c r="T87" i="8"/>
  <c r="V87" i="8"/>
  <c r="U87" i="8"/>
  <c r="W87" i="8"/>
  <c r="O88" i="8"/>
  <c r="P88" i="8"/>
  <c r="Q88" i="8"/>
  <c r="R88" i="8"/>
  <c r="T88" i="8"/>
  <c r="V88" i="8"/>
  <c r="U88" i="8"/>
  <c r="W88" i="8"/>
  <c r="O89" i="8"/>
  <c r="P89" i="8"/>
  <c r="Q89" i="8"/>
  <c r="R89" i="8"/>
  <c r="T89" i="8"/>
  <c r="V89" i="8"/>
  <c r="U89" i="8"/>
  <c r="W89" i="8"/>
  <c r="O90" i="8"/>
  <c r="P90" i="8"/>
  <c r="Q90" i="8"/>
  <c r="R90" i="8"/>
  <c r="T90" i="8"/>
  <c r="V90" i="8"/>
  <c r="U90" i="8"/>
  <c r="W90" i="8"/>
  <c r="O91" i="8"/>
  <c r="P91" i="8"/>
  <c r="Q91" i="8"/>
  <c r="R91" i="8"/>
  <c r="T91" i="8"/>
  <c r="V91" i="8"/>
  <c r="U91" i="8"/>
  <c r="W91" i="8"/>
  <c r="O92" i="8"/>
  <c r="P92" i="8"/>
  <c r="Q92" i="8"/>
  <c r="R92" i="8"/>
  <c r="T92" i="8"/>
  <c r="V92" i="8"/>
  <c r="U92" i="8"/>
  <c r="W92" i="8"/>
  <c r="O93" i="8"/>
  <c r="P93" i="8"/>
  <c r="Q93" i="8"/>
  <c r="R93" i="8"/>
  <c r="T93" i="8"/>
  <c r="V93" i="8"/>
  <c r="U93" i="8"/>
  <c r="W93" i="8"/>
  <c r="O94" i="8"/>
  <c r="P94" i="8"/>
  <c r="Q94" i="8"/>
  <c r="R94" i="8"/>
  <c r="T94" i="8"/>
  <c r="V94" i="8"/>
  <c r="U94" i="8"/>
  <c r="W94" i="8"/>
  <c r="O95" i="8"/>
  <c r="P95" i="8"/>
  <c r="Q95" i="8"/>
  <c r="R95" i="8"/>
  <c r="T95" i="8"/>
  <c r="V95" i="8"/>
  <c r="U95" i="8"/>
  <c r="W95" i="8"/>
  <c r="O96" i="8"/>
  <c r="P96" i="8"/>
  <c r="Q96" i="8"/>
  <c r="R96" i="8"/>
  <c r="T96" i="8"/>
  <c r="V96" i="8"/>
  <c r="U96" i="8"/>
  <c r="W96" i="8"/>
  <c r="O97" i="8"/>
  <c r="P97" i="8"/>
  <c r="Q97" i="8"/>
  <c r="R97" i="8"/>
  <c r="T97" i="8"/>
  <c r="V97" i="8"/>
  <c r="U97" i="8"/>
  <c r="W97" i="8"/>
  <c r="O98" i="8"/>
  <c r="P98" i="8"/>
  <c r="Q98" i="8"/>
  <c r="R98" i="8"/>
  <c r="T98" i="8"/>
  <c r="V98" i="8"/>
  <c r="U98" i="8"/>
  <c r="W98" i="8"/>
  <c r="O99" i="8"/>
  <c r="P99" i="8"/>
  <c r="Q99" i="8"/>
  <c r="R99" i="8"/>
  <c r="T99" i="8"/>
  <c r="V99" i="8"/>
  <c r="U99" i="8"/>
  <c r="W99" i="8"/>
  <c r="O100" i="8"/>
  <c r="P100" i="8"/>
  <c r="Q100" i="8"/>
  <c r="R100" i="8"/>
  <c r="T100" i="8"/>
  <c r="V100" i="8"/>
  <c r="U100" i="8"/>
  <c r="W100" i="8"/>
  <c r="O101" i="8"/>
  <c r="P101" i="8"/>
  <c r="Q101" i="8"/>
  <c r="R101" i="8"/>
  <c r="T101" i="8"/>
  <c r="V101" i="8"/>
  <c r="U101" i="8"/>
  <c r="W101" i="8"/>
  <c r="O102" i="8"/>
  <c r="P102" i="8"/>
  <c r="Q102" i="8"/>
  <c r="R102" i="8"/>
  <c r="T102" i="8"/>
  <c r="V102" i="8"/>
  <c r="U102" i="8"/>
  <c r="W102" i="8"/>
  <c r="O103" i="8"/>
  <c r="P103" i="8"/>
  <c r="Q103" i="8"/>
  <c r="R103" i="8"/>
  <c r="T103" i="8"/>
  <c r="V103" i="8"/>
  <c r="U103" i="8"/>
  <c r="W103" i="8"/>
  <c r="O104" i="8"/>
  <c r="P104" i="8"/>
  <c r="Q104" i="8"/>
  <c r="R104" i="8"/>
  <c r="T104" i="8"/>
  <c r="V104" i="8"/>
  <c r="U104" i="8"/>
  <c r="W104" i="8"/>
  <c r="O105" i="8"/>
  <c r="P105" i="8"/>
  <c r="Q105" i="8"/>
  <c r="R105" i="8"/>
  <c r="T105" i="8"/>
  <c r="V105" i="8"/>
  <c r="U105" i="8"/>
  <c r="W105" i="8"/>
  <c r="O106" i="8"/>
  <c r="P106" i="8"/>
  <c r="Q106" i="8"/>
  <c r="R106" i="8"/>
  <c r="T106" i="8"/>
  <c r="V106" i="8"/>
  <c r="U106" i="8"/>
  <c r="W106" i="8"/>
  <c r="O107" i="8"/>
  <c r="P107" i="8"/>
  <c r="Q107" i="8"/>
  <c r="R107" i="8"/>
  <c r="T107" i="8"/>
  <c r="V107" i="8"/>
  <c r="U107" i="8"/>
  <c r="W107" i="8"/>
  <c r="O108" i="8"/>
  <c r="P108" i="8"/>
  <c r="Q108" i="8"/>
  <c r="R108" i="8"/>
  <c r="T108" i="8"/>
  <c r="V108" i="8"/>
  <c r="U108" i="8"/>
  <c r="W108" i="8"/>
  <c r="O109" i="8"/>
  <c r="P109" i="8"/>
  <c r="Q109" i="8"/>
  <c r="R109" i="8"/>
  <c r="T109" i="8"/>
  <c r="V109" i="8"/>
  <c r="U109" i="8"/>
  <c r="W109" i="8"/>
  <c r="O110" i="8"/>
  <c r="P110" i="8"/>
  <c r="Q110" i="8"/>
  <c r="R110" i="8"/>
  <c r="T110" i="8"/>
  <c r="V110" i="8"/>
  <c r="U110" i="8"/>
  <c r="W110" i="8"/>
  <c r="O111" i="8"/>
  <c r="P111" i="8"/>
  <c r="Q111" i="8"/>
  <c r="R111" i="8"/>
  <c r="T111" i="8"/>
  <c r="V111" i="8"/>
  <c r="U111" i="8"/>
  <c r="W111" i="8"/>
  <c r="O112" i="8"/>
  <c r="P112" i="8"/>
  <c r="Q112" i="8"/>
  <c r="R112" i="8"/>
  <c r="T112" i="8"/>
  <c r="V112" i="8"/>
  <c r="U112" i="8"/>
  <c r="W112" i="8"/>
  <c r="O113" i="8"/>
  <c r="P113" i="8"/>
  <c r="Q113" i="8"/>
  <c r="R113" i="8"/>
  <c r="T113" i="8"/>
  <c r="V113" i="8"/>
  <c r="U113" i="8"/>
  <c r="W113" i="8"/>
  <c r="O114" i="8"/>
  <c r="P114" i="8"/>
  <c r="Q114" i="8"/>
  <c r="R114" i="8"/>
  <c r="T114" i="8"/>
  <c r="V114" i="8"/>
  <c r="U114" i="8"/>
  <c r="W114" i="8"/>
  <c r="O115" i="8"/>
  <c r="P115" i="8"/>
  <c r="Q115" i="8"/>
  <c r="R115" i="8"/>
  <c r="T115" i="8"/>
  <c r="V115" i="8"/>
  <c r="U115" i="8"/>
  <c r="W115" i="8"/>
  <c r="O116" i="8"/>
  <c r="P116" i="8"/>
  <c r="Q116" i="8"/>
  <c r="R116" i="8"/>
  <c r="T116" i="8"/>
  <c r="V116" i="8"/>
  <c r="U116" i="8"/>
  <c r="W116" i="8"/>
  <c r="O117" i="8"/>
  <c r="P117" i="8"/>
  <c r="Q117" i="8"/>
  <c r="R117" i="8"/>
  <c r="T117" i="8"/>
  <c r="V117" i="8"/>
  <c r="U117" i="8"/>
  <c r="W117" i="8"/>
  <c r="O118" i="8"/>
  <c r="P118" i="8"/>
  <c r="Q118" i="8"/>
  <c r="R118" i="8"/>
  <c r="T118" i="8"/>
  <c r="V118" i="8"/>
  <c r="U118" i="8"/>
  <c r="W118" i="8"/>
  <c r="O119" i="8"/>
  <c r="P119" i="8"/>
  <c r="Q119" i="8"/>
  <c r="R119" i="8"/>
  <c r="T119" i="8"/>
  <c r="V119" i="8"/>
  <c r="U119" i="8"/>
  <c r="W119" i="8"/>
  <c r="O120" i="8"/>
  <c r="P120" i="8"/>
  <c r="Q120" i="8"/>
  <c r="R120" i="8"/>
  <c r="T120" i="8"/>
  <c r="V120" i="8"/>
  <c r="U120" i="8"/>
  <c r="W120" i="8"/>
  <c r="O121" i="8"/>
  <c r="P121" i="8"/>
  <c r="Q121" i="8"/>
  <c r="R121" i="8"/>
  <c r="T121" i="8"/>
  <c r="V121" i="8"/>
  <c r="U121" i="8"/>
  <c r="W121" i="8"/>
  <c r="O122" i="8"/>
  <c r="P122" i="8"/>
  <c r="Q122" i="8"/>
  <c r="R122" i="8"/>
  <c r="T122" i="8"/>
  <c r="V122" i="8"/>
  <c r="U122" i="8"/>
  <c r="W122" i="8"/>
  <c r="O123" i="8"/>
  <c r="P123" i="8"/>
  <c r="Q123" i="8"/>
  <c r="R123" i="8"/>
  <c r="T123" i="8"/>
  <c r="V123" i="8"/>
  <c r="U123" i="8"/>
  <c r="W123" i="8"/>
  <c r="O124" i="8"/>
  <c r="P124" i="8"/>
  <c r="Q124" i="8"/>
  <c r="R124" i="8"/>
  <c r="T124" i="8"/>
  <c r="V124" i="8"/>
  <c r="U124" i="8"/>
  <c r="W124" i="8"/>
  <c r="O125" i="8"/>
  <c r="P125" i="8"/>
  <c r="Q125" i="8"/>
  <c r="R125" i="8"/>
  <c r="T125" i="8"/>
  <c r="V125" i="8"/>
  <c r="U125" i="8"/>
  <c r="W125" i="8"/>
  <c r="O126" i="8"/>
  <c r="P126" i="8"/>
  <c r="Q126" i="8"/>
  <c r="R126" i="8"/>
  <c r="T126" i="8"/>
  <c r="V126" i="8"/>
  <c r="U126" i="8"/>
  <c r="W126" i="8"/>
  <c r="O127" i="8"/>
  <c r="P127" i="8"/>
  <c r="Q127" i="8"/>
  <c r="R127" i="8"/>
  <c r="T127" i="8"/>
  <c r="V127" i="8"/>
  <c r="U127" i="8"/>
  <c r="W127" i="8"/>
  <c r="O128" i="8"/>
  <c r="P128" i="8"/>
  <c r="Q128" i="8"/>
  <c r="R128" i="8"/>
  <c r="T128" i="8"/>
  <c r="V128" i="8"/>
  <c r="U128" i="8"/>
  <c r="W128" i="8"/>
  <c r="O129" i="8"/>
  <c r="P129" i="8"/>
  <c r="Q129" i="8"/>
  <c r="R129" i="8"/>
  <c r="T129" i="8"/>
  <c r="V129" i="8"/>
  <c r="U129" i="8"/>
  <c r="W129" i="8"/>
  <c r="O130" i="8"/>
  <c r="P130" i="8"/>
  <c r="Q130" i="8"/>
  <c r="R130" i="8"/>
  <c r="T130" i="8"/>
  <c r="V130" i="8"/>
  <c r="U130" i="8"/>
  <c r="W130" i="8"/>
  <c r="O131" i="8"/>
  <c r="P131" i="8"/>
  <c r="Q131" i="8"/>
  <c r="R131" i="8"/>
  <c r="T131" i="8"/>
  <c r="V131" i="8"/>
  <c r="U131" i="8"/>
  <c r="W131" i="8"/>
  <c r="O132" i="8"/>
  <c r="P132" i="8"/>
  <c r="Q132" i="8"/>
  <c r="R132" i="8"/>
  <c r="T132" i="8"/>
  <c r="V132" i="8"/>
  <c r="U132" i="8"/>
  <c r="W132" i="8"/>
  <c r="O133" i="8"/>
  <c r="P133" i="8"/>
  <c r="Q133" i="8"/>
  <c r="R133" i="8"/>
  <c r="T133" i="8"/>
  <c r="V133" i="8"/>
  <c r="U133" i="8"/>
  <c r="W133" i="8"/>
  <c r="Q135" i="8"/>
  <c r="R135" i="8"/>
  <c r="T135" i="8"/>
  <c r="U135" i="8"/>
  <c r="V135" i="8"/>
  <c r="Q136" i="8"/>
  <c r="T136" i="8"/>
  <c r="U136" i="8"/>
  <c r="V136" i="8"/>
  <c r="X136" i="8"/>
  <c r="P137" i="8"/>
  <c r="T137" i="8"/>
  <c r="U137" i="8"/>
  <c r="V137" i="8"/>
  <c r="X137" i="8"/>
  <c r="T138" i="8"/>
  <c r="W139" i="8"/>
  <c r="W140" i="8"/>
  <c r="T142" i="8"/>
  <c r="X142" i="8"/>
  <c r="X143" i="8"/>
  <c r="D2" i="10"/>
  <c r="E2" i="10"/>
  <c r="F2" i="10"/>
  <c r="G2" i="10"/>
  <c r="H2" i="10"/>
  <c r="I2" i="10"/>
  <c r="J2" i="10"/>
  <c r="L2" i="10"/>
  <c r="M2" i="10"/>
  <c r="N2" i="10"/>
  <c r="O2" i="10"/>
  <c r="R2" i="10"/>
  <c r="S2" i="10"/>
  <c r="T2" i="10"/>
  <c r="U2" i="10"/>
  <c r="V2" i="10"/>
  <c r="W2" i="10"/>
  <c r="X2" i="10"/>
  <c r="Y2" i="10"/>
  <c r="Z2" i="10"/>
  <c r="AA2" i="10"/>
  <c r="D3" i="10"/>
  <c r="E3" i="10"/>
  <c r="F3" i="10"/>
  <c r="G3" i="10"/>
  <c r="H3" i="10"/>
  <c r="I3" i="10"/>
  <c r="J3" i="10"/>
  <c r="L3" i="10"/>
  <c r="M3" i="10"/>
  <c r="N3" i="10"/>
  <c r="O3" i="10"/>
  <c r="R3" i="10"/>
  <c r="S3" i="10"/>
  <c r="T3" i="10"/>
  <c r="U3" i="10"/>
  <c r="V3" i="10"/>
  <c r="W3" i="10"/>
  <c r="X3" i="10"/>
  <c r="Y3" i="10"/>
  <c r="Z3" i="10"/>
  <c r="AA3" i="10"/>
  <c r="D4" i="10"/>
  <c r="E4" i="10"/>
  <c r="F4" i="10"/>
  <c r="G4" i="10"/>
  <c r="H4" i="10"/>
  <c r="I4" i="10"/>
  <c r="J4" i="10"/>
  <c r="L4" i="10"/>
  <c r="M4" i="10"/>
  <c r="N4" i="10"/>
  <c r="O4" i="10"/>
  <c r="R4" i="10"/>
  <c r="S4" i="10"/>
  <c r="T4" i="10"/>
  <c r="U4" i="10"/>
  <c r="V4" i="10"/>
  <c r="W4" i="10"/>
  <c r="X4" i="10"/>
  <c r="Y4" i="10"/>
  <c r="Z4" i="10"/>
  <c r="AA4" i="10"/>
  <c r="O4" i="9"/>
  <c r="P4" i="9"/>
  <c r="Q4" i="9"/>
  <c r="R4" i="9"/>
  <c r="T4" i="9"/>
  <c r="V4" i="9"/>
  <c r="U4" i="9"/>
  <c r="W4" i="9"/>
  <c r="AP4" i="9"/>
  <c r="AQ4" i="9"/>
  <c r="AR4" i="9"/>
  <c r="AS4" i="9"/>
  <c r="AU4" i="9"/>
  <c r="AP6" i="9"/>
  <c r="AV4" i="9"/>
  <c r="AP8" i="9"/>
  <c r="AW4" i="9"/>
  <c r="AP10" i="9"/>
  <c r="AX4" i="9"/>
  <c r="AY4" i="9"/>
  <c r="BA4" i="9"/>
  <c r="AZ4" i="9"/>
  <c r="BB4" i="9"/>
  <c r="BC4" i="9"/>
  <c r="BD4" i="9"/>
  <c r="AU6" i="9"/>
  <c r="AU7" i="9"/>
  <c r="BE4" i="9"/>
  <c r="BF4" i="9"/>
  <c r="BG4" i="9"/>
  <c r="BH4" i="9"/>
  <c r="BI4" i="9"/>
  <c r="BJ4" i="9"/>
  <c r="AV6" i="9"/>
  <c r="AV7" i="9"/>
  <c r="BK4" i="9"/>
  <c r="BL4" i="9"/>
  <c r="BM4" i="9"/>
  <c r="BN4" i="9"/>
  <c r="BO4" i="9"/>
  <c r="BP4" i="9"/>
  <c r="AW6" i="9"/>
  <c r="AW7" i="9"/>
  <c r="BQ4" i="9"/>
  <c r="BR4" i="9"/>
  <c r="BS4" i="9"/>
  <c r="BT4" i="9"/>
  <c r="BU4" i="9"/>
  <c r="BV4" i="9"/>
  <c r="AX6" i="9"/>
  <c r="AX7" i="9"/>
  <c r="BW4" i="9"/>
  <c r="BX4" i="9"/>
  <c r="BY4" i="9"/>
  <c r="BZ4" i="9"/>
  <c r="CA4" i="9"/>
  <c r="CB4" i="9"/>
  <c r="CC4" i="9"/>
  <c r="O5" i="9"/>
  <c r="P5" i="9"/>
  <c r="Q5" i="9"/>
  <c r="R5" i="9"/>
  <c r="T5" i="9"/>
  <c r="V5" i="9"/>
  <c r="U5" i="9"/>
  <c r="W5" i="9"/>
  <c r="AP5" i="9"/>
  <c r="AQ5" i="9"/>
  <c r="AR5" i="9"/>
  <c r="AS5" i="9"/>
  <c r="AP12" i="9"/>
  <c r="AU5" i="9"/>
  <c r="AP13" i="9"/>
  <c r="AV5" i="9"/>
  <c r="AP14" i="9"/>
  <c r="AW5" i="9"/>
  <c r="AP15" i="9"/>
  <c r="AX5" i="9"/>
  <c r="AY5" i="9"/>
  <c r="BA5" i="9"/>
  <c r="AZ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O6" i="9"/>
  <c r="P6" i="9"/>
  <c r="Q6" i="9"/>
  <c r="R6" i="9"/>
  <c r="T6" i="9"/>
  <c r="V6" i="9"/>
  <c r="U6" i="9"/>
  <c r="W6" i="9"/>
  <c r="AQ6" i="9"/>
  <c r="AR6" i="9"/>
  <c r="AS6" i="9"/>
  <c r="AY6" i="9"/>
  <c r="BA6" i="9"/>
  <c r="AZ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O7" i="9"/>
  <c r="P7" i="9"/>
  <c r="Q7" i="9"/>
  <c r="R7" i="9"/>
  <c r="T7" i="9"/>
  <c r="V7" i="9"/>
  <c r="U7" i="9"/>
  <c r="W7" i="9"/>
  <c r="AP7" i="9"/>
  <c r="AQ7" i="9"/>
  <c r="AR7" i="9"/>
  <c r="AS7" i="9"/>
  <c r="AY7" i="9"/>
  <c r="BA7" i="9"/>
  <c r="AZ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O8" i="9"/>
  <c r="P8" i="9"/>
  <c r="Q8" i="9"/>
  <c r="R8" i="9"/>
  <c r="T8" i="9"/>
  <c r="V8" i="9"/>
  <c r="U8" i="9"/>
  <c r="W8" i="9"/>
  <c r="AQ8" i="9"/>
  <c r="AR8" i="9"/>
  <c r="AS8" i="9"/>
  <c r="AY8" i="9"/>
  <c r="BA8" i="9"/>
  <c r="AZ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O9" i="9"/>
  <c r="P9" i="9"/>
  <c r="Q9" i="9"/>
  <c r="R9" i="9"/>
  <c r="T9" i="9"/>
  <c r="V9" i="9"/>
  <c r="U9" i="9"/>
  <c r="W9" i="9"/>
  <c r="AP9" i="9"/>
  <c r="AQ9" i="9"/>
  <c r="AR9" i="9"/>
  <c r="AS9" i="9"/>
  <c r="AY9" i="9"/>
  <c r="BA9" i="9"/>
  <c r="AZ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O10" i="9"/>
  <c r="P10" i="9"/>
  <c r="Q10" i="9"/>
  <c r="R10" i="9"/>
  <c r="T10" i="9"/>
  <c r="V10" i="9"/>
  <c r="U10" i="9"/>
  <c r="W10" i="9"/>
  <c r="AQ10" i="9"/>
  <c r="AR10" i="9"/>
  <c r="AY10" i="9"/>
  <c r="BA10" i="9"/>
  <c r="AZ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O11" i="9"/>
  <c r="P11" i="9"/>
  <c r="Q11" i="9"/>
  <c r="R11" i="9"/>
  <c r="T11" i="9"/>
  <c r="V11" i="9"/>
  <c r="U11" i="9"/>
  <c r="W11" i="9"/>
  <c r="AP11" i="9"/>
  <c r="AQ11" i="9"/>
  <c r="AR11" i="9"/>
  <c r="AS11" i="9"/>
  <c r="AY11" i="9"/>
  <c r="BA11" i="9"/>
  <c r="AZ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O12" i="9"/>
  <c r="P12" i="9"/>
  <c r="Q12" i="9"/>
  <c r="R12" i="9"/>
  <c r="T12" i="9"/>
  <c r="V12" i="9"/>
  <c r="U12" i="9"/>
  <c r="W12" i="9"/>
  <c r="AQ12" i="9"/>
  <c r="AR12" i="9"/>
  <c r="AS12" i="9"/>
  <c r="AY12" i="9"/>
  <c r="BA12" i="9"/>
  <c r="AZ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O13" i="9"/>
  <c r="P13" i="9"/>
  <c r="Q13" i="9"/>
  <c r="R13" i="9"/>
  <c r="T13" i="9"/>
  <c r="V13" i="9"/>
  <c r="U13" i="9"/>
  <c r="W13" i="9"/>
  <c r="AQ13" i="9"/>
  <c r="AR13" i="9"/>
  <c r="AS13" i="9"/>
  <c r="AY13" i="9"/>
  <c r="BA13" i="9"/>
  <c r="AZ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O14" i="9"/>
  <c r="P14" i="9"/>
  <c r="Q14" i="9"/>
  <c r="R14" i="9"/>
  <c r="T14" i="9"/>
  <c r="V14" i="9"/>
  <c r="U14" i="9"/>
  <c r="W14" i="9"/>
  <c r="AQ14" i="9"/>
  <c r="AR14" i="9"/>
  <c r="AS14" i="9"/>
  <c r="AY14" i="9"/>
  <c r="BA14" i="9"/>
  <c r="AZ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O15" i="9"/>
  <c r="P15" i="9"/>
  <c r="Q15" i="9"/>
  <c r="R15" i="9"/>
  <c r="T15" i="9"/>
  <c r="V15" i="9"/>
  <c r="U15" i="9"/>
  <c r="W15" i="9"/>
  <c r="AQ15" i="9"/>
  <c r="AR15" i="9"/>
  <c r="AS15" i="9"/>
  <c r="AY15" i="9"/>
  <c r="BA15" i="9"/>
  <c r="AZ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O16" i="9"/>
  <c r="P16" i="9"/>
  <c r="Q16" i="9"/>
  <c r="R16" i="9"/>
  <c r="T16" i="9"/>
  <c r="V16" i="9"/>
  <c r="U16" i="9"/>
  <c r="W16" i="9"/>
  <c r="AP16" i="9"/>
  <c r="AQ16" i="9"/>
  <c r="AR16" i="9"/>
  <c r="AS16" i="9"/>
  <c r="AY16" i="9"/>
  <c r="BA16" i="9"/>
  <c r="AZ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O17" i="9"/>
  <c r="P17" i="9"/>
  <c r="Q17" i="9"/>
  <c r="R17" i="9"/>
  <c r="T17" i="9"/>
  <c r="V17" i="9"/>
  <c r="U17" i="9"/>
  <c r="W17" i="9"/>
  <c r="AP17" i="9"/>
  <c r="AQ17" i="9"/>
  <c r="AR17" i="9"/>
  <c r="AS17" i="9"/>
  <c r="AY17" i="9"/>
  <c r="BA17" i="9"/>
  <c r="AZ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O18" i="9"/>
  <c r="P18" i="9"/>
  <c r="Q18" i="9"/>
  <c r="R18" i="9"/>
  <c r="T18" i="9"/>
  <c r="V18" i="9"/>
  <c r="U18" i="9"/>
  <c r="W18" i="9"/>
  <c r="AP18" i="9"/>
  <c r="AQ18" i="9"/>
  <c r="AR18" i="9"/>
  <c r="AS18" i="9"/>
  <c r="AY18" i="9"/>
  <c r="BA18" i="9"/>
  <c r="AZ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O19" i="9"/>
  <c r="P19" i="9"/>
  <c r="Q19" i="9"/>
  <c r="R19" i="9"/>
  <c r="T19" i="9"/>
  <c r="V19" i="9"/>
  <c r="U19" i="9"/>
  <c r="W19" i="9"/>
  <c r="AP19" i="9"/>
  <c r="AQ19" i="9"/>
  <c r="AR19" i="9"/>
  <c r="AY19" i="9"/>
  <c r="BA19" i="9"/>
  <c r="AZ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O20" i="9"/>
  <c r="P20" i="9"/>
  <c r="Q20" i="9"/>
  <c r="R20" i="9"/>
  <c r="T20" i="9"/>
  <c r="V20" i="9"/>
  <c r="U20" i="9"/>
  <c r="W20" i="9"/>
  <c r="AP20" i="9"/>
  <c r="AQ20" i="9"/>
  <c r="AR20" i="9"/>
  <c r="AS20" i="9"/>
  <c r="AY20" i="9"/>
  <c r="BA20" i="9"/>
  <c r="AZ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O21" i="9"/>
  <c r="P21" i="9"/>
  <c r="Q21" i="9"/>
  <c r="R21" i="9"/>
  <c r="T21" i="9"/>
  <c r="V21" i="9"/>
  <c r="U21" i="9"/>
  <c r="W21" i="9"/>
  <c r="AP21" i="9"/>
  <c r="AQ21" i="9"/>
  <c r="AR21" i="9"/>
  <c r="AY21" i="9"/>
  <c r="BA21" i="9"/>
  <c r="AZ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O22" i="9"/>
  <c r="P22" i="9"/>
  <c r="Q22" i="9"/>
  <c r="R22" i="9"/>
  <c r="T22" i="9"/>
  <c r="V22" i="9"/>
  <c r="U22" i="9"/>
  <c r="W22" i="9"/>
  <c r="AP22" i="9"/>
  <c r="AQ22" i="9"/>
  <c r="AR22" i="9"/>
  <c r="AS22" i="9"/>
  <c r="AY22" i="9"/>
  <c r="BA22" i="9"/>
  <c r="AZ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O23" i="9"/>
  <c r="P23" i="9"/>
  <c r="Q23" i="9"/>
  <c r="R23" i="9"/>
  <c r="T23" i="9"/>
  <c r="V23" i="9"/>
  <c r="U23" i="9"/>
  <c r="W23" i="9"/>
  <c r="AP23" i="9"/>
  <c r="AQ23" i="9"/>
  <c r="AR23" i="9"/>
  <c r="AS23" i="9"/>
  <c r="AY23" i="9"/>
  <c r="BA23" i="9"/>
  <c r="AZ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O24" i="9"/>
  <c r="P24" i="9"/>
  <c r="Q24" i="9"/>
  <c r="R24" i="9"/>
  <c r="T24" i="9"/>
  <c r="V24" i="9"/>
  <c r="U24" i="9"/>
  <c r="W24" i="9"/>
  <c r="AP24" i="9"/>
  <c r="AQ24" i="9"/>
  <c r="AR24" i="9"/>
  <c r="AS24" i="9"/>
  <c r="AY24" i="9"/>
  <c r="BA24" i="9"/>
  <c r="AZ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O25" i="9"/>
  <c r="P25" i="9"/>
  <c r="Q25" i="9"/>
  <c r="R25" i="9"/>
  <c r="T25" i="9"/>
  <c r="V25" i="9"/>
  <c r="U25" i="9"/>
  <c r="W25" i="9"/>
  <c r="AP25" i="9"/>
  <c r="AQ25" i="9"/>
  <c r="AR25" i="9"/>
  <c r="AS25" i="9"/>
  <c r="AY25" i="9"/>
  <c r="BA25" i="9"/>
  <c r="AZ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O26" i="9"/>
  <c r="P26" i="9"/>
  <c r="Q26" i="9"/>
  <c r="R26" i="9"/>
  <c r="T26" i="9"/>
  <c r="V26" i="9"/>
  <c r="U26" i="9"/>
  <c r="W26" i="9"/>
  <c r="AP26" i="9"/>
  <c r="AQ26" i="9"/>
  <c r="AR26" i="9"/>
  <c r="AS26" i="9"/>
  <c r="AY26" i="9"/>
  <c r="BA26" i="9"/>
  <c r="AZ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O27" i="9"/>
  <c r="P27" i="9"/>
  <c r="Q27" i="9"/>
  <c r="R27" i="9"/>
  <c r="T27" i="9"/>
  <c r="V27" i="9"/>
  <c r="U27" i="9"/>
  <c r="W27" i="9"/>
  <c r="AP27" i="9"/>
  <c r="AQ27" i="9"/>
  <c r="AR27" i="9"/>
  <c r="AS27" i="9"/>
  <c r="AY27" i="9"/>
  <c r="BA27" i="9"/>
  <c r="AZ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O28" i="9"/>
  <c r="P28" i="9"/>
  <c r="Q28" i="9"/>
  <c r="R28" i="9"/>
  <c r="T28" i="9"/>
  <c r="V28" i="9"/>
  <c r="U28" i="9"/>
  <c r="W28" i="9"/>
  <c r="AP28" i="9"/>
  <c r="AQ28" i="9"/>
  <c r="AR28" i="9"/>
  <c r="AS28" i="9"/>
  <c r="AY28" i="9"/>
  <c r="BA28" i="9"/>
  <c r="AZ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O29" i="9"/>
  <c r="P29" i="9"/>
  <c r="Q29" i="9"/>
  <c r="R29" i="9"/>
  <c r="T29" i="9"/>
  <c r="V29" i="9"/>
  <c r="U29" i="9"/>
  <c r="W29" i="9"/>
  <c r="AP29" i="9"/>
  <c r="AQ29" i="9"/>
  <c r="AR29" i="9"/>
  <c r="AS29" i="9"/>
  <c r="AY29" i="9"/>
  <c r="BA29" i="9"/>
  <c r="AZ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O30" i="9"/>
  <c r="P30" i="9"/>
  <c r="Q30" i="9"/>
  <c r="R30" i="9"/>
  <c r="T30" i="9"/>
  <c r="V30" i="9"/>
  <c r="U30" i="9"/>
  <c r="W30" i="9"/>
  <c r="AP30" i="9"/>
  <c r="AQ30" i="9"/>
  <c r="AR30" i="9"/>
  <c r="AS30" i="9"/>
  <c r="AY30" i="9"/>
  <c r="BA30" i="9"/>
  <c r="AZ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O31" i="9"/>
  <c r="P31" i="9"/>
  <c r="Q31" i="9"/>
  <c r="R31" i="9"/>
  <c r="T31" i="9"/>
  <c r="V31" i="9"/>
  <c r="U31" i="9"/>
  <c r="W31" i="9"/>
  <c r="AP31" i="9"/>
  <c r="AQ31" i="9"/>
  <c r="AR31" i="9"/>
  <c r="AS31" i="9"/>
  <c r="AY31" i="9"/>
  <c r="BA31" i="9"/>
  <c r="AZ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O32" i="9"/>
  <c r="P32" i="9"/>
  <c r="Q32" i="9"/>
  <c r="R32" i="9"/>
  <c r="T32" i="9"/>
  <c r="V32" i="9"/>
  <c r="U32" i="9"/>
  <c r="W32" i="9"/>
  <c r="AP32" i="9"/>
  <c r="AQ32" i="9"/>
  <c r="AR32" i="9"/>
  <c r="AS32" i="9"/>
  <c r="AY32" i="9"/>
  <c r="BA32" i="9"/>
  <c r="AZ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O33" i="9"/>
  <c r="P33" i="9"/>
  <c r="Q33" i="9"/>
  <c r="R33" i="9"/>
  <c r="T33" i="9"/>
  <c r="V33" i="9"/>
  <c r="U33" i="9"/>
  <c r="W33" i="9"/>
  <c r="AP33" i="9"/>
  <c r="AQ33" i="9"/>
  <c r="AR33" i="9"/>
  <c r="AS33" i="9"/>
  <c r="AY33" i="9"/>
  <c r="BA33" i="9"/>
  <c r="AZ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O34" i="9"/>
  <c r="P34" i="9"/>
  <c r="Q34" i="9"/>
  <c r="R34" i="9"/>
  <c r="T34" i="9"/>
  <c r="V34" i="9"/>
  <c r="U34" i="9"/>
  <c r="W34" i="9"/>
  <c r="AP34" i="9"/>
  <c r="AQ34" i="9"/>
  <c r="AR34" i="9"/>
  <c r="AS34" i="9"/>
  <c r="AY34" i="9"/>
  <c r="BA34" i="9"/>
  <c r="AZ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O35" i="9"/>
  <c r="P35" i="9"/>
  <c r="Q35" i="9"/>
  <c r="R35" i="9"/>
  <c r="T35" i="9"/>
  <c r="V35" i="9"/>
  <c r="U35" i="9"/>
  <c r="W35" i="9"/>
  <c r="AP35" i="9"/>
  <c r="AQ35" i="9"/>
  <c r="AR35" i="9"/>
  <c r="AS35" i="9"/>
  <c r="AY35" i="9"/>
  <c r="BA35" i="9"/>
  <c r="AZ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O36" i="9"/>
  <c r="P36" i="9"/>
  <c r="Q36" i="9"/>
  <c r="R36" i="9"/>
  <c r="T36" i="9"/>
  <c r="V36" i="9"/>
  <c r="U36" i="9"/>
  <c r="W36" i="9"/>
  <c r="AP36" i="9"/>
  <c r="AQ36" i="9"/>
  <c r="AR36" i="9"/>
  <c r="AS36" i="9"/>
  <c r="AY36" i="9"/>
  <c r="BA36" i="9"/>
  <c r="AZ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O37" i="9"/>
  <c r="P37" i="9"/>
  <c r="Q37" i="9"/>
  <c r="R37" i="9"/>
  <c r="T37" i="9"/>
  <c r="V37" i="9"/>
  <c r="U37" i="9"/>
  <c r="W37" i="9"/>
  <c r="AP37" i="9"/>
  <c r="AQ37" i="9"/>
  <c r="AR37" i="9"/>
  <c r="AS37" i="9"/>
  <c r="AY37" i="9"/>
  <c r="BA37" i="9"/>
  <c r="AZ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O38" i="9"/>
  <c r="P38" i="9"/>
  <c r="Q38" i="9"/>
  <c r="R38" i="9"/>
  <c r="T38" i="9"/>
  <c r="V38" i="9"/>
  <c r="U38" i="9"/>
  <c r="W38" i="9"/>
  <c r="AP38" i="9"/>
  <c r="AQ38" i="9"/>
  <c r="AR38" i="9"/>
  <c r="AS38" i="9"/>
  <c r="AY38" i="9"/>
  <c r="BA38" i="9"/>
  <c r="AZ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O39" i="9"/>
  <c r="P39" i="9"/>
  <c r="Q39" i="9"/>
  <c r="R39" i="9"/>
  <c r="T39" i="9"/>
  <c r="V39" i="9"/>
  <c r="U39" i="9"/>
  <c r="W39" i="9"/>
  <c r="AP39" i="9"/>
  <c r="AQ39" i="9"/>
  <c r="AR39" i="9"/>
  <c r="AS39" i="9"/>
  <c r="AY39" i="9"/>
  <c r="BA39" i="9"/>
  <c r="AZ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O40" i="9"/>
  <c r="P40" i="9"/>
  <c r="Q40" i="9"/>
  <c r="R40" i="9"/>
  <c r="T40" i="9"/>
  <c r="V40" i="9"/>
  <c r="U40" i="9"/>
  <c r="W40" i="9"/>
  <c r="AP40" i="9"/>
  <c r="AQ40" i="9"/>
  <c r="AR40" i="9"/>
  <c r="AS40" i="9"/>
  <c r="AY40" i="9"/>
  <c r="BA40" i="9"/>
  <c r="AZ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O41" i="9"/>
  <c r="P41" i="9"/>
  <c r="Q41" i="9"/>
  <c r="R41" i="9"/>
  <c r="T41" i="9"/>
  <c r="V41" i="9"/>
  <c r="U41" i="9"/>
  <c r="W41" i="9"/>
  <c r="AP41" i="9"/>
  <c r="AQ41" i="9"/>
  <c r="AR41" i="9"/>
  <c r="AS41" i="9"/>
  <c r="AY41" i="9"/>
  <c r="BA41" i="9"/>
  <c r="AZ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O42" i="9"/>
  <c r="P42" i="9"/>
  <c r="Q42" i="9"/>
  <c r="R42" i="9"/>
  <c r="T42" i="9"/>
  <c r="V42" i="9"/>
  <c r="U42" i="9"/>
  <c r="W42" i="9"/>
  <c r="AP42" i="9"/>
  <c r="AQ42" i="9"/>
  <c r="AR42" i="9"/>
  <c r="AS42" i="9"/>
  <c r="AY42" i="9"/>
  <c r="BA42" i="9"/>
  <c r="AZ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O43" i="9"/>
  <c r="P43" i="9"/>
  <c r="Q43" i="9"/>
  <c r="R43" i="9"/>
  <c r="T43" i="9"/>
  <c r="V43" i="9"/>
  <c r="U43" i="9"/>
  <c r="W43" i="9"/>
  <c r="AP43" i="9"/>
  <c r="AQ43" i="9"/>
  <c r="AR43" i="9"/>
  <c r="AS43" i="9"/>
  <c r="AY43" i="9"/>
  <c r="BA43" i="9"/>
  <c r="AZ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O44" i="9"/>
  <c r="P44" i="9"/>
  <c r="Q44" i="9"/>
  <c r="R44" i="9"/>
  <c r="T44" i="9"/>
  <c r="V44" i="9"/>
  <c r="U44" i="9"/>
  <c r="W44" i="9"/>
  <c r="BF44" i="9"/>
  <c r="O45" i="9"/>
  <c r="P45" i="9"/>
  <c r="Q45" i="9"/>
  <c r="R45" i="9"/>
  <c r="T45" i="9"/>
  <c r="V45" i="9"/>
  <c r="U45" i="9"/>
  <c r="W45" i="9"/>
  <c r="BA45" i="9"/>
  <c r="BB45" i="9"/>
  <c r="BC45" i="9"/>
  <c r="O46" i="9"/>
  <c r="P46" i="9"/>
  <c r="Q46" i="9"/>
  <c r="R46" i="9"/>
  <c r="T46" i="9"/>
  <c r="V46" i="9"/>
  <c r="U46" i="9"/>
  <c r="W46" i="9"/>
  <c r="BA46" i="9"/>
  <c r="BB46" i="9"/>
  <c r="BC46" i="9"/>
  <c r="BE46" i="9"/>
  <c r="O47" i="9"/>
  <c r="P47" i="9"/>
  <c r="Q47" i="9"/>
  <c r="R47" i="9"/>
  <c r="T47" i="9"/>
  <c r="V47" i="9"/>
  <c r="U47" i="9"/>
  <c r="W47" i="9"/>
  <c r="BA47" i="9"/>
  <c r="BB47" i="9"/>
  <c r="BC47" i="9"/>
  <c r="BE47" i="9"/>
  <c r="O48" i="9"/>
  <c r="P48" i="9"/>
  <c r="Q48" i="9"/>
  <c r="R48" i="9"/>
  <c r="T48" i="9"/>
  <c r="V48" i="9"/>
  <c r="U48" i="9"/>
  <c r="W48" i="9"/>
  <c r="BA48" i="9"/>
  <c r="O49" i="9"/>
  <c r="P49" i="9"/>
  <c r="Q49" i="9"/>
  <c r="R49" i="9"/>
  <c r="T49" i="9"/>
  <c r="V49" i="9"/>
  <c r="U49" i="9"/>
  <c r="W49" i="9"/>
  <c r="BD49" i="9"/>
  <c r="O50" i="9"/>
  <c r="P50" i="9"/>
  <c r="Q50" i="9"/>
  <c r="R50" i="9"/>
  <c r="T50" i="9"/>
  <c r="V50" i="9"/>
  <c r="U50" i="9"/>
  <c r="W50" i="9"/>
  <c r="BD50" i="9"/>
  <c r="O51" i="9"/>
  <c r="P51" i="9"/>
  <c r="Q51" i="9"/>
  <c r="R51" i="9"/>
  <c r="T51" i="9"/>
  <c r="V51" i="9"/>
  <c r="U51" i="9"/>
  <c r="W51" i="9"/>
  <c r="O52" i="9"/>
  <c r="P52" i="9"/>
  <c r="Q52" i="9"/>
  <c r="R52" i="9"/>
  <c r="T52" i="9"/>
  <c r="V52" i="9"/>
  <c r="U52" i="9"/>
  <c r="W52" i="9"/>
  <c r="BA52" i="9"/>
  <c r="BE52" i="9"/>
  <c r="O53" i="9"/>
  <c r="P53" i="9"/>
  <c r="Q53" i="9"/>
  <c r="R53" i="9"/>
  <c r="T53" i="9"/>
  <c r="V53" i="9"/>
  <c r="U53" i="9"/>
  <c r="W53" i="9"/>
  <c r="BE53" i="9"/>
  <c r="O54" i="9"/>
  <c r="P54" i="9"/>
  <c r="Q54" i="9"/>
  <c r="R54" i="9"/>
  <c r="T54" i="9"/>
  <c r="V54" i="9"/>
  <c r="U54" i="9"/>
  <c r="W54" i="9"/>
  <c r="O55" i="9"/>
  <c r="P55" i="9"/>
  <c r="Q55" i="9"/>
  <c r="R55" i="9"/>
  <c r="T55" i="9"/>
  <c r="V55" i="9"/>
  <c r="U55" i="9"/>
  <c r="W55" i="9"/>
  <c r="O56" i="9"/>
  <c r="P56" i="9"/>
  <c r="Q56" i="9"/>
  <c r="R56" i="9"/>
  <c r="T56" i="9"/>
  <c r="V56" i="9"/>
  <c r="U56" i="9"/>
  <c r="W56" i="9"/>
  <c r="O57" i="9"/>
  <c r="P57" i="9"/>
  <c r="Q57" i="9"/>
  <c r="R57" i="9"/>
  <c r="T57" i="9"/>
  <c r="V57" i="9"/>
  <c r="U57" i="9"/>
  <c r="W57" i="9"/>
  <c r="O58" i="9"/>
  <c r="P58" i="9"/>
  <c r="Q58" i="9"/>
  <c r="R58" i="9"/>
  <c r="T58" i="9"/>
  <c r="V58" i="9"/>
  <c r="U58" i="9"/>
  <c r="W58" i="9"/>
  <c r="O59" i="9"/>
  <c r="P59" i="9"/>
  <c r="Q59" i="9"/>
  <c r="R59" i="9"/>
  <c r="T59" i="9"/>
  <c r="V59" i="9"/>
  <c r="U59" i="9"/>
  <c r="W59" i="9"/>
  <c r="O60" i="9"/>
  <c r="P60" i="9"/>
  <c r="Q60" i="9"/>
  <c r="R60" i="9"/>
  <c r="T60" i="9"/>
  <c r="V60" i="9"/>
  <c r="U60" i="9"/>
  <c r="W60" i="9"/>
  <c r="O61" i="9"/>
  <c r="P61" i="9"/>
  <c r="Q61" i="9"/>
  <c r="R61" i="9"/>
  <c r="T61" i="9"/>
  <c r="V61" i="9"/>
  <c r="U61" i="9"/>
  <c r="W61" i="9"/>
  <c r="O62" i="9"/>
  <c r="P62" i="9"/>
  <c r="Q62" i="9"/>
  <c r="R62" i="9"/>
  <c r="T62" i="9"/>
  <c r="V62" i="9"/>
  <c r="U62" i="9"/>
  <c r="W62" i="9"/>
  <c r="O63" i="9"/>
  <c r="P63" i="9"/>
  <c r="Q63" i="9"/>
  <c r="R63" i="9"/>
  <c r="T63" i="9"/>
  <c r="V63" i="9"/>
  <c r="U63" i="9"/>
  <c r="W63" i="9"/>
  <c r="O64" i="9"/>
  <c r="P64" i="9"/>
  <c r="Q64" i="9"/>
  <c r="R64" i="9"/>
  <c r="T64" i="9"/>
  <c r="V64" i="9"/>
  <c r="U64" i="9"/>
  <c r="W64" i="9"/>
  <c r="O65" i="9"/>
  <c r="P65" i="9"/>
  <c r="Q65" i="9"/>
  <c r="R65" i="9"/>
  <c r="T65" i="9"/>
  <c r="V65" i="9"/>
  <c r="U65" i="9"/>
  <c r="W65" i="9"/>
  <c r="O66" i="9"/>
  <c r="P66" i="9"/>
  <c r="Q66" i="9"/>
  <c r="R66" i="9"/>
  <c r="T66" i="9"/>
  <c r="V66" i="9"/>
  <c r="U66" i="9"/>
  <c r="W66" i="9"/>
  <c r="O67" i="9"/>
  <c r="P67" i="9"/>
  <c r="Q67" i="9"/>
  <c r="R67" i="9"/>
  <c r="T67" i="9"/>
  <c r="V67" i="9"/>
  <c r="U67" i="9"/>
  <c r="W67" i="9"/>
  <c r="O68" i="9"/>
  <c r="P68" i="9"/>
  <c r="Q68" i="9"/>
  <c r="R68" i="9"/>
  <c r="T68" i="9"/>
  <c r="V68" i="9"/>
  <c r="U68" i="9"/>
  <c r="W68" i="9"/>
  <c r="O69" i="9"/>
  <c r="P69" i="9"/>
  <c r="Q69" i="9"/>
  <c r="R69" i="9"/>
  <c r="T69" i="9"/>
  <c r="V69" i="9"/>
  <c r="U69" i="9"/>
  <c r="W69" i="9"/>
  <c r="O70" i="9"/>
  <c r="P70" i="9"/>
  <c r="Q70" i="9"/>
  <c r="R70" i="9"/>
  <c r="T70" i="9"/>
  <c r="V70" i="9"/>
  <c r="U70" i="9"/>
  <c r="W70" i="9"/>
  <c r="O71" i="9"/>
  <c r="P71" i="9"/>
  <c r="Q71" i="9"/>
  <c r="R71" i="9"/>
  <c r="T71" i="9"/>
  <c r="V71" i="9"/>
  <c r="U71" i="9"/>
  <c r="W71" i="9"/>
  <c r="O72" i="9"/>
  <c r="P72" i="9"/>
  <c r="Q72" i="9"/>
  <c r="R72" i="9"/>
  <c r="T72" i="9"/>
  <c r="V72" i="9"/>
  <c r="U72" i="9"/>
  <c r="W72" i="9"/>
  <c r="O73" i="9"/>
  <c r="P73" i="9"/>
  <c r="Q73" i="9"/>
  <c r="R73" i="9"/>
  <c r="T73" i="9"/>
  <c r="V73" i="9"/>
  <c r="U73" i="9"/>
  <c r="W73" i="9"/>
  <c r="O74" i="9"/>
  <c r="P74" i="9"/>
  <c r="Q74" i="9"/>
  <c r="R74" i="9"/>
  <c r="T74" i="9"/>
  <c r="V74" i="9"/>
  <c r="U74" i="9"/>
  <c r="W74" i="9"/>
  <c r="O75" i="9"/>
  <c r="P75" i="9"/>
  <c r="Q75" i="9"/>
  <c r="R75" i="9"/>
  <c r="T75" i="9"/>
  <c r="V75" i="9"/>
  <c r="U75" i="9"/>
  <c r="W75" i="9"/>
  <c r="O76" i="9"/>
  <c r="P76" i="9"/>
  <c r="Q76" i="9"/>
  <c r="R76" i="9"/>
  <c r="T76" i="9"/>
  <c r="V76" i="9"/>
  <c r="U76" i="9"/>
  <c r="W76" i="9"/>
  <c r="O77" i="9"/>
  <c r="P77" i="9"/>
  <c r="Q77" i="9"/>
  <c r="R77" i="9"/>
  <c r="T77" i="9"/>
  <c r="V77" i="9"/>
  <c r="U77" i="9"/>
  <c r="W77" i="9"/>
  <c r="O78" i="9"/>
  <c r="P78" i="9"/>
  <c r="Q78" i="9"/>
  <c r="R78" i="9"/>
  <c r="T78" i="9"/>
  <c r="V78" i="9"/>
  <c r="U78" i="9"/>
  <c r="W78" i="9"/>
  <c r="O79" i="9"/>
  <c r="P79" i="9"/>
  <c r="Q79" i="9"/>
  <c r="R79" i="9"/>
  <c r="T79" i="9"/>
  <c r="V79" i="9"/>
  <c r="U79" i="9"/>
  <c r="W79" i="9"/>
  <c r="O80" i="9"/>
  <c r="P80" i="9"/>
  <c r="Q80" i="9"/>
  <c r="R80" i="9"/>
  <c r="T80" i="9"/>
  <c r="V80" i="9"/>
  <c r="U80" i="9"/>
  <c r="W80" i="9"/>
  <c r="O81" i="9"/>
  <c r="P81" i="9"/>
  <c r="Q81" i="9"/>
  <c r="R81" i="9"/>
  <c r="T81" i="9"/>
  <c r="V81" i="9"/>
  <c r="U81" i="9"/>
  <c r="W81" i="9"/>
  <c r="O82" i="9"/>
  <c r="P82" i="9"/>
  <c r="Q82" i="9"/>
  <c r="R82" i="9"/>
  <c r="T82" i="9"/>
  <c r="V82" i="9"/>
  <c r="U82" i="9"/>
  <c r="W82" i="9"/>
  <c r="O83" i="9"/>
  <c r="P83" i="9"/>
  <c r="Q83" i="9"/>
  <c r="R83" i="9"/>
  <c r="T83" i="9"/>
  <c r="V83" i="9"/>
  <c r="U83" i="9"/>
  <c r="W83" i="9"/>
  <c r="O84" i="9"/>
  <c r="P84" i="9"/>
  <c r="Q84" i="9"/>
  <c r="R84" i="9"/>
  <c r="T84" i="9"/>
  <c r="V84" i="9"/>
  <c r="U84" i="9"/>
  <c r="W84" i="9"/>
  <c r="O85" i="9"/>
  <c r="P85" i="9"/>
  <c r="Q85" i="9"/>
  <c r="R85" i="9"/>
  <c r="T85" i="9"/>
  <c r="V85" i="9"/>
  <c r="U85" i="9"/>
  <c r="W85" i="9"/>
  <c r="O86" i="9"/>
  <c r="P86" i="9"/>
  <c r="Q86" i="9"/>
  <c r="R86" i="9"/>
  <c r="T86" i="9"/>
  <c r="V86" i="9"/>
  <c r="U86" i="9"/>
  <c r="W86" i="9"/>
  <c r="O87" i="9"/>
  <c r="P87" i="9"/>
  <c r="Q87" i="9"/>
  <c r="R87" i="9"/>
  <c r="T87" i="9"/>
  <c r="V87" i="9"/>
  <c r="U87" i="9"/>
  <c r="W87" i="9"/>
  <c r="O88" i="9"/>
  <c r="P88" i="9"/>
  <c r="Q88" i="9"/>
  <c r="R88" i="9"/>
  <c r="T88" i="9"/>
  <c r="V88" i="9"/>
  <c r="U88" i="9"/>
  <c r="W88" i="9"/>
  <c r="O89" i="9"/>
  <c r="P89" i="9"/>
  <c r="Q89" i="9"/>
  <c r="R89" i="9"/>
  <c r="T89" i="9"/>
  <c r="V89" i="9"/>
  <c r="U89" i="9"/>
  <c r="W89" i="9"/>
  <c r="O90" i="9"/>
  <c r="P90" i="9"/>
  <c r="Q90" i="9"/>
  <c r="R90" i="9"/>
  <c r="T90" i="9"/>
  <c r="V90" i="9"/>
  <c r="U90" i="9"/>
  <c r="W90" i="9"/>
  <c r="O91" i="9"/>
  <c r="P91" i="9"/>
  <c r="Q91" i="9"/>
  <c r="R91" i="9"/>
  <c r="T91" i="9"/>
  <c r="V91" i="9"/>
  <c r="U91" i="9"/>
  <c r="W91" i="9"/>
  <c r="O92" i="9"/>
  <c r="P92" i="9"/>
  <c r="Q92" i="9"/>
  <c r="R92" i="9"/>
  <c r="T92" i="9"/>
  <c r="V92" i="9"/>
  <c r="U92" i="9"/>
  <c r="W92" i="9"/>
  <c r="O93" i="9"/>
  <c r="P93" i="9"/>
  <c r="Q93" i="9"/>
  <c r="R93" i="9"/>
  <c r="T93" i="9"/>
  <c r="V93" i="9"/>
  <c r="U93" i="9"/>
  <c r="W93" i="9"/>
  <c r="O94" i="9"/>
  <c r="P94" i="9"/>
  <c r="Q94" i="9"/>
  <c r="R94" i="9"/>
  <c r="T94" i="9"/>
  <c r="V94" i="9"/>
  <c r="U94" i="9"/>
  <c r="W94" i="9"/>
  <c r="O95" i="9"/>
  <c r="P95" i="9"/>
  <c r="Q95" i="9"/>
  <c r="R95" i="9"/>
  <c r="T95" i="9"/>
  <c r="V95" i="9"/>
  <c r="U95" i="9"/>
  <c r="W95" i="9"/>
  <c r="O96" i="9"/>
  <c r="P96" i="9"/>
  <c r="Q96" i="9"/>
  <c r="R96" i="9"/>
  <c r="T96" i="9"/>
  <c r="V96" i="9"/>
  <c r="U96" i="9"/>
  <c r="W96" i="9"/>
  <c r="O97" i="9"/>
  <c r="P97" i="9"/>
  <c r="Q97" i="9"/>
  <c r="R97" i="9"/>
  <c r="T97" i="9"/>
  <c r="V97" i="9"/>
  <c r="U97" i="9"/>
  <c r="W97" i="9"/>
  <c r="O98" i="9"/>
  <c r="P98" i="9"/>
  <c r="Q98" i="9"/>
  <c r="R98" i="9"/>
  <c r="T98" i="9"/>
  <c r="V98" i="9"/>
  <c r="U98" i="9"/>
  <c r="W98" i="9"/>
  <c r="O99" i="9"/>
  <c r="P99" i="9"/>
  <c r="Q99" i="9"/>
  <c r="R99" i="9"/>
  <c r="T99" i="9"/>
  <c r="V99" i="9"/>
  <c r="U99" i="9"/>
  <c r="W99" i="9"/>
  <c r="O100" i="9"/>
  <c r="P100" i="9"/>
  <c r="Q100" i="9"/>
  <c r="R100" i="9"/>
  <c r="T100" i="9"/>
  <c r="V100" i="9"/>
  <c r="U100" i="9"/>
  <c r="W100" i="9"/>
  <c r="O101" i="9"/>
  <c r="P101" i="9"/>
  <c r="Q101" i="9"/>
  <c r="R101" i="9"/>
  <c r="T101" i="9"/>
  <c r="V101" i="9"/>
  <c r="U101" i="9"/>
  <c r="W101" i="9"/>
  <c r="O102" i="9"/>
  <c r="P102" i="9"/>
  <c r="Q102" i="9"/>
  <c r="R102" i="9"/>
  <c r="T102" i="9"/>
  <c r="V102" i="9"/>
  <c r="U102" i="9"/>
  <c r="W102" i="9"/>
  <c r="O103" i="9"/>
  <c r="P103" i="9"/>
  <c r="Q103" i="9"/>
  <c r="R103" i="9"/>
  <c r="T103" i="9"/>
  <c r="V103" i="9"/>
  <c r="U103" i="9"/>
  <c r="W103" i="9"/>
  <c r="O104" i="9"/>
  <c r="P104" i="9"/>
  <c r="Q104" i="9"/>
  <c r="R104" i="9"/>
  <c r="T104" i="9"/>
  <c r="V104" i="9"/>
  <c r="U104" i="9"/>
  <c r="W104" i="9"/>
  <c r="O105" i="9"/>
  <c r="P105" i="9"/>
  <c r="Q105" i="9"/>
  <c r="R105" i="9"/>
  <c r="T105" i="9"/>
  <c r="V105" i="9"/>
  <c r="U105" i="9"/>
  <c r="W105" i="9"/>
  <c r="O106" i="9"/>
  <c r="P106" i="9"/>
  <c r="Q106" i="9"/>
  <c r="R106" i="9"/>
  <c r="T106" i="9"/>
  <c r="V106" i="9"/>
  <c r="U106" i="9"/>
  <c r="W106" i="9"/>
  <c r="O107" i="9"/>
  <c r="P107" i="9"/>
  <c r="Q107" i="9"/>
  <c r="R107" i="9"/>
  <c r="T107" i="9"/>
  <c r="V107" i="9"/>
  <c r="U107" i="9"/>
  <c r="W107" i="9"/>
  <c r="O108" i="9"/>
  <c r="P108" i="9"/>
  <c r="Q108" i="9"/>
  <c r="R108" i="9"/>
  <c r="T108" i="9"/>
  <c r="V108" i="9"/>
  <c r="U108" i="9"/>
  <c r="W108" i="9"/>
  <c r="O109" i="9"/>
  <c r="P109" i="9"/>
  <c r="Q109" i="9"/>
  <c r="R109" i="9"/>
  <c r="T109" i="9"/>
  <c r="V109" i="9"/>
  <c r="U109" i="9"/>
  <c r="W109" i="9"/>
  <c r="O110" i="9"/>
  <c r="P110" i="9"/>
  <c r="Q110" i="9"/>
  <c r="R110" i="9"/>
  <c r="T110" i="9"/>
  <c r="V110" i="9"/>
  <c r="U110" i="9"/>
  <c r="W110" i="9"/>
  <c r="O111" i="9"/>
  <c r="P111" i="9"/>
  <c r="Q111" i="9"/>
  <c r="R111" i="9"/>
  <c r="T111" i="9"/>
  <c r="V111" i="9"/>
  <c r="U111" i="9"/>
  <c r="W111" i="9"/>
  <c r="O112" i="9"/>
  <c r="P112" i="9"/>
  <c r="Q112" i="9"/>
  <c r="R112" i="9"/>
  <c r="T112" i="9"/>
  <c r="V112" i="9"/>
  <c r="U112" i="9"/>
  <c r="W112" i="9"/>
  <c r="O113" i="9"/>
  <c r="P113" i="9"/>
  <c r="Q113" i="9"/>
  <c r="R113" i="9"/>
  <c r="T113" i="9"/>
  <c r="V113" i="9"/>
  <c r="U113" i="9"/>
  <c r="W113" i="9"/>
  <c r="O114" i="9"/>
  <c r="P114" i="9"/>
  <c r="Q114" i="9"/>
  <c r="R114" i="9"/>
  <c r="T114" i="9"/>
  <c r="V114" i="9"/>
  <c r="U114" i="9"/>
  <c r="W114" i="9"/>
  <c r="O115" i="9"/>
  <c r="P115" i="9"/>
  <c r="Q115" i="9"/>
  <c r="R115" i="9"/>
  <c r="T115" i="9"/>
  <c r="V115" i="9"/>
  <c r="U115" i="9"/>
  <c r="W115" i="9"/>
  <c r="O116" i="9"/>
  <c r="P116" i="9"/>
  <c r="Q116" i="9"/>
  <c r="R116" i="9"/>
  <c r="T116" i="9"/>
  <c r="V116" i="9"/>
  <c r="U116" i="9"/>
  <c r="W116" i="9"/>
  <c r="O117" i="9"/>
  <c r="P117" i="9"/>
  <c r="Q117" i="9"/>
  <c r="R117" i="9"/>
  <c r="T117" i="9"/>
  <c r="V117" i="9"/>
  <c r="U117" i="9"/>
  <c r="W117" i="9"/>
  <c r="O118" i="9"/>
  <c r="P118" i="9"/>
  <c r="Q118" i="9"/>
  <c r="R118" i="9"/>
  <c r="T118" i="9"/>
  <c r="V118" i="9"/>
  <c r="U118" i="9"/>
  <c r="W118" i="9"/>
  <c r="O119" i="9"/>
  <c r="P119" i="9"/>
  <c r="Q119" i="9"/>
  <c r="R119" i="9"/>
  <c r="T119" i="9"/>
  <c r="V119" i="9"/>
  <c r="U119" i="9"/>
  <c r="W119" i="9"/>
  <c r="O120" i="9"/>
  <c r="P120" i="9"/>
  <c r="Q120" i="9"/>
  <c r="R120" i="9"/>
  <c r="T120" i="9"/>
  <c r="V120" i="9"/>
  <c r="U120" i="9"/>
  <c r="W120" i="9"/>
  <c r="O121" i="9"/>
  <c r="P121" i="9"/>
  <c r="Q121" i="9"/>
  <c r="R121" i="9"/>
  <c r="T121" i="9"/>
  <c r="V121" i="9"/>
  <c r="U121" i="9"/>
  <c r="W121" i="9"/>
  <c r="O122" i="9"/>
  <c r="P122" i="9"/>
  <c r="Q122" i="9"/>
  <c r="R122" i="9"/>
  <c r="T122" i="9"/>
  <c r="V122" i="9"/>
  <c r="U122" i="9"/>
  <c r="W122" i="9"/>
  <c r="O123" i="9"/>
  <c r="P123" i="9"/>
  <c r="Q123" i="9"/>
  <c r="R123" i="9"/>
  <c r="T123" i="9"/>
  <c r="V123" i="9"/>
  <c r="U123" i="9"/>
  <c r="W123" i="9"/>
  <c r="O124" i="9"/>
  <c r="P124" i="9"/>
  <c r="Q124" i="9"/>
  <c r="R124" i="9"/>
  <c r="T124" i="9"/>
  <c r="V124" i="9"/>
  <c r="U124" i="9"/>
  <c r="W124" i="9"/>
  <c r="O125" i="9"/>
  <c r="P125" i="9"/>
  <c r="Q125" i="9"/>
  <c r="R125" i="9"/>
  <c r="T125" i="9"/>
  <c r="V125" i="9"/>
  <c r="U125" i="9"/>
  <c r="W125" i="9"/>
  <c r="O126" i="9"/>
  <c r="P126" i="9"/>
  <c r="Q126" i="9"/>
  <c r="R126" i="9"/>
  <c r="T126" i="9"/>
  <c r="V126" i="9"/>
  <c r="U126" i="9"/>
  <c r="W126" i="9"/>
  <c r="O127" i="9"/>
  <c r="P127" i="9"/>
  <c r="Q127" i="9"/>
  <c r="R127" i="9"/>
  <c r="T127" i="9"/>
  <c r="V127" i="9"/>
  <c r="U127" i="9"/>
  <c r="W127" i="9"/>
  <c r="O128" i="9"/>
  <c r="P128" i="9"/>
  <c r="Q128" i="9"/>
  <c r="R128" i="9"/>
  <c r="T128" i="9"/>
  <c r="V128" i="9"/>
  <c r="U128" i="9"/>
  <c r="W128" i="9"/>
  <c r="O129" i="9"/>
  <c r="P129" i="9"/>
  <c r="Q129" i="9"/>
  <c r="R129" i="9"/>
  <c r="T129" i="9"/>
  <c r="V129" i="9"/>
  <c r="U129" i="9"/>
  <c r="W129" i="9"/>
  <c r="O130" i="9"/>
  <c r="P130" i="9"/>
  <c r="Q130" i="9"/>
  <c r="R130" i="9"/>
  <c r="T130" i="9"/>
  <c r="V130" i="9"/>
  <c r="U130" i="9"/>
  <c r="W130" i="9"/>
  <c r="O131" i="9"/>
  <c r="P131" i="9"/>
  <c r="Q131" i="9"/>
  <c r="R131" i="9"/>
  <c r="T131" i="9"/>
  <c r="V131" i="9"/>
  <c r="U131" i="9"/>
  <c r="W131" i="9"/>
  <c r="O132" i="9"/>
  <c r="P132" i="9"/>
  <c r="Q132" i="9"/>
  <c r="R132" i="9"/>
  <c r="T132" i="9"/>
  <c r="V132" i="9"/>
  <c r="U132" i="9"/>
  <c r="W132" i="9"/>
  <c r="O133" i="9"/>
  <c r="P133" i="9"/>
  <c r="Q133" i="9"/>
  <c r="R133" i="9"/>
  <c r="T133" i="9"/>
  <c r="V133" i="9"/>
  <c r="U133" i="9"/>
  <c r="W133" i="9"/>
  <c r="Q135" i="9"/>
  <c r="R135" i="9"/>
  <c r="T135" i="9"/>
  <c r="U135" i="9"/>
  <c r="V135" i="9"/>
  <c r="P136" i="9"/>
  <c r="T136" i="9"/>
  <c r="U136" i="9"/>
  <c r="V136" i="9"/>
  <c r="X136" i="9"/>
  <c r="T137" i="9"/>
  <c r="U137" i="9"/>
  <c r="V137" i="9"/>
  <c r="X137" i="9"/>
  <c r="T138" i="9"/>
  <c r="W139" i="9"/>
  <c r="W140" i="9"/>
  <c r="T142" i="9"/>
  <c r="X142" i="9"/>
  <c r="X143" i="9"/>
  <c r="B2" i="11"/>
  <c r="C2" i="11"/>
  <c r="E2" i="11"/>
  <c r="F2" i="11"/>
  <c r="G2" i="11"/>
  <c r="H2" i="11"/>
  <c r="I2" i="11"/>
  <c r="J2" i="11"/>
  <c r="L2" i="11"/>
  <c r="M2" i="11"/>
  <c r="N2" i="11"/>
  <c r="O2" i="11"/>
  <c r="AQ2" i="11"/>
  <c r="AR2" i="11"/>
  <c r="AS2" i="11"/>
  <c r="BF2" i="11"/>
  <c r="BG2" i="11"/>
  <c r="BT2" i="11"/>
  <c r="BU2" i="11"/>
  <c r="BW2" i="11"/>
  <c r="BY2" i="11"/>
  <c r="CH2" i="11"/>
  <c r="CI2" i="11"/>
  <c r="CJ2" i="11"/>
  <c r="CR2" i="11"/>
  <c r="CS2" i="11"/>
  <c r="CT2" i="11"/>
  <c r="DB2" i="11"/>
  <c r="DC2" i="11"/>
  <c r="DD2" i="11"/>
  <c r="B3" i="11"/>
  <c r="C3" i="11"/>
  <c r="E3" i="11"/>
  <c r="F3" i="11"/>
  <c r="G3" i="11"/>
  <c r="H3" i="11"/>
  <c r="I3" i="11"/>
  <c r="J3" i="11"/>
  <c r="L3" i="11"/>
  <c r="M3" i="11"/>
  <c r="N3" i="11"/>
  <c r="O3" i="11"/>
  <c r="AQ3" i="11"/>
  <c r="AR3" i="11"/>
  <c r="AS3" i="11"/>
  <c r="BF3" i="11"/>
  <c r="BG3" i="11"/>
  <c r="BT3" i="11"/>
  <c r="BU3" i="11"/>
  <c r="BW3" i="11"/>
  <c r="BY3" i="11"/>
  <c r="CH3" i="11"/>
  <c r="CI3" i="11"/>
  <c r="CJ3" i="11"/>
  <c r="CR3" i="11"/>
  <c r="CS3" i="11"/>
  <c r="CT3" i="11"/>
  <c r="DB3" i="11"/>
  <c r="DC3" i="11"/>
  <c r="DD3" i="11"/>
  <c r="B4" i="11"/>
  <c r="C4" i="11"/>
  <c r="E4" i="11"/>
  <c r="F4" i="11"/>
  <c r="G4" i="11"/>
  <c r="H4" i="11"/>
  <c r="I4" i="11"/>
  <c r="J4" i="11"/>
  <c r="L4" i="11"/>
  <c r="M4" i="11"/>
  <c r="N4" i="11"/>
  <c r="O4" i="11"/>
  <c r="AQ4" i="11"/>
  <c r="AR4" i="11"/>
  <c r="AS4" i="11"/>
  <c r="BF4" i="11"/>
  <c r="BG4" i="11"/>
  <c r="BT4" i="11"/>
  <c r="BU4" i="11"/>
  <c r="BW4" i="11"/>
  <c r="BY4" i="11"/>
  <c r="CH4" i="11"/>
  <c r="CI4" i="11"/>
  <c r="CJ4" i="11"/>
  <c r="CR4" i="11"/>
  <c r="CS4" i="11"/>
  <c r="CT4" i="11"/>
  <c r="DB4" i="11"/>
  <c r="DC4" i="11"/>
  <c r="DD4" i="11"/>
  <c r="B5" i="11"/>
  <c r="C5" i="11"/>
  <c r="E5" i="11"/>
  <c r="F5" i="11"/>
  <c r="G5" i="11"/>
  <c r="H5" i="11"/>
  <c r="I5" i="11"/>
  <c r="J5" i="11"/>
  <c r="L5" i="11"/>
  <c r="M5" i="11"/>
  <c r="N5" i="11"/>
  <c r="O5" i="11"/>
  <c r="AQ5" i="11"/>
  <c r="AR5" i="11"/>
  <c r="AS5" i="11"/>
  <c r="BF5" i="11"/>
  <c r="BG5" i="11"/>
  <c r="BT5" i="11"/>
  <c r="BU5" i="11"/>
  <c r="BW5" i="11"/>
  <c r="BY5" i="11"/>
  <c r="CH5" i="11"/>
  <c r="CI5" i="11"/>
  <c r="CJ5" i="11"/>
  <c r="CR5" i="11"/>
  <c r="CS5" i="11"/>
  <c r="CT5" i="11"/>
  <c r="DB5" i="11"/>
  <c r="DC5" i="11"/>
  <c r="DD5" i="11"/>
  <c r="B6" i="11"/>
  <c r="C6" i="11"/>
  <c r="E6" i="11"/>
  <c r="F6" i="11"/>
  <c r="G6" i="11"/>
  <c r="H6" i="11"/>
  <c r="I6" i="11"/>
  <c r="J6" i="11"/>
  <c r="L6" i="11"/>
  <c r="M6" i="11"/>
  <c r="N6" i="11"/>
  <c r="O6" i="11"/>
  <c r="AQ6" i="11"/>
  <c r="AR6" i="11"/>
  <c r="AS6" i="11"/>
  <c r="BF6" i="11"/>
  <c r="BG6" i="11"/>
  <c r="BT6" i="11"/>
  <c r="BU6" i="11"/>
  <c r="BW6" i="11"/>
  <c r="BY6" i="11"/>
  <c r="CH6" i="11"/>
  <c r="CI6" i="11"/>
  <c r="CJ6" i="11"/>
  <c r="CR6" i="11"/>
  <c r="CS6" i="11"/>
  <c r="CT6" i="11"/>
  <c r="DB6" i="11"/>
  <c r="DC6" i="11"/>
  <c r="DD6" i="11"/>
  <c r="B7" i="11"/>
  <c r="C7" i="11"/>
  <c r="E7" i="11"/>
  <c r="F7" i="11"/>
  <c r="G7" i="11"/>
  <c r="H7" i="11"/>
  <c r="I7" i="11"/>
  <c r="J7" i="11"/>
  <c r="L7" i="11"/>
  <c r="M7" i="11"/>
  <c r="N7" i="11"/>
  <c r="O7" i="11"/>
  <c r="AQ7" i="11"/>
  <c r="AR7" i="11"/>
  <c r="AS7" i="11"/>
  <c r="BF7" i="11"/>
  <c r="BG7" i="11"/>
  <c r="BT7" i="11"/>
  <c r="BU7" i="11"/>
  <c r="BW7" i="11"/>
  <c r="BY7" i="11"/>
  <c r="CH7" i="11"/>
  <c r="CI7" i="11"/>
  <c r="CJ7" i="11"/>
  <c r="CR7" i="11"/>
  <c r="CS7" i="11"/>
  <c r="CT7" i="11"/>
  <c r="DB7" i="11"/>
  <c r="DC7" i="11"/>
  <c r="DD7" i="11"/>
  <c r="B8" i="11"/>
  <c r="C8" i="11"/>
  <c r="E8" i="11"/>
  <c r="F8" i="11"/>
  <c r="G8" i="11"/>
  <c r="H8" i="11"/>
  <c r="I8" i="11"/>
  <c r="J8" i="11"/>
  <c r="L8" i="11"/>
  <c r="M8" i="11"/>
  <c r="N8" i="11"/>
  <c r="O8" i="11"/>
  <c r="AQ8" i="11"/>
  <c r="AR8" i="11"/>
  <c r="AS8" i="11"/>
  <c r="BF8" i="11"/>
  <c r="BG8" i="11"/>
  <c r="BT8" i="11"/>
  <c r="BU8" i="11"/>
  <c r="BW8" i="11"/>
  <c r="BY8" i="11"/>
  <c r="CH8" i="11"/>
  <c r="CI8" i="11"/>
  <c r="CJ8" i="11"/>
  <c r="CR8" i="11"/>
  <c r="CS8" i="11"/>
  <c r="CT8" i="11"/>
  <c r="DB8" i="11"/>
  <c r="DC8" i="11"/>
  <c r="DD8" i="11"/>
  <c r="B9" i="11"/>
  <c r="C9" i="11"/>
  <c r="E9" i="11"/>
  <c r="F9" i="11"/>
  <c r="G9" i="11"/>
  <c r="H9" i="11"/>
  <c r="I9" i="11"/>
  <c r="J9" i="11"/>
  <c r="L9" i="11"/>
  <c r="M9" i="11"/>
  <c r="N9" i="11"/>
  <c r="O9" i="11"/>
  <c r="AQ9" i="11"/>
  <c r="AR9" i="11"/>
  <c r="AS9" i="11"/>
  <c r="BF9" i="11"/>
  <c r="BG9" i="11"/>
  <c r="BT9" i="11"/>
  <c r="BU9" i="11"/>
  <c r="BW9" i="11"/>
  <c r="BY9" i="11"/>
  <c r="CH9" i="11"/>
  <c r="CI9" i="11"/>
  <c r="CJ9" i="11"/>
  <c r="CR9" i="11"/>
  <c r="CS9" i="11"/>
  <c r="CT9" i="11"/>
  <c r="DB9" i="11"/>
  <c r="DC9" i="11"/>
  <c r="DD9" i="11"/>
  <c r="B10" i="11"/>
  <c r="C10" i="11"/>
  <c r="E10" i="11"/>
  <c r="F10" i="11"/>
  <c r="G10" i="11"/>
  <c r="H10" i="11"/>
  <c r="I10" i="11"/>
  <c r="J10" i="11"/>
  <c r="L10" i="11"/>
  <c r="M10" i="11"/>
  <c r="N10" i="11"/>
  <c r="O10" i="11"/>
  <c r="AQ10" i="11"/>
  <c r="AR10" i="11"/>
  <c r="AS10" i="11"/>
  <c r="BF10" i="11"/>
  <c r="BG10" i="11"/>
  <c r="BT10" i="11"/>
  <c r="BU10" i="11"/>
  <c r="BW10" i="11"/>
  <c r="BY10" i="11"/>
  <c r="CH10" i="11"/>
  <c r="CI10" i="11"/>
  <c r="CJ10" i="11"/>
  <c r="CR10" i="11"/>
  <c r="CS10" i="11"/>
  <c r="CT10" i="11"/>
  <c r="DB10" i="11"/>
  <c r="DC10" i="11"/>
  <c r="DD10" i="11"/>
  <c r="B11" i="11"/>
  <c r="C11" i="11"/>
  <c r="E11" i="11"/>
  <c r="F11" i="11"/>
  <c r="G11" i="11"/>
  <c r="H11" i="11"/>
  <c r="I11" i="11"/>
  <c r="J11" i="11"/>
  <c r="L11" i="11"/>
  <c r="M11" i="11"/>
  <c r="N11" i="11"/>
  <c r="O11" i="11"/>
  <c r="AQ11" i="11"/>
  <c r="AR11" i="11"/>
  <c r="AS11" i="11"/>
  <c r="BF11" i="11"/>
  <c r="BG11" i="11"/>
  <c r="BT11" i="11"/>
  <c r="BU11" i="11"/>
  <c r="BW11" i="11"/>
  <c r="BY11" i="11"/>
  <c r="CH11" i="11"/>
  <c r="CI11" i="11"/>
  <c r="CJ11" i="11"/>
  <c r="CR11" i="11"/>
  <c r="CS11" i="11"/>
  <c r="CT11" i="11"/>
  <c r="DB11" i="11"/>
  <c r="DC11" i="11"/>
  <c r="DD11" i="11"/>
  <c r="B12" i="11"/>
  <c r="C12" i="11"/>
  <c r="E12" i="11"/>
  <c r="F12" i="11"/>
  <c r="G12" i="11"/>
  <c r="H12" i="11"/>
  <c r="I12" i="11"/>
  <c r="J12" i="11"/>
  <c r="L12" i="11"/>
  <c r="M12" i="11"/>
  <c r="N12" i="11"/>
  <c r="O12" i="11"/>
  <c r="AQ12" i="11"/>
  <c r="AR12" i="11"/>
  <c r="AS12" i="11"/>
  <c r="BF12" i="11"/>
  <c r="BG12" i="11"/>
  <c r="BT12" i="11"/>
  <c r="BU12" i="11"/>
  <c r="BW12" i="11"/>
  <c r="BY12" i="11"/>
  <c r="CH12" i="11"/>
  <c r="CI12" i="11"/>
  <c r="CJ12" i="11"/>
  <c r="CR12" i="11"/>
  <c r="CS12" i="11"/>
  <c r="CT12" i="11"/>
  <c r="DB12" i="11"/>
  <c r="DC12" i="11"/>
  <c r="DD12" i="11"/>
  <c r="B13" i="11"/>
  <c r="C13" i="11"/>
  <c r="E13" i="11"/>
  <c r="F13" i="11"/>
  <c r="G13" i="11"/>
  <c r="H13" i="11"/>
  <c r="I13" i="11"/>
  <c r="J13" i="11"/>
  <c r="L13" i="11"/>
  <c r="M13" i="11"/>
  <c r="N13" i="11"/>
  <c r="O13" i="11"/>
  <c r="AQ13" i="11"/>
  <c r="AR13" i="11"/>
  <c r="BF13" i="11"/>
  <c r="BG13" i="11"/>
  <c r="BT13" i="11"/>
  <c r="BU13" i="11"/>
  <c r="BY13" i="11"/>
  <c r="CH13" i="11"/>
  <c r="CI13" i="11"/>
  <c r="CR13" i="11"/>
  <c r="CS13" i="11"/>
  <c r="CT13" i="11"/>
  <c r="DB13" i="11"/>
  <c r="DC13" i="11"/>
  <c r="B14" i="11"/>
  <c r="C14" i="11"/>
  <c r="E14" i="11"/>
  <c r="F14" i="11"/>
  <c r="G14" i="11"/>
  <c r="H14" i="11"/>
  <c r="I14" i="11"/>
  <c r="J14" i="11"/>
  <c r="L14" i="11"/>
  <c r="M14" i="11"/>
  <c r="N14" i="11"/>
  <c r="O14" i="11"/>
  <c r="AQ14" i="11"/>
  <c r="AR14" i="11"/>
  <c r="AS14" i="11"/>
  <c r="BF14" i="11"/>
  <c r="BG14" i="11"/>
  <c r="BT14" i="11"/>
  <c r="BU14" i="11"/>
  <c r="BW14" i="11"/>
  <c r="BY14" i="11"/>
  <c r="CH14" i="11"/>
  <c r="CI14" i="11"/>
  <c r="CJ14" i="11"/>
  <c r="CR14" i="11"/>
  <c r="CS14" i="11"/>
  <c r="CT14" i="11"/>
  <c r="DB14" i="11"/>
  <c r="DC14" i="11"/>
  <c r="DD14" i="11"/>
  <c r="B15" i="11"/>
  <c r="C15" i="11"/>
  <c r="E15" i="11"/>
  <c r="F15" i="11"/>
  <c r="G15" i="11"/>
  <c r="H15" i="11"/>
  <c r="I15" i="11"/>
  <c r="J15" i="11"/>
  <c r="L15" i="11"/>
  <c r="M15" i="11"/>
  <c r="N15" i="11"/>
  <c r="O15" i="11"/>
  <c r="AQ15" i="11"/>
  <c r="AR15" i="11"/>
  <c r="AS15" i="11"/>
  <c r="BF15" i="11"/>
  <c r="BG15" i="11"/>
  <c r="BT15" i="11"/>
  <c r="BU15" i="11"/>
  <c r="BW15" i="11"/>
  <c r="BY15" i="11"/>
  <c r="CH15" i="11"/>
  <c r="CI15" i="11"/>
  <c r="CJ15" i="11"/>
  <c r="CR15" i="11"/>
  <c r="CS15" i="11"/>
  <c r="CT15" i="11"/>
  <c r="DB15" i="11"/>
  <c r="DC15" i="11"/>
  <c r="DD15" i="11"/>
  <c r="B16" i="11"/>
  <c r="C16" i="11"/>
  <c r="E16" i="11"/>
  <c r="F16" i="11"/>
  <c r="G16" i="11"/>
  <c r="H16" i="11"/>
  <c r="I16" i="11"/>
  <c r="J16" i="11"/>
  <c r="L16" i="11"/>
  <c r="M16" i="11"/>
  <c r="N16" i="11"/>
  <c r="O16" i="11"/>
  <c r="AQ16" i="11"/>
  <c r="AR16" i="11"/>
  <c r="AS16" i="11"/>
  <c r="BF16" i="11"/>
  <c r="BG16" i="11"/>
  <c r="BT16" i="11"/>
  <c r="BU16" i="11"/>
  <c r="BW16" i="11"/>
  <c r="BY16" i="11"/>
  <c r="CH16" i="11"/>
  <c r="CI16" i="11"/>
  <c r="CJ16" i="11"/>
  <c r="CR16" i="11"/>
  <c r="CS16" i="11"/>
  <c r="CT16" i="11"/>
  <c r="DB16" i="11"/>
  <c r="DC16" i="11"/>
  <c r="DD16" i="11"/>
  <c r="B17" i="11"/>
  <c r="C17" i="11"/>
  <c r="E17" i="11"/>
  <c r="F17" i="11"/>
  <c r="G17" i="11"/>
  <c r="H17" i="11"/>
  <c r="I17" i="11"/>
  <c r="J17" i="11"/>
  <c r="L17" i="11"/>
  <c r="M17" i="11"/>
  <c r="N17" i="11"/>
  <c r="O17" i="11"/>
  <c r="AQ17" i="11"/>
  <c r="AR17" i="11"/>
  <c r="AS17" i="11"/>
  <c r="BF17" i="11"/>
  <c r="BG17" i="11"/>
  <c r="BT17" i="11"/>
  <c r="BU17" i="11"/>
  <c r="BW17" i="11"/>
  <c r="BY17" i="11"/>
  <c r="CH17" i="11"/>
  <c r="CI17" i="11"/>
  <c r="CJ17" i="11"/>
  <c r="CR17" i="11"/>
  <c r="CS17" i="11"/>
  <c r="CT17" i="11"/>
  <c r="DB17" i="11"/>
  <c r="DC17" i="11"/>
  <c r="DD17" i="11"/>
  <c r="B18" i="11"/>
  <c r="C18" i="11"/>
  <c r="E18" i="11"/>
  <c r="F18" i="11"/>
  <c r="G18" i="11"/>
  <c r="H18" i="11"/>
  <c r="I18" i="11"/>
  <c r="J18" i="11"/>
  <c r="L18" i="11"/>
  <c r="M18" i="11"/>
  <c r="N18" i="11"/>
  <c r="O18" i="11"/>
  <c r="AQ18" i="11"/>
  <c r="AR18" i="11"/>
  <c r="AS18" i="11"/>
  <c r="BF18" i="11"/>
  <c r="BG18" i="11"/>
  <c r="BT18" i="11"/>
  <c r="BU18" i="11"/>
  <c r="BW18" i="11"/>
  <c r="BY18" i="11"/>
  <c r="CH18" i="11"/>
  <c r="CI18" i="11"/>
  <c r="CJ18" i="11"/>
  <c r="CR18" i="11"/>
  <c r="CS18" i="11"/>
  <c r="CT18" i="11"/>
  <c r="DB18" i="11"/>
  <c r="DC18" i="11"/>
  <c r="DD18" i="11"/>
  <c r="B19" i="11"/>
  <c r="C19" i="11"/>
  <c r="E19" i="11"/>
  <c r="F19" i="11"/>
  <c r="G19" i="11"/>
  <c r="H19" i="11"/>
  <c r="I19" i="11"/>
  <c r="J19" i="11"/>
  <c r="L19" i="11"/>
  <c r="M19" i="11"/>
  <c r="N19" i="11"/>
  <c r="O19" i="11"/>
  <c r="AQ19" i="11"/>
  <c r="AR19" i="11"/>
  <c r="AS19" i="11"/>
  <c r="BF19" i="11"/>
  <c r="BG19" i="11"/>
  <c r="BT19" i="11"/>
  <c r="BU19" i="11"/>
  <c r="BW19" i="11"/>
  <c r="BY19" i="11"/>
  <c r="CH19" i="11"/>
  <c r="CI19" i="11"/>
  <c r="CJ19" i="11"/>
  <c r="CR19" i="11"/>
  <c r="CS19" i="11"/>
  <c r="CT19" i="11"/>
  <c r="DB19" i="11"/>
  <c r="DC19" i="11"/>
  <c r="DD19" i="11"/>
  <c r="B20" i="11"/>
  <c r="C20" i="11"/>
  <c r="E20" i="11"/>
  <c r="F20" i="11"/>
  <c r="G20" i="11"/>
  <c r="H20" i="11"/>
  <c r="I20" i="11"/>
  <c r="J20" i="11"/>
  <c r="L20" i="11"/>
  <c r="M20" i="11"/>
  <c r="N20" i="11"/>
  <c r="O20" i="11"/>
  <c r="AQ20" i="11"/>
  <c r="AR20" i="11"/>
  <c r="AS20" i="11"/>
  <c r="BF20" i="11"/>
  <c r="BG20" i="11"/>
  <c r="BT20" i="11"/>
  <c r="BU20" i="11"/>
  <c r="BW20" i="11"/>
  <c r="BY20" i="11"/>
  <c r="CH20" i="11"/>
  <c r="CI20" i="11"/>
  <c r="CJ20" i="11"/>
  <c r="CR20" i="11"/>
  <c r="CS20" i="11"/>
  <c r="CT20" i="11"/>
  <c r="DB20" i="11"/>
  <c r="DC20" i="11"/>
  <c r="DD20" i="11"/>
  <c r="B21" i="11"/>
  <c r="C21" i="11"/>
  <c r="E21" i="11"/>
  <c r="F21" i="11"/>
  <c r="G21" i="11"/>
  <c r="H21" i="11"/>
  <c r="I21" i="11"/>
  <c r="J21" i="11"/>
  <c r="L21" i="11"/>
  <c r="M21" i="11"/>
  <c r="N21" i="11"/>
  <c r="O21" i="11"/>
  <c r="AQ21" i="11"/>
  <c r="AR21" i="11"/>
  <c r="AS21" i="11"/>
  <c r="BF21" i="11"/>
  <c r="BG21" i="11"/>
  <c r="BT21" i="11"/>
  <c r="BU21" i="11"/>
  <c r="BW21" i="11"/>
  <c r="BY21" i="11"/>
  <c r="CH21" i="11"/>
  <c r="CI21" i="11"/>
  <c r="CJ21" i="11"/>
  <c r="CR21" i="11"/>
  <c r="CS21" i="11"/>
  <c r="CT21" i="11"/>
  <c r="DB21" i="11"/>
  <c r="DC21" i="11"/>
  <c r="DD21" i="11"/>
  <c r="B22" i="11"/>
  <c r="C22" i="11"/>
  <c r="E22" i="11"/>
  <c r="F22" i="11"/>
  <c r="G22" i="11"/>
  <c r="H22" i="11"/>
  <c r="I22" i="11"/>
  <c r="J22" i="11"/>
  <c r="L22" i="11"/>
  <c r="M22" i="11"/>
  <c r="N22" i="11"/>
  <c r="O22" i="11"/>
  <c r="AQ22" i="11"/>
  <c r="AR22" i="11"/>
  <c r="AS22" i="11"/>
  <c r="BF22" i="11"/>
  <c r="BG22" i="11"/>
  <c r="BT22" i="11"/>
  <c r="BU22" i="11"/>
  <c r="BW22" i="11"/>
  <c r="BY22" i="11"/>
  <c r="CH22" i="11"/>
  <c r="CI22" i="11"/>
  <c r="CJ22" i="11"/>
  <c r="CR22" i="11"/>
  <c r="CS22" i="11"/>
  <c r="CT22" i="11"/>
  <c r="DB22" i="11"/>
  <c r="DC22" i="11"/>
  <c r="DD22" i="11"/>
  <c r="B23" i="11"/>
  <c r="C23" i="11"/>
  <c r="E23" i="11"/>
  <c r="F23" i="11"/>
  <c r="G23" i="11"/>
  <c r="H23" i="11"/>
  <c r="I23" i="11"/>
  <c r="J23" i="11"/>
  <c r="L23" i="11"/>
  <c r="M23" i="11"/>
  <c r="N23" i="11"/>
  <c r="O23" i="11"/>
  <c r="AQ23" i="11"/>
  <c r="AR23" i="11"/>
  <c r="BF23" i="11"/>
  <c r="BG23" i="11"/>
  <c r="BT23" i="11"/>
  <c r="BU23" i="11"/>
  <c r="BY23" i="11"/>
  <c r="CH23" i="11"/>
  <c r="CI23" i="11"/>
  <c r="CR23" i="11"/>
  <c r="CS23" i="11"/>
  <c r="CT23" i="11"/>
  <c r="DB23" i="11"/>
  <c r="DC23" i="11"/>
  <c r="B24" i="11"/>
  <c r="C24" i="11"/>
  <c r="E24" i="11"/>
  <c r="F24" i="11"/>
  <c r="G24" i="11"/>
  <c r="H24" i="11"/>
  <c r="I24" i="11"/>
  <c r="J24" i="11"/>
  <c r="L24" i="11"/>
  <c r="M24" i="11"/>
  <c r="N24" i="11"/>
  <c r="O24" i="11"/>
  <c r="AQ24" i="11"/>
  <c r="AR24" i="11"/>
  <c r="AS24" i="11"/>
  <c r="BF24" i="11"/>
  <c r="BG24" i="11"/>
  <c r="BT24" i="11"/>
  <c r="BU24" i="11"/>
  <c r="BW24" i="11"/>
  <c r="BY24" i="11"/>
  <c r="CH24" i="11"/>
  <c r="CI24" i="11"/>
  <c r="CR24" i="11"/>
  <c r="CS24" i="11"/>
  <c r="CT24" i="11"/>
  <c r="DB24" i="11"/>
  <c r="DC24" i="11"/>
  <c r="B25" i="11"/>
  <c r="C25" i="11"/>
  <c r="E25" i="11"/>
  <c r="F25" i="11"/>
  <c r="G25" i="11"/>
  <c r="H25" i="11"/>
  <c r="I25" i="11"/>
  <c r="J25" i="11"/>
  <c r="L25" i="11"/>
  <c r="M25" i="11"/>
  <c r="N25" i="11"/>
  <c r="O25" i="11"/>
  <c r="AQ25" i="11"/>
  <c r="AR25" i="11"/>
  <c r="BF25" i="11"/>
  <c r="BG25" i="11"/>
  <c r="BT25" i="11"/>
  <c r="BU25" i="11"/>
  <c r="BW25" i="11"/>
  <c r="BY25" i="11"/>
  <c r="CH25" i="11"/>
  <c r="CI25" i="11"/>
  <c r="CJ25" i="11"/>
  <c r="CR25" i="11"/>
  <c r="CS25" i="11"/>
  <c r="CT25" i="11"/>
  <c r="DB25" i="11"/>
  <c r="DC25" i="11"/>
  <c r="DD25" i="11"/>
  <c r="B26" i="11"/>
  <c r="C26" i="11"/>
  <c r="E26" i="11"/>
  <c r="F26" i="11"/>
  <c r="G26" i="11"/>
  <c r="H26" i="11"/>
  <c r="I26" i="11"/>
  <c r="J26" i="11"/>
  <c r="L26" i="11"/>
  <c r="M26" i="11"/>
  <c r="N26" i="11"/>
  <c r="O26" i="11"/>
  <c r="AQ26" i="11"/>
  <c r="AR26" i="11"/>
  <c r="AS26" i="11"/>
  <c r="BF26" i="11"/>
  <c r="BG26" i="11"/>
  <c r="BT26" i="11"/>
  <c r="BU26" i="11"/>
  <c r="BW26" i="11"/>
  <c r="BY26" i="11"/>
  <c r="CH26" i="11"/>
  <c r="CI26" i="11"/>
  <c r="CJ26" i="11"/>
  <c r="CR26" i="11"/>
  <c r="CS26" i="11"/>
  <c r="CT26" i="11"/>
  <c r="DB26" i="11"/>
  <c r="DC26" i="11"/>
  <c r="DD26" i="11"/>
  <c r="B27" i="11"/>
  <c r="C27" i="11"/>
  <c r="E27" i="11"/>
  <c r="F27" i="11"/>
  <c r="G27" i="11"/>
  <c r="H27" i="11"/>
  <c r="I27" i="11"/>
  <c r="J27" i="11"/>
  <c r="L27" i="11"/>
  <c r="M27" i="11"/>
  <c r="N27" i="11"/>
  <c r="O27" i="11"/>
  <c r="AQ27" i="11"/>
  <c r="AR27" i="11"/>
  <c r="AS27" i="11"/>
  <c r="BF27" i="11"/>
  <c r="BG27" i="11"/>
  <c r="BT27" i="11"/>
  <c r="BU27" i="11"/>
  <c r="BW27" i="11"/>
  <c r="BY27" i="11"/>
  <c r="CH27" i="11"/>
  <c r="CI27" i="11"/>
  <c r="CJ27" i="11"/>
  <c r="CR27" i="11"/>
  <c r="CS27" i="11"/>
  <c r="CT27" i="11"/>
  <c r="DB27" i="11"/>
  <c r="DC27" i="11"/>
  <c r="DD27" i="11"/>
  <c r="B28" i="11"/>
  <c r="C28" i="11"/>
  <c r="E28" i="11"/>
  <c r="F28" i="11"/>
  <c r="G28" i="11"/>
  <c r="H28" i="11"/>
  <c r="I28" i="11"/>
  <c r="J28" i="11"/>
  <c r="L28" i="11"/>
  <c r="M28" i="11"/>
  <c r="N28" i="11"/>
  <c r="O28" i="11"/>
  <c r="AQ28" i="11"/>
  <c r="AR28" i="11"/>
  <c r="AS28" i="11"/>
  <c r="BF28" i="11"/>
  <c r="BG28" i="11"/>
  <c r="BT28" i="11"/>
  <c r="BU28" i="11"/>
  <c r="BW28" i="11"/>
  <c r="BY28" i="11"/>
  <c r="CH28" i="11"/>
  <c r="CI28" i="11"/>
  <c r="CJ28" i="11"/>
  <c r="CR28" i="11"/>
  <c r="CS28" i="11"/>
  <c r="CT28" i="11"/>
  <c r="DB28" i="11"/>
  <c r="DC28" i="11"/>
  <c r="DD28" i="11"/>
  <c r="B29" i="11"/>
  <c r="C29" i="11"/>
  <c r="E29" i="11"/>
  <c r="F29" i="11"/>
  <c r="G29" i="11"/>
  <c r="H29" i="11"/>
  <c r="I29" i="11"/>
  <c r="J29" i="11"/>
  <c r="L29" i="11"/>
  <c r="M29" i="11"/>
  <c r="N29" i="11"/>
  <c r="O29" i="11"/>
  <c r="AQ29" i="11"/>
  <c r="AR29" i="11"/>
  <c r="AS29" i="11"/>
  <c r="BF29" i="11"/>
  <c r="BG29" i="11"/>
  <c r="BT29" i="11"/>
  <c r="BU29" i="11"/>
  <c r="BW29" i="11"/>
  <c r="BY29" i="11"/>
  <c r="CH29" i="11"/>
  <c r="CI29" i="11"/>
  <c r="CJ29" i="11"/>
  <c r="CR29" i="11"/>
  <c r="CS29" i="11"/>
  <c r="CT29" i="11"/>
  <c r="DB29" i="11"/>
  <c r="DC29" i="11"/>
  <c r="DD29" i="11"/>
  <c r="B30" i="11"/>
  <c r="C30" i="11"/>
  <c r="E30" i="11"/>
  <c r="F30" i="11"/>
  <c r="G30" i="11"/>
  <c r="H30" i="11"/>
  <c r="I30" i="11"/>
  <c r="J30" i="11"/>
  <c r="L30" i="11"/>
  <c r="M30" i="11"/>
  <c r="N30" i="11"/>
  <c r="O30" i="11"/>
  <c r="AQ30" i="11"/>
  <c r="AR30" i="11"/>
  <c r="AS30" i="11"/>
  <c r="BF30" i="11"/>
  <c r="BG30" i="11"/>
  <c r="BT30" i="11"/>
  <c r="BU30" i="11"/>
  <c r="BW30" i="11"/>
  <c r="BY30" i="11"/>
  <c r="CH30" i="11"/>
  <c r="CI30" i="11"/>
  <c r="CJ30" i="11"/>
  <c r="CR30" i="11"/>
  <c r="CS30" i="11"/>
  <c r="CT30" i="11"/>
  <c r="DB30" i="11"/>
  <c r="DC30" i="11"/>
  <c r="DD30" i="11"/>
  <c r="B31" i="11"/>
  <c r="C31" i="11"/>
  <c r="E31" i="11"/>
  <c r="F31" i="11"/>
  <c r="G31" i="11"/>
  <c r="H31" i="11"/>
  <c r="I31" i="11"/>
  <c r="J31" i="11"/>
  <c r="L31" i="11"/>
  <c r="M31" i="11"/>
  <c r="N31" i="11"/>
  <c r="O31" i="11"/>
  <c r="AQ31" i="11"/>
  <c r="AR31" i="11"/>
  <c r="AS31" i="11"/>
  <c r="BF31" i="11"/>
  <c r="BG31" i="11"/>
  <c r="BT31" i="11"/>
  <c r="BU31" i="11"/>
  <c r="BW31" i="11"/>
  <c r="BY31" i="11"/>
  <c r="CH31" i="11"/>
  <c r="CI31" i="11"/>
  <c r="CJ31" i="11"/>
  <c r="CR31" i="11"/>
  <c r="CS31" i="11"/>
  <c r="CT31" i="11"/>
  <c r="DB31" i="11"/>
  <c r="DC31" i="11"/>
  <c r="DD31" i="11"/>
  <c r="B32" i="11"/>
  <c r="C32" i="11"/>
  <c r="E32" i="11"/>
  <c r="F32" i="11"/>
  <c r="G32" i="11"/>
  <c r="H32" i="11"/>
  <c r="I32" i="11"/>
  <c r="J32" i="11"/>
  <c r="L32" i="11"/>
  <c r="M32" i="11"/>
  <c r="N32" i="11"/>
  <c r="O32" i="11"/>
  <c r="AQ32" i="11"/>
  <c r="AR32" i="11"/>
  <c r="AS32" i="11"/>
  <c r="BF32" i="11"/>
  <c r="BG32" i="11"/>
  <c r="BT32" i="11"/>
  <c r="BU32" i="11"/>
  <c r="BW32" i="11"/>
  <c r="BY32" i="11"/>
  <c r="CH32" i="11"/>
  <c r="CI32" i="11"/>
  <c r="CJ32" i="11"/>
  <c r="CR32" i="11"/>
  <c r="CS32" i="11"/>
  <c r="CT32" i="11"/>
  <c r="DB32" i="11"/>
  <c r="DC32" i="11"/>
  <c r="DD32" i="11"/>
  <c r="B33" i="11"/>
  <c r="C33" i="11"/>
  <c r="E33" i="11"/>
  <c r="F33" i="11"/>
  <c r="G33" i="11"/>
  <c r="H33" i="11"/>
  <c r="I33" i="11"/>
  <c r="J33" i="11"/>
  <c r="L33" i="11"/>
  <c r="M33" i="11"/>
  <c r="N33" i="11"/>
  <c r="O33" i="11"/>
  <c r="AQ33" i="11"/>
  <c r="AR33" i="11"/>
  <c r="AS33" i="11"/>
  <c r="BF33" i="11"/>
  <c r="BG33" i="11"/>
  <c r="BT33" i="11"/>
  <c r="BU33" i="11"/>
  <c r="BW33" i="11"/>
  <c r="BY33" i="11"/>
  <c r="CH33" i="11"/>
  <c r="CI33" i="11"/>
  <c r="CJ33" i="11"/>
  <c r="CR33" i="11"/>
  <c r="CS33" i="11"/>
  <c r="CT33" i="11"/>
  <c r="DB33" i="11"/>
  <c r="DC33" i="11"/>
  <c r="DD33" i="11"/>
  <c r="B34" i="11"/>
  <c r="C34" i="11"/>
  <c r="E34" i="11"/>
  <c r="F34" i="11"/>
  <c r="G34" i="11"/>
  <c r="H34" i="11"/>
  <c r="I34" i="11"/>
  <c r="J34" i="11"/>
  <c r="L34" i="11"/>
  <c r="M34" i="11"/>
  <c r="N34" i="11"/>
  <c r="O34" i="11"/>
  <c r="AQ34" i="11"/>
  <c r="AR34" i="11"/>
  <c r="AS34" i="11"/>
  <c r="BF34" i="11"/>
  <c r="BG34" i="11"/>
  <c r="BT34" i="11"/>
  <c r="BU34" i="11"/>
  <c r="BW34" i="11"/>
  <c r="BY34" i="11"/>
  <c r="CH34" i="11"/>
  <c r="CI34" i="11"/>
  <c r="CJ34" i="11"/>
  <c r="CR34" i="11"/>
  <c r="CS34" i="11"/>
  <c r="CT34" i="11"/>
  <c r="DB34" i="11"/>
  <c r="DC34" i="11"/>
  <c r="DD34" i="11"/>
  <c r="B35" i="11"/>
  <c r="C35" i="11"/>
  <c r="E35" i="11"/>
  <c r="F35" i="11"/>
  <c r="G35" i="11"/>
  <c r="H35" i="11"/>
  <c r="I35" i="11"/>
  <c r="J35" i="11"/>
  <c r="L35" i="11"/>
  <c r="M35" i="11"/>
  <c r="N35" i="11"/>
  <c r="O35" i="11"/>
  <c r="AQ35" i="11"/>
  <c r="AR35" i="11"/>
  <c r="AS35" i="11"/>
  <c r="BF35" i="11"/>
  <c r="BG35" i="11"/>
  <c r="BT35" i="11"/>
  <c r="BU35" i="11"/>
  <c r="BW35" i="11"/>
  <c r="BY35" i="11"/>
  <c r="CH35" i="11"/>
  <c r="CI35" i="11"/>
  <c r="CJ35" i="11"/>
  <c r="CR35" i="11"/>
  <c r="CS35" i="11"/>
  <c r="CT35" i="11"/>
  <c r="DB35" i="11"/>
  <c r="DC35" i="11"/>
  <c r="DD35" i="11"/>
  <c r="B36" i="11"/>
  <c r="C36" i="11"/>
  <c r="E36" i="11"/>
  <c r="F36" i="11"/>
  <c r="G36" i="11"/>
  <c r="H36" i="11"/>
  <c r="I36" i="11"/>
  <c r="J36" i="11"/>
  <c r="L36" i="11"/>
  <c r="M36" i="11"/>
  <c r="N36" i="11"/>
  <c r="O36" i="11"/>
  <c r="AQ36" i="11"/>
  <c r="AR36" i="11"/>
  <c r="AS36" i="11"/>
  <c r="BF36" i="11"/>
  <c r="BG36" i="11"/>
  <c r="BT36" i="11"/>
  <c r="BU36" i="11"/>
  <c r="BW36" i="11"/>
  <c r="BY36" i="11"/>
  <c r="CH36" i="11"/>
  <c r="CI36" i="11"/>
  <c r="CJ36" i="11"/>
  <c r="CR36" i="11"/>
  <c r="CS36" i="11"/>
  <c r="CT36" i="11"/>
  <c r="DB36" i="11"/>
  <c r="DC36" i="11"/>
  <c r="DD36" i="11"/>
  <c r="B37" i="11"/>
  <c r="C37" i="11"/>
  <c r="E37" i="11"/>
  <c r="F37" i="11"/>
  <c r="G37" i="11"/>
  <c r="H37" i="11"/>
  <c r="I37" i="11"/>
  <c r="J37" i="11"/>
  <c r="L37" i="11"/>
  <c r="M37" i="11"/>
  <c r="N37" i="11"/>
  <c r="O37" i="11"/>
  <c r="AQ37" i="11"/>
  <c r="AR37" i="11"/>
  <c r="AS37" i="11"/>
  <c r="BF37" i="11"/>
  <c r="BG37" i="11"/>
  <c r="BT37" i="11"/>
  <c r="BU37" i="11"/>
  <c r="BW37" i="11"/>
  <c r="BY37" i="11"/>
  <c r="CH37" i="11"/>
  <c r="CI37" i="11"/>
  <c r="CJ37" i="11"/>
  <c r="CR37" i="11"/>
  <c r="CS37" i="11"/>
  <c r="CT37" i="11"/>
  <c r="DB37" i="11"/>
  <c r="DC37" i="11"/>
  <c r="DD37" i="11"/>
  <c r="B38" i="11"/>
  <c r="C38" i="11"/>
  <c r="E38" i="11"/>
  <c r="F38" i="11"/>
  <c r="G38" i="11"/>
  <c r="H38" i="11"/>
  <c r="I38" i="11"/>
  <c r="J38" i="11"/>
  <c r="L38" i="11"/>
  <c r="M38" i="11"/>
  <c r="N38" i="11"/>
  <c r="O38" i="11"/>
  <c r="AQ38" i="11"/>
  <c r="AR38" i="11"/>
  <c r="AS38" i="11"/>
  <c r="BF38" i="11"/>
  <c r="BG38" i="11"/>
  <c r="BT38" i="11"/>
  <c r="BU38" i="11"/>
  <c r="BW38" i="11"/>
  <c r="BY38" i="11"/>
  <c r="CH38" i="11"/>
  <c r="CI38" i="11"/>
  <c r="CJ38" i="11"/>
  <c r="CR38" i="11"/>
  <c r="CS38" i="11"/>
  <c r="CT38" i="11"/>
  <c r="DB38" i="11"/>
  <c r="DC38" i="11"/>
  <c r="DD38" i="11"/>
  <c r="B39" i="11"/>
  <c r="C39" i="11"/>
  <c r="E39" i="11"/>
  <c r="F39" i="11"/>
  <c r="G39" i="11"/>
  <c r="H39" i="11"/>
  <c r="I39" i="11"/>
  <c r="J39" i="11"/>
  <c r="L39" i="11"/>
  <c r="M39" i="11"/>
  <c r="N39" i="11"/>
  <c r="O39" i="11"/>
  <c r="AQ39" i="11"/>
  <c r="AR39" i="11"/>
  <c r="AS39" i="11"/>
  <c r="BF39" i="11"/>
  <c r="BG39" i="11"/>
  <c r="BT39" i="11"/>
  <c r="BU39" i="11"/>
  <c r="BW39" i="11"/>
  <c r="BY39" i="11"/>
  <c r="CH39" i="11"/>
  <c r="CI39" i="11"/>
  <c r="CJ39" i="11"/>
  <c r="CR39" i="11"/>
  <c r="CS39" i="11"/>
  <c r="CT39" i="11"/>
  <c r="DB39" i="11"/>
  <c r="DC39" i="11"/>
  <c r="DD39" i="11"/>
  <c r="B40" i="11"/>
  <c r="C40" i="11"/>
  <c r="E40" i="11"/>
  <c r="F40" i="11"/>
  <c r="G40" i="11"/>
  <c r="H40" i="11"/>
  <c r="I40" i="11"/>
  <c r="J40" i="11"/>
  <c r="L40" i="11"/>
  <c r="M40" i="11"/>
  <c r="N40" i="11"/>
  <c r="O40" i="11"/>
  <c r="AQ40" i="11"/>
  <c r="AR40" i="11"/>
  <c r="AS40" i="11"/>
  <c r="BF40" i="11"/>
  <c r="BG40" i="11"/>
  <c r="BT40" i="11"/>
  <c r="BU40" i="11"/>
  <c r="BW40" i="11"/>
  <c r="BY40" i="11"/>
  <c r="CH40" i="11"/>
  <c r="CI40" i="11"/>
  <c r="CJ40" i="11"/>
  <c r="CR40" i="11"/>
  <c r="CS40" i="11"/>
  <c r="CT40" i="11"/>
  <c r="DB40" i="11"/>
  <c r="DC40" i="11"/>
  <c r="DD40" i="11"/>
  <c r="B41" i="11"/>
  <c r="C41" i="11"/>
  <c r="E41" i="11"/>
  <c r="F41" i="11"/>
  <c r="G41" i="11"/>
  <c r="H41" i="11"/>
  <c r="I41" i="11"/>
  <c r="J41" i="11"/>
  <c r="L41" i="11"/>
  <c r="M41" i="11"/>
  <c r="N41" i="11"/>
  <c r="O41" i="11"/>
  <c r="AQ41" i="11"/>
  <c r="AR41" i="11"/>
  <c r="AS41" i="11"/>
  <c r="BF41" i="11"/>
  <c r="BG41" i="11"/>
  <c r="BT41" i="11"/>
  <c r="BU41" i="11"/>
  <c r="BW41" i="11"/>
  <c r="BY41" i="11"/>
  <c r="CH41" i="11"/>
  <c r="CI41" i="11"/>
  <c r="CJ41" i="11"/>
  <c r="CR41" i="11"/>
  <c r="CS41" i="11"/>
  <c r="CT41" i="11"/>
  <c r="DB41" i="11"/>
  <c r="DC41" i="11"/>
  <c r="DD41" i="11"/>
  <c r="B42" i="11"/>
  <c r="C42" i="11"/>
  <c r="E42" i="11"/>
  <c r="F42" i="11"/>
  <c r="G42" i="11"/>
  <c r="H42" i="11"/>
  <c r="I42" i="11"/>
  <c r="J42" i="11"/>
  <c r="L42" i="11"/>
  <c r="M42" i="11"/>
  <c r="N42" i="11"/>
  <c r="O42" i="11"/>
  <c r="AQ42" i="11"/>
  <c r="AR42" i="11"/>
  <c r="AS42" i="11"/>
  <c r="BF42" i="11"/>
  <c r="BG42" i="11"/>
  <c r="BT42" i="11"/>
  <c r="BU42" i="11"/>
  <c r="BW42" i="11"/>
  <c r="BY42" i="11"/>
  <c r="CH42" i="11"/>
  <c r="CI42" i="11"/>
  <c r="CJ42" i="11"/>
  <c r="CR42" i="11"/>
  <c r="CS42" i="11"/>
  <c r="CT42" i="11"/>
  <c r="DB42" i="11"/>
  <c r="DC42" i="11"/>
  <c r="DD42" i="11"/>
  <c r="B43" i="11"/>
  <c r="C43" i="11"/>
  <c r="E43" i="11"/>
  <c r="F43" i="11"/>
  <c r="G43" i="11"/>
  <c r="H43" i="11"/>
  <c r="I43" i="11"/>
  <c r="J43" i="11"/>
  <c r="L43" i="11"/>
  <c r="M43" i="11"/>
  <c r="N43" i="11"/>
  <c r="O43" i="11"/>
  <c r="AQ43" i="11"/>
  <c r="AR43" i="11"/>
  <c r="AS43" i="11"/>
  <c r="BF43" i="11"/>
  <c r="BG43" i="11"/>
  <c r="BT43" i="11"/>
  <c r="BU43" i="11"/>
  <c r="BW43" i="11"/>
  <c r="BY43" i="11"/>
  <c r="CH43" i="11"/>
  <c r="CI43" i="11"/>
  <c r="CJ43" i="11"/>
  <c r="CR43" i="11"/>
  <c r="CS43" i="11"/>
  <c r="CT43" i="11"/>
  <c r="DB43" i="11"/>
  <c r="DC43" i="11"/>
  <c r="DD43" i="11"/>
  <c r="B44" i="11"/>
  <c r="C44" i="11"/>
  <c r="E44" i="11"/>
  <c r="F44" i="11"/>
  <c r="G44" i="11"/>
  <c r="H44" i="11"/>
  <c r="I44" i="11"/>
  <c r="J44" i="11"/>
  <c r="L44" i="11"/>
  <c r="M44" i="11"/>
  <c r="N44" i="11"/>
  <c r="O44" i="11"/>
  <c r="AQ44" i="11"/>
  <c r="AR44" i="11"/>
  <c r="AS44" i="11"/>
  <c r="BF44" i="11"/>
  <c r="BG44" i="11"/>
  <c r="BT44" i="11"/>
  <c r="BU44" i="11"/>
  <c r="BW44" i="11"/>
  <c r="BY44" i="11"/>
  <c r="CH44" i="11"/>
  <c r="CI44" i="11"/>
  <c r="CJ44" i="11"/>
  <c r="CR44" i="11"/>
  <c r="CS44" i="11"/>
  <c r="CT44" i="11"/>
  <c r="DB44" i="11"/>
  <c r="DC44" i="11"/>
  <c r="DD44" i="11"/>
  <c r="B45" i="11"/>
  <c r="C45" i="11"/>
  <c r="E45" i="11"/>
  <c r="F45" i="11"/>
  <c r="G45" i="11"/>
  <c r="H45" i="11"/>
  <c r="I45" i="11"/>
  <c r="J45" i="11"/>
  <c r="L45" i="11"/>
  <c r="M45" i="11"/>
  <c r="N45" i="11"/>
  <c r="O45" i="11"/>
  <c r="AQ45" i="11"/>
  <c r="AR45" i="11"/>
  <c r="AS45" i="11"/>
  <c r="BF45" i="11"/>
  <c r="BG45" i="11"/>
  <c r="BT45" i="11"/>
  <c r="BU45" i="11"/>
  <c r="BW45" i="11"/>
  <c r="BY45" i="11"/>
  <c r="CH45" i="11"/>
  <c r="CI45" i="11"/>
  <c r="CJ45" i="11"/>
  <c r="CR45" i="11"/>
  <c r="CS45" i="11"/>
  <c r="CT45" i="11"/>
  <c r="DB45" i="11"/>
  <c r="DC45" i="11"/>
  <c r="DD45" i="11"/>
  <c r="B46" i="11"/>
  <c r="C46" i="11"/>
  <c r="E46" i="11"/>
  <c r="F46" i="11"/>
  <c r="G46" i="11"/>
  <c r="H46" i="11"/>
  <c r="I46" i="11"/>
  <c r="J46" i="11"/>
  <c r="L46" i="11"/>
  <c r="M46" i="11"/>
  <c r="N46" i="11"/>
  <c r="O46" i="11"/>
  <c r="AQ46" i="11"/>
  <c r="AR46" i="11"/>
  <c r="AS46" i="11"/>
  <c r="BF46" i="11"/>
  <c r="BG46" i="11"/>
  <c r="BT46" i="11"/>
  <c r="BU46" i="11"/>
  <c r="BW46" i="11"/>
  <c r="BY46" i="11"/>
  <c r="CH46" i="11"/>
  <c r="CI46" i="11"/>
  <c r="CJ46" i="11"/>
  <c r="CR46" i="11"/>
  <c r="CS46" i="11"/>
  <c r="CT46" i="11"/>
  <c r="DB46" i="11"/>
  <c r="DC46" i="11"/>
  <c r="DD46" i="11"/>
  <c r="B47" i="11"/>
  <c r="C47" i="11"/>
  <c r="E47" i="11"/>
  <c r="F47" i="11"/>
  <c r="G47" i="11"/>
  <c r="H47" i="11"/>
  <c r="I47" i="11"/>
  <c r="J47" i="11"/>
  <c r="L47" i="11"/>
  <c r="M47" i="11"/>
  <c r="N47" i="11"/>
  <c r="O47" i="11"/>
  <c r="AQ47" i="11"/>
  <c r="AR47" i="11"/>
  <c r="AS47" i="11"/>
  <c r="BF47" i="11"/>
  <c r="BG47" i="11"/>
  <c r="BT47" i="11"/>
  <c r="BU47" i="11"/>
  <c r="BW47" i="11"/>
  <c r="BY47" i="11"/>
  <c r="CH47" i="11"/>
  <c r="CI47" i="11"/>
  <c r="CJ47" i="11"/>
  <c r="CR47" i="11"/>
  <c r="CS47" i="11"/>
  <c r="CT47" i="11"/>
  <c r="DB47" i="11"/>
  <c r="DC47" i="11"/>
  <c r="DD47" i="11"/>
  <c r="B48" i="11"/>
  <c r="C48" i="11"/>
  <c r="E48" i="11"/>
  <c r="F48" i="11"/>
  <c r="G48" i="11"/>
  <c r="H48" i="11"/>
  <c r="I48" i="11"/>
  <c r="J48" i="11"/>
  <c r="L48" i="11"/>
  <c r="M48" i="11"/>
  <c r="N48" i="11"/>
  <c r="O48" i="11"/>
  <c r="AQ48" i="11"/>
  <c r="AR48" i="11"/>
  <c r="AS48" i="11"/>
  <c r="BF48" i="11"/>
  <c r="BG48" i="11"/>
  <c r="BT48" i="11"/>
  <c r="BU48" i="11"/>
  <c r="BW48" i="11"/>
  <c r="BY48" i="11"/>
  <c r="CH48" i="11"/>
  <c r="CI48" i="11"/>
  <c r="CJ48" i="11"/>
  <c r="CR48" i="11"/>
  <c r="CS48" i="11"/>
  <c r="CT48" i="11"/>
  <c r="DB48" i="11"/>
  <c r="DC48" i="11"/>
  <c r="DD48" i="11"/>
  <c r="B49" i="11"/>
  <c r="C49" i="11"/>
  <c r="E49" i="11"/>
  <c r="F49" i="11"/>
  <c r="G49" i="11"/>
  <c r="H49" i="11"/>
  <c r="I49" i="11"/>
  <c r="J49" i="11"/>
  <c r="L49" i="11"/>
  <c r="M49" i="11"/>
  <c r="N49" i="11"/>
  <c r="O49" i="11"/>
  <c r="AQ49" i="11"/>
  <c r="AR49" i="11"/>
  <c r="AS49" i="11"/>
  <c r="BF49" i="11"/>
  <c r="BG49" i="11"/>
  <c r="BT49" i="11"/>
  <c r="BU49" i="11"/>
  <c r="BW49" i="11"/>
  <c r="BY49" i="11"/>
  <c r="CH49" i="11"/>
  <c r="CI49" i="11"/>
  <c r="CJ49" i="11"/>
  <c r="CR49" i="11"/>
  <c r="CS49" i="11"/>
  <c r="CT49" i="11"/>
  <c r="DB49" i="11"/>
  <c r="DC49" i="11"/>
  <c r="DD49" i="11"/>
  <c r="B50" i="11"/>
  <c r="C50" i="11"/>
  <c r="E50" i="11"/>
  <c r="F50" i="11"/>
  <c r="G50" i="11"/>
  <c r="H50" i="11"/>
  <c r="I50" i="11"/>
  <c r="J50" i="11"/>
  <c r="L50" i="11"/>
  <c r="M50" i="11"/>
  <c r="N50" i="11"/>
  <c r="O50" i="11"/>
  <c r="AQ50" i="11"/>
  <c r="AR50" i="11"/>
  <c r="AS50" i="11"/>
  <c r="BF50" i="11"/>
  <c r="BG50" i="11"/>
  <c r="BT50" i="11"/>
  <c r="BU50" i="11"/>
  <c r="BW50" i="11"/>
  <c r="BY50" i="11"/>
  <c r="CH50" i="11"/>
  <c r="CI50" i="11"/>
  <c r="CJ50" i="11"/>
  <c r="CR50" i="11"/>
  <c r="CS50" i="11"/>
  <c r="CT50" i="11"/>
  <c r="DB50" i="11"/>
  <c r="DC50" i="11"/>
  <c r="DD50" i="11"/>
  <c r="B51" i="11"/>
  <c r="C51" i="11"/>
  <c r="E51" i="11"/>
  <c r="F51" i="11"/>
  <c r="G51" i="11"/>
  <c r="H51" i="11"/>
  <c r="I51" i="11"/>
  <c r="J51" i="11"/>
  <c r="L51" i="11"/>
  <c r="M51" i="11"/>
  <c r="N51" i="11"/>
  <c r="O51" i="11"/>
  <c r="AQ51" i="11"/>
  <c r="AR51" i="11"/>
  <c r="AS51" i="11"/>
  <c r="BF51" i="11"/>
  <c r="BG51" i="11"/>
  <c r="BT51" i="11"/>
  <c r="BU51" i="11"/>
  <c r="BW51" i="11"/>
  <c r="BY51" i="11"/>
  <c r="CH51" i="11"/>
  <c r="CI51" i="11"/>
  <c r="CJ51" i="11"/>
  <c r="CR51" i="11"/>
  <c r="CS51" i="11"/>
  <c r="CT51" i="11"/>
  <c r="DB51" i="11"/>
  <c r="DC51" i="11"/>
  <c r="DD51" i="11"/>
  <c r="B52" i="11"/>
  <c r="C52" i="11"/>
  <c r="E52" i="11"/>
  <c r="F52" i="11"/>
  <c r="G52" i="11"/>
  <c r="H52" i="11"/>
  <c r="I52" i="11"/>
  <c r="J52" i="11"/>
  <c r="L52" i="11"/>
  <c r="M52" i="11"/>
  <c r="N52" i="11"/>
  <c r="O52" i="11"/>
  <c r="AQ52" i="11"/>
  <c r="AR52" i="11"/>
  <c r="AS52" i="11"/>
  <c r="BF52" i="11"/>
  <c r="BG52" i="11"/>
  <c r="BT52" i="11"/>
  <c r="BU52" i="11"/>
  <c r="BW52" i="11"/>
  <c r="BY52" i="11"/>
  <c r="CH52" i="11"/>
  <c r="CI52" i="11"/>
  <c r="CJ52" i="11"/>
  <c r="CR52" i="11"/>
  <c r="CS52" i="11"/>
  <c r="CT52" i="11"/>
  <c r="DB52" i="11"/>
  <c r="DC52" i="11"/>
  <c r="DD52" i="11"/>
  <c r="B53" i="11"/>
  <c r="C53" i="11"/>
  <c r="E53" i="11"/>
  <c r="F53" i="11"/>
  <c r="G53" i="11"/>
  <c r="H53" i="11"/>
  <c r="I53" i="11"/>
  <c r="J53" i="11"/>
  <c r="L53" i="11"/>
  <c r="M53" i="11"/>
  <c r="N53" i="11"/>
  <c r="O53" i="11"/>
  <c r="AQ53" i="11"/>
  <c r="AR53" i="11"/>
  <c r="AS53" i="11"/>
  <c r="BF53" i="11"/>
  <c r="BG53" i="11"/>
  <c r="BT53" i="11"/>
  <c r="BU53" i="11"/>
  <c r="BW53" i="11"/>
  <c r="BY53" i="11"/>
  <c r="CH53" i="11"/>
  <c r="CI53" i="11"/>
  <c r="CJ53" i="11"/>
  <c r="CR53" i="11"/>
  <c r="CS53" i="11"/>
  <c r="CT53" i="11"/>
  <c r="DB53" i="11"/>
  <c r="DC53" i="11"/>
  <c r="DD53" i="11"/>
  <c r="B54" i="11"/>
  <c r="C54" i="11"/>
  <c r="E54" i="11"/>
  <c r="F54" i="11"/>
  <c r="G54" i="11"/>
  <c r="H54" i="11"/>
  <c r="I54" i="11"/>
  <c r="J54" i="11"/>
  <c r="L54" i="11"/>
  <c r="M54" i="11"/>
  <c r="N54" i="11"/>
  <c r="O54" i="11"/>
  <c r="AQ54" i="11"/>
  <c r="AR54" i="11"/>
  <c r="AS54" i="11"/>
  <c r="BF54" i="11"/>
  <c r="BG54" i="11"/>
  <c r="BT54" i="11"/>
  <c r="BU54" i="11"/>
  <c r="BW54" i="11"/>
  <c r="BY54" i="11"/>
  <c r="CH54" i="11"/>
  <c r="CI54" i="11"/>
  <c r="CJ54" i="11"/>
  <c r="CR54" i="11"/>
  <c r="CS54" i="11"/>
  <c r="CT54" i="11"/>
  <c r="DB54" i="11"/>
  <c r="DC54" i="11"/>
  <c r="DD54" i="11"/>
  <c r="B55" i="11"/>
  <c r="C55" i="11"/>
  <c r="E55" i="11"/>
  <c r="F55" i="11"/>
  <c r="G55" i="11"/>
  <c r="H55" i="11"/>
  <c r="I55" i="11"/>
  <c r="J55" i="11"/>
  <c r="L55" i="11"/>
  <c r="M55" i="11"/>
  <c r="N55" i="11"/>
  <c r="O55" i="11"/>
  <c r="AQ55" i="11"/>
  <c r="AR55" i="11"/>
  <c r="AS55" i="11"/>
  <c r="BF55" i="11"/>
  <c r="BG55" i="11"/>
  <c r="BT55" i="11"/>
  <c r="BU55" i="11"/>
  <c r="BW55" i="11"/>
  <c r="BY55" i="11"/>
  <c r="CH55" i="11"/>
  <c r="CI55" i="11"/>
  <c r="CJ55" i="11"/>
  <c r="CR55" i="11"/>
  <c r="CS55" i="11"/>
  <c r="CT55" i="11"/>
  <c r="DB55" i="11"/>
  <c r="DC55" i="11"/>
  <c r="DD55" i="11"/>
  <c r="B56" i="11"/>
  <c r="C56" i="11"/>
  <c r="E56" i="11"/>
  <c r="F56" i="11"/>
  <c r="G56" i="11"/>
  <c r="H56" i="11"/>
  <c r="I56" i="11"/>
  <c r="J56" i="11"/>
  <c r="L56" i="11"/>
  <c r="M56" i="11"/>
  <c r="N56" i="11"/>
  <c r="O56" i="11"/>
  <c r="AQ56" i="11"/>
  <c r="AR56" i="11"/>
  <c r="AS56" i="11"/>
  <c r="BF56" i="11"/>
  <c r="BG56" i="11"/>
  <c r="BT56" i="11"/>
  <c r="BU56" i="11"/>
  <c r="BW56" i="11"/>
  <c r="BY56" i="11"/>
  <c r="CH56" i="11"/>
  <c r="CI56" i="11"/>
  <c r="CJ56" i="11"/>
  <c r="CR56" i="11"/>
  <c r="CS56" i="11"/>
  <c r="CT56" i="11"/>
  <c r="DB56" i="11"/>
  <c r="DC56" i="11"/>
  <c r="DD56" i="11"/>
  <c r="B57" i="11"/>
  <c r="C57" i="11"/>
  <c r="E57" i="11"/>
  <c r="F57" i="11"/>
  <c r="G57" i="11"/>
  <c r="H57" i="11"/>
  <c r="I57" i="11"/>
  <c r="J57" i="11"/>
  <c r="L57" i="11"/>
  <c r="M57" i="11"/>
  <c r="N57" i="11"/>
  <c r="O57" i="11"/>
  <c r="AQ57" i="11"/>
  <c r="AR57" i="11"/>
  <c r="AS57" i="11"/>
  <c r="BF57" i="11"/>
  <c r="BG57" i="11"/>
  <c r="BT57" i="11"/>
  <c r="BU57" i="11"/>
  <c r="BW57" i="11"/>
  <c r="BY57" i="11"/>
  <c r="CH57" i="11"/>
  <c r="CI57" i="11"/>
  <c r="CJ57" i="11"/>
  <c r="CR57" i="11"/>
  <c r="CS57" i="11"/>
  <c r="CT57" i="11"/>
  <c r="DB57" i="11"/>
  <c r="DC57" i="11"/>
  <c r="DD57" i="11"/>
  <c r="B58" i="11"/>
  <c r="C58" i="11"/>
  <c r="E58" i="11"/>
  <c r="F58" i="11"/>
  <c r="G58" i="11"/>
  <c r="H58" i="11"/>
  <c r="I58" i="11"/>
  <c r="J58" i="11"/>
  <c r="L58" i="11"/>
  <c r="M58" i="11"/>
  <c r="N58" i="11"/>
  <c r="O58" i="11"/>
  <c r="AQ58" i="11"/>
  <c r="AR58" i="11"/>
  <c r="AS58" i="11"/>
  <c r="BF58" i="11"/>
  <c r="BG58" i="11"/>
  <c r="BT58" i="11"/>
  <c r="BU58" i="11"/>
  <c r="BW58" i="11"/>
  <c r="BY58" i="11"/>
  <c r="CH58" i="11"/>
  <c r="CI58" i="11"/>
  <c r="CJ58" i="11"/>
  <c r="CR58" i="11"/>
  <c r="CS58" i="11"/>
  <c r="CT58" i="11"/>
  <c r="DB58" i="11"/>
  <c r="DC58" i="11"/>
  <c r="DD58" i="11"/>
  <c r="B59" i="11"/>
  <c r="C59" i="11"/>
  <c r="E59" i="11"/>
  <c r="F59" i="11"/>
  <c r="G59" i="11"/>
  <c r="H59" i="11"/>
  <c r="I59" i="11"/>
  <c r="J59" i="11"/>
  <c r="L59" i="11"/>
  <c r="M59" i="11"/>
  <c r="N59" i="11"/>
  <c r="O59" i="11"/>
  <c r="AQ59" i="11"/>
  <c r="AR59" i="11"/>
  <c r="AS59" i="11"/>
  <c r="BF59" i="11"/>
  <c r="BG59" i="11"/>
  <c r="BT59" i="11"/>
  <c r="BU59" i="11"/>
  <c r="BW59" i="11"/>
  <c r="BY59" i="11"/>
  <c r="CH59" i="11"/>
  <c r="CI59" i="11"/>
  <c r="CJ59" i="11"/>
  <c r="CR59" i="11"/>
  <c r="CS59" i="11"/>
  <c r="CT59" i="11"/>
  <c r="DB59" i="11"/>
  <c r="DC59" i="11"/>
  <c r="DD59" i="11"/>
  <c r="B60" i="11"/>
  <c r="C60" i="11"/>
  <c r="E60" i="11"/>
  <c r="F60" i="11"/>
  <c r="G60" i="11"/>
  <c r="H60" i="11"/>
  <c r="I60" i="11"/>
  <c r="J60" i="11"/>
  <c r="L60" i="11"/>
  <c r="M60" i="11"/>
  <c r="N60" i="11"/>
  <c r="O60" i="11"/>
  <c r="AQ60" i="11"/>
  <c r="AR60" i="11"/>
  <c r="AS60" i="11"/>
  <c r="BF60" i="11"/>
  <c r="BG60" i="11"/>
  <c r="BT60" i="11"/>
  <c r="BU60" i="11"/>
  <c r="BW60" i="11"/>
  <c r="BY60" i="11"/>
  <c r="CH60" i="11"/>
  <c r="CI60" i="11"/>
  <c r="CJ60" i="11"/>
  <c r="CR60" i="11"/>
  <c r="CS60" i="11"/>
  <c r="CT60" i="11"/>
  <c r="DB60" i="11"/>
  <c r="DC60" i="11"/>
  <c r="DD60" i="11"/>
  <c r="B61" i="11"/>
  <c r="C61" i="11"/>
  <c r="E61" i="11"/>
  <c r="F61" i="11"/>
  <c r="G61" i="11"/>
  <c r="H61" i="11"/>
  <c r="I61" i="11"/>
  <c r="J61" i="11"/>
  <c r="L61" i="11"/>
  <c r="M61" i="11"/>
  <c r="N61" i="11"/>
  <c r="O61" i="11"/>
  <c r="AQ61" i="11"/>
  <c r="AR61" i="11"/>
  <c r="AS61" i="11"/>
  <c r="BF61" i="11"/>
  <c r="BG61" i="11"/>
  <c r="BT61" i="11"/>
  <c r="BU61" i="11"/>
  <c r="BW61" i="11"/>
  <c r="BY61" i="11"/>
  <c r="CH61" i="11"/>
  <c r="CI61" i="11"/>
  <c r="CJ61" i="11"/>
  <c r="CR61" i="11"/>
  <c r="CS61" i="11"/>
  <c r="CT61" i="11"/>
  <c r="DB61" i="11"/>
  <c r="DC61" i="11"/>
  <c r="DD61" i="11"/>
  <c r="B62" i="11"/>
  <c r="C62" i="11"/>
  <c r="E62" i="11"/>
  <c r="F62" i="11"/>
  <c r="G62" i="11"/>
  <c r="H62" i="11"/>
  <c r="I62" i="11"/>
  <c r="J62" i="11"/>
  <c r="L62" i="11"/>
  <c r="M62" i="11"/>
  <c r="N62" i="11"/>
  <c r="O62" i="11"/>
  <c r="AQ62" i="11"/>
  <c r="AR62" i="11"/>
  <c r="AS62" i="11"/>
  <c r="BF62" i="11"/>
  <c r="BG62" i="11"/>
  <c r="BT62" i="11"/>
  <c r="BU62" i="11"/>
  <c r="BW62" i="11"/>
  <c r="BY62" i="11"/>
  <c r="CH62" i="11"/>
  <c r="CI62" i="11"/>
  <c r="CJ62" i="11"/>
  <c r="CR62" i="11"/>
  <c r="CS62" i="11"/>
  <c r="CT62" i="11"/>
  <c r="DB62" i="11"/>
  <c r="DC62" i="11"/>
  <c r="DD62" i="11"/>
  <c r="B63" i="11"/>
  <c r="C63" i="11"/>
  <c r="E63" i="11"/>
  <c r="F63" i="11"/>
  <c r="G63" i="11"/>
  <c r="H63" i="11"/>
  <c r="I63" i="11"/>
  <c r="J63" i="11"/>
  <c r="L63" i="11"/>
  <c r="M63" i="11"/>
  <c r="N63" i="11"/>
  <c r="O63" i="11"/>
  <c r="AQ63" i="11"/>
  <c r="AR63" i="11"/>
  <c r="AS63" i="11"/>
  <c r="BF63" i="11"/>
  <c r="BG63" i="11"/>
  <c r="BT63" i="11"/>
  <c r="BU63" i="11"/>
  <c r="BW63" i="11"/>
  <c r="BY63" i="11"/>
  <c r="CH63" i="11"/>
  <c r="CI63" i="11"/>
  <c r="CJ63" i="11"/>
  <c r="CR63" i="11"/>
  <c r="CS63" i="11"/>
  <c r="CT63" i="11"/>
  <c r="DB63" i="11"/>
  <c r="DC63" i="11"/>
  <c r="DD63" i="11"/>
  <c r="B64" i="11"/>
  <c r="C64" i="11"/>
  <c r="E64" i="11"/>
  <c r="F64" i="11"/>
  <c r="G64" i="11"/>
  <c r="H64" i="11"/>
  <c r="I64" i="11"/>
  <c r="J64" i="11"/>
  <c r="L64" i="11"/>
  <c r="M64" i="11"/>
  <c r="N64" i="11"/>
  <c r="O64" i="11"/>
  <c r="AQ64" i="11"/>
  <c r="AR64" i="11"/>
  <c r="AS64" i="11"/>
  <c r="BF64" i="11"/>
  <c r="BG64" i="11"/>
  <c r="BT64" i="11"/>
  <c r="BU64" i="11"/>
  <c r="BW64" i="11"/>
  <c r="BY64" i="11"/>
  <c r="CH64" i="11"/>
  <c r="CI64" i="11"/>
  <c r="CJ64" i="11"/>
  <c r="CR64" i="11"/>
  <c r="CS64" i="11"/>
  <c r="CT64" i="11"/>
  <c r="DB64" i="11"/>
  <c r="DC64" i="11"/>
  <c r="DD64" i="11"/>
  <c r="B65" i="11"/>
  <c r="C65" i="11"/>
  <c r="E65" i="11"/>
  <c r="F65" i="11"/>
  <c r="G65" i="11"/>
  <c r="H65" i="11"/>
  <c r="I65" i="11"/>
  <c r="J65" i="11"/>
  <c r="L65" i="11"/>
  <c r="M65" i="11"/>
  <c r="N65" i="11"/>
  <c r="O65" i="11"/>
  <c r="AQ65" i="11"/>
  <c r="AR65" i="11"/>
  <c r="AS65" i="11"/>
  <c r="BF65" i="11"/>
  <c r="BG65" i="11"/>
  <c r="BT65" i="11"/>
  <c r="BU65" i="11"/>
  <c r="BW65" i="11"/>
  <c r="BY65" i="11"/>
  <c r="CH65" i="11"/>
  <c r="CI65" i="11"/>
  <c r="CJ65" i="11"/>
  <c r="CR65" i="11"/>
  <c r="CS65" i="11"/>
  <c r="CT65" i="11"/>
  <c r="DB65" i="11"/>
  <c r="DC65" i="11"/>
  <c r="DD65" i="11"/>
  <c r="B66" i="11"/>
  <c r="C66" i="11"/>
  <c r="E66" i="11"/>
  <c r="F66" i="11"/>
  <c r="G66" i="11"/>
  <c r="H66" i="11"/>
  <c r="I66" i="11"/>
  <c r="J66" i="11"/>
  <c r="L66" i="11"/>
  <c r="M66" i="11"/>
  <c r="N66" i="11"/>
  <c r="O66" i="11"/>
  <c r="AQ66" i="11"/>
  <c r="AR66" i="11"/>
  <c r="AS66" i="11"/>
  <c r="BF66" i="11"/>
  <c r="BG66" i="11"/>
  <c r="BT66" i="11"/>
  <c r="BU66" i="11"/>
  <c r="BW66" i="11"/>
  <c r="BY66" i="11"/>
  <c r="CH66" i="11"/>
  <c r="CI66" i="11"/>
  <c r="CJ66" i="11"/>
  <c r="CR66" i="11"/>
  <c r="CS66" i="11"/>
  <c r="CT66" i="11"/>
  <c r="DB66" i="11"/>
  <c r="DC66" i="11"/>
  <c r="DD66" i="11"/>
  <c r="B67" i="11"/>
  <c r="C67" i="11"/>
  <c r="E67" i="11"/>
  <c r="F67" i="11"/>
  <c r="G67" i="11"/>
  <c r="H67" i="11"/>
  <c r="I67" i="11"/>
  <c r="J67" i="11"/>
  <c r="L67" i="11"/>
  <c r="M67" i="11"/>
  <c r="N67" i="11"/>
  <c r="O67" i="11"/>
  <c r="AQ67" i="11"/>
  <c r="AR67" i="11"/>
  <c r="AS67" i="11"/>
  <c r="BF67" i="11"/>
  <c r="BG67" i="11"/>
  <c r="BT67" i="11"/>
  <c r="BU67" i="11"/>
  <c r="BW67" i="11"/>
  <c r="BY67" i="11"/>
  <c r="CH67" i="11"/>
  <c r="CI67" i="11"/>
  <c r="CJ67" i="11"/>
  <c r="CR67" i="11"/>
  <c r="CS67" i="11"/>
  <c r="CT67" i="11"/>
  <c r="DB67" i="11"/>
  <c r="DC67" i="11"/>
  <c r="DD67" i="11"/>
  <c r="B68" i="11"/>
  <c r="C68" i="11"/>
  <c r="E68" i="11"/>
  <c r="F68" i="11"/>
  <c r="G68" i="11"/>
  <c r="H68" i="11"/>
  <c r="I68" i="11"/>
  <c r="J68" i="11"/>
  <c r="L68" i="11"/>
  <c r="M68" i="11"/>
  <c r="N68" i="11"/>
  <c r="O68" i="11"/>
  <c r="AQ68" i="11"/>
  <c r="AR68" i="11"/>
  <c r="AS68" i="11"/>
  <c r="BF68" i="11"/>
  <c r="BG68" i="11"/>
  <c r="BT68" i="11"/>
  <c r="BU68" i="11"/>
  <c r="BW68" i="11"/>
  <c r="BY68" i="11"/>
  <c r="CH68" i="11"/>
  <c r="CI68" i="11"/>
  <c r="CJ68" i="11"/>
  <c r="CR68" i="11"/>
  <c r="CS68" i="11"/>
  <c r="DB68" i="11"/>
  <c r="DC68" i="11"/>
  <c r="DD68" i="11"/>
  <c r="B69" i="11"/>
  <c r="C69" i="11"/>
  <c r="E69" i="11"/>
  <c r="F69" i="11"/>
  <c r="G69" i="11"/>
  <c r="H69" i="11"/>
  <c r="I69" i="11"/>
  <c r="J69" i="11"/>
  <c r="L69" i="11"/>
  <c r="M69" i="11"/>
  <c r="N69" i="11"/>
  <c r="O69" i="11"/>
  <c r="AQ69" i="11"/>
  <c r="AR69" i="11"/>
  <c r="AS69" i="11"/>
  <c r="BF69" i="11"/>
  <c r="BG69" i="11"/>
  <c r="BT69" i="11"/>
  <c r="BU69" i="11"/>
  <c r="BW69" i="11"/>
  <c r="BY69" i="11"/>
  <c r="CH69" i="11"/>
  <c r="CI69" i="11"/>
  <c r="CJ69" i="11"/>
  <c r="CR69" i="11"/>
  <c r="CS69" i="11"/>
  <c r="CT69" i="11"/>
  <c r="DB69" i="11"/>
  <c r="DC69" i="11"/>
  <c r="DD69" i="11"/>
  <c r="B70" i="11"/>
  <c r="C70" i="11"/>
  <c r="E70" i="11"/>
  <c r="F70" i="11"/>
  <c r="G70" i="11"/>
  <c r="H70" i="11"/>
  <c r="I70" i="11"/>
  <c r="J70" i="11"/>
  <c r="L70" i="11"/>
  <c r="M70" i="11"/>
  <c r="N70" i="11"/>
  <c r="O70" i="11"/>
  <c r="AQ70" i="11"/>
  <c r="AR70" i="11"/>
  <c r="AS70" i="11"/>
  <c r="BF70" i="11"/>
  <c r="BG70" i="11"/>
  <c r="BT70" i="11"/>
  <c r="BU70" i="11"/>
  <c r="BW70" i="11"/>
  <c r="BY70" i="11"/>
  <c r="CH70" i="11"/>
  <c r="CI70" i="11"/>
  <c r="CJ70" i="11"/>
  <c r="CR70" i="11"/>
  <c r="CS70" i="11"/>
  <c r="CT70" i="11"/>
  <c r="DB70" i="11"/>
  <c r="DC70" i="11"/>
  <c r="DD70" i="11"/>
  <c r="B71" i="11"/>
  <c r="C71" i="11"/>
  <c r="E71" i="11"/>
  <c r="F71" i="11"/>
  <c r="G71" i="11"/>
  <c r="H71" i="11"/>
  <c r="I71" i="11"/>
  <c r="J71" i="11"/>
  <c r="L71" i="11"/>
  <c r="M71" i="11"/>
  <c r="N71" i="11"/>
  <c r="O71" i="11"/>
  <c r="AQ71" i="11"/>
  <c r="AR71" i="11"/>
  <c r="AS71" i="11"/>
  <c r="BF71" i="11"/>
  <c r="BG71" i="11"/>
  <c r="BT71" i="11"/>
  <c r="BU71" i="11"/>
  <c r="BW71" i="11"/>
  <c r="BY71" i="11"/>
  <c r="CH71" i="11"/>
  <c r="CI71" i="11"/>
  <c r="CJ71" i="11"/>
  <c r="CR71" i="11"/>
  <c r="CS71" i="11"/>
  <c r="CT71" i="11"/>
  <c r="DB71" i="11"/>
  <c r="DC71" i="11"/>
  <c r="DD71" i="11"/>
  <c r="B72" i="11"/>
  <c r="C72" i="11"/>
  <c r="E72" i="11"/>
  <c r="F72" i="11"/>
  <c r="G72" i="11"/>
  <c r="H72" i="11"/>
  <c r="I72" i="11"/>
  <c r="J72" i="11"/>
  <c r="L72" i="11"/>
  <c r="M72" i="11"/>
  <c r="N72" i="11"/>
  <c r="O72" i="11"/>
  <c r="AQ72" i="11"/>
  <c r="AR72" i="11"/>
  <c r="AS72" i="11"/>
  <c r="BF72" i="11"/>
  <c r="BG72" i="11"/>
  <c r="BT72" i="11"/>
  <c r="BU72" i="11"/>
  <c r="BW72" i="11"/>
  <c r="BY72" i="11"/>
  <c r="CH72" i="11"/>
  <c r="CI72" i="11"/>
  <c r="CJ72" i="11"/>
  <c r="CR72" i="11"/>
  <c r="CS72" i="11"/>
  <c r="CT72" i="11"/>
  <c r="DB72" i="11"/>
  <c r="DC72" i="11"/>
  <c r="DD72" i="11"/>
  <c r="B73" i="11"/>
  <c r="C73" i="11"/>
  <c r="E73" i="11"/>
  <c r="F73" i="11"/>
  <c r="G73" i="11"/>
  <c r="H73" i="11"/>
  <c r="I73" i="11"/>
  <c r="J73" i="11"/>
  <c r="L73" i="11"/>
  <c r="M73" i="11"/>
  <c r="N73" i="11"/>
  <c r="O73" i="11"/>
  <c r="AQ73" i="11"/>
  <c r="AR73" i="11"/>
  <c r="AS73" i="11"/>
  <c r="BF73" i="11"/>
  <c r="BG73" i="11"/>
  <c r="BT73" i="11"/>
  <c r="BU73" i="11"/>
  <c r="BW73" i="11"/>
  <c r="BY73" i="11"/>
  <c r="CH73" i="11"/>
  <c r="CI73" i="11"/>
  <c r="CJ73" i="11"/>
  <c r="CR73" i="11"/>
  <c r="CS73" i="11"/>
  <c r="CT73" i="11"/>
  <c r="DB73" i="11"/>
  <c r="DC73" i="11"/>
  <c r="DD73" i="11"/>
  <c r="B74" i="11"/>
  <c r="C74" i="11"/>
  <c r="E74" i="11"/>
  <c r="F74" i="11"/>
  <c r="G74" i="11"/>
  <c r="H74" i="11"/>
  <c r="I74" i="11"/>
  <c r="J74" i="11"/>
  <c r="L74" i="11"/>
  <c r="M74" i="11"/>
  <c r="N74" i="11"/>
  <c r="O74" i="11"/>
  <c r="AQ74" i="11"/>
  <c r="AR74" i="11"/>
  <c r="AS74" i="11"/>
  <c r="BF74" i="11"/>
  <c r="BG74" i="11"/>
  <c r="BT74" i="11"/>
  <c r="BU74" i="11"/>
  <c r="BW74" i="11"/>
  <c r="BY74" i="11"/>
  <c r="CH74" i="11"/>
  <c r="CI74" i="11"/>
  <c r="CJ74" i="11"/>
  <c r="CR74" i="11"/>
  <c r="CS74" i="11"/>
  <c r="CT74" i="11"/>
  <c r="DB74" i="11"/>
  <c r="DC74" i="11"/>
  <c r="DD74" i="11"/>
  <c r="B75" i="11"/>
  <c r="C75" i="11"/>
  <c r="E75" i="11"/>
  <c r="F75" i="11"/>
  <c r="G75" i="11"/>
  <c r="H75" i="11"/>
  <c r="I75" i="11"/>
  <c r="J75" i="11"/>
  <c r="L75" i="11"/>
  <c r="M75" i="11"/>
  <c r="N75" i="11"/>
  <c r="O75" i="11"/>
  <c r="AQ75" i="11"/>
  <c r="AR75" i="11"/>
  <c r="AS75" i="11"/>
  <c r="BF75" i="11"/>
  <c r="BG75" i="11"/>
  <c r="BT75" i="11"/>
  <c r="BU75" i="11"/>
  <c r="BW75" i="11"/>
  <c r="BY75" i="11"/>
  <c r="CH75" i="11"/>
  <c r="CI75" i="11"/>
  <c r="CJ75" i="11"/>
  <c r="CR75" i="11"/>
  <c r="CS75" i="11"/>
  <c r="CT75" i="11"/>
  <c r="DB75" i="11"/>
  <c r="DC75" i="11"/>
  <c r="DD75" i="11"/>
  <c r="B76" i="11"/>
  <c r="C76" i="11"/>
  <c r="E76" i="11"/>
  <c r="F76" i="11"/>
  <c r="G76" i="11"/>
  <c r="H76" i="11"/>
  <c r="I76" i="11"/>
  <c r="J76" i="11"/>
  <c r="L76" i="11"/>
  <c r="M76" i="11"/>
  <c r="N76" i="11"/>
  <c r="O76" i="11"/>
  <c r="AQ76" i="11"/>
  <c r="AR76" i="11"/>
  <c r="AS76" i="11"/>
  <c r="BF76" i="11"/>
  <c r="BG76" i="11"/>
  <c r="BT76" i="11"/>
  <c r="BU76" i="11"/>
  <c r="BW76" i="11"/>
  <c r="BY76" i="11"/>
  <c r="CH76" i="11"/>
  <c r="CI76" i="11"/>
  <c r="CJ76" i="11"/>
  <c r="CR76" i="11"/>
  <c r="CS76" i="11"/>
  <c r="CT76" i="11"/>
  <c r="DB76" i="11"/>
  <c r="DC76" i="11"/>
  <c r="DD76" i="11"/>
  <c r="B77" i="11"/>
  <c r="C77" i="11"/>
  <c r="E77" i="11"/>
  <c r="F77" i="11"/>
  <c r="G77" i="11"/>
  <c r="H77" i="11"/>
  <c r="I77" i="11"/>
  <c r="J77" i="11"/>
  <c r="L77" i="11"/>
  <c r="M77" i="11"/>
  <c r="N77" i="11"/>
  <c r="O77" i="11"/>
  <c r="AQ77" i="11"/>
  <c r="AR77" i="11"/>
  <c r="AS77" i="11"/>
  <c r="BF77" i="11"/>
  <c r="BG77" i="11"/>
  <c r="BT77" i="11"/>
  <c r="BU77" i="11"/>
  <c r="BW77" i="11"/>
  <c r="BY77" i="11"/>
  <c r="CH77" i="11"/>
  <c r="CI77" i="11"/>
  <c r="CJ77" i="11"/>
  <c r="CR77" i="11"/>
  <c r="CS77" i="11"/>
  <c r="CT77" i="11"/>
  <c r="DB77" i="11"/>
  <c r="DC77" i="11"/>
  <c r="DD77" i="11"/>
  <c r="B78" i="11"/>
  <c r="H78" i="11"/>
  <c r="J78" i="11"/>
  <c r="AS78" i="11"/>
  <c r="CJ78" i="11"/>
  <c r="CT78" i="11"/>
  <c r="DD78" i="11"/>
  <c r="B79" i="11"/>
  <c r="H79" i="11"/>
  <c r="J79" i="11"/>
  <c r="B80" i="11"/>
  <c r="C80" i="11"/>
  <c r="H80" i="11"/>
  <c r="J80" i="11"/>
  <c r="B81" i="11"/>
  <c r="C81" i="11"/>
  <c r="H81" i="11"/>
  <c r="B82" i="11"/>
  <c r="I82" i="11"/>
  <c r="J82" i="11"/>
  <c r="B83" i="11"/>
  <c r="I83" i="11"/>
  <c r="J83" i="11"/>
  <c r="B84" i="11"/>
  <c r="I84" i="11"/>
  <c r="J84" i="11"/>
  <c r="B85" i="11"/>
  <c r="I85" i="11"/>
  <c r="J85" i="11"/>
  <c r="B86" i="11"/>
  <c r="I86" i="11"/>
  <c r="J86" i="11"/>
  <c r="B87" i="11"/>
  <c r="I87" i="11"/>
  <c r="J87" i="11"/>
  <c r="B88" i="11"/>
  <c r="I88" i="11"/>
  <c r="J88" i="11"/>
  <c r="B89" i="11"/>
  <c r="I89" i="11"/>
  <c r="J89" i="11"/>
  <c r="B90" i="11"/>
  <c r="I90" i="11"/>
  <c r="J90" i="11"/>
  <c r="B91" i="11"/>
  <c r="I91" i="11"/>
  <c r="J91" i="11"/>
  <c r="B92" i="11"/>
  <c r="I92" i="11"/>
  <c r="J92" i="11"/>
  <c r="B93" i="11"/>
  <c r="I93" i="11"/>
  <c r="J93" i="11"/>
  <c r="B94" i="11"/>
  <c r="I94" i="11"/>
  <c r="J94" i="11"/>
  <c r="B95" i="11"/>
  <c r="I95" i="11"/>
  <c r="J95" i="11"/>
  <c r="B96" i="11"/>
  <c r="I96" i="11"/>
  <c r="J96" i="11"/>
  <c r="B97" i="11"/>
  <c r="I97" i="11"/>
  <c r="J97" i="11"/>
  <c r="B98" i="11"/>
  <c r="I98" i="11"/>
  <c r="J98" i="11"/>
  <c r="B99" i="11"/>
  <c r="I99" i="11"/>
  <c r="J99" i="11"/>
  <c r="B100" i="11"/>
  <c r="I100" i="11"/>
  <c r="J100" i="11"/>
  <c r="B101" i="11"/>
  <c r="I101" i="11"/>
  <c r="J101" i="11"/>
  <c r="B102" i="11"/>
  <c r="I102" i="11"/>
  <c r="J102" i="11"/>
  <c r="B103" i="11"/>
  <c r="I103" i="11"/>
  <c r="J103" i="11"/>
  <c r="B104" i="11"/>
  <c r="I104" i="11"/>
  <c r="J104" i="11"/>
  <c r="B105" i="11"/>
  <c r="I105" i="11"/>
  <c r="J105" i="11"/>
  <c r="B106" i="11"/>
  <c r="I106" i="11"/>
  <c r="J106" i="11"/>
  <c r="B107" i="11"/>
  <c r="I107" i="11"/>
  <c r="J107" i="11"/>
  <c r="B108" i="11"/>
  <c r="I108" i="11"/>
  <c r="J108" i="11"/>
  <c r="B109" i="11"/>
  <c r="I109" i="11"/>
  <c r="J109" i="11"/>
  <c r="B110" i="11"/>
  <c r="I110" i="11"/>
  <c r="J110" i="11"/>
  <c r="B111" i="11"/>
  <c r="I111" i="11"/>
  <c r="J111" i="11"/>
  <c r="B112" i="11"/>
  <c r="I112" i="11"/>
  <c r="J112" i="11"/>
  <c r="B113" i="11"/>
  <c r="I113" i="11"/>
  <c r="J113" i="11"/>
  <c r="B114" i="11"/>
  <c r="I114" i="11"/>
  <c r="J114" i="11"/>
  <c r="B115" i="11"/>
  <c r="I115" i="11"/>
  <c r="J115" i="11"/>
  <c r="B116" i="11"/>
  <c r="I116" i="11"/>
  <c r="J116" i="11"/>
  <c r="B117" i="11"/>
  <c r="I117" i="11"/>
  <c r="J117" i="11"/>
  <c r="B118" i="11"/>
  <c r="I118" i="11"/>
  <c r="J118" i="11"/>
  <c r="B119" i="11"/>
  <c r="I119" i="11"/>
  <c r="J119" i="11"/>
  <c r="B120" i="11"/>
  <c r="I120" i="11"/>
  <c r="J120" i="11"/>
  <c r="B121" i="11"/>
  <c r="I121" i="11"/>
  <c r="J121" i="11"/>
  <c r="B122" i="11"/>
  <c r="I122" i="11"/>
  <c r="J122" i="11"/>
  <c r="B123" i="11"/>
  <c r="I123" i="11"/>
  <c r="J123" i="11"/>
  <c r="B124" i="11"/>
  <c r="I124" i="11"/>
  <c r="J124" i="11"/>
  <c r="B125" i="11"/>
  <c r="I125" i="11"/>
  <c r="J125" i="11"/>
  <c r="B126" i="11"/>
  <c r="I126" i="11"/>
  <c r="J126" i="11"/>
  <c r="B127" i="11"/>
  <c r="J127" i="11"/>
  <c r="B128" i="11"/>
  <c r="J128" i="11"/>
  <c r="B129" i="11"/>
  <c r="J129" i="11"/>
  <c r="B131" i="11"/>
  <c r="I131" i="11"/>
  <c r="J131" i="11"/>
  <c r="B133" i="11"/>
  <c r="I133" i="11"/>
  <c r="J133" i="11"/>
  <c r="B135" i="11"/>
  <c r="I135" i="11"/>
  <c r="J135" i="11"/>
  <c r="B137" i="11"/>
  <c r="I137" i="11"/>
  <c r="J137" i="11"/>
  <c r="B139" i="11"/>
  <c r="I139" i="11"/>
  <c r="J139" i="11"/>
  <c r="B140" i="11"/>
  <c r="I140" i="11"/>
  <c r="J140" i="11"/>
  <c r="B141" i="11"/>
  <c r="I141" i="11"/>
  <c r="J141" i="11"/>
  <c r="B142" i="11"/>
  <c r="I142" i="11"/>
  <c r="J142" i="11"/>
  <c r="B143" i="11"/>
  <c r="I143" i="11"/>
  <c r="J143" i="11"/>
  <c r="B144" i="11"/>
  <c r="I144" i="11"/>
  <c r="J144" i="11"/>
  <c r="B145" i="11"/>
  <c r="I145" i="11"/>
  <c r="J145" i="11"/>
  <c r="B147" i="11"/>
  <c r="I147" i="11"/>
  <c r="J147" i="11"/>
  <c r="B148" i="11"/>
  <c r="I148" i="11"/>
  <c r="J148" i="11"/>
  <c r="B149" i="11"/>
  <c r="I149" i="11"/>
  <c r="J149" i="11"/>
  <c r="B150" i="11"/>
  <c r="I150" i="11"/>
  <c r="J150" i="11"/>
  <c r="B151" i="11"/>
  <c r="I151" i="11"/>
  <c r="J151" i="11"/>
  <c r="B152" i="11"/>
  <c r="I152" i="11"/>
  <c r="J152" i="11"/>
  <c r="B153" i="11"/>
  <c r="I153" i="11"/>
  <c r="J153" i="11"/>
  <c r="B154" i="11"/>
  <c r="I154" i="11"/>
  <c r="J154" i="11"/>
  <c r="B155" i="11"/>
  <c r="I155" i="11"/>
  <c r="J155" i="11"/>
  <c r="B156" i="11"/>
  <c r="I156" i="11"/>
  <c r="J156" i="11"/>
  <c r="B157" i="11"/>
  <c r="I157" i="11"/>
  <c r="J157" i="11"/>
  <c r="B158" i="11"/>
  <c r="I158" i="11"/>
  <c r="J158" i="11"/>
  <c r="B159" i="11"/>
  <c r="I159" i="11"/>
  <c r="J159" i="11"/>
  <c r="B160" i="11"/>
  <c r="I160" i="11"/>
  <c r="J160" i="11"/>
  <c r="B161" i="11"/>
  <c r="I161" i="11"/>
  <c r="J161" i="11"/>
  <c r="B162" i="11"/>
  <c r="I162" i="11"/>
  <c r="J162" i="11"/>
  <c r="B163" i="11"/>
  <c r="I163" i="11"/>
  <c r="J163" i="11"/>
  <c r="B164" i="11"/>
  <c r="I164" i="11"/>
  <c r="J164" i="11"/>
  <c r="B165" i="11"/>
  <c r="I165" i="11"/>
  <c r="J165" i="11"/>
  <c r="B166" i="11"/>
  <c r="I166" i="11"/>
  <c r="J166" i="11"/>
  <c r="B167" i="11"/>
  <c r="I167" i="11"/>
  <c r="J167" i="11"/>
  <c r="B168" i="11"/>
  <c r="I168" i="11"/>
  <c r="J168" i="11"/>
  <c r="B169" i="11"/>
  <c r="I169" i="11"/>
  <c r="J169" i="11"/>
  <c r="B170" i="11"/>
  <c r="I170" i="11"/>
  <c r="J170" i="11"/>
  <c r="B171" i="11"/>
  <c r="I171" i="11"/>
  <c r="J171" i="11"/>
  <c r="B172" i="11"/>
  <c r="I172" i="11"/>
  <c r="J172" i="11"/>
  <c r="B173" i="11"/>
  <c r="I173" i="11"/>
  <c r="J173" i="11"/>
  <c r="B174" i="11"/>
  <c r="I174" i="11"/>
  <c r="J174" i="11"/>
  <c r="B175" i="11"/>
  <c r="I175" i="11"/>
  <c r="J175" i="11"/>
  <c r="B176" i="11"/>
  <c r="J176" i="11"/>
</calcChain>
</file>

<file path=xl/sharedStrings.xml><?xml version="1.0" encoding="utf-8"?>
<sst xmlns="http://schemas.openxmlformats.org/spreadsheetml/2006/main" count="1428" uniqueCount="442">
  <si>
    <t>Juiz:</t>
  </si>
  <si>
    <t>MC</t>
  </si>
  <si>
    <t>NE</t>
  </si>
  <si>
    <t>RK</t>
  </si>
  <si>
    <t>TK</t>
  </si>
  <si>
    <t>Frase</t>
  </si>
  <si>
    <t>Snj</t>
  </si>
  <si>
    <t>Pj</t>
  </si>
  <si>
    <t>media</t>
  </si>
  <si>
    <t>desvpad</t>
  </si>
  <si>
    <t>negativo, calmo; positivo, agitado</t>
  </si>
  <si>
    <t>Pe</t>
  </si>
  <si>
    <t>Snj2</t>
  </si>
  <si>
    <t>Po</t>
  </si>
  <si>
    <t>Kapa =</t>
  </si>
  <si>
    <t>Alegre</t>
  </si>
  <si>
    <t>Tranquilo</t>
  </si>
  <si>
    <t>Indiferente</t>
  </si>
  <si>
    <t>Irritado</t>
  </si>
  <si>
    <t>M</t>
  </si>
  <si>
    <t>F</t>
  </si>
  <si>
    <t>novas Categorias</t>
  </si>
  <si>
    <t>SPjQj</t>
  </si>
  <si>
    <t>SPjQj(Qj-Pj)</t>
  </si>
  <si>
    <t>sK</t>
  </si>
  <si>
    <t>z</t>
  </si>
  <si>
    <t>IC</t>
  </si>
  <si>
    <t>Inferior</t>
  </si>
  <si>
    <t>Meio</t>
  </si>
  <si>
    <t>Superior</t>
  </si>
  <si>
    <t>mediana</t>
  </si>
  <si>
    <t>BF</t>
  </si>
  <si>
    <t>AllMean</t>
  </si>
  <si>
    <t>AllSD</t>
  </si>
  <si>
    <t>mf0</t>
  </si>
  <si>
    <t>mdf0</t>
  </si>
  <si>
    <t>mdint</t>
  </si>
  <si>
    <t>sf0</t>
  </si>
  <si>
    <t>sdf0</t>
  </si>
  <si>
    <t>sdint</t>
  </si>
  <si>
    <t>skf0</t>
  </si>
  <si>
    <t>skdf0</t>
  </si>
  <si>
    <t>skdint</t>
  </si>
  <si>
    <t>skint</t>
  </si>
  <si>
    <t>mdur</t>
  </si>
  <si>
    <t>mddur</t>
  </si>
  <si>
    <t>sdur</t>
  </si>
  <si>
    <t>sddur</t>
  </si>
  <si>
    <t>skdur</t>
  </si>
  <si>
    <t>skddur</t>
  </si>
  <si>
    <t>AtivPredita</t>
  </si>
  <si>
    <t>Prob.</t>
  </si>
  <si>
    <t>d (alegre)</t>
  </si>
  <si>
    <t>Residuo</t>
  </si>
  <si>
    <t>d (tranquilo)</t>
  </si>
  <si>
    <t>d (indiferente)</t>
  </si>
  <si>
    <t>d (irritado)</t>
  </si>
  <si>
    <t>D(alegre)</t>
  </si>
  <si>
    <t>D(tranquilo)</t>
  </si>
  <si>
    <t>D(indiferente)</t>
  </si>
  <si>
    <t>D(irritado)</t>
  </si>
  <si>
    <t>sltas</t>
  </si>
  <si>
    <t>D(alegre)/Nova previsao Val</t>
  </si>
  <si>
    <t>TestSDo</t>
  </si>
  <si>
    <t>f0peak</t>
  </si>
  <si>
    <t>AE0101</t>
  </si>
  <si>
    <t>AE0103</t>
  </si>
  <si>
    <t>AE0105</t>
  </si>
  <si>
    <t>AE0107</t>
  </si>
  <si>
    <t>AE0109</t>
  </si>
  <si>
    <t>AE0111</t>
  </si>
  <si>
    <t>AE0202</t>
  </si>
  <si>
    <t>AE0204</t>
  </si>
  <si>
    <t>AE0206</t>
  </si>
  <si>
    <t>AE0207</t>
  </si>
  <si>
    <t>AE0209</t>
  </si>
  <si>
    <t>AE0210</t>
  </si>
  <si>
    <t>AE0211</t>
  </si>
  <si>
    <t>AE0213</t>
  </si>
  <si>
    <t>AE0301</t>
  </si>
  <si>
    <t>AE0302</t>
  </si>
  <si>
    <t>AE0304</t>
  </si>
  <si>
    <t>AE0305</t>
  </si>
  <si>
    <t>AE0307</t>
  </si>
  <si>
    <t>AE0309</t>
  </si>
  <si>
    <t>AE0310</t>
  </si>
  <si>
    <t>AE0401</t>
  </si>
  <si>
    <t>AE0402</t>
  </si>
  <si>
    <t>AE0404</t>
  </si>
  <si>
    <t>AE0405</t>
  </si>
  <si>
    <t>AE0406</t>
  </si>
  <si>
    <t>AE0407</t>
  </si>
  <si>
    <t>AE0408</t>
  </si>
  <si>
    <t>AE0409</t>
  </si>
  <si>
    <t>AE0503</t>
  </si>
  <si>
    <t>AE0504</t>
  </si>
  <si>
    <t>AE0505</t>
  </si>
  <si>
    <t>AE0507</t>
  </si>
  <si>
    <t>AE0509</t>
  </si>
  <si>
    <t>AE0511</t>
  </si>
  <si>
    <t>AE0512</t>
  </si>
  <si>
    <t>AE0513</t>
  </si>
  <si>
    <t>AE0515</t>
  </si>
  <si>
    <t>AE0517</t>
  </si>
  <si>
    <t>AE0518</t>
  </si>
  <si>
    <t>AE0519</t>
  </si>
  <si>
    <t>AE0520</t>
  </si>
  <si>
    <t>AE0521</t>
  </si>
  <si>
    <t>AE0523</t>
  </si>
  <si>
    <t>AE0525</t>
  </si>
  <si>
    <t>AE0602</t>
  </si>
  <si>
    <t>AE0604</t>
  </si>
  <si>
    <t>AE0606</t>
  </si>
  <si>
    <t>AE0608</t>
  </si>
  <si>
    <t>AE0701</t>
  </si>
  <si>
    <t>AE0702</t>
  </si>
  <si>
    <t>AE0704</t>
  </si>
  <si>
    <t>AE0706</t>
  </si>
  <si>
    <t>AE0707</t>
  </si>
  <si>
    <t>AE0709</t>
  </si>
  <si>
    <t>AE0711</t>
  </si>
  <si>
    <t>AE0802</t>
  </si>
  <si>
    <t>AE0803</t>
  </si>
  <si>
    <t>AE0805</t>
  </si>
  <si>
    <t>AE0806</t>
  </si>
  <si>
    <t>AE0807</t>
  </si>
  <si>
    <t>AE0809</t>
  </si>
  <si>
    <t>AE0810</t>
  </si>
  <si>
    <t>AE0811</t>
  </si>
  <si>
    <t>AE0812</t>
  </si>
  <si>
    <t>AE0813</t>
  </si>
  <si>
    <t>AE0814</t>
  </si>
  <si>
    <t>AE0815</t>
  </si>
  <si>
    <t>AE0817</t>
  </si>
  <si>
    <t>AE0819</t>
  </si>
  <si>
    <t>AE0821</t>
  </si>
  <si>
    <t>AE0822</t>
  </si>
  <si>
    <t>AE0824</t>
  </si>
  <si>
    <t>AE0825</t>
  </si>
  <si>
    <t>AE0829</t>
  </si>
  <si>
    <t>AE0901</t>
  </si>
  <si>
    <t>AE0902</t>
  </si>
  <si>
    <t>AE0903</t>
  </si>
  <si>
    <t>AE0904</t>
  </si>
  <si>
    <t>AE0905</t>
  </si>
  <si>
    <t>AE0906</t>
  </si>
  <si>
    <t>AE1001</t>
  </si>
  <si>
    <t>AE1002</t>
  </si>
  <si>
    <t>AE1004</t>
  </si>
  <si>
    <t>AE1005</t>
  </si>
  <si>
    <t>AE1006</t>
  </si>
  <si>
    <t>AE1007</t>
  </si>
  <si>
    <t>AE1008</t>
  </si>
  <si>
    <t>AE1009</t>
  </si>
  <si>
    <t>AE1011</t>
  </si>
  <si>
    <t>AE1012</t>
  </si>
  <si>
    <t>AE1014</t>
  </si>
  <si>
    <t>AE1101</t>
  </si>
  <si>
    <t>AE1103</t>
  </si>
  <si>
    <t>AE1105</t>
  </si>
  <si>
    <t>AE1106</t>
  </si>
  <si>
    <t>AE1108</t>
  </si>
  <si>
    <t>AE1109</t>
  </si>
  <si>
    <t>AE1110</t>
  </si>
  <si>
    <t>AE1111</t>
  </si>
  <si>
    <t>AE1112</t>
  </si>
  <si>
    <t>AE1113</t>
  </si>
  <si>
    <t>AE1114</t>
  </si>
  <si>
    <t>AE1115</t>
  </si>
  <si>
    <t>AE1116</t>
  </si>
  <si>
    <t>AE1117</t>
  </si>
  <si>
    <t>AE1118</t>
  </si>
  <si>
    <t>AE1119</t>
  </si>
  <si>
    <t>AE1121</t>
  </si>
  <si>
    <t>AE1122</t>
  </si>
  <si>
    <t>AE1123</t>
  </si>
  <si>
    <t>AE1124</t>
  </si>
  <si>
    <t>AE1125</t>
  </si>
  <si>
    <t>AE1126</t>
  </si>
  <si>
    <t>AE1127</t>
  </si>
  <si>
    <t>AE1201</t>
  </si>
  <si>
    <t>AE1202</t>
  </si>
  <si>
    <t>AE1203</t>
  </si>
  <si>
    <t>AE1204</t>
  </si>
  <si>
    <t>AE1205</t>
  </si>
  <si>
    <t>AE1206</t>
  </si>
  <si>
    <t>AE1207</t>
  </si>
  <si>
    <t>AE1208</t>
  </si>
  <si>
    <t>AE1209</t>
  </si>
  <si>
    <t>AE1210</t>
  </si>
  <si>
    <t>AE1211</t>
  </si>
  <si>
    <t>AE1212</t>
  </si>
  <si>
    <t>AE1213</t>
  </si>
  <si>
    <t>AE1214</t>
  </si>
  <si>
    <t>AE1215</t>
  </si>
  <si>
    <t>Enunciado\/</t>
  </si>
  <si>
    <t>A</t>
  </si>
  <si>
    <t>B</t>
  </si>
  <si>
    <t>EOC</t>
  </si>
  <si>
    <t>JL</t>
  </si>
  <si>
    <t>L</t>
  </si>
  <si>
    <t>Mean</t>
  </si>
  <si>
    <t>SD</t>
  </si>
  <si>
    <t>NN</t>
  </si>
  <si>
    <t>PP</t>
  </si>
  <si>
    <t>RS</t>
  </si>
  <si>
    <t>Median</t>
  </si>
  <si>
    <t>Semi-Ampl</t>
  </si>
  <si>
    <t>Fator 1</t>
  </si>
  <si>
    <t>Fator 2</t>
  </si>
  <si>
    <t>F2 (pred)</t>
  </si>
  <si>
    <t>Fator 1 (pred)</t>
  </si>
  <si>
    <t>axb</t>
  </si>
  <si>
    <t>exf</t>
  </si>
  <si>
    <t>f0median</t>
  </si>
  <si>
    <t>f0sampquant</t>
  </si>
  <si>
    <t>f0quant99,5</t>
  </si>
  <si>
    <t>f0skew</t>
  </si>
  <si>
    <t>df0mean</t>
  </si>
  <si>
    <t>df0SD</t>
  </si>
  <si>
    <t>df0skew</t>
  </si>
  <si>
    <t>IntSkew</t>
  </si>
  <si>
    <t>SpectiltMean</t>
  </si>
  <si>
    <t>SpecTiltSD</t>
  </si>
  <si>
    <t>SpecTiltSkew</t>
  </si>
  <si>
    <t>LTAS</t>
  </si>
  <si>
    <t>AE0102</t>
  </si>
  <si>
    <t>AE0104</t>
  </si>
  <si>
    <t>AE0106</t>
  </si>
  <si>
    <t>AE0108</t>
  </si>
  <si>
    <t>AE0110</t>
  </si>
  <si>
    <t>AE0112</t>
  </si>
  <si>
    <t>AE0201</t>
  </si>
  <si>
    <t>AE0203</t>
  </si>
  <si>
    <t>AE0205</t>
  </si>
  <si>
    <t>AE0208</t>
  </si>
  <si>
    <t>AE0212</t>
  </si>
  <si>
    <t>AE0303</t>
  </si>
  <si>
    <t>AE0306</t>
  </si>
  <si>
    <t>AE0308</t>
  </si>
  <si>
    <t>AE0403</t>
  </si>
  <si>
    <t>AE0501</t>
  </si>
  <si>
    <t>AE0502</t>
  </si>
  <si>
    <t>AE0506</t>
  </si>
  <si>
    <t>AE0508</t>
  </si>
  <si>
    <t>AE0510</t>
  </si>
  <si>
    <t>AE0514</t>
  </si>
  <si>
    <t>AE0516</t>
  </si>
  <si>
    <t>AE0522</t>
  </si>
  <si>
    <t>AE0524</t>
  </si>
  <si>
    <t>AE0601</t>
  </si>
  <si>
    <t>AE0603</t>
  </si>
  <si>
    <t>AE0605</t>
  </si>
  <si>
    <t>AE0607</t>
  </si>
  <si>
    <t>AE0703</t>
  </si>
  <si>
    <t>AE0705</t>
  </si>
  <si>
    <t>AE0708</t>
  </si>
  <si>
    <t>AE0710</t>
  </si>
  <si>
    <t>AE0801</t>
  </si>
  <si>
    <t>AE0804</t>
  </si>
  <si>
    <t>AE0808</t>
  </si>
  <si>
    <t>AE0816</t>
  </si>
  <si>
    <t>AE0818</t>
  </si>
  <si>
    <t>AE0820</t>
  </si>
  <si>
    <t>AE0823</t>
  </si>
  <si>
    <t>AE0826</t>
  </si>
  <si>
    <t>AE0827</t>
  </si>
  <si>
    <t>AE0828</t>
  </si>
  <si>
    <t>AE1003</t>
  </si>
  <si>
    <t>AE1010</t>
  </si>
  <si>
    <t>AE1013</t>
  </si>
  <si>
    <t>AE1102</t>
  </si>
  <si>
    <t>AE1104</t>
  </si>
  <si>
    <t>AE1107</t>
  </si>
  <si>
    <t>AE1120</t>
  </si>
  <si>
    <t>AE1301</t>
  </si>
  <si>
    <t>AE1302</t>
  </si>
  <si>
    <t>AE1303</t>
  </si>
  <si>
    <t>AE1304</t>
  </si>
  <si>
    <t>AE1305</t>
  </si>
  <si>
    <t>AE1306</t>
  </si>
  <si>
    <t>AE1307</t>
  </si>
  <si>
    <t>AE1308</t>
  </si>
  <si>
    <t>AE1309</t>
  </si>
  <si>
    <t>AE1310</t>
  </si>
  <si>
    <t>AE1311</t>
  </si>
  <si>
    <t>AE1312</t>
  </si>
  <si>
    <t>AE1313</t>
  </si>
  <si>
    <t>AE1314</t>
  </si>
  <si>
    <t>AE1315</t>
  </si>
  <si>
    <t>AE1316</t>
  </si>
  <si>
    <t>AE1317</t>
  </si>
  <si>
    <t>AE1318</t>
  </si>
  <si>
    <t>AE1319</t>
  </si>
  <si>
    <t>AE1320</t>
  </si>
  <si>
    <t>AE1321</t>
  </si>
  <si>
    <t>AE1322</t>
  </si>
  <si>
    <t>AE1323</t>
  </si>
  <si>
    <t>AE1401</t>
  </si>
  <si>
    <t>AE1402</t>
  </si>
  <si>
    <t>AE14023</t>
  </si>
  <si>
    <t>AE14024</t>
  </si>
  <si>
    <t>Fator 2 (ligação ao interlocutor)</t>
  </si>
  <si>
    <t>Pregnancy</t>
  </si>
  <si>
    <t>teste1</t>
  </si>
  <si>
    <t>teste2</t>
  </si>
  <si>
    <t>teste3</t>
  </si>
  <si>
    <t>pregnancy</t>
  </si>
  <si>
    <t>fNEUmedian</t>
  </si>
  <si>
    <t>fNEUsampquant</t>
  </si>
  <si>
    <t>fNEUquant99,5</t>
  </si>
  <si>
    <t>fNEUskew</t>
  </si>
  <si>
    <t>dfNEUmean</t>
  </si>
  <si>
    <t>dfNEUSD</t>
  </si>
  <si>
    <t>dfNEUskew</t>
  </si>
  <si>
    <t>PAR03M1GD</t>
  </si>
  <si>
    <t>PAR03M1GQ</t>
  </si>
  <si>
    <t>PAR03M2GD</t>
  </si>
  <si>
    <t>PAR03M2GQ</t>
  </si>
  <si>
    <t>PAR03M3GD</t>
  </si>
  <si>
    <t>PAR03M3GQ</t>
  </si>
  <si>
    <t>PAR03M4GD</t>
  </si>
  <si>
    <t>PAR03M4GQ</t>
  </si>
  <si>
    <t>PAR04F1GQ</t>
  </si>
  <si>
    <t>PAR04F2GQ</t>
  </si>
  <si>
    <t>PAR04F3GQ</t>
  </si>
  <si>
    <t>PAR04F4GQ</t>
  </si>
  <si>
    <t>PAR05M1GD</t>
  </si>
  <si>
    <t>PAR05M1GQ</t>
  </si>
  <si>
    <t>PAR05M2GD</t>
  </si>
  <si>
    <t>PAR05M2GQ</t>
  </si>
  <si>
    <t>PAR05M3GD</t>
  </si>
  <si>
    <t>PAR05M3GQ</t>
  </si>
  <si>
    <t>PAR05M4GD</t>
  </si>
  <si>
    <t>PAR05M4GQ</t>
  </si>
  <si>
    <t>PAR06F1GD</t>
  </si>
  <si>
    <t>PAR06F1GQ</t>
  </si>
  <si>
    <t>PAR06F2GD</t>
  </si>
  <si>
    <t>PAR06F2GQ</t>
  </si>
  <si>
    <t>PAR06F3GD</t>
  </si>
  <si>
    <t>PAR06F3GQ</t>
  </si>
  <si>
    <t>PAR06F4GD</t>
  </si>
  <si>
    <t>PAR06F4GQ</t>
  </si>
  <si>
    <t>PAR07F1GQ</t>
  </si>
  <si>
    <t>PAR07F2GQ</t>
  </si>
  <si>
    <t>PAR07F3GQ</t>
  </si>
  <si>
    <t>PAR07F4GQ</t>
  </si>
  <si>
    <t>PAR09M1GQ</t>
  </si>
  <si>
    <t>PAR09M2GQ</t>
  </si>
  <si>
    <t>PAR09M3GQ</t>
  </si>
  <si>
    <t>PAR09M4GQ</t>
  </si>
  <si>
    <t>PAR11F1GD</t>
  </si>
  <si>
    <t>PAR11F2GD</t>
  </si>
  <si>
    <t>PAR11F3GD</t>
  </si>
  <si>
    <t>PAR11F4GD</t>
  </si>
  <si>
    <t>PAR04F1GD</t>
  </si>
  <si>
    <t>PAR04F1IQ</t>
  </si>
  <si>
    <t>PAR04F2GD</t>
  </si>
  <si>
    <t>PAR04F2IQ</t>
  </si>
  <si>
    <t>PAR04F3GD</t>
  </si>
  <si>
    <t>PAR04F3IQ</t>
  </si>
  <si>
    <t>PAR04F4GD</t>
  </si>
  <si>
    <t>PAR04F4IQ</t>
  </si>
  <si>
    <t>PAR07F1GD</t>
  </si>
  <si>
    <t>PAR07F1IQ</t>
  </si>
  <si>
    <t>PAR07F2GD</t>
  </si>
  <si>
    <t>PAR07F2IQ</t>
  </si>
  <si>
    <t>PAR07F3GD</t>
  </si>
  <si>
    <t>PAR07F3IQ</t>
  </si>
  <si>
    <t>PAR07F4GD</t>
  </si>
  <si>
    <t>PAR07F4IQ</t>
  </si>
  <si>
    <t>PAR09M1GD</t>
  </si>
  <si>
    <t>PAR09M1ID</t>
  </si>
  <si>
    <t>PAR09M1IQ</t>
  </si>
  <si>
    <t>PAR09M2GD</t>
  </si>
  <si>
    <t>PAR09M2ID</t>
  </si>
  <si>
    <t>PAR09M2IQ</t>
  </si>
  <si>
    <t>PAR09M3GD</t>
  </si>
  <si>
    <t>PAR09M3IQ</t>
  </si>
  <si>
    <t>PAR09M4GD</t>
  </si>
  <si>
    <t>PAR09M4IQ</t>
  </si>
  <si>
    <t>PAR11F1GQ</t>
  </si>
  <si>
    <t>PAR11F2GQ</t>
  </si>
  <si>
    <t>PAR11F3IQ</t>
  </si>
  <si>
    <t>PAR11F4GQ</t>
  </si>
  <si>
    <t>PAR12F1GD</t>
  </si>
  <si>
    <t>PAR12F1GQ</t>
  </si>
  <si>
    <t>PAR12F1IQ</t>
  </si>
  <si>
    <t>PAR12F2GD</t>
  </si>
  <si>
    <t>PAR12F2GQ</t>
  </si>
  <si>
    <t>PAR12F2IQ</t>
  </si>
  <si>
    <t>PAR12F3GD</t>
  </si>
  <si>
    <t>PAR12F3GQ</t>
  </si>
  <si>
    <t>PAR12F4GD</t>
  </si>
  <si>
    <t>PAR12F4GQ</t>
  </si>
  <si>
    <t>Activation</t>
  </si>
  <si>
    <t>Activation (Predicted)</t>
  </si>
  <si>
    <t>Activation (Pred)</t>
  </si>
  <si>
    <t>error</t>
  </si>
  <si>
    <t>Testes: outros juízes</t>
  </si>
  <si>
    <t>AL</t>
  </si>
  <si>
    <t>AP</t>
  </si>
  <si>
    <t>BS</t>
  </si>
  <si>
    <t>FB</t>
  </si>
  <si>
    <t>FH</t>
  </si>
  <si>
    <t>GM</t>
  </si>
  <si>
    <t>GT</t>
  </si>
  <si>
    <t>IM</t>
  </si>
  <si>
    <t>JÁ</t>
  </si>
  <si>
    <t>NG</t>
  </si>
  <si>
    <t>WS</t>
  </si>
  <si>
    <t>_SA</t>
  </si>
  <si>
    <t>Ativacao</t>
  </si>
  <si>
    <t>Envolvimento</t>
  </si>
  <si>
    <t>Valência</t>
  </si>
  <si>
    <t>Fat1</t>
  </si>
  <si>
    <t>Fat2</t>
  </si>
  <si>
    <t>zerr</t>
  </si>
  <si>
    <t>Fat 1 New</t>
  </si>
  <si>
    <t>Fat 2 New</t>
  </si>
  <si>
    <t>F2prednew</t>
  </si>
  <si>
    <t>Fat 1 Pred New</t>
  </si>
  <si>
    <t>err New</t>
  </si>
  <si>
    <t>Fator 1 (agitação)</t>
  </si>
  <si>
    <t>F1 Obs</t>
  </si>
  <si>
    <t>Fat 2 Obs</t>
  </si>
  <si>
    <t>F1PredNew</t>
  </si>
  <si>
    <t>Região Fat 1</t>
  </si>
  <si>
    <t>Região Fat 1Pred</t>
  </si>
  <si>
    <t>Erro Fat 1</t>
  </si>
  <si>
    <t>F1ObsREgiao</t>
  </si>
  <si>
    <t>F1PredRegiao</t>
  </si>
  <si>
    <t>ErroRegiao</t>
  </si>
  <si>
    <t>AC</t>
  </si>
  <si>
    <t>Turma 2007:</t>
  </si>
  <si>
    <t>BE</t>
  </si>
  <si>
    <t>EC</t>
  </si>
  <si>
    <t>RO</t>
  </si>
  <si>
    <t>Envolviment</t>
  </si>
  <si>
    <t>Valence</t>
  </si>
  <si>
    <t>12 judges</t>
  </si>
  <si>
    <t>130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</si>
</sst>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sz val="10"/>
      <color indexed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b/>
      <sz val="10"/>
      <color indexed="57"/>
      <name val="Arial"/>
      <family val="2"/>
    </font>
    <font>
      <b/>
      <sz val="10"/>
      <color indexed="45"/>
      <name val="Arial"/>
      <family val="2"/>
    </font>
    <font>
      <b/>
      <sz val="10"/>
      <color indexed="21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0" fillId="0" borderId="1" xfId="0" applyBorder="1"/>
    <xf numFmtId="0" fontId="8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8" fillId="0" borderId="2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4" fillId="0" borderId="1" xfId="0" applyFont="1" applyBorder="1"/>
    <xf numFmtId="0" fontId="8" fillId="0" borderId="1" xfId="0" applyFont="1" applyBorder="1"/>
    <xf numFmtId="0" fontId="5" fillId="0" borderId="1" xfId="0" applyFont="1" applyBorder="1"/>
    <xf numFmtId="0" fontId="5" fillId="0" borderId="0" xfId="0" applyFont="1" applyFill="1"/>
    <xf numFmtId="0" fontId="8" fillId="0" borderId="0" xfId="0" applyFont="1" applyFill="1"/>
    <xf numFmtId="0" fontId="5" fillId="0" borderId="1" xfId="0" applyFont="1" applyFill="1" applyBorder="1"/>
    <xf numFmtId="0" fontId="8" fillId="4" borderId="0" xfId="0" applyFont="1" applyFill="1"/>
    <xf numFmtId="0" fontId="5" fillId="4" borderId="0" xfId="0" applyFont="1" applyFill="1"/>
    <xf numFmtId="0" fontId="8" fillId="0" borderId="1" xfId="0" applyFont="1" applyFill="1" applyBorder="1"/>
    <xf numFmtId="0" fontId="8" fillId="2" borderId="0" xfId="0" applyFont="1" applyFill="1"/>
    <xf numFmtId="0" fontId="5" fillId="5" borderId="0" xfId="0" applyFont="1" applyFill="1"/>
    <xf numFmtId="0" fontId="8" fillId="3" borderId="0" xfId="0" applyFont="1" applyFill="1"/>
    <xf numFmtId="0" fontId="8" fillId="5" borderId="0" xfId="0" applyFont="1" applyFill="1"/>
    <xf numFmtId="0" fontId="0" fillId="0" borderId="0" xfId="0" applyFill="1"/>
    <xf numFmtId="0" fontId="4" fillId="0" borderId="0" xfId="0" applyFont="1" applyFill="1"/>
    <xf numFmtId="0" fontId="7" fillId="0" borderId="0" xfId="0" applyFont="1" applyFill="1"/>
    <xf numFmtId="0" fontId="11" fillId="0" borderId="0" xfId="0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/>
    <xf numFmtId="0" fontId="10" fillId="0" borderId="0" xfId="0" applyFont="1" applyFill="1" applyAlignment="1">
      <alignment vertical="center"/>
    </xf>
    <xf numFmtId="0" fontId="14" fillId="0" borderId="0" xfId="0" applyFont="1"/>
    <xf numFmtId="0" fontId="5" fillId="6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Border="1"/>
    <xf numFmtId="164" fontId="10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164" fontId="0" fillId="0" borderId="0" xfId="0" applyNumberFormat="1"/>
    <xf numFmtId="164" fontId="18" fillId="0" borderId="0" xfId="0" applyNumberFormat="1" applyFont="1" applyAlignment="1">
      <alignment horizontal="right" vertical="center"/>
    </xf>
    <xf numFmtId="0" fontId="15" fillId="6" borderId="0" xfId="0" applyFont="1" applyFill="1" applyAlignment="1">
      <alignment horizontal="center"/>
    </xf>
    <xf numFmtId="0" fontId="0" fillId="6" borderId="0" xfId="0" applyFill="1"/>
    <xf numFmtId="164" fontId="5" fillId="0" borderId="0" xfId="0" applyNumberFormat="1" applyFont="1"/>
    <xf numFmtId="164" fontId="0" fillId="0" borderId="0" xfId="0" applyNumberFormat="1" applyAlignment="1">
      <alignment horizontal="center"/>
    </xf>
    <xf numFmtId="0" fontId="5" fillId="7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0" fillId="0" borderId="0" xfId="0" applyFont="1" applyAlignment="1">
      <alignment horizontal="center"/>
    </xf>
    <xf numFmtId="0" fontId="5" fillId="8" borderId="0" xfId="0" applyFont="1" applyFill="1"/>
    <xf numFmtId="0" fontId="4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7813673914899"/>
          <c:y val="0.0616622185713841"/>
          <c:w val="0.841357375367391"/>
          <c:h val="0.8337804337261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(Training)'!$B$2:$B$47</c:f>
              <c:numCache>
                <c:formatCode>0.00000</c:formatCode>
                <c:ptCount val="46"/>
                <c:pt idx="0">
                  <c:v>-0.881492021059661</c:v>
                </c:pt>
                <c:pt idx="1">
                  <c:v>-0.881446071986108</c:v>
                </c:pt>
                <c:pt idx="2">
                  <c:v>-0.684064616162222</c:v>
                </c:pt>
                <c:pt idx="3">
                  <c:v>-0.696086452509443</c:v>
                </c:pt>
                <c:pt idx="4">
                  <c:v>-0.404487329131702</c:v>
                </c:pt>
                <c:pt idx="5">
                  <c:v>-0.504697002056182</c:v>
                </c:pt>
                <c:pt idx="6">
                  <c:v>-1.057584704283002</c:v>
                </c:pt>
                <c:pt idx="7">
                  <c:v>-1.06380562704367</c:v>
                </c:pt>
                <c:pt idx="8">
                  <c:v>-0.574681780040482</c:v>
                </c:pt>
                <c:pt idx="9">
                  <c:v>-0.872462125663962</c:v>
                </c:pt>
                <c:pt idx="10">
                  <c:v>-0.678026661718044</c:v>
                </c:pt>
                <c:pt idx="11">
                  <c:v>-0.957002846166917</c:v>
                </c:pt>
                <c:pt idx="12">
                  <c:v>-0.586846884189264</c:v>
                </c:pt>
                <c:pt idx="13">
                  <c:v>-1.333887060430822</c:v>
                </c:pt>
                <c:pt idx="14">
                  <c:v>-0.295059895379749</c:v>
                </c:pt>
                <c:pt idx="15">
                  <c:v>0.0878176756981211</c:v>
                </c:pt>
                <c:pt idx="16">
                  <c:v>0.1970572440183</c:v>
                </c:pt>
                <c:pt idx="17">
                  <c:v>0.767629848958234</c:v>
                </c:pt>
                <c:pt idx="18">
                  <c:v>0.673687047867975</c:v>
                </c:pt>
                <c:pt idx="19">
                  <c:v>0.767629848958234</c:v>
                </c:pt>
                <c:pt idx="20">
                  <c:v>0.774268905984059</c:v>
                </c:pt>
                <c:pt idx="21">
                  <c:v>0.178997453226902</c:v>
                </c:pt>
                <c:pt idx="22">
                  <c:v>0.373149927241641</c:v>
                </c:pt>
                <c:pt idx="23">
                  <c:v>1.338949527168056</c:v>
                </c:pt>
                <c:pt idx="24">
                  <c:v>1.338949527168056</c:v>
                </c:pt>
                <c:pt idx="25">
                  <c:v>1.053334285693358</c:v>
                </c:pt>
                <c:pt idx="26">
                  <c:v>1.059372240137536</c:v>
                </c:pt>
                <c:pt idx="27">
                  <c:v>0.864892178561405</c:v>
                </c:pt>
                <c:pt idx="28">
                  <c:v>1.247769749639275</c:v>
                </c:pt>
                <c:pt idx="29">
                  <c:v>0.65848217878516</c:v>
                </c:pt>
                <c:pt idx="30">
                  <c:v>0.664564730859551</c:v>
                </c:pt>
                <c:pt idx="31">
                  <c:v>1.144514063222138</c:v>
                </c:pt>
                <c:pt idx="32">
                  <c:v>1.338949527168056</c:v>
                </c:pt>
                <c:pt idx="33">
                  <c:v>1.144514063222138</c:v>
                </c:pt>
                <c:pt idx="34">
                  <c:v>1.338949527168056</c:v>
                </c:pt>
                <c:pt idx="35">
                  <c:v>1.338949527168056</c:v>
                </c:pt>
                <c:pt idx="36">
                  <c:v>1.338949527168056</c:v>
                </c:pt>
                <c:pt idx="37">
                  <c:v>1.338949527168056</c:v>
                </c:pt>
                <c:pt idx="38">
                  <c:v>1.338949527168056</c:v>
                </c:pt>
                <c:pt idx="39">
                  <c:v>1.338949527168056</c:v>
                </c:pt>
                <c:pt idx="40">
                  <c:v>1.338949527168056</c:v>
                </c:pt>
                <c:pt idx="41">
                  <c:v>1.338949527168056</c:v>
                </c:pt>
                <c:pt idx="42">
                  <c:v>1.338949527168056</c:v>
                </c:pt>
                <c:pt idx="43">
                  <c:v>1.241731795195097</c:v>
                </c:pt>
                <c:pt idx="44">
                  <c:v>1.338949527168056</c:v>
                </c:pt>
                <c:pt idx="45">
                  <c:v>0.178997453226902</c:v>
                </c:pt>
              </c:numCache>
            </c:numRef>
          </c:xVal>
          <c:yVal>
            <c:numRef>
              <c:f>'Prediction (Training)'!$AC$2:$AC$47</c:f>
              <c:numCache>
                <c:formatCode>General</c:formatCode>
                <c:ptCount val="46"/>
                <c:pt idx="0">
                  <c:v>1.23</c:v>
                </c:pt>
                <c:pt idx="1">
                  <c:v>0.33</c:v>
                </c:pt>
                <c:pt idx="2">
                  <c:v>0.45</c:v>
                </c:pt>
                <c:pt idx="3">
                  <c:v>1.13</c:v>
                </c:pt>
                <c:pt idx="4">
                  <c:v>0.83</c:v>
                </c:pt>
                <c:pt idx="5">
                  <c:v>0.65</c:v>
                </c:pt>
                <c:pt idx="6">
                  <c:v>0.82</c:v>
                </c:pt>
                <c:pt idx="7">
                  <c:v>2.2</c:v>
                </c:pt>
                <c:pt idx="8">
                  <c:v>1.67</c:v>
                </c:pt>
                <c:pt idx="9">
                  <c:v>0.58</c:v>
                </c:pt>
                <c:pt idx="10">
                  <c:v>1.03</c:v>
                </c:pt>
                <c:pt idx="11">
                  <c:v>0.46</c:v>
                </c:pt>
                <c:pt idx="12">
                  <c:v>0.82</c:v>
                </c:pt>
                <c:pt idx="13">
                  <c:v>0.77</c:v>
                </c:pt>
                <c:pt idx="14">
                  <c:v>0.56</c:v>
                </c:pt>
                <c:pt idx="15">
                  <c:v>1.42</c:v>
                </c:pt>
                <c:pt idx="16">
                  <c:v>1.35</c:v>
                </c:pt>
                <c:pt idx="17">
                  <c:v>0.83</c:v>
                </c:pt>
                <c:pt idx="18">
                  <c:v>1.01</c:v>
                </c:pt>
                <c:pt idx="19">
                  <c:v>1.0</c:v>
                </c:pt>
                <c:pt idx="20">
                  <c:v>0.73</c:v>
                </c:pt>
                <c:pt idx="21">
                  <c:v>1.11</c:v>
                </c:pt>
                <c:pt idx="22">
                  <c:v>1.41</c:v>
                </c:pt>
                <c:pt idx="23">
                  <c:v>1.06</c:v>
                </c:pt>
                <c:pt idx="24">
                  <c:v>1.29</c:v>
                </c:pt>
                <c:pt idx="25">
                  <c:v>0.93</c:v>
                </c:pt>
                <c:pt idx="26">
                  <c:v>0.75</c:v>
                </c:pt>
                <c:pt idx="27">
                  <c:v>1.14</c:v>
                </c:pt>
                <c:pt idx="28">
                  <c:v>0.91</c:v>
                </c:pt>
                <c:pt idx="29">
                  <c:v>2.85</c:v>
                </c:pt>
                <c:pt idx="30">
                  <c:v>3.0</c:v>
                </c:pt>
                <c:pt idx="31">
                  <c:v>3.03</c:v>
                </c:pt>
                <c:pt idx="32">
                  <c:v>2.02</c:v>
                </c:pt>
                <c:pt idx="33">
                  <c:v>1.63</c:v>
                </c:pt>
                <c:pt idx="34">
                  <c:v>1.47</c:v>
                </c:pt>
                <c:pt idx="35">
                  <c:v>3.07</c:v>
                </c:pt>
                <c:pt idx="36">
                  <c:v>1.39</c:v>
                </c:pt>
                <c:pt idx="37">
                  <c:v>0.55</c:v>
                </c:pt>
                <c:pt idx="38">
                  <c:v>0.25</c:v>
                </c:pt>
                <c:pt idx="39">
                  <c:v>3.24</c:v>
                </c:pt>
                <c:pt idx="40">
                  <c:v>1.84</c:v>
                </c:pt>
                <c:pt idx="41">
                  <c:v>1.55</c:v>
                </c:pt>
                <c:pt idx="42">
                  <c:v>1.05</c:v>
                </c:pt>
                <c:pt idx="43">
                  <c:v>2.35</c:v>
                </c:pt>
                <c:pt idx="44">
                  <c:v>3.11</c:v>
                </c:pt>
                <c:pt idx="45">
                  <c:v>1.37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97080"/>
        <c:axId val="2075393864"/>
      </c:scatterChart>
      <c:valAx>
        <c:axId val="2075397080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393864"/>
        <c:crosses val="autoZero"/>
        <c:crossBetween val="midCat"/>
      </c:valAx>
      <c:valAx>
        <c:axId val="207539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397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8973780997616"/>
          <c:y val="0.404825869751261"/>
          <c:w val="0.0947118996661228"/>
          <c:h val="0.1474531313663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28125"/>
          <c:y val="0.0659722781476153"/>
          <c:w val="0.736328125"/>
          <c:h val="0.87152851658165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'Prediction (Test)'!$AS$2:$AS$77</c:f>
              <c:numCache>
                <c:formatCode>0.00000</c:formatCode>
                <c:ptCount val="76"/>
                <c:pt idx="0">
                  <c:v>-0.654492709304717</c:v>
                </c:pt>
                <c:pt idx="1">
                  <c:v>-0.665689612960174</c:v>
                </c:pt>
                <c:pt idx="2">
                  <c:v>-1.395375415968856</c:v>
                </c:pt>
                <c:pt idx="3">
                  <c:v>-0.43961305083044</c:v>
                </c:pt>
                <c:pt idx="4">
                  <c:v>-0.755825481558461</c:v>
                </c:pt>
                <c:pt idx="5">
                  <c:v>-0.24175872604583</c:v>
                </c:pt>
                <c:pt idx="6">
                  <c:v>-1.952581452033083</c:v>
                </c:pt>
                <c:pt idx="7">
                  <c:v>-2.057173836576027</c:v>
                </c:pt>
                <c:pt idx="8">
                  <c:v>-1.476744685884437</c:v>
                </c:pt>
                <c:pt idx="9">
                  <c:v>0.580456053195217</c:v>
                </c:pt>
                <c:pt idx="10">
                  <c:v>0.0593593538873938</c:v>
                </c:pt>
                <c:pt idx="12">
                  <c:v>4.170328636145603</c:v>
                </c:pt>
                <c:pt idx="13">
                  <c:v>0.260693306890132</c:v>
                </c:pt>
                <c:pt idx="14">
                  <c:v>7.181251832933775</c:v>
                </c:pt>
                <c:pt idx="15">
                  <c:v>0.759592783763087</c:v>
                </c:pt>
                <c:pt idx="16">
                  <c:v>-0.953868986808561</c:v>
                </c:pt>
                <c:pt idx="17">
                  <c:v>0.841028226812555</c:v>
                </c:pt>
                <c:pt idx="18">
                  <c:v>6.445520559861024</c:v>
                </c:pt>
                <c:pt idx="19">
                  <c:v>2.125557406295125</c:v>
                </c:pt>
                <c:pt idx="20">
                  <c:v>2.030704517806202</c:v>
                </c:pt>
                <c:pt idx="22">
                  <c:v>4.98616803034684</c:v>
                </c:pt>
                <c:pt idx="24">
                  <c:v>-1.242873885179948</c:v>
                </c:pt>
                <c:pt idx="25">
                  <c:v>-0.167815824791833</c:v>
                </c:pt>
                <c:pt idx="26">
                  <c:v>-0.1974877</c:v>
                </c:pt>
                <c:pt idx="27">
                  <c:v>-0.3140879</c:v>
                </c:pt>
                <c:pt idx="28">
                  <c:v>-0.0330727000000001</c:v>
                </c:pt>
                <c:pt idx="29">
                  <c:v>-0.3437691</c:v>
                </c:pt>
                <c:pt idx="30">
                  <c:v>-0.1361992</c:v>
                </c:pt>
                <c:pt idx="31">
                  <c:v>0.5112714</c:v>
                </c:pt>
                <c:pt idx="32">
                  <c:v>-0.1057084</c:v>
                </c:pt>
                <c:pt idx="33">
                  <c:v>-0.4819293</c:v>
                </c:pt>
                <c:pt idx="34">
                  <c:v>-0.1935347</c:v>
                </c:pt>
                <c:pt idx="35">
                  <c:v>0.1502663</c:v>
                </c:pt>
                <c:pt idx="36">
                  <c:v>0.1364653</c:v>
                </c:pt>
                <c:pt idx="37">
                  <c:v>0.4993995</c:v>
                </c:pt>
                <c:pt idx="38">
                  <c:v>0.8712073</c:v>
                </c:pt>
                <c:pt idx="39">
                  <c:v>0.0713185</c:v>
                </c:pt>
                <c:pt idx="40">
                  <c:v>0.1665513</c:v>
                </c:pt>
                <c:pt idx="41">
                  <c:v>0.2266255</c:v>
                </c:pt>
                <c:pt idx="42">
                  <c:v>-0.4380503</c:v>
                </c:pt>
                <c:pt idx="43">
                  <c:v>0.0972429999999996</c:v>
                </c:pt>
                <c:pt idx="44">
                  <c:v>0.0592633</c:v>
                </c:pt>
                <c:pt idx="45">
                  <c:v>-1.1884068</c:v>
                </c:pt>
                <c:pt idx="46">
                  <c:v>-0.3886226</c:v>
                </c:pt>
                <c:pt idx="47">
                  <c:v>-0.7855939</c:v>
                </c:pt>
                <c:pt idx="48">
                  <c:v>-0.0807103</c:v>
                </c:pt>
                <c:pt idx="49">
                  <c:v>-0.1671993</c:v>
                </c:pt>
                <c:pt idx="50">
                  <c:v>-0.0999210000000001</c:v>
                </c:pt>
                <c:pt idx="51">
                  <c:v>-0.0352313000000001</c:v>
                </c:pt>
                <c:pt idx="52">
                  <c:v>-0.472646</c:v>
                </c:pt>
                <c:pt idx="53">
                  <c:v>0.0141176999999999</c:v>
                </c:pt>
                <c:pt idx="54">
                  <c:v>0.0135781999999999</c:v>
                </c:pt>
                <c:pt idx="55">
                  <c:v>-0.1372886</c:v>
                </c:pt>
                <c:pt idx="56">
                  <c:v>0.0874533999999999</c:v>
                </c:pt>
                <c:pt idx="57">
                  <c:v>-0.2391706</c:v>
                </c:pt>
                <c:pt idx="58">
                  <c:v>-0.267867</c:v>
                </c:pt>
                <c:pt idx="59">
                  <c:v>-0.3280913</c:v>
                </c:pt>
                <c:pt idx="60">
                  <c:v>-0.1001234</c:v>
                </c:pt>
                <c:pt idx="61">
                  <c:v>-0.4325096</c:v>
                </c:pt>
                <c:pt idx="62">
                  <c:v>-0.0142262000000001</c:v>
                </c:pt>
                <c:pt idx="63">
                  <c:v>-0.0882515000000001</c:v>
                </c:pt>
                <c:pt idx="64">
                  <c:v>0.0275662</c:v>
                </c:pt>
                <c:pt idx="65">
                  <c:v>-0.0330475000000001</c:v>
                </c:pt>
                <c:pt idx="66">
                  <c:v>-0.6471637</c:v>
                </c:pt>
                <c:pt idx="67">
                  <c:v>-0.6072026</c:v>
                </c:pt>
                <c:pt idx="68">
                  <c:v>-0.5226175</c:v>
                </c:pt>
                <c:pt idx="69">
                  <c:v>-0.1865853</c:v>
                </c:pt>
                <c:pt idx="70">
                  <c:v>-0.0513391</c:v>
                </c:pt>
                <c:pt idx="71">
                  <c:v>-0.1092818</c:v>
                </c:pt>
                <c:pt idx="72">
                  <c:v>-0.0723190000000001</c:v>
                </c:pt>
                <c:pt idx="73">
                  <c:v>-0.0793207000000001</c:v>
                </c:pt>
                <c:pt idx="74">
                  <c:v>-0.337577</c:v>
                </c:pt>
                <c:pt idx="75">
                  <c:v>0.1808918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66136"/>
        <c:axId val="2076771128"/>
      </c:lineChart>
      <c:catAx>
        <c:axId val="207676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7711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07677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766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28125"/>
          <c:y val="0.479167072861627"/>
          <c:w val="0.123046875"/>
          <c:h val="0.0451389271536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012080947105"/>
          <c:y val="0.0308483000077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1983558088991"/>
          <c:y val="0.14910011670413"/>
          <c:w val="0.759233545773422"/>
          <c:h val="0.7969144168669"/>
        </c:manualLayout>
      </c:layout>
      <c:scatterChart>
        <c:scatterStyle val="lineMarker"/>
        <c:varyColors val="0"/>
        <c:ser>
          <c:idx val="0"/>
          <c:order val="0"/>
          <c:tx>
            <c:v>ativpredxjuizes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(Test)'!$B$2:$B$77</c:f>
              <c:numCache>
                <c:formatCode>0.00000</c:formatCode>
                <c:ptCount val="76"/>
                <c:pt idx="0">
                  <c:v>0.122694</c:v>
                </c:pt>
                <c:pt idx="1">
                  <c:v>-0.0138470000000004</c:v>
                </c:pt>
                <c:pt idx="2">
                  <c:v>0.0122989999999998</c:v>
                </c:pt>
                <c:pt idx="3">
                  <c:v>0.0219899999999997</c:v>
                </c:pt>
                <c:pt idx="4">
                  <c:v>0.294991</c:v>
                </c:pt>
                <c:pt idx="5">
                  <c:v>-0.000894000000000172</c:v>
                </c:pt>
                <c:pt idx="6">
                  <c:v>0.2715</c:v>
                </c:pt>
                <c:pt idx="7">
                  <c:v>-0.0190400000000002</c:v>
                </c:pt>
                <c:pt idx="8">
                  <c:v>0.172863</c:v>
                </c:pt>
                <c:pt idx="9">
                  <c:v>0.874845</c:v>
                </c:pt>
                <c:pt idx="10">
                  <c:v>0.218914</c:v>
                </c:pt>
                <c:pt idx="11">
                  <c:v>0.294636</c:v>
                </c:pt>
                <c:pt idx="12">
                  <c:v>0.140102</c:v>
                </c:pt>
                <c:pt idx="13">
                  <c:v>0.0854650000000001</c:v>
                </c:pt>
                <c:pt idx="14">
                  <c:v>-0.318385000000001</c:v>
                </c:pt>
                <c:pt idx="15">
                  <c:v>0.122808</c:v>
                </c:pt>
                <c:pt idx="16">
                  <c:v>-0.192789</c:v>
                </c:pt>
                <c:pt idx="17">
                  <c:v>0.401402</c:v>
                </c:pt>
                <c:pt idx="18">
                  <c:v>0.206999</c:v>
                </c:pt>
                <c:pt idx="19">
                  <c:v>0.611325</c:v>
                </c:pt>
                <c:pt idx="20">
                  <c:v>0.649197</c:v>
                </c:pt>
                <c:pt idx="21">
                  <c:v>0.643911</c:v>
                </c:pt>
                <c:pt idx="22">
                  <c:v>0.407443</c:v>
                </c:pt>
                <c:pt idx="23">
                  <c:v>0.452641</c:v>
                </c:pt>
                <c:pt idx="24">
                  <c:v>0.289525</c:v>
                </c:pt>
                <c:pt idx="25">
                  <c:v>0.466159</c:v>
                </c:pt>
                <c:pt idx="26">
                  <c:v>0.539796</c:v>
                </c:pt>
                <c:pt idx="27">
                  <c:v>0.358359</c:v>
                </c:pt>
                <c:pt idx="28">
                  <c:v>-0.0315080000000001</c:v>
                </c:pt>
                <c:pt idx="29">
                  <c:v>0.195165</c:v>
                </c:pt>
                <c:pt idx="30">
                  <c:v>-0.237414</c:v>
                </c:pt>
                <c:pt idx="31">
                  <c:v>-0.175148</c:v>
                </c:pt>
                <c:pt idx="32">
                  <c:v>-0.0429500000000003</c:v>
                </c:pt>
                <c:pt idx="33">
                  <c:v>0.00606599999999968</c:v>
                </c:pt>
                <c:pt idx="34">
                  <c:v>-0.0817450000000002</c:v>
                </c:pt>
                <c:pt idx="35">
                  <c:v>0.129223</c:v>
                </c:pt>
                <c:pt idx="36">
                  <c:v>-0.0614590000000001</c:v>
                </c:pt>
                <c:pt idx="37">
                  <c:v>0.0320489999999998</c:v>
                </c:pt>
                <c:pt idx="38">
                  <c:v>-0.094195</c:v>
                </c:pt>
                <c:pt idx="39">
                  <c:v>0.0470009999999998</c:v>
                </c:pt>
                <c:pt idx="40">
                  <c:v>0.0544959999999999</c:v>
                </c:pt>
                <c:pt idx="41">
                  <c:v>0.0177999999999998</c:v>
                </c:pt>
                <c:pt idx="42">
                  <c:v>-1.233456000000001</c:v>
                </c:pt>
                <c:pt idx="43">
                  <c:v>-0.873345</c:v>
                </c:pt>
                <c:pt idx="44">
                  <c:v>-0.543598999999999</c:v>
                </c:pt>
                <c:pt idx="45">
                  <c:v>0.638012</c:v>
                </c:pt>
                <c:pt idx="46">
                  <c:v>0.0956589999999999</c:v>
                </c:pt>
                <c:pt idx="47">
                  <c:v>0.226468</c:v>
                </c:pt>
                <c:pt idx="48">
                  <c:v>0.507011</c:v>
                </c:pt>
                <c:pt idx="49">
                  <c:v>0.952635</c:v>
                </c:pt>
                <c:pt idx="50">
                  <c:v>0.32959</c:v>
                </c:pt>
                <c:pt idx="51">
                  <c:v>0.330937</c:v>
                </c:pt>
                <c:pt idx="52">
                  <c:v>-0.204993</c:v>
                </c:pt>
                <c:pt idx="53">
                  <c:v>0.389601999999999</c:v>
                </c:pt>
                <c:pt idx="54">
                  <c:v>0.155364</c:v>
                </c:pt>
                <c:pt idx="55">
                  <c:v>0.499118</c:v>
                </c:pt>
                <c:pt idx="56">
                  <c:v>-0.0384730000000002</c:v>
                </c:pt>
                <c:pt idx="57">
                  <c:v>0.281961</c:v>
                </c:pt>
                <c:pt idx="58">
                  <c:v>0.129577</c:v>
                </c:pt>
                <c:pt idx="59">
                  <c:v>0.370581</c:v>
                </c:pt>
                <c:pt idx="60">
                  <c:v>0.306027</c:v>
                </c:pt>
                <c:pt idx="61">
                  <c:v>0.204777</c:v>
                </c:pt>
                <c:pt idx="62">
                  <c:v>0.538036</c:v>
                </c:pt>
                <c:pt idx="63">
                  <c:v>0.421714</c:v>
                </c:pt>
                <c:pt idx="64">
                  <c:v>0.33217</c:v>
                </c:pt>
                <c:pt idx="65">
                  <c:v>0.163122</c:v>
                </c:pt>
                <c:pt idx="66">
                  <c:v>-0.0317690000000002</c:v>
                </c:pt>
                <c:pt idx="67">
                  <c:v>0.1507</c:v>
                </c:pt>
                <c:pt idx="68">
                  <c:v>0.591646</c:v>
                </c:pt>
                <c:pt idx="69">
                  <c:v>-0.025873</c:v>
                </c:pt>
                <c:pt idx="70">
                  <c:v>-0.0618990000000004</c:v>
                </c:pt>
                <c:pt idx="71">
                  <c:v>0.27158</c:v>
                </c:pt>
                <c:pt idx="72">
                  <c:v>0.412181</c:v>
                </c:pt>
                <c:pt idx="73">
                  <c:v>0.173375</c:v>
                </c:pt>
                <c:pt idx="74">
                  <c:v>0.393161</c:v>
                </c:pt>
                <c:pt idx="75">
                  <c:v>0.0792579999999998</c:v>
                </c:pt>
              </c:numCache>
            </c:numRef>
          </c:xVal>
          <c:yVal>
            <c:numRef>
              <c:f>'Prediction (Test)'!$D$3:$D$77</c:f>
              <c:numCache>
                <c:formatCode>0.00000</c:formatCode>
                <c:ptCount val="75"/>
                <c:pt idx="0">
                  <c:v>-0.45349445487245</c:v>
                </c:pt>
                <c:pt idx="1">
                  <c:v>-0.751587540950406</c:v>
                </c:pt>
                <c:pt idx="2">
                  <c:v>-0.557219995065498</c:v>
                </c:pt>
                <c:pt idx="3">
                  <c:v>-0.271842210768094</c:v>
                </c:pt>
                <c:pt idx="4">
                  <c:v>-0.0769425661539466</c:v>
                </c:pt>
                <c:pt idx="5">
                  <c:v>-0.965442141760293</c:v>
                </c:pt>
                <c:pt idx="6">
                  <c:v>-1.263077788721506</c:v>
                </c:pt>
                <c:pt idx="7">
                  <c:v>-0.952341527804572</c:v>
                </c:pt>
                <c:pt idx="8">
                  <c:v>0.502931499787258</c:v>
                </c:pt>
                <c:pt idx="9">
                  <c:v>0.0138462260919842</c:v>
                </c:pt>
                <c:pt idx="10">
                  <c:v>1.361633043048007</c:v>
                </c:pt>
                <c:pt idx="11">
                  <c:v>0.991631461307364</c:v>
                </c:pt>
                <c:pt idx="12">
                  <c:v>0.305774317367249</c:v>
                </c:pt>
                <c:pt idx="13">
                  <c:v>1.361633043048007</c:v>
                </c:pt>
                <c:pt idx="14">
                  <c:v>0.321279255682903</c:v>
                </c:pt>
                <c:pt idx="15">
                  <c:v>-0.36217356389728</c:v>
                </c:pt>
                <c:pt idx="16">
                  <c:v>0.790566821890525</c:v>
                </c:pt>
                <c:pt idx="17">
                  <c:v>1.361633043048007</c:v>
                </c:pt>
                <c:pt idx="18">
                  <c:v>1.273559227724683</c:v>
                </c:pt>
                <c:pt idx="19">
                  <c:v>1.361633043048007</c:v>
                </c:pt>
                <c:pt idx="20">
                  <c:v>1.361633043048007</c:v>
                </c:pt>
                <c:pt idx="21">
                  <c:v>1.361633043048007</c:v>
                </c:pt>
                <c:pt idx="22">
                  <c:v>1.361633043048007</c:v>
                </c:pt>
                <c:pt idx="23">
                  <c:v>-0.761277213245678</c:v>
                </c:pt>
                <c:pt idx="24">
                  <c:v>0.39935274614828</c:v>
                </c:pt>
                <c:pt idx="25">
                  <c:v>0.0138462260919842</c:v>
                </c:pt>
                <c:pt idx="26">
                  <c:v>-0.187218413324855</c:v>
                </c:pt>
                <c:pt idx="27">
                  <c:v>-0.0836396596858774</c:v>
                </c:pt>
                <c:pt idx="28">
                  <c:v>-0.465899104090328</c:v>
                </c:pt>
                <c:pt idx="29">
                  <c:v>0.00338846211729366</c:v>
                </c:pt>
                <c:pt idx="30">
                  <c:v>0.603409964328461</c:v>
                </c:pt>
                <c:pt idx="31">
                  <c:v>-0.36217356389728</c:v>
                </c:pt>
                <c:pt idx="32">
                  <c:v>-0.758284634482337</c:v>
                </c:pt>
                <c:pt idx="33">
                  <c:v>-0.654248441726615</c:v>
                </c:pt>
                <c:pt idx="34">
                  <c:v>-0.0730351091571168</c:v>
                </c:pt>
                <c:pt idx="35">
                  <c:v>0.0205433196239149</c:v>
                </c:pt>
                <c:pt idx="36">
                  <c:v>0.22100373336994</c:v>
                </c:pt>
                <c:pt idx="37">
                  <c:v>0.898053032526332</c:v>
                </c:pt>
                <c:pt idx="38">
                  <c:v>0.0205433196239149</c:v>
                </c:pt>
                <c:pt idx="39">
                  <c:v>-0.0742275892313398</c:v>
                </c:pt>
                <c:pt idx="40">
                  <c:v>0.0205433196239149</c:v>
                </c:pt>
                <c:pt idx="41">
                  <c:v>-1.548913012135654</c:v>
                </c:pt>
                <c:pt idx="42">
                  <c:v>-0.952341527804572</c:v>
                </c:pt>
                <c:pt idx="43">
                  <c:v>-1.052470263563464</c:v>
                </c:pt>
                <c:pt idx="44">
                  <c:v>-0.874121250785124</c:v>
                </c:pt>
                <c:pt idx="45">
                  <c:v>-0.178263781987062</c:v>
                </c:pt>
                <c:pt idx="46">
                  <c:v>-0.751587540950406</c:v>
                </c:pt>
                <c:pt idx="47">
                  <c:v>0.117424979730962</c:v>
                </c:pt>
                <c:pt idx="48">
                  <c:v>-0.0730351091571168</c:v>
                </c:pt>
                <c:pt idx="49">
                  <c:v>-0.166613537938149</c:v>
                </c:pt>
                <c:pt idx="50">
                  <c:v>-0.161108924480441</c:v>
                </c:pt>
                <c:pt idx="51">
                  <c:v>-0.569935296846051</c:v>
                </c:pt>
                <c:pt idx="52">
                  <c:v>0.411757395366159</c:v>
                </c:pt>
                <c:pt idx="53">
                  <c:v>0.0205433196239149</c:v>
                </c:pt>
                <c:pt idx="54">
                  <c:v>-0.261841885910148</c:v>
                </c:pt>
                <c:pt idx="55">
                  <c:v>0.0205433196239149</c:v>
                </c:pt>
                <c:pt idx="56">
                  <c:v>-0.251694774498131</c:v>
                </c:pt>
                <c:pt idx="57">
                  <c:v>-0.274099748573956</c:v>
                </c:pt>
                <c:pt idx="58">
                  <c:v>-0.274099748573956</c:v>
                </c:pt>
                <c:pt idx="59">
                  <c:v>0.202195563728271</c:v>
                </c:pt>
                <c:pt idx="60">
                  <c:v>-0.465899104090328</c:v>
                </c:pt>
                <c:pt idx="61">
                  <c:v>-0.0730351091571168</c:v>
                </c:pt>
                <c:pt idx="62">
                  <c:v>0.0274433553840861</c:v>
                </c:pt>
                <c:pt idx="63">
                  <c:v>0.0305436444818612</c:v>
                </c:pt>
                <c:pt idx="64">
                  <c:v>0.202195563728271</c:v>
                </c:pt>
                <c:pt idx="65">
                  <c:v>-0.673514050485028</c:v>
                </c:pt>
                <c:pt idx="66">
                  <c:v>-0.566485278965965</c:v>
                </c:pt>
                <c:pt idx="67">
                  <c:v>-0.274099748573956</c:v>
                </c:pt>
                <c:pt idx="68">
                  <c:v>0.0969668908983254</c:v>
                </c:pt>
                <c:pt idx="69">
                  <c:v>-0.265291903790233</c:v>
                </c:pt>
                <c:pt idx="70">
                  <c:v>-0.180668106346995</c:v>
                </c:pt>
                <c:pt idx="71">
                  <c:v>-0.356155355648658</c:v>
                </c:pt>
                <c:pt idx="72">
                  <c:v>-0.0707775713512543</c:v>
                </c:pt>
                <c:pt idx="73">
                  <c:v>-0.6576984596067</c:v>
                </c:pt>
                <c:pt idx="74">
                  <c:v>0.402802764028366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15064"/>
        <c:axId val="2076818280"/>
      </c:scatterChart>
      <c:valAx>
        <c:axId val="2076815064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818280"/>
        <c:crosses val="autoZero"/>
        <c:crossBetween val="midCat"/>
      </c:valAx>
      <c:valAx>
        <c:axId val="207681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815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7728708468352"/>
          <c:y val="0.524421100131767"/>
          <c:w val="0.132694871964003"/>
          <c:h val="0.04884314167893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118767106292"/>
          <c:y val="0.0308483000077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59345250040176"/>
          <c:y val="0.14910011670413"/>
          <c:w val="0.751705445785701"/>
          <c:h val="0.7969144168669"/>
        </c:manualLayout>
      </c:layout>
      <c:scatterChart>
        <c:scatterStyle val="lineMarker"/>
        <c:varyColors val="0"/>
        <c:ser>
          <c:idx val="0"/>
          <c:order val="0"/>
          <c:tx>
            <c:v>ativpredxjuizes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(Test)'!$J$2:$J$77</c:f>
              <c:numCache>
                <c:formatCode>0.000000</c:formatCode>
                <c:ptCount val="76"/>
                <c:pt idx="0">
                  <c:v>0.1991053</c:v>
                </c:pt>
                <c:pt idx="1">
                  <c:v>0.1680793</c:v>
                </c:pt>
                <c:pt idx="2">
                  <c:v>0.0594312999999999</c:v>
                </c:pt>
                <c:pt idx="3">
                  <c:v>0.00835059999999996</c:v>
                </c:pt>
                <c:pt idx="4">
                  <c:v>-0.00251290000000001</c:v>
                </c:pt>
                <c:pt idx="5">
                  <c:v>0.0676486</c:v>
                </c:pt>
                <c:pt idx="6">
                  <c:v>-0.0733030999999999</c:v>
                </c:pt>
                <c:pt idx="7">
                  <c:v>-0.0970168</c:v>
                </c:pt>
                <c:pt idx="8">
                  <c:v>0.1360449</c:v>
                </c:pt>
                <c:pt idx="9">
                  <c:v>-0.1871144</c:v>
                </c:pt>
                <c:pt idx="10">
                  <c:v>-0.0700195</c:v>
                </c:pt>
                <c:pt idx="11">
                  <c:v>-0.00159910000000006</c:v>
                </c:pt>
                <c:pt idx="12">
                  <c:v>-0.0772007000000001</c:v>
                </c:pt>
                <c:pt idx="13">
                  <c:v>-0.1948942</c:v>
                </c:pt>
                <c:pt idx="14">
                  <c:v>0.13555</c:v>
                </c:pt>
                <c:pt idx="15">
                  <c:v>0.0400485</c:v>
                </c:pt>
                <c:pt idx="16">
                  <c:v>0.1509754</c:v>
                </c:pt>
                <c:pt idx="17">
                  <c:v>-0.0296809999999999</c:v>
                </c:pt>
                <c:pt idx="18">
                  <c:v>0.0241906000000002</c:v>
                </c:pt>
                <c:pt idx="19">
                  <c:v>0.0714361999999999</c:v>
                </c:pt>
                <c:pt idx="20">
                  <c:v>-0.00233920000000007</c:v>
                </c:pt>
                <c:pt idx="21">
                  <c:v>-0.00101050000000004</c:v>
                </c:pt>
                <c:pt idx="22">
                  <c:v>0.0647921</c:v>
                </c:pt>
                <c:pt idx="23">
                  <c:v>0.0826340000000001</c:v>
                </c:pt>
                <c:pt idx="24">
                  <c:v>0.0104919999999999</c:v>
                </c:pt>
                <c:pt idx="25">
                  <c:v>-0.00191719999999987</c:v>
                </c:pt>
                <c:pt idx="26">
                  <c:v>0.0231071999999999</c:v>
                </c:pt>
                <c:pt idx="27">
                  <c:v>0.0906619</c:v>
                </c:pt>
                <c:pt idx="28">
                  <c:v>-0.0380926</c:v>
                </c:pt>
                <c:pt idx="29">
                  <c:v>-0.1695002</c:v>
                </c:pt>
                <c:pt idx="30">
                  <c:v>0.0111519000000001</c:v>
                </c:pt>
                <c:pt idx="31">
                  <c:v>-0.0815589</c:v>
                </c:pt>
                <c:pt idx="32">
                  <c:v>0.0879337999999999</c:v>
                </c:pt>
                <c:pt idx="33">
                  <c:v>-0.00558439999999999</c:v>
                </c:pt>
                <c:pt idx="34">
                  <c:v>-0.1172263</c:v>
                </c:pt>
                <c:pt idx="35">
                  <c:v>-0.0127719000000001</c:v>
                </c:pt>
                <c:pt idx="36">
                  <c:v>0.1024485</c:v>
                </c:pt>
                <c:pt idx="37">
                  <c:v>0.0816728999999999</c:v>
                </c:pt>
                <c:pt idx="38">
                  <c:v>-0.0887229000000002</c:v>
                </c:pt>
                <c:pt idx="39">
                  <c:v>0.1961445</c:v>
                </c:pt>
                <c:pt idx="40">
                  <c:v>0.0162031</c:v>
                </c:pt>
                <c:pt idx="41">
                  <c:v>0.0240948000000002</c:v>
                </c:pt>
                <c:pt idx="42">
                  <c:v>-0.289948999999999</c:v>
                </c:pt>
                <c:pt idx="43">
                  <c:v>-0.1598301</c:v>
                </c:pt>
                <c:pt idx="44">
                  <c:v>-0.1338312</c:v>
                </c:pt>
                <c:pt idx="45">
                  <c:v>0.0684325</c:v>
                </c:pt>
                <c:pt idx="46">
                  <c:v>0.0967626000000001</c:v>
                </c:pt>
                <c:pt idx="47">
                  <c:v>-0.00245140000000009</c:v>
                </c:pt>
                <c:pt idx="48">
                  <c:v>0.0133969</c:v>
                </c:pt>
                <c:pt idx="49">
                  <c:v>0.00939240000000001</c:v>
                </c:pt>
                <c:pt idx="50">
                  <c:v>0.083599</c:v>
                </c:pt>
                <c:pt idx="51">
                  <c:v>0.0824658</c:v>
                </c:pt>
                <c:pt idx="52">
                  <c:v>0.2487741</c:v>
                </c:pt>
                <c:pt idx="53">
                  <c:v>0.0157455</c:v>
                </c:pt>
                <c:pt idx="54">
                  <c:v>0.1619745</c:v>
                </c:pt>
                <c:pt idx="55">
                  <c:v>0.0832563999999999</c:v>
                </c:pt>
                <c:pt idx="56">
                  <c:v>0.0675836999999999</c:v>
                </c:pt>
                <c:pt idx="57">
                  <c:v>0.0631187000000001</c:v>
                </c:pt>
                <c:pt idx="58">
                  <c:v>0.1826653</c:v>
                </c:pt>
                <c:pt idx="59">
                  <c:v>0.0480678400000001</c:v>
                </c:pt>
                <c:pt idx="60">
                  <c:v>0.1713704</c:v>
                </c:pt>
                <c:pt idx="61">
                  <c:v>0.1960701</c:v>
                </c:pt>
                <c:pt idx="62">
                  <c:v>0.1326506</c:v>
                </c:pt>
                <c:pt idx="63">
                  <c:v>0.0715139899999999</c:v>
                </c:pt>
                <c:pt idx="64">
                  <c:v>-0.1495181</c:v>
                </c:pt>
                <c:pt idx="65">
                  <c:v>0.0654604999999999</c:v>
                </c:pt>
                <c:pt idx="66">
                  <c:v>0.1446734</c:v>
                </c:pt>
                <c:pt idx="67">
                  <c:v>0.125819</c:v>
                </c:pt>
                <c:pt idx="68">
                  <c:v>-0.0589046999999998</c:v>
                </c:pt>
                <c:pt idx="69">
                  <c:v>0.1305177</c:v>
                </c:pt>
                <c:pt idx="70">
                  <c:v>0.0373932</c:v>
                </c:pt>
                <c:pt idx="71">
                  <c:v>0.1066976</c:v>
                </c:pt>
                <c:pt idx="72">
                  <c:v>0.1232188</c:v>
                </c:pt>
                <c:pt idx="73">
                  <c:v>0.0799736000000001</c:v>
                </c:pt>
                <c:pt idx="74">
                  <c:v>-0.0377251999999999</c:v>
                </c:pt>
                <c:pt idx="75">
                  <c:v>0.0384184000000001</c:v>
                </c:pt>
              </c:numCache>
            </c:numRef>
          </c:xVal>
          <c:yVal>
            <c:numRef>
              <c:f>'Prediction (Test)'!$BX$3:$BX$77</c:f>
              <c:numCache>
                <c:formatCode>0.000000</c:formatCode>
                <c:ptCount val="75"/>
                <c:pt idx="0">
                  <c:v>0.336104903238013</c:v>
                </c:pt>
                <c:pt idx="1">
                  <c:v>0.182321612827479</c:v>
                </c:pt>
                <c:pt idx="2">
                  <c:v>-0.219870100878725</c:v>
                </c:pt>
                <c:pt idx="3">
                  <c:v>0.0750519558493936</c:v>
                </c:pt>
                <c:pt idx="4">
                  <c:v>0.196992663974833</c:v>
                </c:pt>
                <c:pt idx="5">
                  <c:v>-0.328511191946582</c:v>
                </c:pt>
                <c:pt idx="6">
                  <c:v>-0.556623840494144</c:v>
                </c:pt>
                <c:pt idx="7">
                  <c:v>-0.47392689057682</c:v>
                </c:pt>
                <c:pt idx="8">
                  <c:v>-0.117466663700387</c:v>
                </c:pt>
                <c:pt idx="9">
                  <c:v>-0.232764699703812</c:v>
                </c:pt>
                <c:pt idx="10">
                  <c:v>-0.0642960853323701</c:v>
                </c:pt>
                <c:pt idx="11">
                  <c:v>0.00210830461569172</c:v>
                </c:pt>
                <c:pt idx="12">
                  <c:v>-0.0105504922908122</c:v>
                </c:pt>
                <c:pt idx="13">
                  <c:v>-0.0642960853323701</c:v>
                </c:pt>
                <c:pt idx="14">
                  <c:v>0.143586283688233</c:v>
                </c:pt>
                <c:pt idx="15">
                  <c:v>0.430479961391011</c:v>
                </c:pt>
                <c:pt idx="16">
                  <c:v>-0.0514014865072829</c:v>
                </c:pt>
                <c:pt idx="17">
                  <c:v>-0.0642960853323701</c:v>
                </c:pt>
                <c:pt idx="18">
                  <c:v>0.0622750406742334</c:v>
                </c:pt>
                <c:pt idx="19">
                  <c:v>-0.0642960853323701</c:v>
                </c:pt>
                <c:pt idx="20">
                  <c:v>-0.0642960853323701</c:v>
                </c:pt>
                <c:pt idx="21">
                  <c:v>-0.0642960853323701</c:v>
                </c:pt>
                <c:pt idx="22">
                  <c:v>-0.0642960853323701</c:v>
                </c:pt>
                <c:pt idx="23">
                  <c:v>-0.582464570808303</c:v>
                </c:pt>
                <c:pt idx="24">
                  <c:v>-0.145032313672828</c:v>
                </c:pt>
                <c:pt idx="25">
                  <c:v>-0.232764699703812</c:v>
                </c:pt>
                <c:pt idx="26">
                  <c:v>-0.286274490826786</c:v>
                </c:pt>
                <c:pt idx="27">
                  <c:v>-0.258708840854345</c:v>
                </c:pt>
                <c:pt idx="28">
                  <c:v>-0.125495042725727</c:v>
                </c:pt>
                <c:pt idx="29">
                  <c:v>-0.320482812921242</c:v>
                </c:pt>
                <c:pt idx="30">
                  <c:v>0.21756215625675</c:v>
                </c:pt>
                <c:pt idx="31">
                  <c:v>0.430479961391011</c:v>
                </c:pt>
                <c:pt idx="32">
                  <c:v>-0.273379892001699</c:v>
                </c:pt>
                <c:pt idx="33">
                  <c:v>-0.320143600166285</c:v>
                </c:pt>
                <c:pt idx="34">
                  <c:v>0.357418626507382</c:v>
                </c:pt>
                <c:pt idx="35">
                  <c:v>0.222936805125366</c:v>
                </c:pt>
                <c:pt idx="36">
                  <c:v>-0.177633399758929</c:v>
                </c:pt>
                <c:pt idx="37">
                  <c:v>0.136590125997708</c:v>
                </c:pt>
                <c:pt idx="38">
                  <c:v>0.222936805125366</c:v>
                </c:pt>
                <c:pt idx="39">
                  <c:v>-0.106193573697208</c:v>
                </c:pt>
                <c:pt idx="40">
                  <c:v>0.222936805125366</c:v>
                </c:pt>
                <c:pt idx="41">
                  <c:v>-0.777216539085235</c:v>
                </c:pt>
                <c:pt idx="42">
                  <c:v>-0.47392689057682</c:v>
                </c:pt>
                <c:pt idx="43">
                  <c:v>-0.266737219879685</c:v>
                </c:pt>
                <c:pt idx="44">
                  <c:v>-0.234136133793584</c:v>
                </c:pt>
                <c:pt idx="45">
                  <c:v>-0.0594298655326226</c:v>
                </c:pt>
                <c:pt idx="46">
                  <c:v>0.182321612827479</c:v>
                </c:pt>
                <c:pt idx="47">
                  <c:v>-0.20519904973137</c:v>
                </c:pt>
                <c:pt idx="48">
                  <c:v>0.357418626507382</c:v>
                </c:pt>
                <c:pt idx="49">
                  <c:v>0.491900447889399</c:v>
                </c:pt>
                <c:pt idx="50">
                  <c:v>0.483989752513986</c:v>
                </c:pt>
                <c:pt idx="51">
                  <c:v>-0.0787313345611412</c:v>
                </c:pt>
                <c:pt idx="52">
                  <c:v>0.316567632290912</c:v>
                </c:pt>
                <c:pt idx="53">
                  <c:v>0.222936805125366</c:v>
                </c:pt>
                <c:pt idx="54">
                  <c:v>0.237099427203851</c:v>
                </c:pt>
                <c:pt idx="55">
                  <c:v>0.222936805125366</c:v>
                </c:pt>
                <c:pt idx="56">
                  <c:v>0.927556252702606</c:v>
                </c:pt>
                <c:pt idx="57">
                  <c:v>0.303908835384408</c:v>
                </c:pt>
                <c:pt idx="58">
                  <c:v>0.303908835384408</c:v>
                </c:pt>
                <c:pt idx="59">
                  <c:v>-0.0381161422632537</c:v>
                </c:pt>
                <c:pt idx="60">
                  <c:v>-0.125495042725727</c:v>
                </c:pt>
                <c:pt idx="61">
                  <c:v>0.357418626507382</c:v>
                </c:pt>
                <c:pt idx="62">
                  <c:v>0.692447446464519</c:v>
                </c:pt>
                <c:pt idx="63">
                  <c:v>0.384984276479824</c:v>
                </c:pt>
                <c:pt idx="64">
                  <c:v>-0.0381161422632537</c:v>
                </c:pt>
                <c:pt idx="65">
                  <c:v>-0.106296984533583</c:v>
                </c:pt>
                <c:pt idx="66">
                  <c:v>0.156023986108435</c:v>
                </c:pt>
                <c:pt idx="67">
                  <c:v>0.303908835384408</c:v>
                </c:pt>
                <c:pt idx="68">
                  <c:v>-0.454964634303259</c:v>
                </c:pt>
                <c:pt idx="69">
                  <c:v>0.00234410653427491</c:v>
                </c:pt>
                <c:pt idx="70">
                  <c:v>-0.358982340141905</c:v>
                </c:pt>
                <c:pt idx="71">
                  <c:v>-0.16636030975575</c:v>
                </c:pt>
                <c:pt idx="72">
                  <c:v>0.128561746972368</c:v>
                </c:pt>
                <c:pt idx="73">
                  <c:v>-0.554898920835861</c:v>
                </c:pt>
                <c:pt idx="74">
                  <c:v>0.0897230069967479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63944"/>
        <c:axId val="2076867160"/>
      </c:scatterChart>
      <c:valAx>
        <c:axId val="2076863944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867160"/>
        <c:crosses val="autoZero"/>
        <c:crossBetween val="midCat"/>
      </c:valAx>
      <c:valAx>
        <c:axId val="207686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863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8117468964076"/>
          <c:y val="0.524421100131767"/>
          <c:w val="0.132332900619261"/>
          <c:h val="0.04884314167893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Errro Fat 1</a:t>
            </a:r>
          </a:p>
        </c:rich>
      </c:tx>
      <c:layout>
        <c:manualLayout>
          <c:xMode val="edge"/>
          <c:yMode val="edge"/>
          <c:x val="0.443840481558431"/>
          <c:y val="0.03460213458675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5628136759"/>
          <c:y val="0.166090246016446"/>
          <c:w val="0.748188240341354"/>
          <c:h val="0.7681673878260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'Prediction (Test)'!$BW$2:$BW$77</c:f>
              <c:numCache>
                <c:formatCode>0.00000</c:formatCode>
                <c:ptCount val="76"/>
                <c:pt idx="0">
                  <c:v>1.583156053148914</c:v>
                </c:pt>
                <c:pt idx="1">
                  <c:v>0.912524681640583</c:v>
                </c:pt>
                <c:pt idx="2">
                  <c:v>1.79964493534631</c:v>
                </c:pt>
                <c:pt idx="3">
                  <c:v>1.459916407019622</c:v>
                </c:pt>
                <c:pt idx="4">
                  <c:v>0.947534087633443</c:v>
                </c:pt>
                <c:pt idx="5">
                  <c:v>0.365034445262886</c:v>
                </c:pt>
                <c:pt idx="6">
                  <c:v>2.650488763581186</c:v>
                </c:pt>
                <c:pt idx="7">
                  <c:v>2.694907840985802</c:v>
                </c:pt>
                <c:pt idx="8">
                  <c:v>3.012996993759077</c:v>
                </c:pt>
                <c:pt idx="9">
                  <c:v>0.61243885884117</c:v>
                </c:pt>
                <c:pt idx="10">
                  <c:v>0.472960057104405</c:v>
                </c:pt>
                <c:pt idx="12">
                  <c:v>-2.257643142470125</c:v>
                </c:pt>
                <c:pt idx="13">
                  <c:v>-0.364788806229059</c:v>
                </c:pt>
                <c:pt idx="14">
                  <c:v>-4.034765084525432</c:v>
                </c:pt>
                <c:pt idx="15">
                  <c:v>-0.30737133896019</c:v>
                </c:pt>
                <c:pt idx="16">
                  <c:v>0.799829082132062</c:v>
                </c:pt>
                <c:pt idx="17">
                  <c:v>-0.936886511552334</c:v>
                </c:pt>
                <c:pt idx="18">
                  <c:v>-6.87593621383816</c:v>
                </c:pt>
                <c:pt idx="19">
                  <c:v>-2.032112993532215</c:v>
                </c:pt>
                <c:pt idx="20">
                  <c:v>-1.975520105278414</c:v>
                </c:pt>
                <c:pt idx="22">
                  <c:v>-4.023111239265597</c:v>
                </c:pt>
                <c:pt idx="23">
                  <c:v>-3.188520170940035</c:v>
                </c:pt>
                <c:pt idx="24">
                  <c:v>2.239801575372333</c:v>
                </c:pt>
                <c:pt idx="25">
                  <c:v>-0.0423616932929367</c:v>
                </c:pt>
                <c:pt idx="26">
                  <c:v>0.935255070130509</c:v>
                </c:pt>
                <c:pt idx="27">
                  <c:v>0.981027456369996</c:v>
                </c:pt>
                <c:pt idx="28">
                  <c:v>0.0791592165299567</c:v>
                </c:pt>
                <c:pt idx="29">
                  <c:v>1.708824184979852</c:v>
                </c:pt>
                <c:pt idx="30">
                  <c:v>-0.414043372324325</c:v>
                </c:pt>
                <c:pt idx="31">
                  <c:v>-1.793059072296567</c:v>
                </c:pt>
                <c:pt idx="32">
                  <c:v>0.347358441446538</c:v>
                </c:pt>
                <c:pt idx="33">
                  <c:v>1.55395112483444</c:v>
                </c:pt>
                <c:pt idx="34">
                  <c:v>1.4176757539693</c:v>
                </c:pt>
                <c:pt idx="35">
                  <c:v>0.0781283101753706</c:v>
                </c:pt>
                <c:pt idx="36">
                  <c:v>-0.0962431542981163</c:v>
                </c:pt>
                <c:pt idx="37">
                  <c:v>-0.245715790462091</c:v>
                </c:pt>
                <c:pt idx="38">
                  <c:v>-3.057129193776698</c:v>
                </c:pt>
                <c:pt idx="39">
                  <c:v>0.173776793355304</c:v>
                </c:pt>
                <c:pt idx="40">
                  <c:v>-0.114817416488931</c:v>
                </c:pt>
                <c:pt idx="41">
                  <c:v>-0.446860025550572</c:v>
                </c:pt>
                <c:pt idx="42">
                  <c:v>1.143824880651874</c:v>
                </c:pt>
                <c:pt idx="43">
                  <c:v>0.225083003097706</c:v>
                </c:pt>
                <c:pt idx="44">
                  <c:v>0.945670286007242</c:v>
                </c:pt>
                <c:pt idx="45">
                  <c:v>3.369171527173914</c:v>
                </c:pt>
                <c:pt idx="46">
                  <c:v>0.524997899097785</c:v>
                </c:pt>
                <c:pt idx="47">
                  <c:v>2.892719733554571</c:v>
                </c:pt>
                <c:pt idx="48">
                  <c:v>1.079560101623483</c:v>
                </c:pt>
                <c:pt idx="49">
                  <c:v>1.16873133439821</c:v>
                </c:pt>
                <c:pt idx="50">
                  <c:v>0.695402166030447</c:v>
                </c:pt>
                <c:pt idx="51">
                  <c:v>0.895807803941017</c:v>
                </c:pt>
                <c:pt idx="52">
                  <c:v>0.705131273248016</c:v>
                </c:pt>
                <c:pt idx="53">
                  <c:v>-0.321605264977843</c:v>
                </c:pt>
                <c:pt idx="54">
                  <c:v>0.175550663633043</c:v>
                </c:pt>
                <c:pt idx="55">
                  <c:v>1.157980383216791</c:v>
                </c:pt>
                <c:pt idx="56">
                  <c:v>-0.359485861649209</c:v>
                </c:pt>
                <c:pt idx="57">
                  <c:v>0.594526677259653</c:v>
                </c:pt>
                <c:pt idx="58">
                  <c:v>0.826471744253666</c:v>
                </c:pt>
                <c:pt idx="59">
                  <c:v>0.874061344883915</c:v>
                </c:pt>
                <c:pt idx="60">
                  <c:v>-0.032996231650949</c:v>
                </c:pt>
                <c:pt idx="61">
                  <c:v>1.220777167422999</c:v>
                </c:pt>
                <c:pt idx="62">
                  <c:v>0.807159508286534</c:v>
                </c:pt>
                <c:pt idx="63">
                  <c:v>0.506799250995615</c:v>
                </c:pt>
                <c:pt idx="64">
                  <c:v>0.267105903848724</c:v>
                </c:pt>
                <c:pt idx="65">
                  <c:v>-0.250189011173983</c:v>
                </c:pt>
                <c:pt idx="66">
                  <c:v>1.070770976029</c:v>
                </c:pt>
                <c:pt idx="67">
                  <c:v>1.044421503713275</c:v>
                </c:pt>
                <c:pt idx="68">
                  <c:v>1.234456290220159</c:v>
                </c:pt>
                <c:pt idx="69">
                  <c:v>-0.20997726134472</c:v>
                </c:pt>
                <c:pt idx="70">
                  <c:v>0.622602520945742</c:v>
                </c:pt>
                <c:pt idx="71">
                  <c:v>0.717602031760398</c:v>
                </c:pt>
                <c:pt idx="72">
                  <c:v>1.620630250378339</c:v>
                </c:pt>
                <c:pt idx="73">
                  <c:v>0.426383587492765</c:v>
                </c:pt>
                <c:pt idx="74">
                  <c:v>1.777822427155083</c:v>
                </c:pt>
                <c:pt idx="75">
                  <c:v>-0.582885547670212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99256"/>
        <c:axId val="2076904248"/>
      </c:lineChart>
      <c:catAx>
        <c:axId val="207689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0424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7690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899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376618896347"/>
          <c:y val="0.525952445718746"/>
          <c:w val="0.115942003345876"/>
          <c:h val="0.04844298842146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46517715708"/>
          <c:y val="0.0664452096710548"/>
          <c:w val="0.726213075830735"/>
          <c:h val="0.87043224669081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'Prediction (Test)'!$BY$2:$BY$77</c:f>
              <c:numCache>
                <c:formatCode>0.00000</c:formatCode>
                <c:ptCount val="76"/>
                <c:pt idx="0">
                  <c:v>-0.0841398108705776</c:v>
                </c:pt>
                <c:pt idx="1">
                  <c:v>-0.29713843656131</c:v>
                </c:pt>
                <c:pt idx="2">
                  <c:v>-0.245264963315837</c:v>
                </c:pt>
                <c:pt idx="3">
                  <c:v>0.499814238730951</c:v>
                </c:pt>
                <c:pt idx="4">
                  <c:v>-0.19437122940389</c:v>
                </c:pt>
                <c:pt idx="5">
                  <c:v>-0.351822546055104</c:v>
                </c:pt>
                <c:pt idx="6">
                  <c:v>0.527118099169343</c:v>
                </c:pt>
                <c:pt idx="7">
                  <c:v>0.919815370005961</c:v>
                </c:pt>
                <c:pt idx="8">
                  <c:v>1.587310547364434</c:v>
                </c:pt>
                <c:pt idx="9">
                  <c:v>-0.136150979780714</c:v>
                </c:pt>
                <c:pt idx="10">
                  <c:v>0.282344179979537</c:v>
                </c:pt>
                <c:pt idx="11">
                  <c:v>1.31629532214625</c:v>
                </c:pt>
                <c:pt idx="12">
                  <c:v>-0.156824958932677</c:v>
                </c:pt>
                <c:pt idx="13">
                  <c:v>-0.370318699501049</c:v>
                </c:pt>
                <c:pt idx="14">
                  <c:v>0.369345060773719</c:v>
                </c:pt>
                <c:pt idx="15">
                  <c:v>-0.183048043608943</c:v>
                </c:pt>
                <c:pt idx="16">
                  <c:v>-0.467901057053754</c:v>
                </c:pt>
                <c:pt idx="17">
                  <c:v>0.0394682319126887</c:v>
                </c:pt>
                <c:pt idx="18">
                  <c:v>0.456019507633704</c:v>
                </c:pt>
                <c:pt idx="19">
                  <c:v>0.0218957188168653</c:v>
                </c:pt>
                <c:pt idx="20">
                  <c:v>0.143083297699178</c:v>
                </c:pt>
                <c:pt idx="21">
                  <c:v>1.328652717362432</c:v>
                </c:pt>
                <c:pt idx="22">
                  <c:v>0.447796340365389</c:v>
                </c:pt>
                <c:pt idx="23">
                  <c:v>0.34286686928876</c:v>
                </c:pt>
                <c:pt idx="24">
                  <c:v>1.307968730657562</c:v>
                </c:pt>
                <c:pt idx="25">
                  <c:v>0.263940313337621</c:v>
                </c:pt>
                <c:pt idx="26">
                  <c:v>0.482255274244282</c:v>
                </c:pt>
                <c:pt idx="27">
                  <c:v>0.979193145230587</c:v>
                </c:pt>
                <c:pt idx="28">
                  <c:v>0.359352890603841</c:v>
                </c:pt>
                <c:pt idx="29">
                  <c:v>-0.0930591441453051</c:v>
                </c:pt>
                <c:pt idx="30">
                  <c:v>0.636439307348354</c:v>
                </c:pt>
                <c:pt idx="31">
                  <c:v>-0.873049308468556</c:v>
                </c:pt>
                <c:pt idx="32">
                  <c:v>-0.685184216120528</c:v>
                </c:pt>
                <c:pt idx="33">
                  <c:v>0.614225305472991</c:v>
                </c:pt>
                <c:pt idx="34">
                  <c:v>0.413054777586967</c:v>
                </c:pt>
                <c:pt idx="35">
                  <c:v>-0.758384044431415</c:v>
                </c:pt>
                <c:pt idx="36">
                  <c:v>-0.266046758229313</c:v>
                </c:pt>
                <c:pt idx="37">
                  <c:v>0.41686038659129</c:v>
                </c:pt>
                <c:pt idx="38">
                  <c:v>-0.418746913456674</c:v>
                </c:pt>
                <c:pt idx="39">
                  <c:v>-0.0553366590568691</c:v>
                </c:pt>
                <c:pt idx="40">
                  <c:v>0.237522190902398</c:v>
                </c:pt>
                <c:pt idx="41">
                  <c:v>-0.484842088136692</c:v>
                </c:pt>
                <c:pt idx="42">
                  <c:v>1.18674803432035</c:v>
                </c:pt>
                <c:pt idx="43">
                  <c:v>0.618426094647351</c:v>
                </c:pt>
                <c:pt idx="44">
                  <c:v>0.277108430570212</c:v>
                </c:pt>
                <c:pt idx="45">
                  <c:v>0.697985938312893</c:v>
                </c:pt>
                <c:pt idx="46">
                  <c:v>0.351941833381211</c:v>
                </c:pt>
                <c:pt idx="47">
                  <c:v>-0.485811607129847</c:v>
                </c:pt>
                <c:pt idx="48">
                  <c:v>0.469223739313403</c:v>
                </c:pt>
                <c:pt idx="49">
                  <c:v>-0.631636221784756</c:v>
                </c:pt>
                <c:pt idx="50">
                  <c:v>-0.71354505593532</c:v>
                </c:pt>
                <c:pt idx="51">
                  <c:v>-0.897164224800681</c:v>
                </c:pt>
                <c:pt idx="52">
                  <c:v>0.823876026903604</c:v>
                </c:pt>
                <c:pt idx="53">
                  <c:v>-0.52730952082437</c:v>
                </c:pt>
                <c:pt idx="54">
                  <c:v>-0.117115556533908</c:v>
                </c:pt>
                <c:pt idx="55">
                  <c:v>-0.314333212291994</c:v>
                </c:pt>
                <c:pt idx="56">
                  <c:v>-0.312622617635666</c:v>
                </c:pt>
                <c:pt idx="57">
                  <c:v>-1.384595521381558</c:v>
                </c:pt>
                <c:pt idx="58">
                  <c:v>-0.365925788083784</c:v>
                </c:pt>
                <c:pt idx="59">
                  <c:v>-0.470887026427998</c:v>
                </c:pt>
                <c:pt idx="60">
                  <c:v>0.333672969338798</c:v>
                </c:pt>
                <c:pt idx="61">
                  <c:v>0.698298457481854</c:v>
                </c:pt>
                <c:pt idx="62">
                  <c:v>-0.376960357233676</c:v>
                </c:pt>
                <c:pt idx="63">
                  <c:v>-0.993392300875219</c:v>
                </c:pt>
                <c:pt idx="64">
                  <c:v>-1.022099065999351</c:v>
                </c:pt>
                <c:pt idx="65">
                  <c:v>0.206118717760816</c:v>
                </c:pt>
                <c:pt idx="66">
                  <c:v>0.473922788138736</c:v>
                </c:pt>
                <c:pt idx="67">
                  <c:v>-0.0489545393964222</c:v>
                </c:pt>
                <c:pt idx="68">
                  <c:v>-0.615907815544635</c:v>
                </c:pt>
                <c:pt idx="69">
                  <c:v>0.933507209869789</c:v>
                </c:pt>
                <c:pt idx="70">
                  <c:v>0.0703292149027721</c:v>
                </c:pt>
                <c:pt idx="71">
                  <c:v>0.978230242950665</c:v>
                </c:pt>
                <c:pt idx="72">
                  <c:v>0.654583453269815</c:v>
                </c:pt>
                <c:pt idx="73">
                  <c:v>-0.0843346133905359</c:v>
                </c:pt>
                <c:pt idx="74">
                  <c:v>1.062417700086341</c:v>
                </c:pt>
                <c:pt idx="75">
                  <c:v>-0.0945227139971046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'Prediction (Test)'!$BZ$2:$BZ$77</c:f>
              <c:numCache>
                <c:formatCode>General</c:formatCode>
                <c:ptCount val="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39272"/>
        <c:axId val="2076944152"/>
      </c:lineChart>
      <c:catAx>
        <c:axId val="207693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441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07694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39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19356308293"/>
          <c:y val="0.458471946730278"/>
          <c:w val="0.126213502483951"/>
          <c:h val="0.0897010330559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74873168142311"/>
          <c:y val="0.0614524720585337"/>
          <c:w val="0.806483896868323"/>
          <c:h val="0.8798876681108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(Test)'!$C$2:$C$77</c:f>
              <c:numCache>
                <c:formatCode>0.00000</c:formatCode>
                <c:ptCount val="76"/>
                <c:pt idx="0">
                  <c:v>0.191641</c:v>
                </c:pt>
                <c:pt idx="1">
                  <c:v>0.0161109999999998</c:v>
                </c:pt>
                <c:pt idx="2">
                  <c:v>0.142594</c:v>
                </c:pt>
                <c:pt idx="3">
                  <c:v>0.127096</c:v>
                </c:pt>
                <c:pt idx="4">
                  <c:v>0.123085</c:v>
                </c:pt>
                <c:pt idx="5">
                  <c:v>0.0791979999999996</c:v>
                </c:pt>
                <c:pt idx="6">
                  <c:v>0.333177</c:v>
                </c:pt>
                <c:pt idx="7">
                  <c:v>0.0735429999999997</c:v>
                </c:pt>
                <c:pt idx="8">
                  <c:v>0.258766</c:v>
                </c:pt>
                <c:pt idx="9">
                  <c:v>0.841303</c:v>
                </c:pt>
                <c:pt idx="10">
                  <c:v>0.288118</c:v>
                </c:pt>
                <c:pt idx="11">
                  <c:v>0.241047</c:v>
                </c:pt>
                <c:pt idx="12">
                  <c:v>0.108205</c:v>
                </c:pt>
                <c:pt idx="13">
                  <c:v>0.121282</c:v>
                </c:pt>
                <c:pt idx="14">
                  <c:v>-0.266552</c:v>
                </c:pt>
                <c:pt idx="15">
                  <c:v>0.156189</c:v>
                </c:pt>
                <c:pt idx="16">
                  <c:v>0.0596389999999999</c:v>
                </c:pt>
                <c:pt idx="17">
                  <c:v>0.357614</c:v>
                </c:pt>
                <c:pt idx="18">
                  <c:v>0.253815</c:v>
                </c:pt>
                <c:pt idx="19">
                  <c:v>0.596676</c:v>
                </c:pt>
                <c:pt idx="20">
                  <c:v>0.601255</c:v>
                </c:pt>
                <c:pt idx="21">
                  <c:v>0.621236</c:v>
                </c:pt>
                <c:pt idx="22">
                  <c:v>0.460709</c:v>
                </c:pt>
                <c:pt idx="23">
                  <c:v>0.450707</c:v>
                </c:pt>
                <c:pt idx="24">
                  <c:v>0.337351</c:v>
                </c:pt>
                <c:pt idx="25">
                  <c:v>0.37978</c:v>
                </c:pt>
                <c:pt idx="26">
                  <c:v>0.490765</c:v>
                </c:pt>
                <c:pt idx="27">
                  <c:v>0.233316</c:v>
                </c:pt>
                <c:pt idx="28">
                  <c:v>-0.0385910000000003</c:v>
                </c:pt>
                <c:pt idx="29">
                  <c:v>0.341203</c:v>
                </c:pt>
                <c:pt idx="30">
                  <c:v>-0.231445</c:v>
                </c:pt>
                <c:pt idx="31">
                  <c:v>-0.0385910000000003</c:v>
                </c:pt>
                <c:pt idx="32">
                  <c:v>-0.193154</c:v>
                </c:pt>
                <c:pt idx="33">
                  <c:v>-0.0926390000000001</c:v>
                </c:pt>
                <c:pt idx="34">
                  <c:v>0.0504639999999998</c:v>
                </c:pt>
                <c:pt idx="35">
                  <c:v>-0.0335900000000002</c:v>
                </c:pt>
                <c:pt idx="36">
                  <c:v>-0.0195500000000002</c:v>
                </c:pt>
                <c:pt idx="37">
                  <c:v>0.0723939999999996</c:v>
                </c:pt>
                <c:pt idx="38">
                  <c:v>-0.371732</c:v>
                </c:pt>
                <c:pt idx="39">
                  <c:v>0.104512</c:v>
                </c:pt>
                <c:pt idx="40">
                  <c:v>-0.124362</c:v>
                </c:pt>
                <c:pt idx="41">
                  <c:v>-0.176484</c:v>
                </c:pt>
                <c:pt idx="42">
                  <c:v>-1.091239000000001</c:v>
                </c:pt>
                <c:pt idx="43">
                  <c:v>-0.841657</c:v>
                </c:pt>
                <c:pt idx="44">
                  <c:v>-0.598460999999999</c:v>
                </c:pt>
                <c:pt idx="45">
                  <c:v>0.574324</c:v>
                </c:pt>
                <c:pt idx="46">
                  <c:v>0.0515629999999998</c:v>
                </c:pt>
                <c:pt idx="47">
                  <c:v>0.330238</c:v>
                </c:pt>
                <c:pt idx="48">
                  <c:v>0.636289</c:v>
                </c:pt>
                <c:pt idx="49">
                  <c:v>0.630039</c:v>
                </c:pt>
                <c:pt idx="50">
                  <c:v>0.24022</c:v>
                </c:pt>
                <c:pt idx="51">
                  <c:v>0.214016</c:v>
                </c:pt>
                <c:pt idx="52">
                  <c:v>-0.276763</c:v>
                </c:pt>
                <c:pt idx="53">
                  <c:v>0.239307</c:v>
                </c:pt>
                <c:pt idx="54">
                  <c:v>0.108291</c:v>
                </c:pt>
                <c:pt idx="55">
                  <c:v>0.287623</c:v>
                </c:pt>
                <c:pt idx="56">
                  <c:v>-0.156244</c:v>
                </c:pt>
                <c:pt idx="57">
                  <c:v>0.148744</c:v>
                </c:pt>
                <c:pt idx="58">
                  <c:v>0.00277499999999975</c:v>
                </c:pt>
                <c:pt idx="59">
                  <c:v>0.209978</c:v>
                </c:pt>
                <c:pt idx="60">
                  <c:v>0.184505</c:v>
                </c:pt>
                <c:pt idx="61">
                  <c:v>0.12874</c:v>
                </c:pt>
                <c:pt idx="62">
                  <c:v>0.359045</c:v>
                </c:pt>
                <c:pt idx="63">
                  <c:v>0.326904</c:v>
                </c:pt>
                <c:pt idx="64">
                  <c:v>0.179604</c:v>
                </c:pt>
                <c:pt idx="65">
                  <c:v>0.0707039999999999</c:v>
                </c:pt>
                <c:pt idx="66">
                  <c:v>-0.0717720000000002</c:v>
                </c:pt>
                <c:pt idx="67">
                  <c:v>0.101128</c:v>
                </c:pt>
                <c:pt idx="68">
                  <c:v>0.464797</c:v>
                </c:pt>
                <c:pt idx="69">
                  <c:v>-0.0286390000000003</c:v>
                </c:pt>
                <c:pt idx="70">
                  <c:v>0.0711719999999996</c:v>
                </c:pt>
                <c:pt idx="71">
                  <c:v>0.164265</c:v>
                </c:pt>
                <c:pt idx="72">
                  <c:v>0.397177</c:v>
                </c:pt>
                <c:pt idx="73">
                  <c:v>0.200471</c:v>
                </c:pt>
                <c:pt idx="74">
                  <c:v>0.191691</c:v>
                </c:pt>
                <c:pt idx="75">
                  <c:v>0.102636</c:v>
                </c:pt>
              </c:numCache>
            </c:numRef>
          </c:xVal>
          <c:yVal>
            <c:numRef>
              <c:f>'Prediction (Test)'!$D$2:$D$77</c:f>
              <c:numCache>
                <c:formatCode>0.00000</c:formatCode>
                <c:ptCount val="76"/>
                <c:pt idx="0">
                  <c:v>-0.550522901533567</c:v>
                </c:pt>
                <c:pt idx="1">
                  <c:v>-0.45349445487245</c:v>
                </c:pt>
                <c:pt idx="2">
                  <c:v>-0.751587540950406</c:v>
                </c:pt>
                <c:pt idx="3">
                  <c:v>-0.557219995065498</c:v>
                </c:pt>
                <c:pt idx="4">
                  <c:v>-0.271842210768094</c:v>
                </c:pt>
                <c:pt idx="5">
                  <c:v>-0.0769425661539466</c:v>
                </c:pt>
                <c:pt idx="6">
                  <c:v>-0.965442141760293</c:v>
                </c:pt>
                <c:pt idx="7">
                  <c:v>-1.263077788721506</c:v>
                </c:pt>
                <c:pt idx="8">
                  <c:v>-0.952341527804572</c:v>
                </c:pt>
                <c:pt idx="9">
                  <c:v>0.502931499787258</c:v>
                </c:pt>
                <c:pt idx="10">
                  <c:v>0.0138462260919842</c:v>
                </c:pt>
                <c:pt idx="11">
                  <c:v>1.361633043048007</c:v>
                </c:pt>
                <c:pt idx="12">
                  <c:v>0.991631461307364</c:v>
                </c:pt>
                <c:pt idx="13">
                  <c:v>0.305774317367249</c:v>
                </c:pt>
                <c:pt idx="14">
                  <c:v>1.361633043048007</c:v>
                </c:pt>
                <c:pt idx="15">
                  <c:v>0.321279255682903</c:v>
                </c:pt>
                <c:pt idx="16">
                  <c:v>-0.36217356389728</c:v>
                </c:pt>
                <c:pt idx="17">
                  <c:v>0.790566821890525</c:v>
                </c:pt>
                <c:pt idx="18">
                  <c:v>1.361633043048007</c:v>
                </c:pt>
                <c:pt idx="19">
                  <c:v>1.273559227724683</c:v>
                </c:pt>
                <c:pt idx="20">
                  <c:v>1.361633043048007</c:v>
                </c:pt>
                <c:pt idx="21">
                  <c:v>1.361633043048007</c:v>
                </c:pt>
                <c:pt idx="22">
                  <c:v>1.361633043048007</c:v>
                </c:pt>
                <c:pt idx="23">
                  <c:v>1.361633043048007</c:v>
                </c:pt>
                <c:pt idx="24">
                  <c:v>-0.761277213245678</c:v>
                </c:pt>
                <c:pt idx="25">
                  <c:v>0.39935274614828</c:v>
                </c:pt>
                <c:pt idx="26">
                  <c:v>0.0138462260919842</c:v>
                </c:pt>
                <c:pt idx="27">
                  <c:v>-0.187218413324855</c:v>
                </c:pt>
                <c:pt idx="28">
                  <c:v>-0.0836396596858774</c:v>
                </c:pt>
                <c:pt idx="29">
                  <c:v>-0.465899104090328</c:v>
                </c:pt>
                <c:pt idx="30">
                  <c:v>0.00338846211729366</c:v>
                </c:pt>
                <c:pt idx="31">
                  <c:v>0.603409964328461</c:v>
                </c:pt>
                <c:pt idx="32">
                  <c:v>-0.36217356389728</c:v>
                </c:pt>
                <c:pt idx="33">
                  <c:v>-0.758284634482337</c:v>
                </c:pt>
                <c:pt idx="34">
                  <c:v>-0.654248441726615</c:v>
                </c:pt>
                <c:pt idx="35">
                  <c:v>-0.0730351091571168</c:v>
                </c:pt>
                <c:pt idx="36">
                  <c:v>0.0205433196239149</c:v>
                </c:pt>
                <c:pt idx="37">
                  <c:v>0.22100373336994</c:v>
                </c:pt>
                <c:pt idx="38">
                  <c:v>0.898053032526332</c:v>
                </c:pt>
                <c:pt idx="39">
                  <c:v>0.0205433196239149</c:v>
                </c:pt>
                <c:pt idx="40">
                  <c:v>-0.0742275892313398</c:v>
                </c:pt>
                <c:pt idx="41">
                  <c:v>0.0205433196239149</c:v>
                </c:pt>
                <c:pt idx="42">
                  <c:v>-1.548913012135654</c:v>
                </c:pt>
                <c:pt idx="43">
                  <c:v>-0.952341527804572</c:v>
                </c:pt>
                <c:pt idx="44">
                  <c:v>-1.052470263563464</c:v>
                </c:pt>
                <c:pt idx="45">
                  <c:v>-0.874121250785124</c:v>
                </c:pt>
                <c:pt idx="46">
                  <c:v>-0.178263781987062</c:v>
                </c:pt>
                <c:pt idx="47">
                  <c:v>-0.751587540950406</c:v>
                </c:pt>
                <c:pt idx="48">
                  <c:v>0.117424979730962</c:v>
                </c:pt>
                <c:pt idx="49">
                  <c:v>-0.0730351091571168</c:v>
                </c:pt>
                <c:pt idx="50">
                  <c:v>-0.166613537938149</c:v>
                </c:pt>
                <c:pt idx="51">
                  <c:v>-0.161108924480441</c:v>
                </c:pt>
                <c:pt idx="52">
                  <c:v>-0.569935296846051</c:v>
                </c:pt>
                <c:pt idx="53">
                  <c:v>0.411757395366159</c:v>
                </c:pt>
                <c:pt idx="54">
                  <c:v>0.0205433196239149</c:v>
                </c:pt>
                <c:pt idx="55">
                  <c:v>-0.261841885910148</c:v>
                </c:pt>
                <c:pt idx="56">
                  <c:v>0.0205433196239149</c:v>
                </c:pt>
                <c:pt idx="57">
                  <c:v>-0.251694774498131</c:v>
                </c:pt>
                <c:pt idx="58">
                  <c:v>-0.274099748573956</c:v>
                </c:pt>
                <c:pt idx="59">
                  <c:v>-0.274099748573956</c:v>
                </c:pt>
                <c:pt idx="60">
                  <c:v>0.202195563728271</c:v>
                </c:pt>
                <c:pt idx="61">
                  <c:v>-0.465899104090328</c:v>
                </c:pt>
                <c:pt idx="62">
                  <c:v>-0.0730351091571168</c:v>
                </c:pt>
                <c:pt idx="63">
                  <c:v>0.0274433553840861</c:v>
                </c:pt>
                <c:pt idx="64">
                  <c:v>0.0305436444818612</c:v>
                </c:pt>
                <c:pt idx="65">
                  <c:v>0.202195563728271</c:v>
                </c:pt>
                <c:pt idx="66">
                  <c:v>-0.673514050485028</c:v>
                </c:pt>
                <c:pt idx="67">
                  <c:v>-0.566485278965965</c:v>
                </c:pt>
                <c:pt idx="68">
                  <c:v>-0.274099748573956</c:v>
                </c:pt>
                <c:pt idx="69">
                  <c:v>0.0969668908983254</c:v>
                </c:pt>
                <c:pt idx="70">
                  <c:v>-0.265291903790233</c:v>
                </c:pt>
                <c:pt idx="71">
                  <c:v>-0.180668106346995</c:v>
                </c:pt>
                <c:pt idx="72">
                  <c:v>-0.356155355648658</c:v>
                </c:pt>
                <c:pt idx="73">
                  <c:v>-0.0707775713512543</c:v>
                </c:pt>
                <c:pt idx="74">
                  <c:v>-0.6576984596067</c:v>
                </c:pt>
                <c:pt idx="75">
                  <c:v>0.402802764028366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80328"/>
        <c:axId val="2076983528"/>
      </c:scatterChart>
      <c:valAx>
        <c:axId val="2076980328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83528"/>
        <c:crosses val="autoZero"/>
        <c:crossBetween val="midCat"/>
      </c:valAx>
      <c:valAx>
        <c:axId val="207698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80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405847597949"/>
          <c:y val="0.449720363701088"/>
          <c:w val="0.11550146261682"/>
          <c:h val="0.1033518848257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Fator 2 (Pred x Obs-New)</a:t>
            </a:r>
          </a:p>
        </c:rich>
      </c:tx>
      <c:layout>
        <c:manualLayout>
          <c:xMode val="edge"/>
          <c:yMode val="edge"/>
          <c:x val="0.410256186933775"/>
          <c:y val="0.02962964749086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57078903920782"/>
          <c:y val="0.148148237454329"/>
          <c:w val="0.775919310070401"/>
          <c:h val="0.80000048225337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(Test)'!$J$2:$J$77</c:f>
              <c:numCache>
                <c:formatCode>0.000000</c:formatCode>
                <c:ptCount val="76"/>
                <c:pt idx="0">
                  <c:v>0.1991053</c:v>
                </c:pt>
                <c:pt idx="1">
                  <c:v>0.1680793</c:v>
                </c:pt>
                <c:pt idx="2">
                  <c:v>0.0594312999999999</c:v>
                </c:pt>
                <c:pt idx="3">
                  <c:v>0.00835059999999996</c:v>
                </c:pt>
                <c:pt idx="4">
                  <c:v>-0.00251290000000001</c:v>
                </c:pt>
                <c:pt idx="5">
                  <c:v>0.0676486</c:v>
                </c:pt>
                <c:pt idx="6">
                  <c:v>-0.0733030999999999</c:v>
                </c:pt>
                <c:pt idx="7">
                  <c:v>-0.0970168</c:v>
                </c:pt>
                <c:pt idx="8">
                  <c:v>0.1360449</c:v>
                </c:pt>
                <c:pt idx="9">
                  <c:v>-0.1871144</c:v>
                </c:pt>
                <c:pt idx="10">
                  <c:v>-0.0700195</c:v>
                </c:pt>
                <c:pt idx="11">
                  <c:v>-0.00159910000000006</c:v>
                </c:pt>
                <c:pt idx="12">
                  <c:v>-0.0772007000000001</c:v>
                </c:pt>
                <c:pt idx="13">
                  <c:v>-0.1948942</c:v>
                </c:pt>
                <c:pt idx="14">
                  <c:v>0.13555</c:v>
                </c:pt>
                <c:pt idx="15">
                  <c:v>0.0400485</c:v>
                </c:pt>
                <c:pt idx="16">
                  <c:v>0.1509754</c:v>
                </c:pt>
                <c:pt idx="17">
                  <c:v>-0.0296809999999999</c:v>
                </c:pt>
                <c:pt idx="18">
                  <c:v>0.0241906000000002</c:v>
                </c:pt>
                <c:pt idx="19">
                  <c:v>0.0714361999999999</c:v>
                </c:pt>
                <c:pt idx="20">
                  <c:v>-0.00233920000000007</c:v>
                </c:pt>
                <c:pt idx="21">
                  <c:v>-0.00101050000000004</c:v>
                </c:pt>
                <c:pt idx="22">
                  <c:v>0.0647921</c:v>
                </c:pt>
                <c:pt idx="23">
                  <c:v>0.0826340000000001</c:v>
                </c:pt>
                <c:pt idx="24">
                  <c:v>0.0104919999999999</c:v>
                </c:pt>
                <c:pt idx="25">
                  <c:v>-0.00191719999999987</c:v>
                </c:pt>
                <c:pt idx="26">
                  <c:v>0.0231071999999999</c:v>
                </c:pt>
                <c:pt idx="27">
                  <c:v>0.0906619</c:v>
                </c:pt>
                <c:pt idx="28">
                  <c:v>-0.0380926</c:v>
                </c:pt>
                <c:pt idx="29">
                  <c:v>-0.1695002</c:v>
                </c:pt>
                <c:pt idx="30">
                  <c:v>0.0111519000000001</c:v>
                </c:pt>
                <c:pt idx="31">
                  <c:v>-0.0815589</c:v>
                </c:pt>
                <c:pt idx="32">
                  <c:v>0.0879337999999999</c:v>
                </c:pt>
                <c:pt idx="33">
                  <c:v>-0.00558439999999999</c:v>
                </c:pt>
                <c:pt idx="34">
                  <c:v>-0.1172263</c:v>
                </c:pt>
                <c:pt idx="35">
                  <c:v>-0.0127719000000001</c:v>
                </c:pt>
                <c:pt idx="36">
                  <c:v>0.1024485</c:v>
                </c:pt>
                <c:pt idx="37">
                  <c:v>0.0816728999999999</c:v>
                </c:pt>
                <c:pt idx="38">
                  <c:v>-0.0887229000000002</c:v>
                </c:pt>
                <c:pt idx="39">
                  <c:v>0.1961445</c:v>
                </c:pt>
                <c:pt idx="40">
                  <c:v>0.0162031</c:v>
                </c:pt>
                <c:pt idx="41">
                  <c:v>0.0240948000000002</c:v>
                </c:pt>
                <c:pt idx="42">
                  <c:v>-0.289948999999999</c:v>
                </c:pt>
                <c:pt idx="43">
                  <c:v>-0.1598301</c:v>
                </c:pt>
                <c:pt idx="44">
                  <c:v>-0.1338312</c:v>
                </c:pt>
                <c:pt idx="45">
                  <c:v>0.0684325</c:v>
                </c:pt>
                <c:pt idx="46">
                  <c:v>0.0967626000000001</c:v>
                </c:pt>
                <c:pt idx="47">
                  <c:v>-0.00245140000000009</c:v>
                </c:pt>
                <c:pt idx="48">
                  <c:v>0.0133969</c:v>
                </c:pt>
                <c:pt idx="49">
                  <c:v>0.00939240000000001</c:v>
                </c:pt>
                <c:pt idx="50">
                  <c:v>0.083599</c:v>
                </c:pt>
                <c:pt idx="51">
                  <c:v>0.0824658</c:v>
                </c:pt>
                <c:pt idx="52">
                  <c:v>0.2487741</c:v>
                </c:pt>
                <c:pt idx="53">
                  <c:v>0.0157455</c:v>
                </c:pt>
                <c:pt idx="54">
                  <c:v>0.1619745</c:v>
                </c:pt>
                <c:pt idx="55">
                  <c:v>0.0832563999999999</c:v>
                </c:pt>
                <c:pt idx="56">
                  <c:v>0.0675836999999999</c:v>
                </c:pt>
                <c:pt idx="57">
                  <c:v>0.0631187000000001</c:v>
                </c:pt>
                <c:pt idx="58">
                  <c:v>0.1826653</c:v>
                </c:pt>
                <c:pt idx="59">
                  <c:v>0.0480678400000001</c:v>
                </c:pt>
                <c:pt idx="60">
                  <c:v>0.1713704</c:v>
                </c:pt>
                <c:pt idx="61">
                  <c:v>0.1960701</c:v>
                </c:pt>
                <c:pt idx="62">
                  <c:v>0.1326506</c:v>
                </c:pt>
                <c:pt idx="63">
                  <c:v>0.0715139899999999</c:v>
                </c:pt>
                <c:pt idx="64">
                  <c:v>-0.1495181</c:v>
                </c:pt>
                <c:pt idx="65">
                  <c:v>0.0654604999999999</c:v>
                </c:pt>
                <c:pt idx="66">
                  <c:v>0.1446734</c:v>
                </c:pt>
                <c:pt idx="67">
                  <c:v>0.125819</c:v>
                </c:pt>
                <c:pt idx="68">
                  <c:v>-0.0589046999999998</c:v>
                </c:pt>
                <c:pt idx="69">
                  <c:v>0.1305177</c:v>
                </c:pt>
                <c:pt idx="70">
                  <c:v>0.0373932</c:v>
                </c:pt>
                <c:pt idx="71">
                  <c:v>0.1066976</c:v>
                </c:pt>
                <c:pt idx="72">
                  <c:v>0.1232188</c:v>
                </c:pt>
                <c:pt idx="73">
                  <c:v>0.0799736000000001</c:v>
                </c:pt>
                <c:pt idx="74">
                  <c:v>-0.0377251999999999</c:v>
                </c:pt>
                <c:pt idx="75">
                  <c:v>0.0384184000000001</c:v>
                </c:pt>
              </c:numCache>
            </c:numRef>
          </c:xVal>
          <c:yVal>
            <c:numRef>
              <c:f>'Prediction (Test)'!$K$2:$K$77</c:f>
              <c:numCache>
                <c:formatCode>0.000000</c:formatCode>
                <c:ptCount val="76"/>
                <c:pt idx="0">
                  <c:v>0.235831403950453</c:v>
                </c:pt>
                <c:pt idx="1">
                  <c:v>0.336104903238013</c:v>
                </c:pt>
                <c:pt idx="2">
                  <c:v>0.182321612827479</c:v>
                </c:pt>
                <c:pt idx="3">
                  <c:v>-0.219870100878725</c:v>
                </c:pt>
                <c:pt idx="4">
                  <c:v>0.0750519558493936</c:v>
                </c:pt>
                <c:pt idx="5">
                  <c:v>0.196992663974833</c:v>
                </c:pt>
                <c:pt idx="6">
                  <c:v>-0.328511191946582</c:v>
                </c:pt>
                <c:pt idx="7">
                  <c:v>-0.556623840494144</c:v>
                </c:pt>
                <c:pt idx="8">
                  <c:v>-0.47392689057682</c:v>
                </c:pt>
                <c:pt idx="9">
                  <c:v>-0.117466663700387</c:v>
                </c:pt>
                <c:pt idx="10">
                  <c:v>-0.232764699703812</c:v>
                </c:pt>
                <c:pt idx="11">
                  <c:v>-0.0642960853323701</c:v>
                </c:pt>
                <c:pt idx="12">
                  <c:v>0.00210830461569172</c:v>
                </c:pt>
                <c:pt idx="13">
                  <c:v>-0.0105504922908122</c:v>
                </c:pt>
                <c:pt idx="14">
                  <c:v>-0.0642960853323701</c:v>
                </c:pt>
                <c:pt idx="15">
                  <c:v>0.143586283688233</c:v>
                </c:pt>
                <c:pt idx="16">
                  <c:v>0.430479961391011</c:v>
                </c:pt>
                <c:pt idx="17">
                  <c:v>-0.0514014865072829</c:v>
                </c:pt>
                <c:pt idx="18">
                  <c:v>-0.0642960853323701</c:v>
                </c:pt>
                <c:pt idx="19">
                  <c:v>0.0622750406742334</c:v>
                </c:pt>
                <c:pt idx="20">
                  <c:v>-0.0642960853323701</c:v>
                </c:pt>
                <c:pt idx="21">
                  <c:v>-0.0642960853323701</c:v>
                </c:pt>
                <c:pt idx="22">
                  <c:v>-0.0642960853323701</c:v>
                </c:pt>
                <c:pt idx="23">
                  <c:v>-0.0642960853323701</c:v>
                </c:pt>
                <c:pt idx="24">
                  <c:v>-0.582464570808303</c:v>
                </c:pt>
                <c:pt idx="25">
                  <c:v>-0.145032313672828</c:v>
                </c:pt>
                <c:pt idx="26">
                  <c:v>-0.232764699703812</c:v>
                </c:pt>
                <c:pt idx="27">
                  <c:v>-0.286274490826786</c:v>
                </c:pt>
                <c:pt idx="28">
                  <c:v>-0.258708840854345</c:v>
                </c:pt>
                <c:pt idx="29">
                  <c:v>-0.125495042725727</c:v>
                </c:pt>
                <c:pt idx="30">
                  <c:v>-0.320482812921242</c:v>
                </c:pt>
                <c:pt idx="31">
                  <c:v>0.21756215625675</c:v>
                </c:pt>
                <c:pt idx="32">
                  <c:v>0.430479961391011</c:v>
                </c:pt>
                <c:pt idx="33">
                  <c:v>-0.273379892001699</c:v>
                </c:pt>
                <c:pt idx="34">
                  <c:v>-0.320143600166285</c:v>
                </c:pt>
                <c:pt idx="35">
                  <c:v>0.357418626507382</c:v>
                </c:pt>
                <c:pt idx="36">
                  <c:v>0.222936805125366</c:v>
                </c:pt>
                <c:pt idx="37">
                  <c:v>-0.177633399758929</c:v>
                </c:pt>
                <c:pt idx="38">
                  <c:v>0.136590125997708</c:v>
                </c:pt>
                <c:pt idx="39">
                  <c:v>0.222936805125366</c:v>
                </c:pt>
                <c:pt idx="40">
                  <c:v>-0.106193573697208</c:v>
                </c:pt>
                <c:pt idx="41">
                  <c:v>0.222936805125366</c:v>
                </c:pt>
                <c:pt idx="42">
                  <c:v>-0.777216539085235</c:v>
                </c:pt>
                <c:pt idx="43">
                  <c:v>-0.47392689057682</c:v>
                </c:pt>
                <c:pt idx="44">
                  <c:v>-0.266737219879685</c:v>
                </c:pt>
                <c:pt idx="45">
                  <c:v>-0.234136133793584</c:v>
                </c:pt>
                <c:pt idx="46">
                  <c:v>-0.0594298655326226</c:v>
                </c:pt>
                <c:pt idx="47">
                  <c:v>0.182321612827479</c:v>
                </c:pt>
                <c:pt idx="48">
                  <c:v>-0.20519904973137</c:v>
                </c:pt>
                <c:pt idx="49">
                  <c:v>0.357418626507382</c:v>
                </c:pt>
                <c:pt idx="50">
                  <c:v>0.491900447889399</c:v>
                </c:pt>
                <c:pt idx="51">
                  <c:v>0.483989752513986</c:v>
                </c:pt>
                <c:pt idx="52">
                  <c:v>-0.0787313345611412</c:v>
                </c:pt>
                <c:pt idx="53">
                  <c:v>0.316567632290912</c:v>
                </c:pt>
                <c:pt idx="54">
                  <c:v>0.222936805125366</c:v>
                </c:pt>
                <c:pt idx="55">
                  <c:v>0.237099427203851</c:v>
                </c:pt>
                <c:pt idx="56">
                  <c:v>0.222936805125366</c:v>
                </c:pt>
                <c:pt idx="57">
                  <c:v>0.927556252702606</c:v>
                </c:pt>
                <c:pt idx="58">
                  <c:v>0.303908835384408</c:v>
                </c:pt>
                <c:pt idx="59">
                  <c:v>0.303908835384408</c:v>
                </c:pt>
                <c:pt idx="60">
                  <c:v>-0.0381161422632537</c:v>
                </c:pt>
                <c:pt idx="61">
                  <c:v>-0.125495042725727</c:v>
                </c:pt>
                <c:pt idx="62">
                  <c:v>0.357418626507382</c:v>
                </c:pt>
                <c:pt idx="63">
                  <c:v>0.692447446464519</c:v>
                </c:pt>
                <c:pt idx="64">
                  <c:v>0.384984276479824</c:v>
                </c:pt>
                <c:pt idx="65">
                  <c:v>-0.0381161422632537</c:v>
                </c:pt>
                <c:pt idx="66">
                  <c:v>-0.106296984533583</c:v>
                </c:pt>
                <c:pt idx="67">
                  <c:v>0.156023986108435</c:v>
                </c:pt>
                <c:pt idx="68">
                  <c:v>0.303908835384408</c:v>
                </c:pt>
                <c:pt idx="69">
                  <c:v>-0.454964634303259</c:v>
                </c:pt>
                <c:pt idx="70">
                  <c:v>0.00234410653427491</c:v>
                </c:pt>
                <c:pt idx="71">
                  <c:v>-0.358982340141905</c:v>
                </c:pt>
                <c:pt idx="72">
                  <c:v>-0.16636030975575</c:v>
                </c:pt>
                <c:pt idx="73">
                  <c:v>0.128561746972368</c:v>
                </c:pt>
                <c:pt idx="74">
                  <c:v>-0.554898920835861</c:v>
                </c:pt>
                <c:pt idx="75">
                  <c:v>0.0897230069967479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20440"/>
        <c:axId val="2077023640"/>
      </c:scatterChart>
      <c:valAx>
        <c:axId val="2077020440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023640"/>
        <c:crosses val="autoZero"/>
        <c:crossBetween val="midCat"/>
      </c:valAx>
      <c:valAx>
        <c:axId val="207702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020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875784474842"/>
          <c:y val="0.503704007344719"/>
          <c:w val="0.129319885011733"/>
          <c:h val="0.09135807976350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8524788391777"/>
          <c:y val="0.0547618410971899"/>
          <c:w val="0.732769044740024"/>
          <c:h val="0.8928561048454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exp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(Training)'!$AK$2:$AK$47</c:f>
              <c:numCache>
                <c:formatCode>General</c:formatCode>
                <c:ptCount val="46"/>
                <c:pt idx="0">
                  <c:v>0.17</c:v>
                </c:pt>
                <c:pt idx="1">
                  <c:v>0.21</c:v>
                </c:pt>
                <c:pt idx="2">
                  <c:v>0.17</c:v>
                </c:pt>
                <c:pt idx="3">
                  <c:v>0.15</c:v>
                </c:pt>
                <c:pt idx="4">
                  <c:v>0.13</c:v>
                </c:pt>
                <c:pt idx="5">
                  <c:v>0.15</c:v>
                </c:pt>
                <c:pt idx="6">
                  <c:v>0.18</c:v>
                </c:pt>
                <c:pt idx="7">
                  <c:v>0.16</c:v>
                </c:pt>
                <c:pt idx="8">
                  <c:v>0.13</c:v>
                </c:pt>
                <c:pt idx="9">
                  <c:v>0.17</c:v>
                </c:pt>
                <c:pt idx="10">
                  <c:v>0.17</c:v>
                </c:pt>
                <c:pt idx="11">
                  <c:v>0.13</c:v>
                </c:pt>
                <c:pt idx="12">
                  <c:v>0.18</c:v>
                </c:pt>
                <c:pt idx="13">
                  <c:v>0.18</c:v>
                </c:pt>
                <c:pt idx="14">
                  <c:v>0.27</c:v>
                </c:pt>
                <c:pt idx="15">
                  <c:v>0.23</c:v>
                </c:pt>
                <c:pt idx="16">
                  <c:v>0.22</c:v>
                </c:pt>
                <c:pt idx="17">
                  <c:v>0.25</c:v>
                </c:pt>
                <c:pt idx="18">
                  <c:v>0.23</c:v>
                </c:pt>
                <c:pt idx="19">
                  <c:v>0.23</c:v>
                </c:pt>
                <c:pt idx="20">
                  <c:v>0.24</c:v>
                </c:pt>
                <c:pt idx="21">
                  <c:v>0.21</c:v>
                </c:pt>
                <c:pt idx="22">
                  <c:v>0.22</c:v>
                </c:pt>
                <c:pt idx="23">
                  <c:v>0.19</c:v>
                </c:pt>
                <c:pt idx="24">
                  <c:v>0.14</c:v>
                </c:pt>
                <c:pt idx="25">
                  <c:v>0.27</c:v>
                </c:pt>
                <c:pt idx="26">
                  <c:v>0.24</c:v>
                </c:pt>
                <c:pt idx="27">
                  <c:v>0.21</c:v>
                </c:pt>
                <c:pt idx="28">
                  <c:v>0.22</c:v>
                </c:pt>
                <c:pt idx="29">
                  <c:v>0.11</c:v>
                </c:pt>
                <c:pt idx="30">
                  <c:v>0.14</c:v>
                </c:pt>
                <c:pt idx="31">
                  <c:v>0.12</c:v>
                </c:pt>
                <c:pt idx="32">
                  <c:v>0.16</c:v>
                </c:pt>
                <c:pt idx="33">
                  <c:v>0.17</c:v>
                </c:pt>
                <c:pt idx="34">
                  <c:v>0.11</c:v>
                </c:pt>
                <c:pt idx="35">
                  <c:v>0.1</c:v>
                </c:pt>
                <c:pt idx="36">
                  <c:v>0.1</c:v>
                </c:pt>
                <c:pt idx="37">
                  <c:v>0.13</c:v>
                </c:pt>
                <c:pt idx="38">
                  <c:v>0.11</c:v>
                </c:pt>
                <c:pt idx="39">
                  <c:v>0.07</c:v>
                </c:pt>
                <c:pt idx="40">
                  <c:v>0.1</c:v>
                </c:pt>
                <c:pt idx="41">
                  <c:v>0.11</c:v>
                </c:pt>
                <c:pt idx="42">
                  <c:v>0.09</c:v>
                </c:pt>
                <c:pt idx="43">
                  <c:v>0.13</c:v>
                </c:pt>
                <c:pt idx="44">
                  <c:v>0.12</c:v>
                </c:pt>
                <c:pt idx="45">
                  <c:v>0.15</c:v>
                </c:pt>
              </c:numCache>
            </c:numRef>
          </c:xVal>
          <c:yVal>
            <c:numRef>
              <c:f>'Prediction (Training)'!$B$2:$B$47</c:f>
              <c:numCache>
                <c:formatCode>0.00000</c:formatCode>
                <c:ptCount val="46"/>
                <c:pt idx="0">
                  <c:v>-0.881492021059661</c:v>
                </c:pt>
                <c:pt idx="1">
                  <c:v>-0.881446071986108</c:v>
                </c:pt>
                <c:pt idx="2">
                  <c:v>-0.684064616162222</c:v>
                </c:pt>
                <c:pt idx="3">
                  <c:v>-0.696086452509443</c:v>
                </c:pt>
                <c:pt idx="4">
                  <c:v>-0.404487329131702</c:v>
                </c:pt>
                <c:pt idx="5">
                  <c:v>-0.504697002056182</c:v>
                </c:pt>
                <c:pt idx="6">
                  <c:v>-1.057584704283002</c:v>
                </c:pt>
                <c:pt idx="7">
                  <c:v>-1.06380562704367</c:v>
                </c:pt>
                <c:pt idx="8">
                  <c:v>-0.574681780040482</c:v>
                </c:pt>
                <c:pt idx="9">
                  <c:v>-0.872462125663962</c:v>
                </c:pt>
                <c:pt idx="10">
                  <c:v>-0.678026661718044</c:v>
                </c:pt>
                <c:pt idx="11">
                  <c:v>-0.957002846166917</c:v>
                </c:pt>
                <c:pt idx="12">
                  <c:v>-0.586846884189264</c:v>
                </c:pt>
                <c:pt idx="13">
                  <c:v>-1.333887060430822</c:v>
                </c:pt>
                <c:pt idx="14">
                  <c:v>-0.295059895379749</c:v>
                </c:pt>
                <c:pt idx="15">
                  <c:v>0.0878176756981211</c:v>
                </c:pt>
                <c:pt idx="16">
                  <c:v>0.1970572440183</c:v>
                </c:pt>
                <c:pt idx="17">
                  <c:v>0.767629848958234</c:v>
                </c:pt>
                <c:pt idx="18">
                  <c:v>0.673687047867975</c:v>
                </c:pt>
                <c:pt idx="19">
                  <c:v>0.767629848958234</c:v>
                </c:pt>
                <c:pt idx="20">
                  <c:v>0.774268905984059</c:v>
                </c:pt>
                <c:pt idx="21">
                  <c:v>0.178997453226902</c:v>
                </c:pt>
                <c:pt idx="22">
                  <c:v>0.373149927241641</c:v>
                </c:pt>
                <c:pt idx="23">
                  <c:v>1.338949527168056</c:v>
                </c:pt>
                <c:pt idx="24">
                  <c:v>1.338949527168056</c:v>
                </c:pt>
                <c:pt idx="25">
                  <c:v>1.053334285693358</c:v>
                </c:pt>
                <c:pt idx="26">
                  <c:v>1.059372240137536</c:v>
                </c:pt>
                <c:pt idx="27">
                  <c:v>0.864892178561405</c:v>
                </c:pt>
                <c:pt idx="28">
                  <c:v>1.247769749639275</c:v>
                </c:pt>
                <c:pt idx="29">
                  <c:v>0.65848217878516</c:v>
                </c:pt>
                <c:pt idx="30">
                  <c:v>0.664564730859551</c:v>
                </c:pt>
                <c:pt idx="31">
                  <c:v>1.144514063222138</c:v>
                </c:pt>
                <c:pt idx="32">
                  <c:v>1.338949527168056</c:v>
                </c:pt>
                <c:pt idx="33">
                  <c:v>1.144514063222138</c:v>
                </c:pt>
                <c:pt idx="34">
                  <c:v>1.338949527168056</c:v>
                </c:pt>
                <c:pt idx="35">
                  <c:v>1.338949527168056</c:v>
                </c:pt>
                <c:pt idx="36">
                  <c:v>1.338949527168056</c:v>
                </c:pt>
                <c:pt idx="37">
                  <c:v>1.338949527168056</c:v>
                </c:pt>
                <c:pt idx="38">
                  <c:v>1.338949527168056</c:v>
                </c:pt>
                <c:pt idx="39">
                  <c:v>1.338949527168056</c:v>
                </c:pt>
                <c:pt idx="40">
                  <c:v>1.338949527168056</c:v>
                </c:pt>
                <c:pt idx="41">
                  <c:v>1.338949527168056</c:v>
                </c:pt>
                <c:pt idx="42">
                  <c:v>1.338949527168056</c:v>
                </c:pt>
                <c:pt idx="43">
                  <c:v>1.241731795195097</c:v>
                </c:pt>
                <c:pt idx="44">
                  <c:v>1.338949527168056</c:v>
                </c:pt>
                <c:pt idx="45">
                  <c:v>0.178997453226902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14312"/>
        <c:axId val="2075311048"/>
      </c:scatterChart>
      <c:valAx>
        <c:axId val="207531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311048"/>
        <c:crosses val="autoZero"/>
        <c:crossBetween val="midCat"/>
      </c:valAx>
      <c:valAx>
        <c:axId val="207531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314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223700120919"/>
          <c:y val="0.416666182261228"/>
          <c:w val="0.145102781136638"/>
          <c:h val="0.1738093217432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Expression inference</a:t>
            </a:r>
          </a:p>
        </c:rich>
      </c:tx>
      <c:layout>
        <c:manualLayout>
          <c:xMode val="edge"/>
          <c:yMode val="edge"/>
          <c:x val="0.415053708961574"/>
          <c:y val="0.026923064282665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12903145357765"/>
          <c:y val="0.115384561211425"/>
          <c:w val="0.865591284233335"/>
          <c:h val="0.805768852459786"/>
        </c:manualLayout>
      </c:layout>
      <c:scatterChart>
        <c:scatterStyle val="lineMarker"/>
        <c:varyColors val="0"/>
        <c:ser>
          <c:idx val="0"/>
          <c:order val="0"/>
          <c:tx>
            <c:v>Observed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'Prediction (Training)'!$B$2:$B$134</c:f>
              <c:numCache>
                <c:formatCode>0.00000</c:formatCode>
                <c:ptCount val="133"/>
                <c:pt idx="0">
                  <c:v>-0.881492021059661</c:v>
                </c:pt>
                <c:pt idx="1">
                  <c:v>-0.881446071986108</c:v>
                </c:pt>
                <c:pt idx="2">
                  <c:v>-0.684064616162222</c:v>
                </c:pt>
                <c:pt idx="3">
                  <c:v>-0.696086452509443</c:v>
                </c:pt>
                <c:pt idx="4">
                  <c:v>-0.404487329131702</c:v>
                </c:pt>
                <c:pt idx="5">
                  <c:v>-0.504697002056182</c:v>
                </c:pt>
                <c:pt idx="6">
                  <c:v>-1.057584704283002</c:v>
                </c:pt>
                <c:pt idx="7">
                  <c:v>-1.06380562704367</c:v>
                </c:pt>
                <c:pt idx="8">
                  <c:v>-0.574681780040482</c:v>
                </c:pt>
                <c:pt idx="9">
                  <c:v>-0.872462125663962</c:v>
                </c:pt>
                <c:pt idx="10">
                  <c:v>-0.678026661718044</c:v>
                </c:pt>
                <c:pt idx="11">
                  <c:v>-0.957002846166917</c:v>
                </c:pt>
                <c:pt idx="12">
                  <c:v>-0.586846884189264</c:v>
                </c:pt>
                <c:pt idx="13">
                  <c:v>-1.333887060430822</c:v>
                </c:pt>
                <c:pt idx="14">
                  <c:v>-0.295059895379749</c:v>
                </c:pt>
                <c:pt idx="15">
                  <c:v>0.0878176756981211</c:v>
                </c:pt>
                <c:pt idx="16">
                  <c:v>0.1970572440183</c:v>
                </c:pt>
                <c:pt idx="17">
                  <c:v>0.767629848958234</c:v>
                </c:pt>
                <c:pt idx="18">
                  <c:v>0.673687047867975</c:v>
                </c:pt>
                <c:pt idx="19">
                  <c:v>0.767629848958234</c:v>
                </c:pt>
                <c:pt idx="20">
                  <c:v>0.774268905984059</c:v>
                </c:pt>
                <c:pt idx="21">
                  <c:v>0.178997453226902</c:v>
                </c:pt>
                <c:pt idx="22">
                  <c:v>0.373149927241641</c:v>
                </c:pt>
                <c:pt idx="23">
                  <c:v>1.338949527168056</c:v>
                </c:pt>
                <c:pt idx="24">
                  <c:v>1.338949527168056</c:v>
                </c:pt>
                <c:pt idx="25">
                  <c:v>1.053334285693358</c:v>
                </c:pt>
                <c:pt idx="26">
                  <c:v>1.059372240137536</c:v>
                </c:pt>
                <c:pt idx="27">
                  <c:v>0.864892178561405</c:v>
                </c:pt>
                <c:pt idx="28">
                  <c:v>1.247769749639275</c:v>
                </c:pt>
                <c:pt idx="29">
                  <c:v>0.65848217878516</c:v>
                </c:pt>
                <c:pt idx="30">
                  <c:v>0.664564730859551</c:v>
                </c:pt>
                <c:pt idx="31">
                  <c:v>1.144514063222138</c:v>
                </c:pt>
                <c:pt idx="32">
                  <c:v>1.338949527168056</c:v>
                </c:pt>
                <c:pt idx="33">
                  <c:v>1.144514063222138</c:v>
                </c:pt>
                <c:pt idx="34">
                  <c:v>1.338949527168056</c:v>
                </c:pt>
                <c:pt idx="35">
                  <c:v>1.338949527168056</c:v>
                </c:pt>
                <c:pt idx="36">
                  <c:v>1.338949527168056</c:v>
                </c:pt>
                <c:pt idx="37">
                  <c:v>1.338949527168056</c:v>
                </c:pt>
                <c:pt idx="38">
                  <c:v>1.338949527168056</c:v>
                </c:pt>
                <c:pt idx="39">
                  <c:v>1.338949527168056</c:v>
                </c:pt>
                <c:pt idx="40">
                  <c:v>1.338949527168056</c:v>
                </c:pt>
                <c:pt idx="41">
                  <c:v>1.338949527168056</c:v>
                </c:pt>
                <c:pt idx="42">
                  <c:v>1.338949527168056</c:v>
                </c:pt>
                <c:pt idx="43">
                  <c:v>1.241731795195097</c:v>
                </c:pt>
                <c:pt idx="44">
                  <c:v>1.338949527168056</c:v>
                </c:pt>
                <c:pt idx="45">
                  <c:v>0.178997453226902</c:v>
                </c:pt>
                <c:pt idx="46">
                  <c:v>0.36688305540742</c:v>
                </c:pt>
                <c:pt idx="47">
                  <c:v>0.379324900928756</c:v>
                </c:pt>
                <c:pt idx="48">
                  <c:v>0.178997453226902</c:v>
                </c:pt>
                <c:pt idx="49">
                  <c:v>0.379416799075862</c:v>
                </c:pt>
                <c:pt idx="50">
                  <c:v>0.36688305540742</c:v>
                </c:pt>
                <c:pt idx="51">
                  <c:v>0.767629848958234</c:v>
                </c:pt>
                <c:pt idx="52">
                  <c:v>0.178997453226902</c:v>
                </c:pt>
                <c:pt idx="53">
                  <c:v>0.767629848958234</c:v>
                </c:pt>
                <c:pt idx="54">
                  <c:v>0.0817351236237301</c:v>
                </c:pt>
                <c:pt idx="55">
                  <c:v>0.767629848958234</c:v>
                </c:pt>
                <c:pt idx="56">
                  <c:v>-0.39232222498292</c:v>
                </c:pt>
                <c:pt idx="57">
                  <c:v>-0.769206439246825</c:v>
                </c:pt>
                <c:pt idx="58">
                  <c:v>-0.781282348135181</c:v>
                </c:pt>
                <c:pt idx="59">
                  <c:v>-0.687056557113744</c:v>
                </c:pt>
                <c:pt idx="60">
                  <c:v>-0.781282348135181</c:v>
                </c:pt>
                <c:pt idx="61">
                  <c:v>-0.489584554586092</c:v>
                </c:pt>
                <c:pt idx="62">
                  <c:v>-0.495667106660483</c:v>
                </c:pt>
                <c:pt idx="63">
                  <c:v>-0.863104642706871</c:v>
                </c:pt>
                <c:pt idx="64">
                  <c:v>0.0878176756981211</c:v>
                </c:pt>
                <c:pt idx="65">
                  <c:v>0.0817351236237301</c:v>
                </c:pt>
                <c:pt idx="66">
                  <c:v>0.272940254317161</c:v>
                </c:pt>
                <c:pt idx="67">
                  <c:v>-0.209962669925359</c:v>
                </c:pt>
                <c:pt idx="68">
                  <c:v>-0.0155272059794415</c:v>
                </c:pt>
                <c:pt idx="69">
                  <c:v>0.272940254317161</c:v>
                </c:pt>
                <c:pt idx="70">
                  <c:v>-0.289066538565784</c:v>
                </c:pt>
                <c:pt idx="71">
                  <c:v>0.0878176756981211</c:v>
                </c:pt>
                <c:pt idx="72">
                  <c:v>-0.209962669925359</c:v>
                </c:pt>
                <c:pt idx="73">
                  <c:v>-0.112789535582613</c:v>
                </c:pt>
                <c:pt idx="74">
                  <c:v>0.0878176756981211</c:v>
                </c:pt>
                <c:pt idx="75">
                  <c:v>-1.057166570017845</c:v>
                </c:pt>
                <c:pt idx="76">
                  <c:v>-0.404487329131702</c:v>
                </c:pt>
                <c:pt idx="77">
                  <c:v>-0.574681780040482</c:v>
                </c:pt>
                <c:pt idx="78">
                  <c:v>0.36688305540742</c:v>
                </c:pt>
                <c:pt idx="79">
                  <c:v>0.479534573853236</c:v>
                </c:pt>
                <c:pt idx="80">
                  <c:v>0.858809626487014</c:v>
                </c:pt>
                <c:pt idx="81">
                  <c:v>-1.257912151984856</c:v>
                </c:pt>
                <c:pt idx="82">
                  <c:v>-1.081865417835068</c:v>
                </c:pt>
                <c:pt idx="83">
                  <c:v>-1.066707021291426</c:v>
                </c:pt>
                <c:pt idx="84">
                  <c:v>-1.06380562704367</c:v>
                </c:pt>
                <c:pt idx="85">
                  <c:v>-1.060486098530757</c:v>
                </c:pt>
                <c:pt idx="86">
                  <c:v>-0.969444691688254</c:v>
                </c:pt>
                <c:pt idx="87">
                  <c:v>-1.072789573365816</c:v>
                </c:pt>
                <c:pt idx="88">
                  <c:v>-1.248510071397552</c:v>
                </c:pt>
                <c:pt idx="89">
                  <c:v>-1.449072685048073</c:v>
                </c:pt>
                <c:pt idx="90">
                  <c:v>-0.781282348135181</c:v>
                </c:pt>
                <c:pt idx="91">
                  <c:v>-0.981609795837036</c:v>
                </c:pt>
                <c:pt idx="92">
                  <c:v>-0.963641903192743</c:v>
                </c:pt>
                <c:pt idx="93">
                  <c:v>0.178997453226902</c:v>
                </c:pt>
                <c:pt idx="94">
                  <c:v>-0.489584554586092</c:v>
                </c:pt>
                <c:pt idx="95">
                  <c:v>-0.301187045084353</c:v>
                </c:pt>
                <c:pt idx="96">
                  <c:v>-0.39232222498292</c:v>
                </c:pt>
                <c:pt idx="97">
                  <c:v>0.081779721253943</c:v>
                </c:pt>
                <c:pt idx="98">
                  <c:v>0.0817351236237301</c:v>
                </c:pt>
                <c:pt idx="99">
                  <c:v>-0.197797565776577</c:v>
                </c:pt>
                <c:pt idx="100">
                  <c:v>0.178997453226902</c:v>
                </c:pt>
                <c:pt idx="101">
                  <c:v>0.272940254317161</c:v>
                </c:pt>
                <c:pt idx="102">
                  <c:v>-0.0154826083492286</c:v>
                </c:pt>
                <c:pt idx="103">
                  <c:v>0.373149927241641</c:v>
                </c:pt>
                <c:pt idx="104">
                  <c:v>0.567210503109274</c:v>
                </c:pt>
                <c:pt idx="105">
                  <c:v>0.279207126151382</c:v>
                </c:pt>
                <c:pt idx="106">
                  <c:v>0.379324900928756</c:v>
                </c:pt>
                <c:pt idx="107">
                  <c:v>0.178997453226902</c:v>
                </c:pt>
                <c:pt idx="108">
                  <c:v>0.279207126151382</c:v>
                </c:pt>
                <c:pt idx="109">
                  <c:v>0.667420176033754</c:v>
                </c:pt>
                <c:pt idx="110">
                  <c:v>0.667466125107307</c:v>
                </c:pt>
                <c:pt idx="111">
                  <c:v>0.178997453226902</c:v>
                </c:pt>
                <c:pt idx="112">
                  <c:v>0.767629848958234</c:v>
                </c:pt>
                <c:pt idx="113">
                  <c:v>0.567302401256379</c:v>
                </c:pt>
                <c:pt idx="114">
                  <c:v>0.767629848958234</c:v>
                </c:pt>
                <c:pt idx="115">
                  <c:v>-0.684064616162222</c:v>
                </c:pt>
                <c:pt idx="116">
                  <c:v>-0.769206439246825</c:v>
                </c:pt>
                <c:pt idx="117">
                  <c:v>-0.684064616162222</c:v>
                </c:pt>
                <c:pt idx="118">
                  <c:v>-0.684064616162222</c:v>
                </c:pt>
                <c:pt idx="119">
                  <c:v>-0.784274289086702</c:v>
                </c:pt>
                <c:pt idx="120">
                  <c:v>-0.684020018532009</c:v>
                </c:pt>
                <c:pt idx="121">
                  <c:v>-0.404487329131702</c:v>
                </c:pt>
                <c:pt idx="122">
                  <c:v>-0.210007267555572</c:v>
                </c:pt>
                <c:pt idx="123">
                  <c:v>-0.586846884189264</c:v>
                </c:pt>
                <c:pt idx="124">
                  <c:v>-0.684064616162222</c:v>
                </c:pt>
                <c:pt idx="125">
                  <c:v>-1.351765757814689</c:v>
                </c:pt>
                <c:pt idx="126">
                  <c:v>-0.881492021059661</c:v>
                </c:pt>
                <c:pt idx="127">
                  <c:v>-0.489584554586092</c:v>
                </c:pt>
                <c:pt idx="128">
                  <c:v>-0.684064616162222</c:v>
                </c:pt>
                <c:pt idx="129">
                  <c:v>-0.203880117850968</c:v>
                </c:pt>
              </c:numCache>
            </c:numRef>
          </c:xVal>
          <c:yVal>
            <c:numRef>
              <c:f>'Prediction (Training)'!$P$2:$P$134</c:f>
              <c:numCache>
                <c:formatCode>0.000000</c:formatCode>
                <c:ptCount val="133"/>
                <c:pt idx="0">
                  <c:v>0.283327742323032</c:v>
                </c:pt>
                <c:pt idx="1">
                  <c:v>0.126344278184843</c:v>
                </c:pt>
                <c:pt idx="2">
                  <c:v>0.181900630617393</c:v>
                </c:pt>
                <c:pt idx="3">
                  <c:v>0.571011571260183</c:v>
                </c:pt>
                <c:pt idx="4">
                  <c:v>0.417596182224135</c:v>
                </c:pt>
                <c:pt idx="5">
                  <c:v>0.546386870501031</c:v>
                </c:pt>
                <c:pt idx="6">
                  <c:v>-0.161117453583387</c:v>
                </c:pt>
                <c:pt idx="7">
                  <c:v>-0.0819876968506433</c:v>
                </c:pt>
                <c:pt idx="8">
                  <c:v>-0.24907322156081</c:v>
                </c:pt>
                <c:pt idx="9">
                  <c:v>0.050371066528394</c:v>
                </c:pt>
                <c:pt idx="10">
                  <c:v>0.105098219670907</c:v>
                </c:pt>
                <c:pt idx="11">
                  <c:v>-0.518445439891399</c:v>
                </c:pt>
                <c:pt idx="12">
                  <c:v>0.20926420718865</c:v>
                </c:pt>
                <c:pt idx="13">
                  <c:v>-0.476771961212911</c:v>
                </c:pt>
                <c:pt idx="14">
                  <c:v>-0.16574397338231</c:v>
                </c:pt>
                <c:pt idx="15">
                  <c:v>-0.131853559579041</c:v>
                </c:pt>
                <c:pt idx="16">
                  <c:v>-0.493600923650575</c:v>
                </c:pt>
                <c:pt idx="17">
                  <c:v>-0.014238331704424</c:v>
                </c:pt>
                <c:pt idx="18">
                  <c:v>-0.121560864298462</c:v>
                </c:pt>
                <c:pt idx="19">
                  <c:v>-0.014238331704424</c:v>
                </c:pt>
                <c:pt idx="20">
                  <c:v>-0.478888850606474</c:v>
                </c:pt>
                <c:pt idx="21">
                  <c:v>-0.0276875720612984</c:v>
                </c:pt>
                <c:pt idx="22">
                  <c:v>-0.0491557277441555</c:v>
                </c:pt>
                <c:pt idx="23">
                  <c:v>-0.00118465724039862</c:v>
                </c:pt>
                <c:pt idx="24">
                  <c:v>-0.00118465724039862</c:v>
                </c:pt>
                <c:pt idx="25">
                  <c:v>-0.160077797900654</c:v>
                </c:pt>
                <c:pt idx="26">
                  <c:v>-0.236880208847141</c:v>
                </c:pt>
                <c:pt idx="27">
                  <c:v>-0.13924105856141</c:v>
                </c:pt>
                <c:pt idx="28">
                  <c:v>-0.105350644758142</c:v>
                </c:pt>
                <c:pt idx="29">
                  <c:v>0.0335421040907302</c:v>
                </c:pt>
                <c:pt idx="30">
                  <c:v>-0.195626610283999</c:v>
                </c:pt>
                <c:pt idx="31">
                  <c:v>-0.0559118103829113</c:v>
                </c:pt>
                <c:pt idx="32">
                  <c:v>-0.00118465724039862</c:v>
                </c:pt>
                <c:pt idx="33">
                  <c:v>-0.0559118103829113</c:v>
                </c:pt>
                <c:pt idx="34">
                  <c:v>-0.00118465724039862</c:v>
                </c:pt>
                <c:pt idx="35">
                  <c:v>-0.00118465724039862</c:v>
                </c:pt>
                <c:pt idx="36">
                  <c:v>-0.00118465724039862</c:v>
                </c:pt>
                <c:pt idx="37">
                  <c:v>-0.00118465724039862</c:v>
                </c:pt>
                <c:pt idx="38">
                  <c:v>-0.00118465724039862</c:v>
                </c:pt>
                <c:pt idx="39">
                  <c:v>-0.00118465724039862</c:v>
                </c:pt>
                <c:pt idx="40">
                  <c:v>-0.00118465724039862</c:v>
                </c:pt>
                <c:pt idx="41">
                  <c:v>-0.00118465724039862</c:v>
                </c:pt>
                <c:pt idx="42">
                  <c:v>-0.00118465724039862</c:v>
                </c:pt>
                <c:pt idx="43">
                  <c:v>-0.0285482338116549</c:v>
                </c:pt>
                <c:pt idx="44">
                  <c:v>-0.00118465724039862</c:v>
                </c:pt>
                <c:pt idx="45">
                  <c:v>-0.0276875720612984</c:v>
                </c:pt>
                <c:pt idx="46">
                  <c:v>0.186957493126778</c:v>
                </c:pt>
                <c:pt idx="47">
                  <c:v>0.0286979796612903</c:v>
                </c:pt>
                <c:pt idx="48">
                  <c:v>-0.0276875720612984</c:v>
                </c:pt>
                <c:pt idx="49">
                  <c:v>-0.285268948615089</c:v>
                </c:pt>
                <c:pt idx="50">
                  <c:v>0.186957493126778</c:v>
                </c:pt>
                <c:pt idx="51">
                  <c:v>-0.014238331704424</c:v>
                </c:pt>
                <c:pt idx="52">
                  <c:v>-0.0276875720612984</c:v>
                </c:pt>
                <c:pt idx="53">
                  <c:v>-0.014238331704424</c:v>
                </c:pt>
                <c:pt idx="54">
                  <c:v>0.0973151547956882</c:v>
                </c:pt>
                <c:pt idx="55">
                  <c:v>-0.014238331704424</c:v>
                </c:pt>
                <c:pt idx="56">
                  <c:v>-0.0407412465253237</c:v>
                </c:pt>
                <c:pt idx="57">
                  <c:v>0.000932232153163625</c:v>
                </c:pt>
                <c:pt idx="58">
                  <c:v>0.154537054046137</c:v>
                </c:pt>
                <c:pt idx="59">
                  <c:v>0.338054895465545</c:v>
                </c:pt>
                <c:pt idx="60">
                  <c:v>0.154537054046137</c:v>
                </c:pt>
                <c:pt idx="61">
                  <c:v>0.0842614803316629</c:v>
                </c:pt>
                <c:pt idx="62">
                  <c:v>0.313430194706393</c:v>
                </c:pt>
                <c:pt idx="63">
                  <c:v>-0.258756603869117</c:v>
                </c:pt>
                <c:pt idx="64">
                  <c:v>-0.131853559579041</c:v>
                </c:pt>
                <c:pt idx="65">
                  <c:v>0.0973151547956882</c:v>
                </c:pt>
                <c:pt idx="66">
                  <c:v>0.0796349605327397</c:v>
                </c:pt>
                <c:pt idx="67">
                  <c:v>0.167590728510162</c:v>
                </c:pt>
                <c:pt idx="68">
                  <c:v>0.222317881652675</c:v>
                </c:pt>
                <c:pt idx="69">
                  <c:v>0.0796349605327397</c:v>
                </c:pt>
                <c:pt idx="70">
                  <c:v>-0.090180080900554</c:v>
                </c:pt>
                <c:pt idx="71">
                  <c:v>-0.131853559579041</c:v>
                </c:pt>
                <c:pt idx="72">
                  <c:v>0.167590728510162</c:v>
                </c:pt>
                <c:pt idx="73">
                  <c:v>0.347320608509661</c:v>
                </c:pt>
                <c:pt idx="74">
                  <c:v>-0.131853559579041</c:v>
                </c:pt>
                <c:pt idx="75">
                  <c:v>-0.546638215752693</c:v>
                </c:pt>
                <c:pt idx="76">
                  <c:v>0.417596182224135</c:v>
                </c:pt>
                <c:pt idx="77">
                  <c:v>-0.24907322156081</c:v>
                </c:pt>
                <c:pt idx="78">
                  <c:v>0.186957493126778</c:v>
                </c:pt>
                <c:pt idx="79">
                  <c:v>-0.100092708615605</c:v>
                </c:pt>
                <c:pt idx="80">
                  <c:v>0.0899276558133189</c:v>
                </c:pt>
                <c:pt idx="81">
                  <c:v>-0.217503005305976</c:v>
                </c:pt>
                <c:pt idx="82">
                  <c:v>0.383925654738633</c:v>
                </c:pt>
                <c:pt idx="83">
                  <c:v>-0.235183199568924</c:v>
                </c:pt>
                <c:pt idx="84">
                  <c:v>-0.0819876968506433</c:v>
                </c:pt>
                <c:pt idx="85">
                  <c:v>-0.314312956301668</c:v>
                </c:pt>
                <c:pt idx="86">
                  <c:v>-0.360185926425911</c:v>
                </c:pt>
                <c:pt idx="87">
                  <c:v>-0.00601448519419473</c:v>
                </c:pt>
                <c:pt idx="88">
                  <c:v>-0.67899697913173</c:v>
                </c:pt>
                <c:pt idx="89">
                  <c:v>-0.35218911447127</c:v>
                </c:pt>
                <c:pt idx="90">
                  <c:v>0.154537054046137</c:v>
                </c:pt>
                <c:pt idx="91">
                  <c:v>0.0981515023235482</c:v>
                </c:pt>
                <c:pt idx="92">
                  <c:v>-0.0537949209893489</c:v>
                </c:pt>
                <c:pt idx="93">
                  <c:v>-0.0276875720612984</c:v>
                </c:pt>
                <c:pt idx="94">
                  <c:v>0.0842614803316629</c:v>
                </c:pt>
                <c:pt idx="95">
                  <c:v>0.215791044420662</c:v>
                </c:pt>
                <c:pt idx="96">
                  <c:v>-0.0407412465253237</c:v>
                </c:pt>
                <c:pt idx="97">
                  <c:v>-0.0550511486325547</c:v>
                </c:pt>
                <c:pt idx="98">
                  <c:v>0.0973151547956882</c:v>
                </c:pt>
                <c:pt idx="99">
                  <c:v>-0.290746700239297</c:v>
                </c:pt>
                <c:pt idx="100">
                  <c:v>-0.0276875720612984</c:v>
                </c:pt>
                <c:pt idx="101">
                  <c:v>0.0796349605327397</c:v>
                </c:pt>
                <c:pt idx="102">
                  <c:v>0.0699515782244319</c:v>
                </c:pt>
                <c:pt idx="103">
                  <c:v>-0.0491557277441555</c:v>
                </c:pt>
                <c:pt idx="104">
                  <c:v>0.243343044849367</c:v>
                </c:pt>
                <c:pt idx="105">
                  <c:v>-0.156478260338194</c:v>
                </c:pt>
                <c:pt idx="106">
                  <c:v>0.0286979796612903</c:v>
                </c:pt>
                <c:pt idx="107">
                  <c:v>-0.0276875720612984</c:v>
                </c:pt>
                <c:pt idx="108">
                  <c:v>-0.156478260338194</c:v>
                </c:pt>
                <c:pt idx="109">
                  <c:v>0.114552356572471</c:v>
                </c:pt>
                <c:pt idx="110">
                  <c:v>-0.0424311075657183</c:v>
                </c:pt>
                <c:pt idx="111">
                  <c:v>-0.0276875720612984</c:v>
                </c:pt>
                <c:pt idx="112">
                  <c:v>-0.014238331704424</c:v>
                </c:pt>
                <c:pt idx="113">
                  <c:v>-0.0706238834270127</c:v>
                </c:pt>
                <c:pt idx="114">
                  <c:v>-0.014238331704424</c:v>
                </c:pt>
                <c:pt idx="115">
                  <c:v>0.181900630617393</c:v>
                </c:pt>
                <c:pt idx="116">
                  <c:v>0.000932232153163625</c:v>
                </c:pt>
                <c:pt idx="117">
                  <c:v>0.181900630617393</c:v>
                </c:pt>
                <c:pt idx="118">
                  <c:v>0.181900630617393</c:v>
                </c:pt>
                <c:pt idx="119">
                  <c:v>0.310691318894289</c:v>
                </c:pt>
                <c:pt idx="120">
                  <c:v>0.0295343271891503</c:v>
                </c:pt>
                <c:pt idx="121">
                  <c:v>0.417596182224135</c:v>
                </c:pt>
                <c:pt idx="122">
                  <c:v>0.319957031938405</c:v>
                </c:pt>
                <c:pt idx="123">
                  <c:v>0.20926420718865</c:v>
                </c:pt>
                <c:pt idx="124">
                  <c:v>0.181900630617393</c:v>
                </c:pt>
                <c:pt idx="125">
                  <c:v>-0.6295581447565</c:v>
                </c:pt>
                <c:pt idx="126">
                  <c:v>0.283327742323032</c:v>
                </c:pt>
                <c:pt idx="127">
                  <c:v>0.0842614803316629</c:v>
                </c:pt>
                <c:pt idx="128">
                  <c:v>0.181900630617393</c:v>
                </c:pt>
                <c:pt idx="129">
                  <c:v>-0.0615779858645673</c:v>
                </c:pt>
              </c:numCache>
            </c:numRef>
          </c:yVal>
          <c:smooth val="0"/>
        </c:ser>
        <c:ser>
          <c:idx val="2"/>
          <c:order val="1"/>
          <c:tx>
            <c:v>Predicted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'Prediction (Training)'!$E$2:$E$134</c:f>
              <c:numCache>
                <c:formatCode>0.00000</c:formatCode>
                <c:ptCount val="133"/>
                <c:pt idx="0">
                  <c:v>-0.109897</c:v>
                </c:pt>
                <c:pt idx="1">
                  <c:v>-0.0119950000000006</c:v>
                </c:pt>
                <c:pt idx="2">
                  <c:v>0.286757</c:v>
                </c:pt>
              </c:numCache>
            </c:numRef>
          </c:xVal>
          <c:yVal>
            <c:numRef>
              <c:f>'Prediction (Training)'!$S$2:$S$134</c:f>
              <c:numCache>
                <c:formatCode>0.000000</c:formatCode>
                <c:ptCount val="133"/>
                <c:pt idx="0">
                  <c:v>0.1576632</c:v>
                </c:pt>
                <c:pt idx="1">
                  <c:v>0.0488252</c:v>
                </c:pt>
                <c:pt idx="2">
                  <c:v>-0.0655737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73592"/>
        <c:axId val="2075265720"/>
      </c:scatterChart>
      <c:valAx>
        <c:axId val="2075273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Factor 1</a:t>
                </a:r>
              </a:p>
            </c:rich>
          </c:tx>
          <c:layout>
            <c:manualLayout>
              <c:xMode val="edge"/>
              <c:yMode val="edge"/>
              <c:x val="0.458064456004224"/>
              <c:y val="0.9403841738731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5265720"/>
        <c:crosses val="autoZero"/>
        <c:crossBetween val="midCat"/>
      </c:valAx>
      <c:valAx>
        <c:axId val="207526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Factor 2</a:t>
                </a:r>
              </a:p>
            </c:rich>
          </c:tx>
          <c:layout>
            <c:manualLayout>
              <c:xMode val="edge"/>
              <c:yMode val="edge"/>
              <c:x val="0.00430107470426502"/>
              <c:y val="0.45384594076493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52735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5053656458221"/>
          <c:y val="0.132692245393139"/>
          <c:w val="0.0817204193810353"/>
          <c:h val="0.07499996478742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65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75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Observado vs Predito</a:t>
            </a:r>
          </a:p>
        </c:rich>
      </c:tx>
      <c:layout>
        <c:manualLayout>
          <c:xMode val="edge"/>
          <c:yMode val="edge"/>
          <c:x val="0.437172705018575"/>
          <c:y val="0.029748308682279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5157060847727"/>
          <c:y val="0.162471532033986"/>
          <c:w val="0.828533899032209"/>
          <c:h val="0.725401065560193"/>
        </c:manualLayout>
      </c:layout>
      <c:scatterChart>
        <c:scatterStyle val="lineMarker"/>
        <c:varyColors val="0"/>
        <c:ser>
          <c:idx val="0"/>
          <c:order val="0"/>
          <c:tx>
            <c:v>Fator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9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(Training)'!$B$2:$B$131</c:f>
              <c:numCache>
                <c:formatCode>0.00000</c:formatCode>
                <c:ptCount val="130"/>
                <c:pt idx="0">
                  <c:v>-0.881492021059661</c:v>
                </c:pt>
                <c:pt idx="1">
                  <c:v>-0.881446071986108</c:v>
                </c:pt>
                <c:pt idx="2">
                  <c:v>-0.684064616162222</c:v>
                </c:pt>
                <c:pt idx="3">
                  <c:v>-0.696086452509443</c:v>
                </c:pt>
                <c:pt idx="4">
                  <c:v>-0.404487329131702</c:v>
                </c:pt>
                <c:pt idx="5">
                  <c:v>-0.504697002056182</c:v>
                </c:pt>
                <c:pt idx="6">
                  <c:v>-1.057584704283002</c:v>
                </c:pt>
                <c:pt idx="7">
                  <c:v>-1.06380562704367</c:v>
                </c:pt>
                <c:pt idx="8">
                  <c:v>-0.574681780040482</c:v>
                </c:pt>
                <c:pt idx="9">
                  <c:v>-0.872462125663962</c:v>
                </c:pt>
                <c:pt idx="10">
                  <c:v>-0.678026661718044</c:v>
                </c:pt>
                <c:pt idx="11">
                  <c:v>-0.957002846166917</c:v>
                </c:pt>
                <c:pt idx="12">
                  <c:v>-0.586846884189264</c:v>
                </c:pt>
                <c:pt idx="13">
                  <c:v>-1.333887060430822</c:v>
                </c:pt>
                <c:pt idx="14">
                  <c:v>-0.295059895379749</c:v>
                </c:pt>
                <c:pt idx="15">
                  <c:v>0.0878176756981211</c:v>
                </c:pt>
                <c:pt idx="16">
                  <c:v>0.1970572440183</c:v>
                </c:pt>
                <c:pt idx="17">
                  <c:v>0.767629848958234</c:v>
                </c:pt>
                <c:pt idx="18">
                  <c:v>0.673687047867975</c:v>
                </c:pt>
                <c:pt idx="19">
                  <c:v>0.767629848958234</c:v>
                </c:pt>
                <c:pt idx="20">
                  <c:v>0.774268905984059</c:v>
                </c:pt>
                <c:pt idx="21">
                  <c:v>0.178997453226902</c:v>
                </c:pt>
                <c:pt idx="22">
                  <c:v>0.373149927241641</c:v>
                </c:pt>
                <c:pt idx="23">
                  <c:v>1.338949527168056</c:v>
                </c:pt>
                <c:pt idx="24">
                  <c:v>1.338949527168056</c:v>
                </c:pt>
                <c:pt idx="25">
                  <c:v>1.053334285693358</c:v>
                </c:pt>
                <c:pt idx="26">
                  <c:v>1.059372240137536</c:v>
                </c:pt>
                <c:pt idx="27">
                  <c:v>0.864892178561405</c:v>
                </c:pt>
                <c:pt idx="28">
                  <c:v>1.247769749639275</c:v>
                </c:pt>
                <c:pt idx="29">
                  <c:v>0.65848217878516</c:v>
                </c:pt>
                <c:pt idx="30">
                  <c:v>0.664564730859551</c:v>
                </c:pt>
                <c:pt idx="31">
                  <c:v>1.144514063222138</c:v>
                </c:pt>
                <c:pt idx="32">
                  <c:v>1.338949527168056</c:v>
                </c:pt>
                <c:pt idx="33">
                  <c:v>1.144514063222138</c:v>
                </c:pt>
                <c:pt idx="34">
                  <c:v>1.338949527168056</c:v>
                </c:pt>
                <c:pt idx="35">
                  <c:v>1.338949527168056</c:v>
                </c:pt>
                <c:pt idx="36">
                  <c:v>1.338949527168056</c:v>
                </c:pt>
                <c:pt idx="37">
                  <c:v>1.338949527168056</c:v>
                </c:pt>
                <c:pt idx="38">
                  <c:v>1.338949527168056</c:v>
                </c:pt>
                <c:pt idx="39">
                  <c:v>1.338949527168056</c:v>
                </c:pt>
                <c:pt idx="40">
                  <c:v>1.338949527168056</c:v>
                </c:pt>
                <c:pt idx="41">
                  <c:v>1.338949527168056</c:v>
                </c:pt>
                <c:pt idx="42">
                  <c:v>1.338949527168056</c:v>
                </c:pt>
                <c:pt idx="43">
                  <c:v>1.241731795195097</c:v>
                </c:pt>
                <c:pt idx="44">
                  <c:v>1.338949527168056</c:v>
                </c:pt>
                <c:pt idx="45">
                  <c:v>0.178997453226902</c:v>
                </c:pt>
                <c:pt idx="46">
                  <c:v>0.36688305540742</c:v>
                </c:pt>
                <c:pt idx="47">
                  <c:v>0.379324900928756</c:v>
                </c:pt>
                <c:pt idx="48">
                  <c:v>0.178997453226902</c:v>
                </c:pt>
                <c:pt idx="49">
                  <c:v>0.379416799075862</c:v>
                </c:pt>
                <c:pt idx="50">
                  <c:v>0.36688305540742</c:v>
                </c:pt>
                <c:pt idx="51">
                  <c:v>0.767629848958234</c:v>
                </c:pt>
                <c:pt idx="52">
                  <c:v>0.178997453226902</c:v>
                </c:pt>
                <c:pt idx="53">
                  <c:v>0.767629848958234</c:v>
                </c:pt>
                <c:pt idx="54">
                  <c:v>0.0817351236237301</c:v>
                </c:pt>
                <c:pt idx="55">
                  <c:v>0.767629848958234</c:v>
                </c:pt>
                <c:pt idx="56">
                  <c:v>-0.39232222498292</c:v>
                </c:pt>
                <c:pt idx="57">
                  <c:v>-0.769206439246825</c:v>
                </c:pt>
                <c:pt idx="58">
                  <c:v>-0.781282348135181</c:v>
                </c:pt>
                <c:pt idx="59">
                  <c:v>-0.687056557113744</c:v>
                </c:pt>
                <c:pt idx="60">
                  <c:v>-0.781282348135181</c:v>
                </c:pt>
                <c:pt idx="61">
                  <c:v>-0.489584554586092</c:v>
                </c:pt>
                <c:pt idx="62">
                  <c:v>-0.495667106660483</c:v>
                </c:pt>
                <c:pt idx="63">
                  <c:v>-0.863104642706871</c:v>
                </c:pt>
                <c:pt idx="64">
                  <c:v>0.0878176756981211</c:v>
                </c:pt>
                <c:pt idx="65">
                  <c:v>0.0817351236237301</c:v>
                </c:pt>
                <c:pt idx="66">
                  <c:v>0.272940254317161</c:v>
                </c:pt>
                <c:pt idx="67">
                  <c:v>-0.209962669925359</c:v>
                </c:pt>
                <c:pt idx="68">
                  <c:v>-0.0155272059794415</c:v>
                </c:pt>
                <c:pt idx="69">
                  <c:v>0.272940254317161</c:v>
                </c:pt>
                <c:pt idx="70">
                  <c:v>-0.289066538565784</c:v>
                </c:pt>
                <c:pt idx="71">
                  <c:v>0.0878176756981211</c:v>
                </c:pt>
                <c:pt idx="72">
                  <c:v>-0.209962669925359</c:v>
                </c:pt>
                <c:pt idx="73">
                  <c:v>-0.112789535582613</c:v>
                </c:pt>
                <c:pt idx="74">
                  <c:v>0.0878176756981211</c:v>
                </c:pt>
                <c:pt idx="75">
                  <c:v>-1.057166570017845</c:v>
                </c:pt>
                <c:pt idx="76">
                  <c:v>-0.404487329131702</c:v>
                </c:pt>
                <c:pt idx="77">
                  <c:v>-0.574681780040482</c:v>
                </c:pt>
                <c:pt idx="78">
                  <c:v>0.36688305540742</c:v>
                </c:pt>
                <c:pt idx="79">
                  <c:v>0.479534573853236</c:v>
                </c:pt>
                <c:pt idx="80">
                  <c:v>0.858809626487014</c:v>
                </c:pt>
                <c:pt idx="81">
                  <c:v>-1.257912151984856</c:v>
                </c:pt>
                <c:pt idx="82">
                  <c:v>-1.081865417835068</c:v>
                </c:pt>
                <c:pt idx="83">
                  <c:v>-1.066707021291426</c:v>
                </c:pt>
                <c:pt idx="84">
                  <c:v>-1.06380562704367</c:v>
                </c:pt>
                <c:pt idx="85">
                  <c:v>-1.060486098530757</c:v>
                </c:pt>
                <c:pt idx="86">
                  <c:v>-0.969444691688254</c:v>
                </c:pt>
                <c:pt idx="87">
                  <c:v>-1.072789573365816</c:v>
                </c:pt>
                <c:pt idx="88">
                  <c:v>-1.248510071397552</c:v>
                </c:pt>
                <c:pt idx="89">
                  <c:v>-1.449072685048073</c:v>
                </c:pt>
                <c:pt idx="90">
                  <c:v>-0.781282348135181</c:v>
                </c:pt>
                <c:pt idx="91">
                  <c:v>-0.981609795837036</c:v>
                </c:pt>
                <c:pt idx="92">
                  <c:v>-0.963641903192743</c:v>
                </c:pt>
                <c:pt idx="93">
                  <c:v>0.178997453226902</c:v>
                </c:pt>
                <c:pt idx="94">
                  <c:v>-0.489584554586092</c:v>
                </c:pt>
                <c:pt idx="95">
                  <c:v>-0.301187045084353</c:v>
                </c:pt>
                <c:pt idx="96">
                  <c:v>-0.39232222498292</c:v>
                </c:pt>
                <c:pt idx="97">
                  <c:v>0.081779721253943</c:v>
                </c:pt>
                <c:pt idx="98">
                  <c:v>0.0817351236237301</c:v>
                </c:pt>
                <c:pt idx="99">
                  <c:v>-0.197797565776577</c:v>
                </c:pt>
                <c:pt idx="100">
                  <c:v>0.178997453226902</c:v>
                </c:pt>
                <c:pt idx="101">
                  <c:v>0.272940254317161</c:v>
                </c:pt>
                <c:pt idx="102">
                  <c:v>-0.0154826083492286</c:v>
                </c:pt>
                <c:pt idx="103">
                  <c:v>0.373149927241641</c:v>
                </c:pt>
                <c:pt idx="104">
                  <c:v>0.567210503109274</c:v>
                </c:pt>
                <c:pt idx="105">
                  <c:v>0.279207126151382</c:v>
                </c:pt>
                <c:pt idx="106">
                  <c:v>0.379324900928756</c:v>
                </c:pt>
                <c:pt idx="107">
                  <c:v>0.178997453226902</c:v>
                </c:pt>
                <c:pt idx="108">
                  <c:v>0.279207126151382</c:v>
                </c:pt>
                <c:pt idx="109">
                  <c:v>0.667420176033754</c:v>
                </c:pt>
                <c:pt idx="110">
                  <c:v>0.667466125107307</c:v>
                </c:pt>
                <c:pt idx="111">
                  <c:v>0.178997453226902</c:v>
                </c:pt>
                <c:pt idx="112">
                  <c:v>0.767629848958234</c:v>
                </c:pt>
                <c:pt idx="113">
                  <c:v>0.567302401256379</c:v>
                </c:pt>
                <c:pt idx="114">
                  <c:v>0.767629848958234</c:v>
                </c:pt>
                <c:pt idx="115">
                  <c:v>-0.684064616162222</c:v>
                </c:pt>
                <c:pt idx="116">
                  <c:v>-0.769206439246825</c:v>
                </c:pt>
                <c:pt idx="117">
                  <c:v>-0.684064616162222</c:v>
                </c:pt>
                <c:pt idx="118">
                  <c:v>-0.684064616162222</c:v>
                </c:pt>
                <c:pt idx="119">
                  <c:v>-0.784274289086702</c:v>
                </c:pt>
                <c:pt idx="120">
                  <c:v>-0.684020018532009</c:v>
                </c:pt>
                <c:pt idx="121">
                  <c:v>-0.404487329131702</c:v>
                </c:pt>
                <c:pt idx="122">
                  <c:v>-0.210007267555572</c:v>
                </c:pt>
                <c:pt idx="123">
                  <c:v>-0.586846884189264</c:v>
                </c:pt>
                <c:pt idx="124">
                  <c:v>-0.684064616162222</c:v>
                </c:pt>
                <c:pt idx="125">
                  <c:v>-1.351765757814689</c:v>
                </c:pt>
                <c:pt idx="126">
                  <c:v>-0.881492021059661</c:v>
                </c:pt>
                <c:pt idx="127">
                  <c:v>-0.489584554586092</c:v>
                </c:pt>
                <c:pt idx="128">
                  <c:v>-0.684064616162222</c:v>
                </c:pt>
                <c:pt idx="129">
                  <c:v>-0.203880117850968</c:v>
                </c:pt>
              </c:numCache>
            </c:numRef>
          </c:xVal>
          <c:yVal>
            <c:numRef>
              <c:f>'Prediction (Training)'!$E$2:$E$131</c:f>
              <c:numCache>
                <c:formatCode>0.00000</c:formatCode>
                <c:ptCount val="130"/>
                <c:pt idx="0">
                  <c:v>-0.109897</c:v>
                </c:pt>
                <c:pt idx="1">
                  <c:v>-0.0119950000000006</c:v>
                </c:pt>
                <c:pt idx="2">
                  <c:v>0.286757</c:v>
                </c:pt>
              </c:numCache>
            </c:numRef>
          </c:yVal>
          <c:smooth val="0"/>
        </c:ser>
        <c:ser>
          <c:idx val="1"/>
          <c:order val="1"/>
          <c:tx>
            <c:v>Activation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20884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(Training)'!$K$2:$K$131</c:f>
              <c:numCache>
                <c:formatCode>General</c:formatCode>
                <c:ptCount val="130"/>
                <c:pt idx="0">
                  <c:v>-0.33</c:v>
                </c:pt>
                <c:pt idx="1">
                  <c:v>-0.5</c:v>
                </c:pt>
                <c:pt idx="2">
                  <c:v>-0.165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-0.33</c:v>
                </c:pt>
                <c:pt idx="7">
                  <c:v>-0.5</c:v>
                </c:pt>
                <c:pt idx="8">
                  <c:v>0.0</c:v>
                </c:pt>
                <c:pt idx="9">
                  <c:v>-0.33</c:v>
                </c:pt>
                <c:pt idx="10">
                  <c:v>0.0</c:v>
                </c:pt>
                <c:pt idx="11">
                  <c:v>-0.33</c:v>
                </c:pt>
                <c:pt idx="12">
                  <c:v>0.0</c:v>
                </c:pt>
                <c:pt idx="13">
                  <c:v>-0.33</c:v>
                </c:pt>
                <c:pt idx="14">
                  <c:v>0.0</c:v>
                </c:pt>
                <c:pt idx="15">
                  <c:v>0.33</c:v>
                </c:pt>
                <c:pt idx="16">
                  <c:v>0.33</c:v>
                </c:pt>
                <c:pt idx="17">
                  <c:v>0.67</c:v>
                </c:pt>
                <c:pt idx="18">
                  <c:v>0.67</c:v>
                </c:pt>
                <c:pt idx="19">
                  <c:v>0.67</c:v>
                </c:pt>
                <c:pt idx="20">
                  <c:v>0.67</c:v>
                </c:pt>
                <c:pt idx="21">
                  <c:v>0.33</c:v>
                </c:pt>
                <c:pt idx="22">
                  <c:v>0.33</c:v>
                </c:pt>
                <c:pt idx="23">
                  <c:v>1.0</c:v>
                </c:pt>
                <c:pt idx="24">
                  <c:v>1.0</c:v>
                </c:pt>
                <c:pt idx="25">
                  <c:v>0.67</c:v>
                </c:pt>
                <c:pt idx="26">
                  <c:v>0.835</c:v>
                </c:pt>
                <c:pt idx="27">
                  <c:v>0.67</c:v>
                </c:pt>
                <c:pt idx="28">
                  <c:v>1.0</c:v>
                </c:pt>
                <c:pt idx="29">
                  <c:v>0.33</c:v>
                </c:pt>
                <c:pt idx="30">
                  <c:v>0.33</c:v>
                </c:pt>
                <c:pt idx="31">
                  <c:v>0.67</c:v>
                </c:pt>
                <c:pt idx="32">
                  <c:v>1.0</c:v>
                </c:pt>
                <c:pt idx="33">
                  <c:v>0.67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0.835</c:v>
                </c:pt>
                <c:pt idx="44">
                  <c:v>1.0</c:v>
                </c:pt>
                <c:pt idx="45">
                  <c:v>0.33</c:v>
                </c:pt>
                <c:pt idx="46">
                  <c:v>0.33</c:v>
                </c:pt>
                <c:pt idx="47">
                  <c:v>0.67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0.67</c:v>
                </c:pt>
                <c:pt idx="52">
                  <c:v>0.33</c:v>
                </c:pt>
                <c:pt idx="53">
                  <c:v>0.67</c:v>
                </c:pt>
                <c:pt idx="54">
                  <c:v>0.33</c:v>
                </c:pt>
                <c:pt idx="55">
                  <c:v>0.67</c:v>
                </c:pt>
                <c:pt idx="56">
                  <c:v>0.0</c:v>
                </c:pt>
                <c:pt idx="57">
                  <c:v>0.0</c:v>
                </c:pt>
                <c:pt idx="58">
                  <c:v>-0.33</c:v>
                </c:pt>
                <c:pt idx="59">
                  <c:v>0.0</c:v>
                </c:pt>
                <c:pt idx="60">
                  <c:v>-0.33</c:v>
                </c:pt>
                <c:pt idx="61">
                  <c:v>0.0</c:v>
                </c:pt>
                <c:pt idx="62">
                  <c:v>0.0</c:v>
                </c:pt>
                <c:pt idx="63">
                  <c:v>-0.165</c:v>
                </c:pt>
                <c:pt idx="64">
                  <c:v>0.33</c:v>
                </c:pt>
                <c:pt idx="65">
                  <c:v>0.33</c:v>
                </c:pt>
                <c:pt idx="66">
                  <c:v>0.33</c:v>
                </c:pt>
                <c:pt idx="67">
                  <c:v>0.0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0.33</c:v>
                </c:pt>
                <c:pt idx="72">
                  <c:v>0.0</c:v>
                </c:pt>
                <c:pt idx="73">
                  <c:v>0.33</c:v>
                </c:pt>
                <c:pt idx="74">
                  <c:v>0.33</c:v>
                </c:pt>
                <c:pt idx="75">
                  <c:v>-0.5</c:v>
                </c:pt>
                <c:pt idx="76">
                  <c:v>0.0</c:v>
                </c:pt>
                <c:pt idx="77">
                  <c:v>0.0</c:v>
                </c:pt>
                <c:pt idx="78">
                  <c:v>0.33</c:v>
                </c:pt>
                <c:pt idx="79">
                  <c:v>0.67</c:v>
                </c:pt>
                <c:pt idx="80">
                  <c:v>0.67</c:v>
                </c:pt>
                <c:pt idx="81">
                  <c:v>-0.67</c:v>
                </c:pt>
                <c:pt idx="82">
                  <c:v>-0.5</c:v>
                </c:pt>
                <c:pt idx="83">
                  <c:v>-0.67</c:v>
                </c:pt>
                <c:pt idx="84">
                  <c:v>-0.5</c:v>
                </c:pt>
                <c:pt idx="85">
                  <c:v>-0.5</c:v>
                </c:pt>
                <c:pt idx="86">
                  <c:v>-0.67</c:v>
                </c:pt>
                <c:pt idx="87">
                  <c:v>-0.67</c:v>
                </c:pt>
                <c:pt idx="88">
                  <c:v>-0.67</c:v>
                </c:pt>
                <c:pt idx="89">
                  <c:v>-0.835</c:v>
                </c:pt>
                <c:pt idx="90">
                  <c:v>-0.33</c:v>
                </c:pt>
                <c:pt idx="91">
                  <c:v>-0.67</c:v>
                </c:pt>
                <c:pt idx="92">
                  <c:v>-0.33</c:v>
                </c:pt>
                <c:pt idx="93">
                  <c:v>0.33</c:v>
                </c:pt>
                <c:pt idx="94">
                  <c:v>0.0</c:v>
                </c:pt>
                <c:pt idx="95">
                  <c:v>0.165</c:v>
                </c:pt>
                <c:pt idx="96">
                  <c:v>0.0</c:v>
                </c:pt>
                <c:pt idx="97">
                  <c:v>0.165</c:v>
                </c:pt>
                <c:pt idx="98">
                  <c:v>0.33</c:v>
                </c:pt>
                <c:pt idx="99">
                  <c:v>0.0</c:v>
                </c:pt>
                <c:pt idx="100">
                  <c:v>0.33</c:v>
                </c:pt>
                <c:pt idx="101">
                  <c:v>0.33</c:v>
                </c:pt>
                <c:pt idx="102">
                  <c:v>0.165</c:v>
                </c:pt>
                <c:pt idx="103">
                  <c:v>0.33</c:v>
                </c:pt>
                <c:pt idx="104">
                  <c:v>0.67</c:v>
                </c:pt>
                <c:pt idx="105">
                  <c:v>0.33</c:v>
                </c:pt>
                <c:pt idx="106">
                  <c:v>0.67</c:v>
                </c:pt>
                <c:pt idx="107">
                  <c:v>0.33</c:v>
                </c:pt>
                <c:pt idx="108">
                  <c:v>0.33</c:v>
                </c:pt>
                <c:pt idx="109">
                  <c:v>0.67</c:v>
                </c:pt>
                <c:pt idx="110">
                  <c:v>0.5</c:v>
                </c:pt>
                <c:pt idx="111">
                  <c:v>0.33</c:v>
                </c:pt>
                <c:pt idx="112">
                  <c:v>0.67</c:v>
                </c:pt>
                <c:pt idx="113">
                  <c:v>0.33</c:v>
                </c:pt>
                <c:pt idx="114">
                  <c:v>0.67</c:v>
                </c:pt>
                <c:pt idx="115">
                  <c:v>-0.165</c:v>
                </c:pt>
                <c:pt idx="116">
                  <c:v>0.0</c:v>
                </c:pt>
                <c:pt idx="117">
                  <c:v>-0.165</c:v>
                </c:pt>
                <c:pt idx="118">
                  <c:v>-0.165</c:v>
                </c:pt>
                <c:pt idx="119">
                  <c:v>-0.165</c:v>
                </c:pt>
                <c:pt idx="120">
                  <c:v>-0.33</c:v>
                </c:pt>
                <c:pt idx="121">
                  <c:v>0.0</c:v>
                </c:pt>
                <c:pt idx="122">
                  <c:v>0.165</c:v>
                </c:pt>
                <c:pt idx="123">
                  <c:v>0.0</c:v>
                </c:pt>
                <c:pt idx="124">
                  <c:v>-0.165</c:v>
                </c:pt>
                <c:pt idx="125">
                  <c:v>-1.0</c:v>
                </c:pt>
                <c:pt idx="126">
                  <c:v>-0.33</c:v>
                </c:pt>
                <c:pt idx="127">
                  <c:v>0.0</c:v>
                </c:pt>
                <c:pt idx="128">
                  <c:v>-0.165</c:v>
                </c:pt>
                <c:pt idx="129">
                  <c:v>0.0</c:v>
                </c:pt>
              </c:numCache>
            </c:numRef>
          </c:xVal>
          <c:yVal>
            <c:numRef>
              <c:f>'Prediction (Training)'!$L$2:$L$131</c:f>
              <c:numCache>
                <c:formatCode>0.00000</c:formatCode>
                <c:ptCount val="130"/>
                <c:pt idx="0">
                  <c:v>0.1772497</c:v>
                </c:pt>
                <c:pt idx="1">
                  <c:v>0.2985079</c:v>
                </c:pt>
                <c:pt idx="2">
                  <c:v>0.4839532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11464"/>
        <c:axId val="2075205560"/>
      </c:scatterChart>
      <c:valAx>
        <c:axId val="207521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Observado</a:t>
                </a:r>
              </a:p>
            </c:rich>
          </c:tx>
          <c:layout>
            <c:manualLayout>
              <c:xMode val="edge"/>
              <c:yMode val="edge"/>
              <c:x val="0.433246004075294"/>
              <c:y val="0.9130442434022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205560"/>
        <c:crosses val="autoZero"/>
        <c:crossBetween val="midCat"/>
      </c:valAx>
      <c:valAx>
        <c:axId val="207520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Predito</a:t>
                </a:r>
              </a:p>
            </c:rich>
          </c:tx>
          <c:layout>
            <c:manualLayout>
              <c:xMode val="edge"/>
              <c:yMode val="edge"/>
              <c:x val="0.00981675235820153"/>
              <c:y val="0.4622429502938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211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8560065854047"/>
          <c:y val="0.434782973048696"/>
          <c:w val="0.0955497229531616"/>
          <c:h val="0.185354846404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145288481013"/>
          <c:y val="0.03108808290155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12750693290076"/>
          <c:y val="0.152849740932642"/>
          <c:w val="0.790697906625679"/>
          <c:h val="0.746113989637306"/>
        </c:manualLayout>
      </c:layout>
      <c:scatterChart>
        <c:scatterStyle val="lineMarker"/>
        <c:varyColors val="0"/>
        <c:ser>
          <c:idx val="0"/>
          <c:order val="0"/>
          <c:tx>
            <c:v>Fator1 vs Activation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(Training)'!$E$2:$E$131</c:f>
              <c:numCache>
                <c:formatCode>0.00000</c:formatCode>
                <c:ptCount val="130"/>
                <c:pt idx="0">
                  <c:v>-0.109897</c:v>
                </c:pt>
                <c:pt idx="1">
                  <c:v>-0.0119950000000006</c:v>
                </c:pt>
                <c:pt idx="2">
                  <c:v>0.286757</c:v>
                </c:pt>
              </c:numCache>
            </c:numRef>
          </c:xVal>
          <c:yVal>
            <c:numRef>
              <c:f>'Prediction (Training)'!$L$2:$L$131</c:f>
              <c:numCache>
                <c:formatCode>0.00000</c:formatCode>
                <c:ptCount val="130"/>
                <c:pt idx="0">
                  <c:v>0.1772497</c:v>
                </c:pt>
                <c:pt idx="1">
                  <c:v>0.2985079</c:v>
                </c:pt>
                <c:pt idx="2">
                  <c:v>0.4839532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68248"/>
        <c:axId val="2075165144"/>
      </c:scatterChart>
      <c:valAx>
        <c:axId val="2075168248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165144"/>
        <c:crosses val="autoZero"/>
        <c:crossBetween val="midCat"/>
      </c:valAx>
      <c:valAx>
        <c:axId val="207516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168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238421010744"/>
          <c:y val="0.479274611398964"/>
          <c:w val="0.144346473826189"/>
          <c:h val="0.09585492227979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9862695537312"/>
          <c:y val="0.03460213458675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197086464238539"/>
          <c:y val="0.166090246016446"/>
          <c:w val="0.824335559119454"/>
          <c:h val="0.764707174367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'Prediction (Training)'!$L$1</c:f>
              <c:strCache>
                <c:ptCount val="1"/>
                <c:pt idx="0">
                  <c:v>Activation (Predicted)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(Training)'!$K$2:$K$131</c:f>
              <c:numCache>
                <c:formatCode>General</c:formatCode>
                <c:ptCount val="130"/>
                <c:pt idx="0">
                  <c:v>-0.33</c:v>
                </c:pt>
                <c:pt idx="1">
                  <c:v>-0.5</c:v>
                </c:pt>
                <c:pt idx="2">
                  <c:v>-0.165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-0.33</c:v>
                </c:pt>
                <c:pt idx="7">
                  <c:v>-0.5</c:v>
                </c:pt>
                <c:pt idx="8">
                  <c:v>0.0</c:v>
                </c:pt>
                <c:pt idx="9">
                  <c:v>-0.33</c:v>
                </c:pt>
                <c:pt idx="10">
                  <c:v>0.0</c:v>
                </c:pt>
                <c:pt idx="11">
                  <c:v>-0.33</c:v>
                </c:pt>
                <c:pt idx="12">
                  <c:v>0.0</c:v>
                </c:pt>
                <c:pt idx="13">
                  <c:v>-0.33</c:v>
                </c:pt>
                <c:pt idx="14">
                  <c:v>0.0</c:v>
                </c:pt>
                <c:pt idx="15">
                  <c:v>0.33</c:v>
                </c:pt>
                <c:pt idx="16">
                  <c:v>0.33</c:v>
                </c:pt>
                <c:pt idx="17">
                  <c:v>0.67</c:v>
                </c:pt>
                <c:pt idx="18">
                  <c:v>0.67</c:v>
                </c:pt>
                <c:pt idx="19">
                  <c:v>0.67</c:v>
                </c:pt>
                <c:pt idx="20">
                  <c:v>0.67</c:v>
                </c:pt>
                <c:pt idx="21">
                  <c:v>0.33</c:v>
                </c:pt>
                <c:pt idx="22">
                  <c:v>0.33</c:v>
                </c:pt>
                <c:pt idx="23">
                  <c:v>1.0</c:v>
                </c:pt>
                <c:pt idx="24">
                  <c:v>1.0</c:v>
                </c:pt>
                <c:pt idx="25">
                  <c:v>0.67</c:v>
                </c:pt>
                <c:pt idx="26">
                  <c:v>0.835</c:v>
                </c:pt>
                <c:pt idx="27">
                  <c:v>0.67</c:v>
                </c:pt>
                <c:pt idx="28">
                  <c:v>1.0</c:v>
                </c:pt>
                <c:pt idx="29">
                  <c:v>0.33</c:v>
                </c:pt>
                <c:pt idx="30">
                  <c:v>0.33</c:v>
                </c:pt>
                <c:pt idx="31">
                  <c:v>0.67</c:v>
                </c:pt>
                <c:pt idx="32">
                  <c:v>1.0</c:v>
                </c:pt>
                <c:pt idx="33">
                  <c:v>0.67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0.835</c:v>
                </c:pt>
                <c:pt idx="44">
                  <c:v>1.0</c:v>
                </c:pt>
                <c:pt idx="45">
                  <c:v>0.33</c:v>
                </c:pt>
                <c:pt idx="46">
                  <c:v>0.33</c:v>
                </c:pt>
                <c:pt idx="47">
                  <c:v>0.67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0.67</c:v>
                </c:pt>
                <c:pt idx="52">
                  <c:v>0.33</c:v>
                </c:pt>
                <c:pt idx="53">
                  <c:v>0.67</c:v>
                </c:pt>
                <c:pt idx="54">
                  <c:v>0.33</c:v>
                </c:pt>
                <c:pt idx="55">
                  <c:v>0.67</c:v>
                </c:pt>
                <c:pt idx="56">
                  <c:v>0.0</c:v>
                </c:pt>
                <c:pt idx="57">
                  <c:v>0.0</c:v>
                </c:pt>
                <c:pt idx="58">
                  <c:v>-0.33</c:v>
                </c:pt>
                <c:pt idx="59">
                  <c:v>0.0</c:v>
                </c:pt>
                <c:pt idx="60">
                  <c:v>-0.33</c:v>
                </c:pt>
                <c:pt idx="61">
                  <c:v>0.0</c:v>
                </c:pt>
                <c:pt idx="62">
                  <c:v>0.0</c:v>
                </c:pt>
                <c:pt idx="63">
                  <c:v>-0.165</c:v>
                </c:pt>
                <c:pt idx="64">
                  <c:v>0.33</c:v>
                </c:pt>
                <c:pt idx="65">
                  <c:v>0.33</c:v>
                </c:pt>
                <c:pt idx="66">
                  <c:v>0.33</c:v>
                </c:pt>
                <c:pt idx="67">
                  <c:v>0.0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0.33</c:v>
                </c:pt>
                <c:pt idx="72">
                  <c:v>0.0</c:v>
                </c:pt>
                <c:pt idx="73">
                  <c:v>0.33</c:v>
                </c:pt>
                <c:pt idx="74">
                  <c:v>0.33</c:v>
                </c:pt>
                <c:pt idx="75">
                  <c:v>-0.5</c:v>
                </c:pt>
                <c:pt idx="76">
                  <c:v>0.0</c:v>
                </c:pt>
                <c:pt idx="77">
                  <c:v>0.0</c:v>
                </c:pt>
                <c:pt idx="78">
                  <c:v>0.33</c:v>
                </c:pt>
                <c:pt idx="79">
                  <c:v>0.67</c:v>
                </c:pt>
                <c:pt idx="80">
                  <c:v>0.67</c:v>
                </c:pt>
                <c:pt idx="81">
                  <c:v>-0.67</c:v>
                </c:pt>
                <c:pt idx="82">
                  <c:v>-0.5</c:v>
                </c:pt>
                <c:pt idx="83">
                  <c:v>-0.67</c:v>
                </c:pt>
                <c:pt idx="84">
                  <c:v>-0.5</c:v>
                </c:pt>
                <c:pt idx="85">
                  <c:v>-0.5</c:v>
                </c:pt>
                <c:pt idx="86">
                  <c:v>-0.67</c:v>
                </c:pt>
                <c:pt idx="87">
                  <c:v>-0.67</c:v>
                </c:pt>
                <c:pt idx="88">
                  <c:v>-0.67</c:v>
                </c:pt>
                <c:pt idx="89">
                  <c:v>-0.835</c:v>
                </c:pt>
                <c:pt idx="90">
                  <c:v>-0.33</c:v>
                </c:pt>
                <c:pt idx="91">
                  <c:v>-0.67</c:v>
                </c:pt>
                <c:pt idx="92">
                  <c:v>-0.33</c:v>
                </c:pt>
                <c:pt idx="93">
                  <c:v>0.33</c:v>
                </c:pt>
                <c:pt idx="94">
                  <c:v>0.0</c:v>
                </c:pt>
                <c:pt idx="95">
                  <c:v>0.165</c:v>
                </c:pt>
                <c:pt idx="96">
                  <c:v>0.0</c:v>
                </c:pt>
                <c:pt idx="97">
                  <c:v>0.165</c:v>
                </c:pt>
                <c:pt idx="98">
                  <c:v>0.33</c:v>
                </c:pt>
                <c:pt idx="99">
                  <c:v>0.0</c:v>
                </c:pt>
                <c:pt idx="100">
                  <c:v>0.33</c:v>
                </c:pt>
                <c:pt idx="101">
                  <c:v>0.33</c:v>
                </c:pt>
                <c:pt idx="102">
                  <c:v>0.165</c:v>
                </c:pt>
                <c:pt idx="103">
                  <c:v>0.33</c:v>
                </c:pt>
                <c:pt idx="104">
                  <c:v>0.67</c:v>
                </c:pt>
                <c:pt idx="105">
                  <c:v>0.33</c:v>
                </c:pt>
                <c:pt idx="106">
                  <c:v>0.67</c:v>
                </c:pt>
                <c:pt idx="107">
                  <c:v>0.33</c:v>
                </c:pt>
                <c:pt idx="108">
                  <c:v>0.33</c:v>
                </c:pt>
                <c:pt idx="109">
                  <c:v>0.67</c:v>
                </c:pt>
                <c:pt idx="110">
                  <c:v>0.5</c:v>
                </c:pt>
                <c:pt idx="111">
                  <c:v>0.33</c:v>
                </c:pt>
                <c:pt idx="112">
                  <c:v>0.67</c:v>
                </c:pt>
                <c:pt idx="113">
                  <c:v>0.33</c:v>
                </c:pt>
                <c:pt idx="114">
                  <c:v>0.67</c:v>
                </c:pt>
                <c:pt idx="115">
                  <c:v>-0.165</c:v>
                </c:pt>
                <c:pt idx="116">
                  <c:v>0.0</c:v>
                </c:pt>
                <c:pt idx="117">
                  <c:v>-0.165</c:v>
                </c:pt>
                <c:pt idx="118">
                  <c:v>-0.165</c:v>
                </c:pt>
                <c:pt idx="119">
                  <c:v>-0.165</c:v>
                </c:pt>
                <c:pt idx="120">
                  <c:v>-0.33</c:v>
                </c:pt>
                <c:pt idx="121">
                  <c:v>0.0</c:v>
                </c:pt>
                <c:pt idx="122">
                  <c:v>0.165</c:v>
                </c:pt>
                <c:pt idx="123">
                  <c:v>0.0</c:v>
                </c:pt>
                <c:pt idx="124">
                  <c:v>-0.165</c:v>
                </c:pt>
                <c:pt idx="125">
                  <c:v>-1.0</c:v>
                </c:pt>
                <c:pt idx="126">
                  <c:v>-0.33</c:v>
                </c:pt>
                <c:pt idx="127">
                  <c:v>0.0</c:v>
                </c:pt>
                <c:pt idx="128">
                  <c:v>-0.165</c:v>
                </c:pt>
                <c:pt idx="129">
                  <c:v>0.0</c:v>
                </c:pt>
              </c:numCache>
            </c:numRef>
          </c:xVal>
          <c:yVal>
            <c:numRef>
              <c:f>'Prediction (Training)'!$L$2:$L$131</c:f>
              <c:numCache>
                <c:formatCode>0.00000</c:formatCode>
                <c:ptCount val="130"/>
                <c:pt idx="0">
                  <c:v>0.1772497</c:v>
                </c:pt>
                <c:pt idx="1">
                  <c:v>0.2985079</c:v>
                </c:pt>
                <c:pt idx="2">
                  <c:v>0.4839532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78072"/>
        <c:axId val="2076481176"/>
      </c:scatterChart>
      <c:valAx>
        <c:axId val="207647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481176"/>
        <c:crosses val="autoZero"/>
        <c:crossBetween val="midCat"/>
      </c:valAx>
      <c:valAx>
        <c:axId val="2076481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478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46836361415"/>
          <c:y val="0.498270738049338"/>
          <c:w val="0.133676036613966"/>
          <c:h val="0.09342576338425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Fat 1 vs Fat 2</a:t>
            </a:r>
          </a:p>
        </c:rich>
      </c:tx>
      <c:layout>
        <c:manualLayout>
          <c:xMode val="edge"/>
          <c:yMode val="edge"/>
          <c:x val="0.43463506461127"/>
          <c:y val="0.029255300153172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5161424032354"/>
          <c:y val="0.154255218989453"/>
          <c:w val="0.66383714946487"/>
          <c:h val="0.789893104135649"/>
        </c:manualLayout>
      </c:layout>
      <c:scatterChart>
        <c:scatterStyle val="lineMarker"/>
        <c:varyColors val="0"/>
        <c:ser>
          <c:idx val="0"/>
          <c:order val="0"/>
          <c:tx>
            <c:v>Preditos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(Test)'!$C$2:$C$77</c:f>
              <c:numCache>
                <c:formatCode>0.00000</c:formatCode>
                <c:ptCount val="76"/>
                <c:pt idx="0">
                  <c:v>0.191641</c:v>
                </c:pt>
                <c:pt idx="1">
                  <c:v>0.0161109999999998</c:v>
                </c:pt>
                <c:pt idx="2">
                  <c:v>0.142594</c:v>
                </c:pt>
                <c:pt idx="3">
                  <c:v>0.127096</c:v>
                </c:pt>
                <c:pt idx="4">
                  <c:v>0.123085</c:v>
                </c:pt>
                <c:pt idx="5">
                  <c:v>0.0791979999999996</c:v>
                </c:pt>
                <c:pt idx="6">
                  <c:v>0.333177</c:v>
                </c:pt>
                <c:pt idx="7">
                  <c:v>0.0735429999999997</c:v>
                </c:pt>
                <c:pt idx="8">
                  <c:v>0.258766</c:v>
                </c:pt>
                <c:pt idx="9">
                  <c:v>0.841303</c:v>
                </c:pt>
                <c:pt idx="10">
                  <c:v>0.288118</c:v>
                </c:pt>
                <c:pt idx="11">
                  <c:v>0.241047</c:v>
                </c:pt>
                <c:pt idx="12">
                  <c:v>0.108205</c:v>
                </c:pt>
                <c:pt idx="13">
                  <c:v>0.121282</c:v>
                </c:pt>
                <c:pt idx="14">
                  <c:v>-0.266552</c:v>
                </c:pt>
                <c:pt idx="15">
                  <c:v>0.156189</c:v>
                </c:pt>
                <c:pt idx="16">
                  <c:v>0.0596389999999999</c:v>
                </c:pt>
                <c:pt idx="17">
                  <c:v>0.357614</c:v>
                </c:pt>
                <c:pt idx="18">
                  <c:v>0.253815</c:v>
                </c:pt>
                <c:pt idx="19">
                  <c:v>0.596676</c:v>
                </c:pt>
                <c:pt idx="20">
                  <c:v>0.601255</c:v>
                </c:pt>
                <c:pt idx="21">
                  <c:v>0.621236</c:v>
                </c:pt>
                <c:pt idx="22">
                  <c:v>0.460709</c:v>
                </c:pt>
                <c:pt idx="23">
                  <c:v>0.450707</c:v>
                </c:pt>
                <c:pt idx="24">
                  <c:v>0.337351</c:v>
                </c:pt>
                <c:pt idx="25">
                  <c:v>0.37978</c:v>
                </c:pt>
                <c:pt idx="26">
                  <c:v>0.490765</c:v>
                </c:pt>
                <c:pt idx="27">
                  <c:v>0.233316</c:v>
                </c:pt>
                <c:pt idx="28">
                  <c:v>-0.0385910000000003</c:v>
                </c:pt>
                <c:pt idx="29">
                  <c:v>0.341203</c:v>
                </c:pt>
                <c:pt idx="30">
                  <c:v>-0.231445</c:v>
                </c:pt>
                <c:pt idx="31">
                  <c:v>-0.0385910000000003</c:v>
                </c:pt>
                <c:pt idx="32">
                  <c:v>-0.193154</c:v>
                </c:pt>
                <c:pt idx="33">
                  <c:v>-0.0926390000000001</c:v>
                </c:pt>
                <c:pt idx="34">
                  <c:v>0.0504639999999998</c:v>
                </c:pt>
                <c:pt idx="35">
                  <c:v>-0.0335900000000002</c:v>
                </c:pt>
                <c:pt idx="36">
                  <c:v>-0.0195500000000002</c:v>
                </c:pt>
                <c:pt idx="37">
                  <c:v>0.0723939999999996</c:v>
                </c:pt>
                <c:pt idx="38">
                  <c:v>-0.371732</c:v>
                </c:pt>
                <c:pt idx="39">
                  <c:v>0.104512</c:v>
                </c:pt>
                <c:pt idx="40">
                  <c:v>-0.124362</c:v>
                </c:pt>
                <c:pt idx="41">
                  <c:v>-0.176484</c:v>
                </c:pt>
                <c:pt idx="42">
                  <c:v>-1.091239000000001</c:v>
                </c:pt>
                <c:pt idx="43">
                  <c:v>-0.841657</c:v>
                </c:pt>
                <c:pt idx="44">
                  <c:v>-0.598460999999999</c:v>
                </c:pt>
                <c:pt idx="45">
                  <c:v>0.574324</c:v>
                </c:pt>
                <c:pt idx="46">
                  <c:v>0.0515629999999998</c:v>
                </c:pt>
                <c:pt idx="47">
                  <c:v>0.330238</c:v>
                </c:pt>
                <c:pt idx="48">
                  <c:v>0.636289</c:v>
                </c:pt>
                <c:pt idx="49">
                  <c:v>0.630039</c:v>
                </c:pt>
                <c:pt idx="50">
                  <c:v>0.24022</c:v>
                </c:pt>
                <c:pt idx="51">
                  <c:v>0.214016</c:v>
                </c:pt>
                <c:pt idx="52">
                  <c:v>-0.276763</c:v>
                </c:pt>
                <c:pt idx="53">
                  <c:v>0.239307</c:v>
                </c:pt>
                <c:pt idx="54">
                  <c:v>0.108291</c:v>
                </c:pt>
                <c:pt idx="55">
                  <c:v>0.287623</c:v>
                </c:pt>
                <c:pt idx="56">
                  <c:v>-0.156244</c:v>
                </c:pt>
                <c:pt idx="57">
                  <c:v>0.148744</c:v>
                </c:pt>
                <c:pt idx="58">
                  <c:v>0.00277499999999975</c:v>
                </c:pt>
                <c:pt idx="59">
                  <c:v>0.209978</c:v>
                </c:pt>
                <c:pt idx="60">
                  <c:v>0.184505</c:v>
                </c:pt>
                <c:pt idx="61">
                  <c:v>0.12874</c:v>
                </c:pt>
                <c:pt idx="62">
                  <c:v>0.359045</c:v>
                </c:pt>
                <c:pt idx="63">
                  <c:v>0.326904</c:v>
                </c:pt>
                <c:pt idx="64">
                  <c:v>0.179604</c:v>
                </c:pt>
                <c:pt idx="65">
                  <c:v>0.0707039999999999</c:v>
                </c:pt>
                <c:pt idx="66">
                  <c:v>-0.0717720000000002</c:v>
                </c:pt>
                <c:pt idx="67">
                  <c:v>0.101128</c:v>
                </c:pt>
                <c:pt idx="68">
                  <c:v>0.464797</c:v>
                </c:pt>
                <c:pt idx="69">
                  <c:v>-0.0286390000000003</c:v>
                </c:pt>
                <c:pt idx="70">
                  <c:v>0.0711719999999996</c:v>
                </c:pt>
                <c:pt idx="71">
                  <c:v>0.164265</c:v>
                </c:pt>
                <c:pt idx="72">
                  <c:v>0.397177</c:v>
                </c:pt>
                <c:pt idx="73">
                  <c:v>0.200471</c:v>
                </c:pt>
                <c:pt idx="74">
                  <c:v>0.191691</c:v>
                </c:pt>
                <c:pt idx="75">
                  <c:v>0.102636</c:v>
                </c:pt>
              </c:numCache>
            </c:numRef>
          </c:xVal>
          <c:yVal>
            <c:numRef>
              <c:f>'Prediction (Test)'!$J$2:$J$77</c:f>
              <c:numCache>
                <c:formatCode>0.000000</c:formatCode>
                <c:ptCount val="76"/>
                <c:pt idx="0">
                  <c:v>0.1991053</c:v>
                </c:pt>
                <c:pt idx="1">
                  <c:v>0.1680793</c:v>
                </c:pt>
                <c:pt idx="2">
                  <c:v>0.0594312999999999</c:v>
                </c:pt>
                <c:pt idx="3">
                  <c:v>0.00835059999999996</c:v>
                </c:pt>
                <c:pt idx="4">
                  <c:v>-0.00251290000000001</c:v>
                </c:pt>
                <c:pt idx="5">
                  <c:v>0.0676486</c:v>
                </c:pt>
                <c:pt idx="6">
                  <c:v>-0.0733030999999999</c:v>
                </c:pt>
                <c:pt idx="7">
                  <c:v>-0.0970168</c:v>
                </c:pt>
                <c:pt idx="8">
                  <c:v>0.1360449</c:v>
                </c:pt>
                <c:pt idx="9">
                  <c:v>-0.1871144</c:v>
                </c:pt>
                <c:pt idx="10">
                  <c:v>-0.0700195</c:v>
                </c:pt>
                <c:pt idx="11">
                  <c:v>-0.00159910000000006</c:v>
                </c:pt>
                <c:pt idx="12">
                  <c:v>-0.0772007000000001</c:v>
                </c:pt>
                <c:pt idx="13">
                  <c:v>-0.1948942</c:v>
                </c:pt>
                <c:pt idx="14">
                  <c:v>0.13555</c:v>
                </c:pt>
                <c:pt idx="15">
                  <c:v>0.0400485</c:v>
                </c:pt>
                <c:pt idx="16">
                  <c:v>0.1509754</c:v>
                </c:pt>
                <c:pt idx="17">
                  <c:v>-0.0296809999999999</c:v>
                </c:pt>
                <c:pt idx="18">
                  <c:v>0.0241906000000002</c:v>
                </c:pt>
                <c:pt idx="19">
                  <c:v>0.0714361999999999</c:v>
                </c:pt>
                <c:pt idx="20">
                  <c:v>-0.00233920000000007</c:v>
                </c:pt>
                <c:pt idx="21">
                  <c:v>-0.00101050000000004</c:v>
                </c:pt>
                <c:pt idx="22">
                  <c:v>0.0647921</c:v>
                </c:pt>
                <c:pt idx="23">
                  <c:v>0.0826340000000001</c:v>
                </c:pt>
                <c:pt idx="24">
                  <c:v>0.0104919999999999</c:v>
                </c:pt>
                <c:pt idx="25">
                  <c:v>-0.00191719999999987</c:v>
                </c:pt>
                <c:pt idx="26">
                  <c:v>0.0231071999999999</c:v>
                </c:pt>
                <c:pt idx="27">
                  <c:v>0.0906619</c:v>
                </c:pt>
                <c:pt idx="28">
                  <c:v>-0.0380926</c:v>
                </c:pt>
                <c:pt idx="29">
                  <c:v>-0.1695002</c:v>
                </c:pt>
                <c:pt idx="30">
                  <c:v>0.0111519000000001</c:v>
                </c:pt>
                <c:pt idx="31">
                  <c:v>-0.0815589</c:v>
                </c:pt>
                <c:pt idx="32">
                  <c:v>0.0879337999999999</c:v>
                </c:pt>
                <c:pt idx="33">
                  <c:v>-0.00558439999999999</c:v>
                </c:pt>
                <c:pt idx="34">
                  <c:v>-0.1172263</c:v>
                </c:pt>
                <c:pt idx="35">
                  <c:v>-0.0127719000000001</c:v>
                </c:pt>
                <c:pt idx="36">
                  <c:v>0.1024485</c:v>
                </c:pt>
                <c:pt idx="37">
                  <c:v>0.0816728999999999</c:v>
                </c:pt>
                <c:pt idx="38">
                  <c:v>-0.0887229000000002</c:v>
                </c:pt>
                <c:pt idx="39">
                  <c:v>0.1961445</c:v>
                </c:pt>
                <c:pt idx="40">
                  <c:v>0.0162031</c:v>
                </c:pt>
                <c:pt idx="41">
                  <c:v>0.0240948000000002</c:v>
                </c:pt>
                <c:pt idx="42">
                  <c:v>-0.289948999999999</c:v>
                </c:pt>
                <c:pt idx="43">
                  <c:v>-0.1598301</c:v>
                </c:pt>
                <c:pt idx="44">
                  <c:v>-0.1338312</c:v>
                </c:pt>
                <c:pt idx="45">
                  <c:v>0.0684325</c:v>
                </c:pt>
                <c:pt idx="46">
                  <c:v>0.0967626000000001</c:v>
                </c:pt>
                <c:pt idx="47">
                  <c:v>-0.00245140000000009</c:v>
                </c:pt>
                <c:pt idx="48">
                  <c:v>0.0133969</c:v>
                </c:pt>
                <c:pt idx="49">
                  <c:v>0.00939240000000001</c:v>
                </c:pt>
                <c:pt idx="50">
                  <c:v>0.083599</c:v>
                </c:pt>
                <c:pt idx="51">
                  <c:v>0.0824658</c:v>
                </c:pt>
                <c:pt idx="52">
                  <c:v>0.2487741</c:v>
                </c:pt>
                <c:pt idx="53">
                  <c:v>0.0157455</c:v>
                </c:pt>
                <c:pt idx="54">
                  <c:v>0.1619745</c:v>
                </c:pt>
                <c:pt idx="55">
                  <c:v>0.0832563999999999</c:v>
                </c:pt>
                <c:pt idx="56">
                  <c:v>0.0675836999999999</c:v>
                </c:pt>
                <c:pt idx="57">
                  <c:v>0.0631187000000001</c:v>
                </c:pt>
                <c:pt idx="58">
                  <c:v>0.1826653</c:v>
                </c:pt>
                <c:pt idx="59">
                  <c:v>0.0480678400000001</c:v>
                </c:pt>
                <c:pt idx="60">
                  <c:v>0.1713704</c:v>
                </c:pt>
                <c:pt idx="61">
                  <c:v>0.1960701</c:v>
                </c:pt>
                <c:pt idx="62">
                  <c:v>0.1326506</c:v>
                </c:pt>
                <c:pt idx="63">
                  <c:v>0.0715139899999999</c:v>
                </c:pt>
                <c:pt idx="64">
                  <c:v>-0.1495181</c:v>
                </c:pt>
                <c:pt idx="65">
                  <c:v>0.0654604999999999</c:v>
                </c:pt>
                <c:pt idx="66">
                  <c:v>0.1446734</c:v>
                </c:pt>
                <c:pt idx="67">
                  <c:v>0.125819</c:v>
                </c:pt>
                <c:pt idx="68">
                  <c:v>-0.0589046999999998</c:v>
                </c:pt>
                <c:pt idx="69">
                  <c:v>0.1305177</c:v>
                </c:pt>
                <c:pt idx="70">
                  <c:v>0.0373932</c:v>
                </c:pt>
                <c:pt idx="71">
                  <c:v>0.1066976</c:v>
                </c:pt>
                <c:pt idx="72">
                  <c:v>0.1232188</c:v>
                </c:pt>
                <c:pt idx="73">
                  <c:v>0.0799736000000001</c:v>
                </c:pt>
                <c:pt idx="74">
                  <c:v>-0.0377251999999999</c:v>
                </c:pt>
                <c:pt idx="75">
                  <c:v>0.0384184000000001</c:v>
                </c:pt>
              </c:numCache>
            </c:numRef>
          </c:yVal>
          <c:smooth val="0"/>
        </c:ser>
        <c:ser>
          <c:idx val="1"/>
          <c:order val="1"/>
          <c:tx>
            <c:v>Observados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'Prediction (Test)'!$D$2:$D$77</c:f>
              <c:numCache>
                <c:formatCode>0.00000</c:formatCode>
                <c:ptCount val="76"/>
                <c:pt idx="0">
                  <c:v>-0.550522901533567</c:v>
                </c:pt>
                <c:pt idx="1">
                  <c:v>-0.45349445487245</c:v>
                </c:pt>
                <c:pt idx="2">
                  <c:v>-0.751587540950406</c:v>
                </c:pt>
                <c:pt idx="3">
                  <c:v>-0.557219995065498</c:v>
                </c:pt>
                <c:pt idx="4">
                  <c:v>-0.271842210768094</c:v>
                </c:pt>
                <c:pt idx="5">
                  <c:v>-0.0769425661539466</c:v>
                </c:pt>
                <c:pt idx="6">
                  <c:v>-0.965442141760293</c:v>
                </c:pt>
                <c:pt idx="7">
                  <c:v>-1.263077788721506</c:v>
                </c:pt>
                <c:pt idx="8">
                  <c:v>-0.952341527804572</c:v>
                </c:pt>
                <c:pt idx="9">
                  <c:v>0.502931499787258</c:v>
                </c:pt>
                <c:pt idx="10">
                  <c:v>0.0138462260919842</c:v>
                </c:pt>
                <c:pt idx="11">
                  <c:v>1.361633043048007</c:v>
                </c:pt>
                <c:pt idx="12">
                  <c:v>0.991631461307364</c:v>
                </c:pt>
                <c:pt idx="13">
                  <c:v>0.305774317367249</c:v>
                </c:pt>
                <c:pt idx="14">
                  <c:v>1.361633043048007</c:v>
                </c:pt>
                <c:pt idx="15">
                  <c:v>0.321279255682903</c:v>
                </c:pt>
                <c:pt idx="16">
                  <c:v>-0.36217356389728</c:v>
                </c:pt>
                <c:pt idx="17">
                  <c:v>0.790566821890525</c:v>
                </c:pt>
                <c:pt idx="18">
                  <c:v>1.361633043048007</c:v>
                </c:pt>
                <c:pt idx="19">
                  <c:v>1.273559227724683</c:v>
                </c:pt>
                <c:pt idx="20">
                  <c:v>1.361633043048007</c:v>
                </c:pt>
                <c:pt idx="21">
                  <c:v>1.361633043048007</c:v>
                </c:pt>
                <c:pt idx="22">
                  <c:v>1.361633043048007</c:v>
                </c:pt>
                <c:pt idx="23">
                  <c:v>1.361633043048007</c:v>
                </c:pt>
                <c:pt idx="24">
                  <c:v>-0.761277213245678</c:v>
                </c:pt>
                <c:pt idx="25">
                  <c:v>0.39935274614828</c:v>
                </c:pt>
                <c:pt idx="26">
                  <c:v>0.0138462260919842</c:v>
                </c:pt>
                <c:pt idx="27">
                  <c:v>-0.187218413324855</c:v>
                </c:pt>
                <c:pt idx="28">
                  <c:v>-0.0836396596858774</c:v>
                </c:pt>
                <c:pt idx="29">
                  <c:v>-0.465899104090328</c:v>
                </c:pt>
                <c:pt idx="30">
                  <c:v>0.00338846211729366</c:v>
                </c:pt>
                <c:pt idx="31">
                  <c:v>0.603409964328461</c:v>
                </c:pt>
                <c:pt idx="32">
                  <c:v>-0.36217356389728</c:v>
                </c:pt>
                <c:pt idx="33">
                  <c:v>-0.758284634482337</c:v>
                </c:pt>
                <c:pt idx="34">
                  <c:v>-0.654248441726615</c:v>
                </c:pt>
                <c:pt idx="35">
                  <c:v>-0.0730351091571168</c:v>
                </c:pt>
                <c:pt idx="36">
                  <c:v>0.0205433196239149</c:v>
                </c:pt>
                <c:pt idx="37">
                  <c:v>0.22100373336994</c:v>
                </c:pt>
                <c:pt idx="38">
                  <c:v>0.898053032526332</c:v>
                </c:pt>
                <c:pt idx="39">
                  <c:v>0.0205433196239149</c:v>
                </c:pt>
                <c:pt idx="40">
                  <c:v>-0.0742275892313398</c:v>
                </c:pt>
                <c:pt idx="41">
                  <c:v>0.0205433196239149</c:v>
                </c:pt>
                <c:pt idx="42">
                  <c:v>-1.548913012135654</c:v>
                </c:pt>
                <c:pt idx="43">
                  <c:v>-0.952341527804572</c:v>
                </c:pt>
                <c:pt idx="44">
                  <c:v>-1.052470263563464</c:v>
                </c:pt>
                <c:pt idx="45">
                  <c:v>-0.874121250785124</c:v>
                </c:pt>
                <c:pt idx="46">
                  <c:v>-0.178263781987062</c:v>
                </c:pt>
                <c:pt idx="47">
                  <c:v>-0.751587540950406</c:v>
                </c:pt>
                <c:pt idx="48">
                  <c:v>0.117424979730962</c:v>
                </c:pt>
                <c:pt idx="49">
                  <c:v>-0.0730351091571168</c:v>
                </c:pt>
                <c:pt idx="50">
                  <c:v>-0.166613537938149</c:v>
                </c:pt>
                <c:pt idx="51">
                  <c:v>-0.161108924480441</c:v>
                </c:pt>
                <c:pt idx="52">
                  <c:v>-0.569935296846051</c:v>
                </c:pt>
                <c:pt idx="53">
                  <c:v>0.411757395366159</c:v>
                </c:pt>
                <c:pt idx="54">
                  <c:v>0.0205433196239149</c:v>
                </c:pt>
                <c:pt idx="55">
                  <c:v>-0.261841885910148</c:v>
                </c:pt>
                <c:pt idx="56">
                  <c:v>0.0205433196239149</c:v>
                </c:pt>
                <c:pt idx="57">
                  <c:v>-0.251694774498131</c:v>
                </c:pt>
                <c:pt idx="58">
                  <c:v>-0.274099748573956</c:v>
                </c:pt>
                <c:pt idx="59">
                  <c:v>-0.274099748573956</c:v>
                </c:pt>
                <c:pt idx="60">
                  <c:v>0.202195563728271</c:v>
                </c:pt>
                <c:pt idx="61">
                  <c:v>-0.465899104090328</c:v>
                </c:pt>
                <c:pt idx="62">
                  <c:v>-0.0730351091571168</c:v>
                </c:pt>
                <c:pt idx="63">
                  <c:v>0.0274433553840861</c:v>
                </c:pt>
                <c:pt idx="64">
                  <c:v>0.0305436444818612</c:v>
                </c:pt>
                <c:pt idx="65">
                  <c:v>0.202195563728271</c:v>
                </c:pt>
                <c:pt idx="66">
                  <c:v>-0.673514050485028</c:v>
                </c:pt>
                <c:pt idx="67">
                  <c:v>-0.566485278965965</c:v>
                </c:pt>
                <c:pt idx="68">
                  <c:v>-0.274099748573956</c:v>
                </c:pt>
                <c:pt idx="69">
                  <c:v>0.0969668908983254</c:v>
                </c:pt>
                <c:pt idx="70">
                  <c:v>-0.265291903790233</c:v>
                </c:pt>
                <c:pt idx="71">
                  <c:v>-0.180668106346995</c:v>
                </c:pt>
                <c:pt idx="72">
                  <c:v>-0.356155355648658</c:v>
                </c:pt>
                <c:pt idx="73">
                  <c:v>-0.0707775713512543</c:v>
                </c:pt>
                <c:pt idx="74">
                  <c:v>-0.6576984596067</c:v>
                </c:pt>
                <c:pt idx="75">
                  <c:v>0.402802764028366</c:v>
                </c:pt>
              </c:numCache>
            </c:numRef>
          </c:xVal>
          <c:yVal>
            <c:numRef>
              <c:f>'Prediction (Test)'!$K$2:$K$77</c:f>
              <c:numCache>
                <c:formatCode>0.000000</c:formatCode>
                <c:ptCount val="76"/>
                <c:pt idx="0">
                  <c:v>0.235831403950453</c:v>
                </c:pt>
                <c:pt idx="1">
                  <c:v>0.336104903238013</c:v>
                </c:pt>
                <c:pt idx="2">
                  <c:v>0.182321612827479</c:v>
                </c:pt>
                <c:pt idx="3">
                  <c:v>-0.219870100878725</c:v>
                </c:pt>
                <c:pt idx="4">
                  <c:v>0.0750519558493936</c:v>
                </c:pt>
                <c:pt idx="5">
                  <c:v>0.196992663974833</c:v>
                </c:pt>
                <c:pt idx="6">
                  <c:v>-0.328511191946582</c:v>
                </c:pt>
                <c:pt idx="7">
                  <c:v>-0.556623840494144</c:v>
                </c:pt>
                <c:pt idx="8">
                  <c:v>-0.47392689057682</c:v>
                </c:pt>
                <c:pt idx="9">
                  <c:v>-0.117466663700387</c:v>
                </c:pt>
                <c:pt idx="10">
                  <c:v>-0.232764699703812</c:v>
                </c:pt>
                <c:pt idx="11">
                  <c:v>-0.0642960853323701</c:v>
                </c:pt>
                <c:pt idx="12">
                  <c:v>0.00210830461569172</c:v>
                </c:pt>
                <c:pt idx="13">
                  <c:v>-0.0105504922908122</c:v>
                </c:pt>
                <c:pt idx="14">
                  <c:v>-0.0642960853323701</c:v>
                </c:pt>
                <c:pt idx="15">
                  <c:v>0.143586283688233</c:v>
                </c:pt>
                <c:pt idx="16">
                  <c:v>0.430479961391011</c:v>
                </c:pt>
                <c:pt idx="17">
                  <c:v>-0.0514014865072829</c:v>
                </c:pt>
                <c:pt idx="18">
                  <c:v>-0.0642960853323701</c:v>
                </c:pt>
                <c:pt idx="19">
                  <c:v>0.0622750406742334</c:v>
                </c:pt>
                <c:pt idx="20">
                  <c:v>-0.0642960853323701</c:v>
                </c:pt>
                <c:pt idx="21">
                  <c:v>-0.0642960853323701</c:v>
                </c:pt>
                <c:pt idx="22">
                  <c:v>-0.0642960853323701</c:v>
                </c:pt>
                <c:pt idx="23">
                  <c:v>-0.0642960853323701</c:v>
                </c:pt>
                <c:pt idx="24">
                  <c:v>-0.582464570808303</c:v>
                </c:pt>
                <c:pt idx="25">
                  <c:v>-0.145032313672828</c:v>
                </c:pt>
                <c:pt idx="26">
                  <c:v>-0.232764699703812</c:v>
                </c:pt>
                <c:pt idx="27">
                  <c:v>-0.286274490826786</c:v>
                </c:pt>
                <c:pt idx="28">
                  <c:v>-0.258708840854345</c:v>
                </c:pt>
                <c:pt idx="29">
                  <c:v>-0.125495042725727</c:v>
                </c:pt>
                <c:pt idx="30">
                  <c:v>-0.320482812921242</c:v>
                </c:pt>
                <c:pt idx="31">
                  <c:v>0.21756215625675</c:v>
                </c:pt>
                <c:pt idx="32">
                  <c:v>0.430479961391011</c:v>
                </c:pt>
                <c:pt idx="33">
                  <c:v>-0.273379892001699</c:v>
                </c:pt>
                <c:pt idx="34">
                  <c:v>-0.320143600166285</c:v>
                </c:pt>
                <c:pt idx="35">
                  <c:v>0.357418626507382</c:v>
                </c:pt>
                <c:pt idx="36">
                  <c:v>0.222936805125366</c:v>
                </c:pt>
                <c:pt idx="37">
                  <c:v>-0.177633399758929</c:v>
                </c:pt>
                <c:pt idx="38">
                  <c:v>0.136590125997708</c:v>
                </c:pt>
                <c:pt idx="39">
                  <c:v>0.222936805125366</c:v>
                </c:pt>
                <c:pt idx="40">
                  <c:v>-0.106193573697208</c:v>
                </c:pt>
                <c:pt idx="41">
                  <c:v>0.222936805125366</c:v>
                </c:pt>
                <c:pt idx="42">
                  <c:v>-0.777216539085235</c:v>
                </c:pt>
                <c:pt idx="43">
                  <c:v>-0.47392689057682</c:v>
                </c:pt>
                <c:pt idx="44">
                  <c:v>-0.266737219879685</c:v>
                </c:pt>
                <c:pt idx="45">
                  <c:v>-0.234136133793584</c:v>
                </c:pt>
                <c:pt idx="46">
                  <c:v>-0.0594298655326226</c:v>
                </c:pt>
                <c:pt idx="47">
                  <c:v>0.182321612827479</c:v>
                </c:pt>
                <c:pt idx="48">
                  <c:v>-0.20519904973137</c:v>
                </c:pt>
                <c:pt idx="49">
                  <c:v>0.357418626507382</c:v>
                </c:pt>
                <c:pt idx="50">
                  <c:v>0.491900447889399</c:v>
                </c:pt>
                <c:pt idx="51">
                  <c:v>0.483989752513986</c:v>
                </c:pt>
                <c:pt idx="52">
                  <c:v>-0.0787313345611412</c:v>
                </c:pt>
                <c:pt idx="53">
                  <c:v>0.316567632290912</c:v>
                </c:pt>
                <c:pt idx="54">
                  <c:v>0.222936805125366</c:v>
                </c:pt>
                <c:pt idx="55">
                  <c:v>0.237099427203851</c:v>
                </c:pt>
                <c:pt idx="56">
                  <c:v>0.222936805125366</c:v>
                </c:pt>
                <c:pt idx="57">
                  <c:v>0.927556252702606</c:v>
                </c:pt>
                <c:pt idx="58">
                  <c:v>0.303908835384408</c:v>
                </c:pt>
                <c:pt idx="59">
                  <c:v>0.303908835384408</c:v>
                </c:pt>
                <c:pt idx="60">
                  <c:v>-0.0381161422632537</c:v>
                </c:pt>
                <c:pt idx="61">
                  <c:v>-0.125495042725727</c:v>
                </c:pt>
                <c:pt idx="62">
                  <c:v>0.357418626507382</c:v>
                </c:pt>
                <c:pt idx="63">
                  <c:v>0.692447446464519</c:v>
                </c:pt>
                <c:pt idx="64">
                  <c:v>0.384984276479824</c:v>
                </c:pt>
                <c:pt idx="65">
                  <c:v>-0.0381161422632537</c:v>
                </c:pt>
                <c:pt idx="66">
                  <c:v>-0.106296984533583</c:v>
                </c:pt>
                <c:pt idx="67">
                  <c:v>0.156023986108435</c:v>
                </c:pt>
                <c:pt idx="68">
                  <c:v>0.303908835384408</c:v>
                </c:pt>
                <c:pt idx="69">
                  <c:v>-0.454964634303259</c:v>
                </c:pt>
                <c:pt idx="70">
                  <c:v>0.00234410653427491</c:v>
                </c:pt>
                <c:pt idx="71">
                  <c:v>-0.358982340141905</c:v>
                </c:pt>
                <c:pt idx="72">
                  <c:v>-0.16636030975575</c:v>
                </c:pt>
                <c:pt idx="73">
                  <c:v>0.128561746972368</c:v>
                </c:pt>
                <c:pt idx="74">
                  <c:v>-0.554898920835861</c:v>
                </c:pt>
                <c:pt idx="75">
                  <c:v>0.0897230069967479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48440"/>
        <c:axId val="2076654008"/>
      </c:scatterChart>
      <c:valAx>
        <c:axId val="2076648440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54008"/>
        <c:crosses val="autoZero"/>
        <c:crossBetween val="midCat"/>
      </c:valAx>
      <c:valAx>
        <c:axId val="207665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48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078261386789"/>
          <c:y val="0.476063520674347"/>
          <c:w val="0.202037393315395"/>
          <c:h val="0.1462765007658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61555223648427"/>
          <c:y val="0.0325203467196146"/>
          <c:w val="0.634989368279375"/>
          <c:h val="0.8970195636827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(Test)'!$B$2:$B$77</c:f>
              <c:numCache>
                <c:formatCode>0.00000</c:formatCode>
                <c:ptCount val="76"/>
                <c:pt idx="0">
                  <c:v>0.122694</c:v>
                </c:pt>
                <c:pt idx="1">
                  <c:v>-0.0138470000000004</c:v>
                </c:pt>
                <c:pt idx="2">
                  <c:v>0.0122989999999998</c:v>
                </c:pt>
                <c:pt idx="3">
                  <c:v>0.0219899999999997</c:v>
                </c:pt>
                <c:pt idx="4">
                  <c:v>0.294991</c:v>
                </c:pt>
                <c:pt idx="5">
                  <c:v>-0.000894000000000172</c:v>
                </c:pt>
                <c:pt idx="6">
                  <c:v>0.2715</c:v>
                </c:pt>
                <c:pt idx="7">
                  <c:v>-0.0190400000000002</c:v>
                </c:pt>
                <c:pt idx="8">
                  <c:v>0.172863</c:v>
                </c:pt>
                <c:pt idx="9">
                  <c:v>0.874845</c:v>
                </c:pt>
                <c:pt idx="10">
                  <c:v>0.218914</c:v>
                </c:pt>
                <c:pt idx="11">
                  <c:v>0.294636</c:v>
                </c:pt>
                <c:pt idx="12">
                  <c:v>0.140102</c:v>
                </c:pt>
                <c:pt idx="13">
                  <c:v>0.0854650000000001</c:v>
                </c:pt>
                <c:pt idx="14">
                  <c:v>-0.318385000000001</c:v>
                </c:pt>
                <c:pt idx="15">
                  <c:v>0.122808</c:v>
                </c:pt>
                <c:pt idx="16">
                  <c:v>-0.192789</c:v>
                </c:pt>
                <c:pt idx="17">
                  <c:v>0.401402</c:v>
                </c:pt>
                <c:pt idx="18">
                  <c:v>0.206999</c:v>
                </c:pt>
                <c:pt idx="19">
                  <c:v>0.611325</c:v>
                </c:pt>
                <c:pt idx="20">
                  <c:v>0.649197</c:v>
                </c:pt>
                <c:pt idx="21">
                  <c:v>0.643911</c:v>
                </c:pt>
                <c:pt idx="22">
                  <c:v>0.407443</c:v>
                </c:pt>
                <c:pt idx="23">
                  <c:v>0.452641</c:v>
                </c:pt>
                <c:pt idx="24">
                  <c:v>0.289525</c:v>
                </c:pt>
                <c:pt idx="25">
                  <c:v>0.466159</c:v>
                </c:pt>
                <c:pt idx="26">
                  <c:v>0.539796</c:v>
                </c:pt>
                <c:pt idx="27">
                  <c:v>0.358359</c:v>
                </c:pt>
                <c:pt idx="28">
                  <c:v>-0.0315080000000001</c:v>
                </c:pt>
                <c:pt idx="29">
                  <c:v>0.195165</c:v>
                </c:pt>
                <c:pt idx="30">
                  <c:v>-0.237414</c:v>
                </c:pt>
                <c:pt idx="31">
                  <c:v>-0.175148</c:v>
                </c:pt>
                <c:pt idx="32">
                  <c:v>-0.0429500000000003</c:v>
                </c:pt>
                <c:pt idx="33">
                  <c:v>0.00606599999999968</c:v>
                </c:pt>
                <c:pt idx="34">
                  <c:v>-0.0817450000000002</c:v>
                </c:pt>
                <c:pt idx="35">
                  <c:v>0.129223</c:v>
                </c:pt>
                <c:pt idx="36">
                  <c:v>-0.0614590000000001</c:v>
                </c:pt>
                <c:pt idx="37">
                  <c:v>0.0320489999999998</c:v>
                </c:pt>
                <c:pt idx="38">
                  <c:v>-0.094195</c:v>
                </c:pt>
                <c:pt idx="39">
                  <c:v>0.0470009999999998</c:v>
                </c:pt>
                <c:pt idx="40">
                  <c:v>0.0544959999999999</c:v>
                </c:pt>
                <c:pt idx="41">
                  <c:v>0.0177999999999998</c:v>
                </c:pt>
                <c:pt idx="42">
                  <c:v>-1.233456000000001</c:v>
                </c:pt>
                <c:pt idx="43">
                  <c:v>-0.873345</c:v>
                </c:pt>
                <c:pt idx="44">
                  <c:v>-0.543598999999999</c:v>
                </c:pt>
                <c:pt idx="45">
                  <c:v>0.638012</c:v>
                </c:pt>
                <c:pt idx="46">
                  <c:v>0.0956589999999999</c:v>
                </c:pt>
                <c:pt idx="47">
                  <c:v>0.226468</c:v>
                </c:pt>
                <c:pt idx="48">
                  <c:v>0.507011</c:v>
                </c:pt>
                <c:pt idx="49">
                  <c:v>0.952635</c:v>
                </c:pt>
                <c:pt idx="50">
                  <c:v>0.32959</c:v>
                </c:pt>
                <c:pt idx="51">
                  <c:v>0.330937</c:v>
                </c:pt>
                <c:pt idx="52">
                  <c:v>-0.204993</c:v>
                </c:pt>
                <c:pt idx="53">
                  <c:v>0.389601999999999</c:v>
                </c:pt>
                <c:pt idx="54">
                  <c:v>0.155364</c:v>
                </c:pt>
                <c:pt idx="55">
                  <c:v>0.499118</c:v>
                </c:pt>
                <c:pt idx="56">
                  <c:v>-0.0384730000000002</c:v>
                </c:pt>
                <c:pt idx="57">
                  <c:v>0.281961</c:v>
                </c:pt>
                <c:pt idx="58">
                  <c:v>0.129577</c:v>
                </c:pt>
                <c:pt idx="59">
                  <c:v>0.370581</c:v>
                </c:pt>
                <c:pt idx="60">
                  <c:v>0.306027</c:v>
                </c:pt>
                <c:pt idx="61">
                  <c:v>0.204777</c:v>
                </c:pt>
                <c:pt idx="62">
                  <c:v>0.538036</c:v>
                </c:pt>
                <c:pt idx="63">
                  <c:v>0.421714</c:v>
                </c:pt>
                <c:pt idx="64">
                  <c:v>0.33217</c:v>
                </c:pt>
                <c:pt idx="65">
                  <c:v>0.163122</c:v>
                </c:pt>
                <c:pt idx="66">
                  <c:v>-0.0317690000000002</c:v>
                </c:pt>
                <c:pt idx="67">
                  <c:v>0.1507</c:v>
                </c:pt>
                <c:pt idx="68">
                  <c:v>0.591646</c:v>
                </c:pt>
                <c:pt idx="69">
                  <c:v>-0.025873</c:v>
                </c:pt>
                <c:pt idx="70">
                  <c:v>-0.0618990000000004</c:v>
                </c:pt>
                <c:pt idx="71">
                  <c:v>0.27158</c:v>
                </c:pt>
                <c:pt idx="72">
                  <c:v>0.412181</c:v>
                </c:pt>
                <c:pt idx="73">
                  <c:v>0.173375</c:v>
                </c:pt>
                <c:pt idx="74">
                  <c:v>0.393161</c:v>
                </c:pt>
                <c:pt idx="75">
                  <c:v>0.0792579999999998</c:v>
                </c:pt>
              </c:numCache>
            </c:numRef>
          </c:xVal>
          <c:yVal>
            <c:numRef>
              <c:f>'Prediction (Test)'!$P$2:$P$77</c:f>
              <c:numCache>
                <c:formatCode>General</c:formatCode>
                <c:ptCount val="76"/>
                <c:pt idx="0">
                  <c:v>0.51</c:v>
                </c:pt>
                <c:pt idx="1">
                  <c:v>0.92</c:v>
                </c:pt>
                <c:pt idx="2">
                  <c:v>0.03</c:v>
                </c:pt>
                <c:pt idx="3">
                  <c:v>0.14</c:v>
                </c:pt>
                <c:pt idx="4">
                  <c:v>2.56</c:v>
                </c:pt>
                <c:pt idx="5">
                  <c:v>0.55</c:v>
                </c:pt>
                <c:pt idx="6">
                  <c:v>0.41</c:v>
                </c:pt>
                <c:pt idx="7">
                  <c:v>0.36</c:v>
                </c:pt>
                <c:pt idx="8">
                  <c:v>0.45</c:v>
                </c:pt>
                <c:pt idx="9">
                  <c:v>0.71</c:v>
                </c:pt>
                <c:pt idx="10">
                  <c:v>0.45</c:v>
                </c:pt>
                <c:pt idx="11">
                  <c:v>1.28</c:v>
                </c:pt>
                <c:pt idx="12">
                  <c:v>1.06</c:v>
                </c:pt>
                <c:pt idx="13">
                  <c:v>0.61</c:v>
                </c:pt>
                <c:pt idx="14">
                  <c:v>0.82</c:v>
                </c:pt>
                <c:pt idx="15">
                  <c:v>0.68</c:v>
                </c:pt>
                <c:pt idx="16">
                  <c:v>-0.64</c:v>
                </c:pt>
                <c:pt idx="17">
                  <c:v>1.47</c:v>
                </c:pt>
                <c:pt idx="18">
                  <c:v>0.72</c:v>
                </c:pt>
                <c:pt idx="19">
                  <c:v>1.32</c:v>
                </c:pt>
                <c:pt idx="20">
                  <c:v>1.11</c:v>
                </c:pt>
                <c:pt idx="21">
                  <c:v>1.2</c:v>
                </c:pt>
                <c:pt idx="22">
                  <c:v>0.68</c:v>
                </c:pt>
                <c:pt idx="23">
                  <c:v>1.13</c:v>
                </c:pt>
                <c:pt idx="24">
                  <c:v>0.87</c:v>
                </c:pt>
                <c:pt idx="25">
                  <c:v>1.89</c:v>
                </c:pt>
                <c:pt idx="26">
                  <c:v>1.41</c:v>
                </c:pt>
                <c:pt idx="27">
                  <c:v>2.0</c:v>
                </c:pt>
                <c:pt idx="28">
                  <c:v>1.13</c:v>
                </c:pt>
                <c:pt idx="29">
                  <c:v>-0.12</c:v>
                </c:pt>
                <c:pt idx="30">
                  <c:v>1.05</c:v>
                </c:pt>
                <c:pt idx="31">
                  <c:v>-0.01</c:v>
                </c:pt>
                <c:pt idx="32">
                  <c:v>2.29</c:v>
                </c:pt>
                <c:pt idx="33">
                  <c:v>1.87</c:v>
                </c:pt>
                <c:pt idx="34">
                  <c:v>-0.03</c:v>
                </c:pt>
                <c:pt idx="35">
                  <c:v>2.36</c:v>
                </c:pt>
                <c:pt idx="36">
                  <c:v>0.77</c:v>
                </c:pt>
                <c:pt idx="37">
                  <c:v>0.57</c:v>
                </c:pt>
                <c:pt idx="38">
                  <c:v>3.57</c:v>
                </c:pt>
                <c:pt idx="39">
                  <c:v>0.55</c:v>
                </c:pt>
                <c:pt idx="40">
                  <c:v>2.59</c:v>
                </c:pt>
                <c:pt idx="41">
                  <c:v>2.62</c:v>
                </c:pt>
                <c:pt idx="42">
                  <c:v>-0.1</c:v>
                </c:pt>
                <c:pt idx="43">
                  <c:v>0.64</c:v>
                </c:pt>
                <c:pt idx="44">
                  <c:v>0.78</c:v>
                </c:pt>
                <c:pt idx="45">
                  <c:v>1.37</c:v>
                </c:pt>
                <c:pt idx="46">
                  <c:v>1.62</c:v>
                </c:pt>
                <c:pt idx="47">
                  <c:v>0.28</c:v>
                </c:pt>
                <c:pt idx="48">
                  <c:v>-0.07</c:v>
                </c:pt>
                <c:pt idx="49">
                  <c:v>3.41</c:v>
                </c:pt>
                <c:pt idx="50">
                  <c:v>1.92</c:v>
                </c:pt>
                <c:pt idx="51">
                  <c:v>2.01</c:v>
                </c:pt>
                <c:pt idx="52">
                  <c:v>1.87</c:v>
                </c:pt>
                <c:pt idx="53">
                  <c:v>2.41</c:v>
                </c:pt>
                <c:pt idx="54">
                  <c:v>1.53</c:v>
                </c:pt>
                <c:pt idx="55">
                  <c:v>2.57</c:v>
                </c:pt>
                <c:pt idx="56">
                  <c:v>2.2</c:v>
                </c:pt>
                <c:pt idx="57">
                  <c:v>2.32</c:v>
                </c:pt>
                <c:pt idx="58">
                  <c:v>2.18</c:v>
                </c:pt>
                <c:pt idx="59">
                  <c:v>2.31</c:v>
                </c:pt>
                <c:pt idx="60">
                  <c:v>2.19</c:v>
                </c:pt>
                <c:pt idx="61">
                  <c:v>1.89</c:v>
                </c:pt>
                <c:pt idx="62">
                  <c:v>2.33</c:v>
                </c:pt>
                <c:pt idx="63">
                  <c:v>1.86</c:v>
                </c:pt>
                <c:pt idx="64">
                  <c:v>2.35</c:v>
                </c:pt>
                <c:pt idx="65">
                  <c:v>1.94</c:v>
                </c:pt>
                <c:pt idx="66">
                  <c:v>1.42</c:v>
                </c:pt>
                <c:pt idx="67">
                  <c:v>1.45</c:v>
                </c:pt>
                <c:pt idx="68">
                  <c:v>2.11</c:v>
                </c:pt>
                <c:pt idx="69">
                  <c:v>1.13</c:v>
                </c:pt>
                <c:pt idx="70">
                  <c:v>-0.01</c:v>
                </c:pt>
                <c:pt idx="71">
                  <c:v>1.89</c:v>
                </c:pt>
                <c:pt idx="72">
                  <c:v>1.04</c:v>
                </c:pt>
                <c:pt idx="73">
                  <c:v>0.94</c:v>
                </c:pt>
                <c:pt idx="74">
                  <c:v>2.61</c:v>
                </c:pt>
                <c:pt idx="75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92088"/>
        <c:axId val="2076695288"/>
      </c:scatterChart>
      <c:valAx>
        <c:axId val="2076692088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95288"/>
        <c:crosses val="autoZero"/>
        <c:crossBetween val="midCat"/>
      </c:valAx>
      <c:valAx>
        <c:axId val="207669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92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898690841692"/>
          <c:y val="0.466124969647809"/>
          <c:w val="0.218142606109581"/>
          <c:h val="0.07317078011913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Activation vs Fact 1</a:t>
            </a:r>
          </a:p>
        </c:rich>
      </c:tx>
      <c:layout>
        <c:manualLayout>
          <c:xMode val="edge"/>
          <c:yMode val="edge"/>
          <c:x val="0.419962528304923"/>
          <c:y val="0.03472225165663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02636811917378"/>
          <c:y val="0.156250132454878"/>
          <c:w val="0.621469212289796"/>
          <c:h val="0.7812506622743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'Prediction (Test)'!$O$1</c:f>
              <c:strCache>
                <c:ptCount val="1"/>
                <c:pt idx="0">
                  <c:v>Activation (Pred)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(Test)'!$B$2:$B$77</c:f>
              <c:numCache>
                <c:formatCode>0.00000</c:formatCode>
                <c:ptCount val="76"/>
                <c:pt idx="0">
                  <c:v>0.122694</c:v>
                </c:pt>
                <c:pt idx="1">
                  <c:v>-0.0138470000000004</c:v>
                </c:pt>
                <c:pt idx="2">
                  <c:v>0.0122989999999998</c:v>
                </c:pt>
                <c:pt idx="3">
                  <c:v>0.0219899999999997</c:v>
                </c:pt>
                <c:pt idx="4">
                  <c:v>0.294991</c:v>
                </c:pt>
                <c:pt idx="5">
                  <c:v>-0.000894000000000172</c:v>
                </c:pt>
                <c:pt idx="6">
                  <c:v>0.2715</c:v>
                </c:pt>
                <c:pt idx="7">
                  <c:v>-0.0190400000000002</c:v>
                </c:pt>
                <c:pt idx="8">
                  <c:v>0.172863</c:v>
                </c:pt>
                <c:pt idx="9">
                  <c:v>0.874845</c:v>
                </c:pt>
                <c:pt idx="10">
                  <c:v>0.218914</c:v>
                </c:pt>
                <c:pt idx="11">
                  <c:v>0.294636</c:v>
                </c:pt>
                <c:pt idx="12">
                  <c:v>0.140102</c:v>
                </c:pt>
                <c:pt idx="13">
                  <c:v>0.0854650000000001</c:v>
                </c:pt>
                <c:pt idx="14">
                  <c:v>-0.318385000000001</c:v>
                </c:pt>
                <c:pt idx="15">
                  <c:v>0.122808</c:v>
                </c:pt>
                <c:pt idx="16">
                  <c:v>-0.192789</c:v>
                </c:pt>
                <c:pt idx="17">
                  <c:v>0.401402</c:v>
                </c:pt>
                <c:pt idx="18">
                  <c:v>0.206999</c:v>
                </c:pt>
                <c:pt idx="19">
                  <c:v>0.611325</c:v>
                </c:pt>
                <c:pt idx="20">
                  <c:v>0.649197</c:v>
                </c:pt>
                <c:pt idx="21">
                  <c:v>0.643911</c:v>
                </c:pt>
                <c:pt idx="22">
                  <c:v>0.407443</c:v>
                </c:pt>
                <c:pt idx="23">
                  <c:v>0.452641</c:v>
                </c:pt>
                <c:pt idx="24">
                  <c:v>0.289525</c:v>
                </c:pt>
                <c:pt idx="25">
                  <c:v>0.466159</c:v>
                </c:pt>
                <c:pt idx="26">
                  <c:v>0.539796</c:v>
                </c:pt>
                <c:pt idx="27">
                  <c:v>0.358359</c:v>
                </c:pt>
                <c:pt idx="28">
                  <c:v>-0.0315080000000001</c:v>
                </c:pt>
                <c:pt idx="29">
                  <c:v>0.195165</c:v>
                </c:pt>
                <c:pt idx="30">
                  <c:v>-0.237414</c:v>
                </c:pt>
                <c:pt idx="31">
                  <c:v>-0.175148</c:v>
                </c:pt>
                <c:pt idx="32">
                  <c:v>-0.0429500000000003</c:v>
                </c:pt>
                <c:pt idx="33">
                  <c:v>0.00606599999999968</c:v>
                </c:pt>
                <c:pt idx="34">
                  <c:v>-0.0817450000000002</c:v>
                </c:pt>
                <c:pt idx="35">
                  <c:v>0.129223</c:v>
                </c:pt>
                <c:pt idx="36">
                  <c:v>-0.0614590000000001</c:v>
                </c:pt>
                <c:pt idx="37">
                  <c:v>0.0320489999999998</c:v>
                </c:pt>
                <c:pt idx="38">
                  <c:v>-0.094195</c:v>
                </c:pt>
                <c:pt idx="39">
                  <c:v>0.0470009999999998</c:v>
                </c:pt>
                <c:pt idx="40">
                  <c:v>0.0544959999999999</c:v>
                </c:pt>
                <c:pt idx="41">
                  <c:v>0.0177999999999998</c:v>
                </c:pt>
                <c:pt idx="42">
                  <c:v>-1.233456000000001</c:v>
                </c:pt>
                <c:pt idx="43">
                  <c:v>-0.873345</c:v>
                </c:pt>
                <c:pt idx="44">
                  <c:v>-0.543598999999999</c:v>
                </c:pt>
                <c:pt idx="45">
                  <c:v>0.638012</c:v>
                </c:pt>
                <c:pt idx="46">
                  <c:v>0.0956589999999999</c:v>
                </c:pt>
                <c:pt idx="47">
                  <c:v>0.226468</c:v>
                </c:pt>
                <c:pt idx="48">
                  <c:v>0.507011</c:v>
                </c:pt>
                <c:pt idx="49">
                  <c:v>0.952635</c:v>
                </c:pt>
                <c:pt idx="50">
                  <c:v>0.32959</c:v>
                </c:pt>
                <c:pt idx="51">
                  <c:v>0.330937</c:v>
                </c:pt>
                <c:pt idx="52">
                  <c:v>-0.204993</c:v>
                </c:pt>
                <c:pt idx="53">
                  <c:v>0.389601999999999</c:v>
                </c:pt>
                <c:pt idx="54">
                  <c:v>0.155364</c:v>
                </c:pt>
                <c:pt idx="55">
                  <c:v>0.499118</c:v>
                </c:pt>
                <c:pt idx="56">
                  <c:v>-0.0384730000000002</c:v>
                </c:pt>
                <c:pt idx="57">
                  <c:v>0.281961</c:v>
                </c:pt>
                <c:pt idx="58">
                  <c:v>0.129577</c:v>
                </c:pt>
                <c:pt idx="59">
                  <c:v>0.370581</c:v>
                </c:pt>
                <c:pt idx="60">
                  <c:v>0.306027</c:v>
                </c:pt>
                <c:pt idx="61">
                  <c:v>0.204777</c:v>
                </c:pt>
                <c:pt idx="62">
                  <c:v>0.538036</c:v>
                </c:pt>
                <c:pt idx="63">
                  <c:v>0.421714</c:v>
                </c:pt>
                <c:pt idx="64">
                  <c:v>0.33217</c:v>
                </c:pt>
                <c:pt idx="65">
                  <c:v>0.163122</c:v>
                </c:pt>
                <c:pt idx="66">
                  <c:v>-0.0317690000000002</c:v>
                </c:pt>
                <c:pt idx="67">
                  <c:v>0.1507</c:v>
                </c:pt>
                <c:pt idx="68">
                  <c:v>0.591646</c:v>
                </c:pt>
                <c:pt idx="69">
                  <c:v>-0.025873</c:v>
                </c:pt>
                <c:pt idx="70">
                  <c:v>-0.0618990000000004</c:v>
                </c:pt>
                <c:pt idx="71">
                  <c:v>0.27158</c:v>
                </c:pt>
                <c:pt idx="72">
                  <c:v>0.412181</c:v>
                </c:pt>
                <c:pt idx="73">
                  <c:v>0.173375</c:v>
                </c:pt>
                <c:pt idx="74">
                  <c:v>0.393161</c:v>
                </c:pt>
                <c:pt idx="75">
                  <c:v>0.0792579999999998</c:v>
                </c:pt>
              </c:numCache>
            </c:numRef>
          </c:xVal>
          <c:yVal>
            <c:numRef>
              <c:f>'Prediction (Test)'!$O$2:$O$77</c:f>
              <c:numCache>
                <c:formatCode>0.00000</c:formatCode>
                <c:ptCount val="76"/>
                <c:pt idx="0">
                  <c:v>0.3490964</c:v>
                </c:pt>
                <c:pt idx="1">
                  <c:v>0.2748687</c:v>
                </c:pt>
                <c:pt idx="2">
                  <c:v>0.3516327</c:v>
                </c:pt>
                <c:pt idx="3">
                  <c:v>0.2167236</c:v>
                </c:pt>
                <c:pt idx="4">
                  <c:v>0.34184</c:v>
                </c:pt>
                <c:pt idx="5">
                  <c:v>0.3024707</c:v>
                </c:pt>
                <c:pt idx="6">
                  <c:v>0.3093155</c:v>
                </c:pt>
                <c:pt idx="7">
                  <c:v>0.1651231</c:v>
                </c:pt>
                <c:pt idx="8">
                  <c:v>0.3158146</c:v>
                </c:pt>
                <c:pt idx="9">
                  <c:v>0.3017589</c:v>
                </c:pt>
                <c:pt idx="10">
                  <c:v>0.295162</c:v>
                </c:pt>
                <c:pt idx="11">
                  <c:v>0.4312855</c:v>
                </c:pt>
                <c:pt idx="12">
                  <c:v>0.3224018</c:v>
                </c:pt>
                <c:pt idx="13">
                  <c:v>0.3640072</c:v>
                </c:pt>
                <c:pt idx="14">
                  <c:v>0.0775515</c:v>
                </c:pt>
                <c:pt idx="15">
                  <c:v>0.3053595</c:v>
                </c:pt>
                <c:pt idx="16">
                  <c:v>0.3695466</c:v>
                </c:pt>
                <c:pt idx="17">
                  <c:v>0.4297186</c:v>
                </c:pt>
                <c:pt idx="18">
                  <c:v>0.3859817</c:v>
                </c:pt>
                <c:pt idx="19">
                  <c:v>0.6546378</c:v>
                </c:pt>
                <c:pt idx="20">
                  <c:v>0.4137861</c:v>
                </c:pt>
                <c:pt idx="21">
                  <c:v>0.5898958</c:v>
                </c:pt>
                <c:pt idx="22">
                  <c:v>0.5250037</c:v>
                </c:pt>
                <c:pt idx="23">
                  <c:v>0.494663</c:v>
                </c:pt>
                <c:pt idx="24">
                  <c:v>0.5320054</c:v>
                </c:pt>
                <c:pt idx="25">
                  <c:v>0.5506243</c:v>
                </c:pt>
                <c:pt idx="26">
                  <c:v>0.5274877</c:v>
                </c:pt>
                <c:pt idx="27">
                  <c:v>0.3140879</c:v>
                </c:pt>
                <c:pt idx="28">
                  <c:v>0.2030727</c:v>
                </c:pt>
                <c:pt idx="29">
                  <c:v>0.3437691</c:v>
                </c:pt>
                <c:pt idx="30">
                  <c:v>0.1361992</c:v>
                </c:pt>
                <c:pt idx="31">
                  <c:v>0.1587286</c:v>
                </c:pt>
                <c:pt idx="32">
                  <c:v>0.1057084</c:v>
                </c:pt>
                <c:pt idx="33">
                  <c:v>0.1519293</c:v>
                </c:pt>
                <c:pt idx="34">
                  <c:v>0.1935347</c:v>
                </c:pt>
                <c:pt idx="35">
                  <c:v>0.1797337</c:v>
                </c:pt>
                <c:pt idx="36">
                  <c:v>0.1935347</c:v>
                </c:pt>
                <c:pt idx="37">
                  <c:v>0.1706005</c:v>
                </c:pt>
                <c:pt idx="38">
                  <c:v>0.1287927</c:v>
                </c:pt>
                <c:pt idx="39">
                  <c:v>0.2586815</c:v>
                </c:pt>
                <c:pt idx="40">
                  <c:v>0.1634487</c:v>
                </c:pt>
                <c:pt idx="41">
                  <c:v>0.1033745</c:v>
                </c:pt>
                <c:pt idx="42">
                  <c:v>-0.5619497</c:v>
                </c:pt>
                <c:pt idx="43">
                  <c:v>-0.427243</c:v>
                </c:pt>
                <c:pt idx="44">
                  <c:v>-0.5592633</c:v>
                </c:pt>
                <c:pt idx="45">
                  <c:v>0.5184068</c:v>
                </c:pt>
                <c:pt idx="46">
                  <c:v>0.3886226</c:v>
                </c:pt>
                <c:pt idx="47">
                  <c:v>0.4555939</c:v>
                </c:pt>
                <c:pt idx="48">
                  <c:v>0.5807103</c:v>
                </c:pt>
                <c:pt idx="49">
                  <c:v>0.4971993</c:v>
                </c:pt>
                <c:pt idx="50">
                  <c:v>0.429921</c:v>
                </c:pt>
                <c:pt idx="51">
                  <c:v>0.3652313</c:v>
                </c:pt>
                <c:pt idx="52">
                  <c:v>0.142646</c:v>
                </c:pt>
                <c:pt idx="53">
                  <c:v>0.4858823</c:v>
                </c:pt>
                <c:pt idx="54">
                  <c:v>0.3164218</c:v>
                </c:pt>
                <c:pt idx="55">
                  <c:v>0.3072886</c:v>
                </c:pt>
                <c:pt idx="56">
                  <c:v>0.2425466</c:v>
                </c:pt>
                <c:pt idx="57">
                  <c:v>0.4091706</c:v>
                </c:pt>
                <c:pt idx="58">
                  <c:v>0.267867</c:v>
                </c:pt>
                <c:pt idx="59">
                  <c:v>0.3280913</c:v>
                </c:pt>
                <c:pt idx="60">
                  <c:v>0.4301234</c:v>
                </c:pt>
                <c:pt idx="61">
                  <c:v>0.4325096</c:v>
                </c:pt>
                <c:pt idx="62">
                  <c:v>0.3442262</c:v>
                </c:pt>
                <c:pt idx="63">
                  <c:v>0.4182515</c:v>
                </c:pt>
                <c:pt idx="64">
                  <c:v>0.4724338</c:v>
                </c:pt>
                <c:pt idx="65">
                  <c:v>0.3630475</c:v>
                </c:pt>
                <c:pt idx="66">
                  <c:v>0.1471637</c:v>
                </c:pt>
                <c:pt idx="67">
                  <c:v>0.2772026</c:v>
                </c:pt>
                <c:pt idx="68">
                  <c:v>0.5226175</c:v>
                </c:pt>
                <c:pt idx="69">
                  <c:v>0.1865853</c:v>
                </c:pt>
                <c:pt idx="70">
                  <c:v>0.2213391</c:v>
                </c:pt>
                <c:pt idx="71">
                  <c:v>0.2792818</c:v>
                </c:pt>
                <c:pt idx="72">
                  <c:v>0.402319</c:v>
                </c:pt>
                <c:pt idx="73">
                  <c:v>0.4093207</c:v>
                </c:pt>
                <c:pt idx="74">
                  <c:v>0.337577</c:v>
                </c:pt>
                <c:pt idx="75">
                  <c:v>0.3191082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33464"/>
        <c:axId val="2076736600"/>
      </c:scatterChart>
      <c:valAx>
        <c:axId val="2076733464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736600"/>
        <c:crosses val="autoZero"/>
        <c:crossBetween val="midCat"/>
      </c:valAx>
      <c:valAx>
        <c:axId val="2076736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733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463614524305"/>
          <c:y val="0.503472649021275"/>
          <c:w val="0.252354164990402"/>
          <c:h val="0.08680562914159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127000</xdr:colOff>
      <xdr:row>25</xdr:row>
      <xdr:rowOff>63500</xdr:rowOff>
    </xdr:from>
    <xdr:to>
      <xdr:col>34</xdr:col>
      <xdr:colOff>533400</xdr:colOff>
      <xdr:row>56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1104900</xdr:colOff>
      <xdr:row>6</xdr:row>
      <xdr:rowOff>101600</xdr:rowOff>
    </xdr:from>
    <xdr:to>
      <xdr:col>43</xdr:col>
      <xdr:colOff>88900</xdr:colOff>
      <xdr:row>41</xdr:row>
      <xdr:rowOff>101600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736600</xdr:colOff>
      <xdr:row>12</xdr:row>
      <xdr:rowOff>25400</xdr:rowOff>
    </xdr:from>
    <xdr:to>
      <xdr:col>30</xdr:col>
      <xdr:colOff>584200</xdr:colOff>
      <xdr:row>55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53</xdr:row>
      <xdr:rowOff>76200</xdr:rowOff>
    </xdr:from>
    <xdr:to>
      <xdr:col>32</xdr:col>
      <xdr:colOff>0</xdr:colOff>
      <xdr:row>89</xdr:row>
      <xdr:rowOff>139700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127000</xdr:colOff>
      <xdr:row>56</xdr:row>
      <xdr:rowOff>139700</xdr:rowOff>
    </xdr:from>
    <xdr:to>
      <xdr:col>32</xdr:col>
      <xdr:colOff>177800</xdr:colOff>
      <xdr:row>89</xdr:row>
      <xdr:rowOff>12700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533400</xdr:colOff>
      <xdr:row>58</xdr:row>
      <xdr:rowOff>114300</xdr:rowOff>
    </xdr:from>
    <xdr:to>
      <xdr:col>31</xdr:col>
      <xdr:colOff>241300</xdr:colOff>
      <xdr:row>82</xdr:row>
      <xdr:rowOff>127000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21</xdr:row>
      <xdr:rowOff>88900</xdr:rowOff>
    </xdr:from>
    <xdr:to>
      <xdr:col>33</xdr:col>
      <xdr:colOff>88900</xdr:colOff>
      <xdr:row>52</xdr:row>
      <xdr:rowOff>139700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12700</xdr:colOff>
      <xdr:row>53</xdr:row>
      <xdr:rowOff>50800</xdr:rowOff>
    </xdr:from>
    <xdr:to>
      <xdr:col>28</xdr:col>
      <xdr:colOff>508000</xdr:colOff>
      <xdr:row>84</xdr:row>
      <xdr:rowOff>12700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4</xdr:row>
      <xdr:rowOff>76200</xdr:rowOff>
    </xdr:from>
    <xdr:to>
      <xdr:col>23</xdr:col>
      <xdr:colOff>444500</xdr:colOff>
      <xdr:row>28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558800</xdr:colOff>
      <xdr:row>17</xdr:row>
      <xdr:rowOff>12700</xdr:rowOff>
    </xdr:from>
    <xdr:to>
      <xdr:col>41</xdr:col>
      <xdr:colOff>330200</xdr:colOff>
      <xdr:row>41</xdr:row>
      <xdr:rowOff>12700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520700</xdr:colOff>
      <xdr:row>35</xdr:row>
      <xdr:rowOff>114300</xdr:rowOff>
    </xdr:from>
    <xdr:to>
      <xdr:col>86</xdr:col>
      <xdr:colOff>546100</xdr:colOff>
      <xdr:row>68</xdr:row>
      <xdr:rowOff>25400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393700</xdr:colOff>
      <xdr:row>103</xdr:row>
      <xdr:rowOff>38100</xdr:rowOff>
    </xdr:from>
    <xdr:to>
      <xdr:col>84</xdr:col>
      <xdr:colOff>444500</xdr:colOff>
      <xdr:row>135</xdr:row>
      <xdr:rowOff>101600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381000</xdr:colOff>
      <xdr:row>83</xdr:row>
      <xdr:rowOff>76200</xdr:rowOff>
    </xdr:from>
    <xdr:to>
      <xdr:col>79</xdr:col>
      <xdr:colOff>152400</xdr:colOff>
      <xdr:row>107</xdr:row>
      <xdr:rowOff>88900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74</xdr:col>
      <xdr:colOff>596900</xdr:colOff>
      <xdr:row>107</xdr:row>
      <xdr:rowOff>63500</xdr:rowOff>
    </xdr:from>
    <xdr:to>
      <xdr:col>83</xdr:col>
      <xdr:colOff>571500</xdr:colOff>
      <xdr:row>132</xdr:row>
      <xdr:rowOff>76200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1968500</xdr:colOff>
      <xdr:row>27</xdr:row>
      <xdr:rowOff>76200</xdr:rowOff>
    </xdr:from>
    <xdr:to>
      <xdr:col>22</xdr:col>
      <xdr:colOff>368300</xdr:colOff>
      <xdr:row>57</xdr:row>
      <xdr:rowOff>50800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444500</xdr:colOff>
      <xdr:row>43</xdr:row>
      <xdr:rowOff>114300</xdr:rowOff>
    </xdr:from>
    <xdr:to>
      <xdr:col>21</xdr:col>
      <xdr:colOff>342900</xdr:colOff>
      <xdr:row>77</xdr:row>
      <xdr:rowOff>76200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43"/>
  <sheetViews>
    <sheetView tabSelected="1" topLeftCell="A101" workbookViewId="0">
      <selection activeCell="Z143" sqref="Z143"/>
    </sheetView>
  </sheetViews>
  <sheetFormatPr baseColWidth="10" defaultColWidth="8.83203125" defaultRowHeight="12" x14ac:dyDescent="0"/>
  <cols>
    <col min="1" max="1" width="11.6640625" customWidth="1"/>
    <col min="2" max="2" width="8.5" customWidth="1"/>
    <col min="3" max="3" width="6.5" customWidth="1"/>
    <col min="4" max="5" width="6" customWidth="1"/>
    <col min="6" max="6" width="8.1640625" customWidth="1"/>
    <col min="7" max="7" width="8" customWidth="1"/>
    <col min="8" max="8" width="7.33203125" customWidth="1"/>
    <col min="9" max="9" width="8.1640625" customWidth="1"/>
    <col min="10" max="10" width="7.1640625" customWidth="1"/>
    <col min="11" max="12" width="6.5" customWidth="1"/>
    <col min="13" max="13" width="3.83203125" hidden="1" customWidth="1"/>
    <col min="14" max="14" width="5.5" style="50" customWidth="1"/>
    <col min="15" max="15" width="8.6640625" customWidth="1"/>
    <col min="16" max="16" width="8.1640625" customWidth="1"/>
    <col min="17" max="17" width="7.5" customWidth="1"/>
    <col min="18" max="18" width="10.6640625" customWidth="1"/>
    <col min="19" max="19" width="9" customWidth="1"/>
    <col min="20" max="20" width="11.6640625" customWidth="1"/>
    <col min="21" max="21" width="12.1640625" customWidth="1"/>
    <col min="22" max="22" width="9.6640625" customWidth="1"/>
    <col min="23" max="23" width="6.1640625" customWidth="1"/>
    <col min="24" max="25" width="8.5" customWidth="1"/>
    <col min="26" max="26" width="12.5" customWidth="1"/>
    <col min="27" max="27" width="2.6640625" customWidth="1"/>
    <col min="28" max="29" width="11.5" customWidth="1"/>
    <col min="30" max="30" width="6.5" customWidth="1"/>
    <col min="31" max="31" width="6" customWidth="1"/>
    <col min="32" max="33" width="9.83203125" customWidth="1"/>
    <col min="34" max="34" width="2.6640625" customWidth="1"/>
    <col min="35" max="35" width="3.1640625" customWidth="1"/>
    <col min="36" max="37" width="6.83203125" customWidth="1"/>
    <col min="38" max="38" width="3.5" customWidth="1"/>
    <col min="39" max="39" width="4.5" customWidth="1"/>
    <col min="40" max="41" width="6.83203125" customWidth="1"/>
    <col min="42" max="42" width="18.5" customWidth="1"/>
    <col min="43" max="43" width="7.5" customWidth="1"/>
    <col min="45" max="48" width="8.5" customWidth="1"/>
    <col min="49" max="49" width="8.83203125" customWidth="1"/>
    <col min="50" max="50" width="9.33203125" customWidth="1"/>
    <col min="51" max="51" width="11.5" customWidth="1"/>
    <col min="52" max="52" width="8.83203125" customWidth="1"/>
    <col min="53" max="54" width="7.6640625" customWidth="1"/>
    <col min="57" max="58" width="11.83203125" customWidth="1"/>
    <col min="59" max="59" width="12.5" customWidth="1"/>
    <col min="60" max="60" width="4.5" customWidth="1"/>
    <col min="61" max="61" width="6.33203125" style="2" customWidth="1"/>
    <col min="62" max="62" width="9.83203125" style="2" customWidth="1"/>
    <col min="63" max="63" width="11.6640625" style="2" customWidth="1"/>
    <col min="64" max="64" width="2.5" style="7" customWidth="1"/>
    <col min="65" max="65" width="5.1640625" customWidth="1"/>
    <col min="66" max="66" width="3" customWidth="1"/>
    <col min="67" max="67" width="11.1640625" style="2" customWidth="1"/>
    <col min="68" max="68" width="7.1640625" style="2" customWidth="1"/>
    <col min="69" max="69" width="11.6640625" style="2" customWidth="1"/>
    <col min="70" max="70" width="2.6640625" style="7" customWidth="1"/>
    <col min="71" max="71" width="5.83203125" customWidth="1"/>
    <col min="72" max="72" width="3.5" customWidth="1"/>
    <col min="73" max="73" width="12.5" customWidth="1"/>
    <col min="74" max="74" width="7.5" customWidth="1"/>
    <col min="75" max="75" width="12.5" customWidth="1"/>
    <col min="76" max="76" width="3" style="7" customWidth="1"/>
    <col min="77" max="77" width="4.5" customWidth="1"/>
    <col min="78" max="78" width="2.83203125" style="7" customWidth="1"/>
    <col min="79" max="79" width="10.5" customWidth="1"/>
    <col min="80" max="80" width="8.6640625" customWidth="1"/>
    <col min="81" max="81" width="5.5" customWidth="1"/>
    <col min="82" max="82" width="10.5" customWidth="1"/>
    <col min="83" max="83" width="10.5" style="7" customWidth="1"/>
    <col min="84" max="84" width="11.5" customWidth="1"/>
    <col min="85" max="85" width="10" customWidth="1"/>
    <col min="91" max="91" width="12.5" customWidth="1"/>
  </cols>
  <sheetData>
    <row r="1" spans="1:101" s="9" customFormat="1">
      <c r="A1" s="9" t="s">
        <v>0</v>
      </c>
      <c r="B1" s="9" t="s">
        <v>196</v>
      </c>
      <c r="C1" s="9" t="s">
        <v>31</v>
      </c>
      <c r="D1" s="9" t="s">
        <v>197</v>
      </c>
      <c r="E1" s="9" t="s">
        <v>198</v>
      </c>
      <c r="F1" s="9" t="s">
        <v>26</v>
      </c>
      <c r="G1" s="9" t="s">
        <v>199</v>
      </c>
      <c r="H1" s="9" t="s">
        <v>200</v>
      </c>
      <c r="I1" s="9" t="s">
        <v>1</v>
      </c>
      <c r="J1" s="9" t="s">
        <v>203</v>
      </c>
      <c r="K1" s="9" t="s">
        <v>204</v>
      </c>
      <c r="L1" s="9" t="s">
        <v>205</v>
      </c>
      <c r="N1" s="49" t="s">
        <v>4</v>
      </c>
      <c r="O1" s="8" t="s">
        <v>201</v>
      </c>
      <c r="P1" s="48" t="s">
        <v>206</v>
      </c>
      <c r="Q1" s="8" t="s">
        <v>202</v>
      </c>
      <c r="R1" s="48" t="s">
        <v>207</v>
      </c>
      <c r="AE1" s="9" t="s">
        <v>2</v>
      </c>
      <c r="AI1" s="9" t="s">
        <v>3</v>
      </c>
      <c r="AM1" s="9" t="s">
        <v>4</v>
      </c>
      <c r="AP1" s="9" t="s">
        <v>5</v>
      </c>
    </row>
    <row r="2" spans="1:101">
      <c r="A2" s="5" t="s">
        <v>195</v>
      </c>
      <c r="T2" s="68" t="s">
        <v>21</v>
      </c>
      <c r="U2" s="69"/>
      <c r="V2" s="69"/>
      <c r="AS2" t="s">
        <v>10</v>
      </c>
      <c r="BA2" s="68" t="s">
        <v>21</v>
      </c>
      <c r="BB2" s="69"/>
      <c r="BC2" s="69"/>
    </row>
    <row r="3" spans="1:101">
      <c r="A3" s="47"/>
      <c r="T3" s="9" t="s">
        <v>27</v>
      </c>
      <c r="U3" s="9" t="s">
        <v>28</v>
      </c>
      <c r="V3" s="9" t="s">
        <v>29</v>
      </c>
      <c r="AQ3" t="s">
        <v>8</v>
      </c>
      <c r="AR3" t="s">
        <v>30</v>
      </c>
      <c r="AS3" t="s">
        <v>9</v>
      </c>
      <c r="AW3" s="20" t="s">
        <v>15</v>
      </c>
      <c r="AX3" s="5" t="s">
        <v>16</v>
      </c>
      <c r="AY3" s="19" t="s">
        <v>17</v>
      </c>
      <c r="AZ3" s="1" t="s">
        <v>18</v>
      </c>
      <c r="BA3" s="9" t="s">
        <v>27</v>
      </c>
      <c r="BB3" s="9" t="s">
        <v>28</v>
      </c>
      <c r="BC3" s="9" t="s">
        <v>29</v>
      </c>
      <c r="BE3" s="9" t="s">
        <v>50</v>
      </c>
      <c r="BF3" s="9" t="s">
        <v>53</v>
      </c>
      <c r="BG3" s="9" t="s">
        <v>52</v>
      </c>
      <c r="BH3" s="9" t="s">
        <v>51</v>
      </c>
      <c r="BI3" s="9" t="s">
        <v>57</v>
      </c>
      <c r="BJ3" s="9" t="s">
        <v>62</v>
      </c>
      <c r="BK3" s="9" t="s">
        <v>63</v>
      </c>
      <c r="BL3" s="22" t="s">
        <v>51</v>
      </c>
      <c r="BM3" s="9" t="s">
        <v>54</v>
      </c>
      <c r="BN3" s="9" t="s">
        <v>51</v>
      </c>
      <c r="BO3" s="9" t="s">
        <v>58</v>
      </c>
      <c r="BP3" s="9"/>
      <c r="BQ3" s="9" t="s">
        <v>63</v>
      </c>
      <c r="BR3" s="22" t="s">
        <v>51</v>
      </c>
      <c r="BS3" s="9" t="s">
        <v>55</v>
      </c>
      <c r="BT3" s="9" t="s">
        <v>51</v>
      </c>
      <c r="BU3" s="9" t="s">
        <v>59</v>
      </c>
      <c r="BV3" s="9"/>
      <c r="BW3" s="9" t="s">
        <v>63</v>
      </c>
      <c r="BX3" s="22" t="s">
        <v>51</v>
      </c>
      <c r="BY3" s="9" t="s">
        <v>56</v>
      </c>
      <c r="BZ3" s="22" t="s">
        <v>51</v>
      </c>
      <c r="CA3" s="9" t="s">
        <v>60</v>
      </c>
      <c r="CB3" s="9"/>
      <c r="CC3" s="9"/>
      <c r="CD3" s="9" t="s">
        <v>63</v>
      </c>
      <c r="CE3" s="22" t="s">
        <v>51</v>
      </c>
      <c r="CF3" s="18" t="s">
        <v>34</v>
      </c>
      <c r="CG3" s="18" t="s">
        <v>35</v>
      </c>
      <c r="CH3" s="18" t="s">
        <v>36</v>
      </c>
      <c r="CI3" s="18" t="s">
        <v>37</v>
      </c>
      <c r="CJ3" s="18" t="s">
        <v>38</v>
      </c>
      <c r="CK3" s="18" t="s">
        <v>39</v>
      </c>
      <c r="CL3" s="18" t="s">
        <v>40</v>
      </c>
      <c r="CM3" s="18" t="s">
        <v>41</v>
      </c>
      <c r="CN3" s="18" t="s">
        <v>42</v>
      </c>
      <c r="CO3" s="18" t="s">
        <v>43</v>
      </c>
      <c r="CP3" s="18" t="s">
        <v>44</v>
      </c>
      <c r="CQ3" s="18" t="s">
        <v>45</v>
      </c>
      <c r="CR3" s="18" t="s">
        <v>46</v>
      </c>
      <c r="CS3" s="18" t="s">
        <v>47</v>
      </c>
      <c r="CT3" s="18" t="s">
        <v>48</v>
      </c>
      <c r="CU3" s="18" t="s">
        <v>49</v>
      </c>
      <c r="CV3" s="18" t="s">
        <v>61</v>
      </c>
      <c r="CW3" s="18" t="s">
        <v>64</v>
      </c>
    </row>
    <row r="4" spans="1:101">
      <c r="A4" s="47" t="s">
        <v>65</v>
      </c>
      <c r="B4">
        <v>-0.67</v>
      </c>
      <c r="C4">
        <v>-0.33</v>
      </c>
      <c r="D4">
        <v>0</v>
      </c>
      <c r="E4">
        <v>0</v>
      </c>
      <c r="F4">
        <v>-0.33</v>
      </c>
      <c r="G4">
        <v>-0.67</v>
      </c>
      <c r="H4">
        <v>-1</v>
      </c>
      <c r="I4">
        <v>-0.67</v>
      </c>
      <c r="J4">
        <v>0</v>
      </c>
      <c r="K4">
        <v>-0.33</v>
      </c>
      <c r="L4">
        <v>0</v>
      </c>
      <c r="M4" s="1"/>
      <c r="N4" s="50">
        <v>0</v>
      </c>
      <c r="O4">
        <f t="shared" ref="O4:O35" si="0">AVERAGE(B4:N4)</f>
        <v>-0.33333333333333331</v>
      </c>
      <c r="P4" s="2">
        <f t="shared" ref="P4:P35" si="1">MEDIAN(B4:N4)</f>
        <v>-0.33</v>
      </c>
      <c r="Q4">
        <f t="shared" ref="Q4:Q35" si="2">STDEV(B4:N4)</f>
        <v>0.34903329701368391</v>
      </c>
      <c r="R4" s="2">
        <f t="shared" ref="R4:R35" si="3">(PERCENTILE(B4:N4,0.75)-PERCENTILE(B4:N4,0.25))/2</f>
        <v>0.33500000000000002</v>
      </c>
      <c r="S4" s="5"/>
      <c r="T4" s="10">
        <f>IF(B4&lt;-0.6,1,0)+IF(C4&lt;-0.6,1,0)+IF(D4&lt;-0.6,1,0)+IF(E4&lt;-0.6,1,0)+IF(F4&lt;-0.6,1,0)+IF(G4&lt;-0.6,1,0)+IF(H4&lt;-0.6,1,0)+IF(I4&lt;-0.6,1,0)+IF(J4&lt;-0.6,1,0)+IF(K4&lt;-0.6,1,0)+IF(L4&lt;-0.6,1,0)+IF(N4&lt;-0.6,1,0)</f>
        <v>4</v>
      </c>
      <c r="U4" s="70">
        <f>12-T4-V4</f>
        <v>8</v>
      </c>
      <c r="V4" s="10">
        <f>IF(B4&gt;0.6,1,0)+IF(C4&gt;0.6,1,0)+IF(D4&gt;0.6,1,0)+IF(E4&gt;0.6,1,0)+IF(F4&gt;0.6,1,0)+IF(G4&gt;0.6,1,0)+IF(H4&gt;0.6,1,0)+IF(I4&gt;0.6,1,0)+IF(J4&gt;0.6,1,0)+IF(K4&gt;0.6,1,0)+IF(L4&gt;0.6,1,0)+IF(N4&gt;0.6,1,0)</f>
        <v>0</v>
      </c>
      <c r="W4">
        <f t="shared" ref="W4:W67" si="4">SUM(T4*T4,U4*U4,V4*V4)</f>
        <v>80</v>
      </c>
      <c r="Z4" s="1"/>
      <c r="AA4" s="5"/>
      <c r="AD4" s="1"/>
      <c r="AE4" s="5"/>
      <c r="AH4" s="1"/>
      <c r="AI4" s="5"/>
      <c r="AL4" s="1"/>
      <c r="AM4" s="5"/>
      <c r="AN4" s="2"/>
      <c r="AP4" s="19" t="e">
        <f>MEDIAN(B4,#REF!,#REF!,F4,J4,M4,R4,V4,Z4,AD4,AH4,AL4)</f>
        <v>#REF!</v>
      </c>
      <c r="AQ4" t="e">
        <f>STDEV(#REF!,#REF!,F4,J4,M4,R4,V4,Z4,AD4,AH4,AL4)</f>
        <v>#REF!</v>
      </c>
      <c r="AR4" t="e">
        <f t="shared" ref="AR4:AR43" si="5">(AP4+1)/2</f>
        <v>#REF!</v>
      </c>
      <c r="AS4" t="e">
        <f t="shared" ref="AS4:AS9" si="6">LN(AR4/(1-AR4))</f>
        <v>#REF!</v>
      </c>
      <c r="AT4" s="3" t="s">
        <v>19</v>
      </c>
      <c r="AU4" s="5" t="e">
        <f>MEDIAN(AP4,AP5,AP16,AP17,AP36)</f>
        <v>#REF!</v>
      </c>
      <c r="AV4" s="5" t="e">
        <f>MEDIAN(AP6,AP7,AP18,AP19,AP37)</f>
        <v>#REF!</v>
      </c>
      <c r="AW4" s="5" t="e">
        <f>MEDIAN(AP8,AP9,AP20,AP21,AP38)</f>
        <v>#REF!</v>
      </c>
      <c r="AX4" s="5" t="e">
        <f>MEDIAN(AP10,AP11,AP22,AP23,AP39)</f>
        <v>#REF!</v>
      </c>
      <c r="AY4" s="10" t="e">
        <f>IF(B4&lt;-0.6,1,0)+IF(#REF!&lt;-0.6,1,0)+IF(#REF!&lt;-0.6,1,0)+IF(F4&lt;-0.6,1,0)+IF(M4&lt;-0.6,1,0)+IF(R4&lt;-0.6,1,0)+IF(Z4&lt;-0.6,1,0)+IF(AD4&lt;-0.6,1,0)+IF(AH4&lt;-0.6,1,0)+IF(AL4&lt;-0.6,1,0)</f>
        <v>#REF!</v>
      </c>
      <c r="AZ4" s="16" t="e">
        <f t="shared" ref="AZ4:AZ43" si="7">10-AY4-BA4</f>
        <v>#REF!</v>
      </c>
      <c r="BA4" s="10" t="e">
        <f>IF(B4&gt;0.6,1,0)+IF(#REF!&gt;0.6,1,0)+IF(#REF!&gt;0.6,1,0)+IF(F4&gt;0.6,1,0)+IF(M4&gt;0.6,1,0)+IF(R4&gt;0.6,1,0)+IF(Z4&gt;0.6,1,0)+IF(AD4&gt;0.6,1,0)+IF(AH4&gt;0.6,1,0)+IF(AL4&gt;0.6,1,0)</f>
        <v>#REF!</v>
      </c>
      <c r="BB4" t="e">
        <f t="shared" ref="BB4:BB43" si="8">SUM(AY4*AY4,AZ4*AZ4,BA4*BA4)</f>
        <v>#REF!</v>
      </c>
      <c r="BC4">
        <f t="shared" ref="BC4:BC43" si="9">-1.365+1.11432*CE4</f>
        <v>0.35105279999999994</v>
      </c>
      <c r="BD4" t="e">
        <f t="shared" ref="BD4:BD43" si="10">BC4-AP4</f>
        <v>#REF!</v>
      </c>
      <c r="BE4" s="20" t="e">
        <f t="shared" ref="BE4:BE43" si="11">ABS((BC4-$AU$6)/$AU$7)</f>
        <v>#REF!</v>
      </c>
      <c r="BF4" s="7" t="e">
        <f t="shared" ref="BF4:BF43" si="12">2*(1-NORMSDIST(BE4))</f>
        <v>#REF!</v>
      </c>
      <c r="BG4" s="7" t="e">
        <f>SQRT(BE4^2+#REF!^2+#REF!^2)</f>
        <v>#REF!</v>
      </c>
      <c r="BH4" s="36" t="e">
        <f>SQRT(BE4^2+#REF!^2+#REF!^2)</f>
        <v>#REF!</v>
      </c>
      <c r="BI4" s="29" t="e">
        <f>SQRT(BE4^2+#REF!^2)</f>
        <v>#REF!</v>
      </c>
      <c r="BJ4" s="7" t="e">
        <f>BF4*#REF!*#REF!</f>
        <v>#REF!</v>
      </c>
      <c r="BK4" t="e">
        <f t="shared" ref="BK4:BK43" si="13">ABS((BC4-$AV$6)/$AV$7)</f>
        <v>#REF!</v>
      </c>
      <c r="BL4" t="e">
        <f t="shared" ref="BL4:BL43" si="14">2*(1-NORMSDIST(BK4))</f>
        <v>#REF!</v>
      </c>
      <c r="BM4" s="7" t="e">
        <f>SQRT(BK4^2+#REF!^2+#REF!^2)</f>
        <v>#REF!</v>
      </c>
      <c r="BN4" s="7" t="e">
        <f>SQRT(BK4^2+#REF!^2+#REF!^2)</f>
        <v>#REF!</v>
      </c>
      <c r="BO4" s="7" t="e">
        <f>SQRT(BK4^2+#REF!^2)</f>
        <v>#REF!</v>
      </c>
      <c r="BP4" s="7" t="e">
        <f>BL4*#REF!*#REF!</f>
        <v>#REF!</v>
      </c>
      <c r="BQ4" t="e">
        <f t="shared" ref="BQ4:BQ43" si="15">ABS((BC4-$AW$6)/$AW$7)</f>
        <v>#REF!</v>
      </c>
      <c r="BR4" t="e">
        <f t="shared" ref="BR4:BR43" si="16">2*(1-NORMSDIST(BQ4))</f>
        <v>#REF!</v>
      </c>
      <c r="BS4" s="29" t="e">
        <f>SQRT(BQ4^2+#REF!^2+#REF!^2)</f>
        <v>#REF!</v>
      </c>
      <c r="BT4" s="7" t="e">
        <f>SQRT(BQ4^2+#REF!^2+#REF!^2)</f>
        <v>#REF!</v>
      </c>
      <c r="BU4" s="7" t="e">
        <f>SQRT(BQ4^2+#REF!^2)</f>
        <v>#REF!</v>
      </c>
      <c r="BV4" s="7" t="e">
        <f>BR4*#REF!*#REF!</f>
        <v>#REF!</v>
      </c>
      <c r="BW4" t="e">
        <f t="shared" ref="BW4:BW43" si="17">ABS((BC4-$AX$6)/$AX$7)</f>
        <v>#REF!</v>
      </c>
      <c r="BX4" s="7" t="e">
        <f t="shared" ref="BX4:BX43" si="18">2*(1-NORMSDIST(BW4))</f>
        <v>#REF!</v>
      </c>
      <c r="BY4" s="28" t="e">
        <f>SQRT(BW4^2+#REF!^2+#REF!^2)</f>
        <v>#REF!</v>
      </c>
      <c r="BZ4" s="29" t="e">
        <f>SQRT(BW4^2+#REF!^2+#REF!^2)</f>
        <v>#REF!</v>
      </c>
      <c r="CA4" s="29" t="e">
        <f>SQRT(BW4^2+#REF!^2+#REF!^2)</f>
        <v>#REF!</v>
      </c>
      <c r="CB4" s="23" t="e">
        <f>SQRT(BW4^2+#REF!^2)</f>
        <v>#REF!</v>
      </c>
      <c r="CC4" s="7" t="e">
        <f>BX4*#REF!*#REF!</f>
        <v>#REF!</v>
      </c>
      <c r="CD4" s="17">
        <v>0.5</v>
      </c>
      <c r="CE4" s="17">
        <v>1.54</v>
      </c>
      <c r="CF4" s="17">
        <v>7.0000000000000007E-2</v>
      </c>
      <c r="CG4" s="17">
        <v>0.7</v>
      </c>
      <c r="CH4" s="17">
        <v>1.46</v>
      </c>
      <c r="CI4" s="17">
        <v>0.13</v>
      </c>
      <c r="CJ4" s="17">
        <v>0.14000000000000001</v>
      </c>
      <c r="CK4" s="17">
        <v>0.02</v>
      </c>
      <c r="CL4" s="17">
        <v>0.41</v>
      </c>
      <c r="CM4" s="17">
        <v>-0.76</v>
      </c>
      <c r="CN4" s="17">
        <v>0.27</v>
      </c>
      <c r="CO4" s="17">
        <v>7.0000000000000019E-3</v>
      </c>
      <c r="CP4" s="17">
        <v>0.33</v>
      </c>
      <c r="CQ4" s="17">
        <v>0.43</v>
      </c>
      <c r="CR4" s="17">
        <v>2.7</v>
      </c>
      <c r="CS4" s="17">
        <v>2.8</v>
      </c>
      <c r="CT4">
        <v>-0.32</v>
      </c>
      <c r="CU4">
        <v>1.64</v>
      </c>
    </row>
    <row r="5" spans="1:101">
      <c r="A5" s="47" t="s">
        <v>66</v>
      </c>
      <c r="B5">
        <v>-0.67</v>
      </c>
      <c r="C5">
        <v>0</v>
      </c>
      <c r="D5">
        <v>0</v>
      </c>
      <c r="E5">
        <v>-1</v>
      </c>
      <c r="F5">
        <v>0</v>
      </c>
      <c r="G5">
        <v>-0.67</v>
      </c>
      <c r="H5">
        <v>-1</v>
      </c>
      <c r="I5">
        <v>-1</v>
      </c>
      <c r="J5">
        <v>-0.33</v>
      </c>
      <c r="K5">
        <v>-0.33</v>
      </c>
      <c r="L5">
        <v>0</v>
      </c>
      <c r="M5" s="1"/>
      <c r="N5" s="50">
        <v>-0.67</v>
      </c>
      <c r="O5">
        <f t="shared" si="0"/>
        <v>-0.47249999999999998</v>
      </c>
      <c r="P5" s="2">
        <f t="shared" si="1"/>
        <v>-0.5</v>
      </c>
      <c r="Q5">
        <f t="shared" si="2"/>
        <v>0.41400757568826302</v>
      </c>
      <c r="R5" s="2">
        <f t="shared" si="3"/>
        <v>0.37625000000000003</v>
      </c>
      <c r="S5" s="5"/>
      <c r="T5" s="10">
        <f t="shared" ref="T5:T68" si="19">IF(B5&lt;-0.6,1,0)+IF(C5&lt;-0.6,1,0)+IF(D5&lt;-0.6,1,0)+IF(E5&lt;-0.6,1,0)+IF(F5&lt;-0.6,1,0)+IF(G5&lt;-0.6,1,0)+IF(H5&lt;-0.6,1,0)+IF(I5&lt;-0.6,1,0)+IF(J5&lt;-0.6,1,0)+IF(K5&lt;-0.6,1,0)+IF(L5&lt;-0.6,1,0)+IF(N5&lt;-0.6,1,0)</f>
        <v>6</v>
      </c>
      <c r="U5" s="70">
        <f t="shared" ref="U5:U68" si="20">12-T5-V5</f>
        <v>6</v>
      </c>
      <c r="V5" s="10">
        <f t="shared" ref="V5:V68" si="21">IF(B5&gt;0.6,1,0)+IF(C5&gt;0.6,1,0)+IF(D5&gt;0.6,1,0)+IF(E5&gt;0.6,1,0)+IF(F5&gt;0.6,1,0)+IF(G5&gt;0.6,1,0)+IF(H5&gt;0.6,1,0)+IF(I5&gt;0.6,1,0)+IF(J5&gt;0.6,1,0)+IF(K5&gt;0.6,1,0)+IF(L5&gt;0.6,1,0)+IF(N5&gt;0.6,1,0)</f>
        <v>0</v>
      </c>
      <c r="W5">
        <f t="shared" si="4"/>
        <v>72</v>
      </c>
      <c r="Z5" s="1"/>
      <c r="AA5" s="5"/>
      <c r="AD5" s="1"/>
      <c r="AE5" s="5"/>
      <c r="AH5" s="1"/>
      <c r="AI5" s="5"/>
      <c r="AL5" s="1"/>
      <c r="AM5" s="5"/>
      <c r="AN5" s="2"/>
      <c r="AP5" s="19" t="e">
        <f>MEDIAN(B5,#REF!,#REF!,F5,J5,M5,R5,V5,Z5,AD5,AH5,AL5)</f>
        <v>#REF!</v>
      </c>
      <c r="AQ5" t="e">
        <f>STDEV(#REF!,#REF!,F5,J5,M5,R5,V5,Z5,AD5,AH5,AL5)</f>
        <v>#REF!</v>
      </c>
      <c r="AR5" t="e">
        <f t="shared" si="5"/>
        <v>#REF!</v>
      </c>
      <c r="AS5" t="e">
        <f t="shared" si="6"/>
        <v>#REF!</v>
      </c>
      <c r="AT5" s="3" t="s">
        <v>20</v>
      </c>
      <c r="AU5" s="4" t="e">
        <f>MEDIAN(AP12,AP24,AP25,AP32,AP40)</f>
        <v>#REF!</v>
      </c>
      <c r="AV5" s="4" t="e">
        <f>MEDIAN(AP13,AP26,AP27,AP33,AP41)</f>
        <v>#REF!</v>
      </c>
      <c r="AW5" s="4" t="e">
        <f>MEDIAN(AP14,AP28,AP29,AP34,AP42)</f>
        <v>#REF!</v>
      </c>
      <c r="AX5" s="4" t="e">
        <f>MEDIAN(AP15,AP30,AP31,AP35,AP43)</f>
        <v>#REF!</v>
      </c>
      <c r="AY5" s="10" t="e">
        <f>IF(B5&lt;-0.6,1,0)+IF(#REF!&lt;-0.6,1,0)+IF(#REF!&lt;-0.6,1,0)+IF(F5&lt;-0.6,1,0)+IF(M5&lt;-0.6,1,0)+IF(R5&lt;-0.6,1,0)+IF(Z5&lt;-0.6,1,0)+IF(AD5&lt;-0.6,1,0)+IF(AH5&lt;-0.6,1,0)+IF(AL5&lt;-0.6,1,0)</f>
        <v>#REF!</v>
      </c>
      <c r="AZ5" s="14" t="e">
        <f t="shared" si="7"/>
        <v>#REF!</v>
      </c>
      <c r="BA5" s="10" t="e">
        <f>IF(B5&gt;0.6,1,0)+IF(#REF!&gt;0.6,1,0)+IF(#REF!&gt;0.6,1,0)+IF(F5&gt;0.6,1,0)+IF(M5&gt;0.6,1,0)+IF(R5&gt;0.6,1,0)+IF(Z5&gt;0.6,1,0)+IF(AD5&gt;0.6,1,0)+IF(AH5&gt;0.6,1,0)+IF(AL5&gt;0.6,1,0)</f>
        <v>#REF!</v>
      </c>
      <c r="BB5" t="e">
        <f t="shared" si="8"/>
        <v>#REF!</v>
      </c>
      <c r="BC5">
        <f t="shared" si="9"/>
        <v>0.52934399999999981</v>
      </c>
      <c r="BD5" t="e">
        <f t="shared" si="10"/>
        <v>#REF!</v>
      </c>
      <c r="BE5" s="20" t="e">
        <f t="shared" si="11"/>
        <v>#REF!</v>
      </c>
      <c r="BF5" s="7" t="e">
        <f t="shared" si="12"/>
        <v>#REF!</v>
      </c>
      <c r="BG5" s="7" t="e">
        <f>SQRT(BE5^2+#REF!^2+#REF!^2)</f>
        <v>#REF!</v>
      </c>
      <c r="BH5" s="7" t="e">
        <f>SQRT(BE5^2+#REF!^2+#REF!^2)</f>
        <v>#REF!</v>
      </c>
      <c r="BI5" s="29" t="e">
        <f>SQRT(BE5^2+#REF!^2)</f>
        <v>#REF!</v>
      </c>
      <c r="BJ5" s="7" t="e">
        <f>BF5*#REF!*#REF!</f>
        <v>#REF!</v>
      </c>
      <c r="BK5" t="e">
        <f t="shared" si="13"/>
        <v>#REF!</v>
      </c>
      <c r="BL5" t="e">
        <f t="shared" si="14"/>
        <v>#REF!</v>
      </c>
      <c r="BM5" s="7" t="e">
        <f>SQRT(BK5^2+#REF!^2+#REF!^2)</f>
        <v>#REF!</v>
      </c>
      <c r="BN5" s="7" t="e">
        <f>SQRT(BK5^2+#REF!^2+#REF!^2)</f>
        <v>#REF!</v>
      </c>
      <c r="BO5" s="7" t="e">
        <f>SQRT(BK5^2+#REF!^2)</f>
        <v>#REF!</v>
      </c>
      <c r="BP5" s="7" t="e">
        <f>BL5*#REF!*#REF!</f>
        <v>#REF!</v>
      </c>
      <c r="BQ5" t="e">
        <f t="shared" si="15"/>
        <v>#REF!</v>
      </c>
      <c r="BR5" t="e">
        <f t="shared" si="16"/>
        <v>#REF!</v>
      </c>
      <c r="BS5" s="29" t="e">
        <f>SQRT(BQ5^2+#REF!^2+#REF!^2)</f>
        <v>#REF!</v>
      </c>
      <c r="BT5" s="7" t="e">
        <f>SQRT(BQ5^2+#REF!^2+#REF!^2)</f>
        <v>#REF!</v>
      </c>
      <c r="BU5" s="7" t="e">
        <f>SQRT(BQ5^2+#REF!^2)</f>
        <v>#REF!</v>
      </c>
      <c r="BV5" s="7" t="e">
        <f>BR5*#REF!*#REF!</f>
        <v>#REF!</v>
      </c>
      <c r="BW5" t="e">
        <f t="shared" si="17"/>
        <v>#REF!</v>
      </c>
      <c r="BX5" s="7" t="e">
        <f t="shared" si="18"/>
        <v>#REF!</v>
      </c>
      <c r="BY5" s="28" t="e">
        <f>SQRT(BW5^2+#REF!^2+#REF!^2)</f>
        <v>#REF!</v>
      </c>
      <c r="BZ5" s="23" t="e">
        <f>SQRT(BW5^2+#REF!^2+#REF!^2)</f>
        <v>#REF!</v>
      </c>
      <c r="CA5" s="29" t="e">
        <f>SQRT(BW5^2+#REF!^2+#REF!^2)</f>
        <v>#REF!</v>
      </c>
      <c r="CB5" s="34" t="e">
        <f>SQRT(BW5^2+#REF!^2)</f>
        <v>#REF!</v>
      </c>
      <c r="CC5" s="7" t="e">
        <f>BX5*#REF!*#REF!</f>
        <v>#REF!</v>
      </c>
      <c r="CD5" s="17">
        <v>1.06</v>
      </c>
      <c r="CE5" s="17">
        <v>1.7</v>
      </c>
      <c r="CF5" s="17">
        <v>0.06</v>
      </c>
      <c r="CG5" s="17">
        <v>1.01</v>
      </c>
      <c r="CH5" s="17">
        <v>1.72</v>
      </c>
      <c r="CI5" s="17">
        <v>0.12</v>
      </c>
      <c r="CJ5" s="17">
        <v>3.0000000000000001E-3</v>
      </c>
      <c r="CK5" s="17">
        <v>0.17</v>
      </c>
      <c r="CL5" s="17">
        <v>0.67</v>
      </c>
      <c r="CM5" s="17">
        <v>-0.28999999999999998</v>
      </c>
      <c r="CN5" s="17">
        <v>0.14000000000000001</v>
      </c>
      <c r="CO5" s="17">
        <v>-0.04</v>
      </c>
      <c r="CP5" s="17">
        <v>0.12</v>
      </c>
      <c r="CQ5" s="17">
        <v>0.27</v>
      </c>
      <c r="CR5" s="17">
        <v>2.56</v>
      </c>
      <c r="CS5" s="17">
        <v>2.5299999999999998</v>
      </c>
      <c r="CT5">
        <v>-0.42</v>
      </c>
      <c r="CU5">
        <v>2.52</v>
      </c>
    </row>
    <row r="6" spans="1:101">
      <c r="A6" s="47" t="s">
        <v>67</v>
      </c>
      <c r="B6">
        <v>-0.67</v>
      </c>
      <c r="C6">
        <v>0.33</v>
      </c>
      <c r="D6">
        <v>-0.33</v>
      </c>
      <c r="E6">
        <v>0.33</v>
      </c>
      <c r="F6">
        <v>0.33</v>
      </c>
      <c r="G6">
        <v>0</v>
      </c>
      <c r="H6">
        <v>0</v>
      </c>
      <c r="I6">
        <v>-0.67</v>
      </c>
      <c r="J6">
        <v>-0.33</v>
      </c>
      <c r="K6">
        <v>-0.67</v>
      </c>
      <c r="L6">
        <v>0</v>
      </c>
      <c r="M6" s="1"/>
      <c r="N6" s="50">
        <v>-0.67</v>
      </c>
      <c r="O6">
        <f t="shared" si="0"/>
        <v>-0.19583333333333333</v>
      </c>
      <c r="P6" s="2">
        <f t="shared" si="1"/>
        <v>-0.16500000000000001</v>
      </c>
      <c r="Q6">
        <f t="shared" si="2"/>
        <v>0.41339961589755075</v>
      </c>
      <c r="R6" s="2">
        <f t="shared" si="3"/>
        <v>0.37625000000000003</v>
      </c>
      <c r="S6" s="5"/>
      <c r="T6" s="10">
        <f t="shared" si="19"/>
        <v>4</v>
      </c>
      <c r="U6" s="70">
        <f t="shared" si="20"/>
        <v>8</v>
      </c>
      <c r="V6" s="10">
        <f t="shared" si="21"/>
        <v>0</v>
      </c>
      <c r="W6">
        <f t="shared" si="4"/>
        <v>80</v>
      </c>
      <c r="Z6" s="1"/>
      <c r="AA6" s="5"/>
      <c r="AD6" s="1"/>
      <c r="AE6" s="5"/>
      <c r="AH6" s="1"/>
      <c r="AI6" s="5"/>
      <c r="AL6" s="1"/>
      <c r="AM6" s="5"/>
      <c r="AN6" s="2"/>
      <c r="AP6" s="19" t="e">
        <f>MEDIAN(B6,#REF!,#REF!,F6,J6,M6,R6,V6,Z6,AD6,AH6,AL6)</f>
        <v>#REF!</v>
      </c>
      <c r="AQ6" t="e">
        <f>STDEV(#REF!,#REF!,F6,J6,M6,R6,V6,Z6,AD6,AH6,AL6)</f>
        <v>#REF!</v>
      </c>
      <c r="AR6" t="e">
        <f t="shared" si="5"/>
        <v>#REF!</v>
      </c>
      <c r="AS6" t="e">
        <f t="shared" si="6"/>
        <v>#REF!</v>
      </c>
      <c r="AT6" s="3" t="s">
        <v>32</v>
      </c>
      <c r="AU6" s="8" t="e">
        <f>MEDIAN(AP4,AP5,AP16,AP17,AP36,AP12,AP24,AP25,AP32,AP40)</f>
        <v>#REF!</v>
      </c>
      <c r="AV6" s="9" t="e">
        <f>MEDIAN(AP6,AP7,AP18,AP19,AP37,AP13,AP26,AP27,AP33,AP41)</f>
        <v>#REF!</v>
      </c>
      <c r="AW6" s="9" t="e">
        <f>MEDIAN(AP8,AP9,AP20,AP21,AP38,AP14,AP28,AP29,AP34,AP42)</f>
        <v>#REF!</v>
      </c>
      <c r="AX6" s="9" t="e">
        <f>MEDIAN(AP10,AP11,AP22,AP23,AP39,AP15,AP30,AP31,AP35,AP43)</f>
        <v>#REF!</v>
      </c>
      <c r="AY6" s="10" t="e">
        <f>IF(B6&lt;-0.6,1,0)+IF(#REF!&lt;-0.6,1,0)+IF(#REF!&lt;-0.6,1,0)+IF(F6&lt;-0.6,1,0)+IF(M6&lt;-0.6,1,0)+IF(R6&lt;-0.6,1,0)+IF(Z6&lt;-0.6,1,0)+IF(AD6&lt;-0.6,1,0)+IF(AH6&lt;-0.6,1,0)+IF(AL6&lt;-0.6,1,0)</f>
        <v>#REF!</v>
      </c>
      <c r="AZ6" s="16" t="e">
        <f t="shared" si="7"/>
        <v>#REF!</v>
      </c>
      <c r="BA6" s="10" t="e">
        <f>IF(B6&gt;0.6,1,0)+IF(#REF!&gt;0.6,1,0)+IF(#REF!&gt;0.6,1,0)+IF(F6&gt;0.6,1,0)+IF(M6&gt;0.6,1,0)+IF(R6&gt;0.6,1,0)+IF(Z6&gt;0.6,1,0)+IF(AD6&gt;0.6,1,0)+IF(AH6&gt;0.6,1,0)+IF(AL6&gt;0.6,1,0)</f>
        <v>#REF!</v>
      </c>
      <c r="BB6" t="e">
        <f t="shared" si="8"/>
        <v>#REF!</v>
      </c>
      <c r="BC6">
        <f t="shared" si="9"/>
        <v>2.7900000000000036E-2</v>
      </c>
      <c r="BD6" t="e">
        <f t="shared" si="10"/>
        <v>#REF!</v>
      </c>
      <c r="BE6" s="5" t="e">
        <f t="shared" si="11"/>
        <v>#REF!</v>
      </c>
      <c r="BF6" s="7" t="e">
        <f t="shared" si="12"/>
        <v>#REF!</v>
      </c>
      <c r="BG6" s="7" t="e">
        <f>SQRT(BE6^2+#REF!^2+#REF!^2)</f>
        <v>#REF!</v>
      </c>
      <c r="BH6" s="36" t="e">
        <f>SQRT(BE6^2+#REF!^2+#REF!^2)</f>
        <v>#REF!</v>
      </c>
      <c r="BI6" s="36" t="e">
        <f>SQRT(BE6^2+#REF!^2)</f>
        <v>#REF!</v>
      </c>
      <c r="BJ6" s="7" t="e">
        <f>BF6*#REF!*#REF!</f>
        <v>#REF!</v>
      </c>
      <c r="BK6" t="e">
        <f t="shared" si="13"/>
        <v>#REF!</v>
      </c>
      <c r="BL6" s="7" t="e">
        <f t="shared" si="14"/>
        <v>#REF!</v>
      </c>
      <c r="BM6" s="7" t="e">
        <f>SQRT(BK6^2+#REF!^2+#REF!^2)</f>
        <v>#REF!</v>
      </c>
      <c r="BN6" s="7" t="e">
        <f>SQRT(BK6^2+#REF!^2+#REF!^2)</f>
        <v>#REF!</v>
      </c>
      <c r="BO6" s="7" t="e">
        <f>SQRT(BK6^2+#REF!^2)</f>
        <v>#REF!</v>
      </c>
      <c r="BP6" s="7" t="e">
        <f>BL6*#REF!*#REF!</f>
        <v>#REF!</v>
      </c>
      <c r="BQ6" t="e">
        <f t="shared" si="15"/>
        <v>#REF!</v>
      </c>
      <c r="BR6" s="7" t="e">
        <f t="shared" si="16"/>
        <v>#REF!</v>
      </c>
      <c r="BS6" s="29" t="e">
        <f>SQRT(BQ6^2+#REF!^2+#REF!^2)</f>
        <v>#REF!</v>
      </c>
      <c r="BT6" s="7" t="e">
        <f>SQRT(BQ6^2+#REF!^2+#REF!^2)</f>
        <v>#REF!</v>
      </c>
      <c r="BU6" s="7" t="e">
        <f>SQRT(BQ6^2+#REF!^2)</f>
        <v>#REF!</v>
      </c>
      <c r="BV6" s="7" t="e">
        <f>BR6*#REF!*#REF!</f>
        <v>#REF!</v>
      </c>
      <c r="BW6" t="e">
        <f t="shared" si="17"/>
        <v>#REF!</v>
      </c>
      <c r="BX6" s="7" t="e">
        <f t="shared" si="18"/>
        <v>#REF!</v>
      </c>
      <c r="BY6" s="7" t="e">
        <f>SQRT(BW6^2+#REF!^2+#REF!^2)</f>
        <v>#REF!</v>
      </c>
      <c r="BZ6" s="29" t="e">
        <f>SQRT(BW6^2+#REF!^2+#REF!^2)</f>
        <v>#REF!</v>
      </c>
      <c r="CA6" s="29" t="e">
        <f>SQRT(BW6^2+#REF!^2+#REF!^2)</f>
        <v>#REF!</v>
      </c>
      <c r="CB6" s="29" t="e">
        <f>SQRT(BW6^2+#REF!^2)</f>
        <v>#REF!</v>
      </c>
      <c r="CC6" s="7" t="e">
        <f>BX6*#REF!*#REF!</f>
        <v>#REF!</v>
      </c>
      <c r="CD6" s="17">
        <v>0.45</v>
      </c>
      <c r="CE6" s="17">
        <v>1.25</v>
      </c>
      <c r="CF6" s="17">
        <v>0.11</v>
      </c>
      <c r="CG6" s="17">
        <v>0.7</v>
      </c>
      <c r="CH6" s="17">
        <v>1.42</v>
      </c>
      <c r="CI6" s="17">
        <v>0.17</v>
      </c>
      <c r="CJ6" s="17">
        <v>0.14000000000000001</v>
      </c>
      <c r="CK6" s="17">
        <v>0.38</v>
      </c>
      <c r="CL6" s="17">
        <v>0.51</v>
      </c>
      <c r="CM6" s="17">
        <v>-0.54</v>
      </c>
      <c r="CN6" s="17">
        <v>0.22</v>
      </c>
      <c r="CO6" s="17">
        <v>1.0000000000000002E-3</v>
      </c>
      <c r="CP6" s="17">
        <v>0.34</v>
      </c>
      <c r="CQ6" s="17">
        <v>0.48</v>
      </c>
      <c r="CR6" s="17">
        <v>3.36</v>
      </c>
      <c r="CS6" s="17">
        <v>3.17</v>
      </c>
      <c r="CT6">
        <v>-0.14000000000000001</v>
      </c>
      <c r="CU6">
        <v>1.83</v>
      </c>
    </row>
    <row r="7" spans="1:101">
      <c r="A7" s="47" t="s">
        <v>68</v>
      </c>
      <c r="B7">
        <v>-0.67</v>
      </c>
      <c r="C7">
        <v>0</v>
      </c>
      <c r="D7">
        <v>0</v>
      </c>
      <c r="E7">
        <v>-1</v>
      </c>
      <c r="F7">
        <v>0.33</v>
      </c>
      <c r="G7">
        <v>0.33</v>
      </c>
      <c r="H7">
        <v>0</v>
      </c>
      <c r="I7">
        <v>0.33</v>
      </c>
      <c r="J7">
        <v>0</v>
      </c>
      <c r="K7">
        <v>-0.33</v>
      </c>
      <c r="L7">
        <v>0.33</v>
      </c>
      <c r="M7" s="1"/>
      <c r="N7" s="50">
        <v>-0.33</v>
      </c>
      <c r="O7">
        <f t="shared" si="0"/>
        <v>-8.4166666666666654E-2</v>
      </c>
      <c r="P7" s="2">
        <f t="shared" si="1"/>
        <v>0</v>
      </c>
      <c r="Q7">
        <f t="shared" si="2"/>
        <v>0.4282407634907629</v>
      </c>
      <c r="R7" s="2">
        <f t="shared" si="3"/>
        <v>0.33</v>
      </c>
      <c r="S7" s="5"/>
      <c r="T7" s="10">
        <f t="shared" si="19"/>
        <v>2</v>
      </c>
      <c r="U7" s="70">
        <f t="shared" si="20"/>
        <v>10</v>
      </c>
      <c r="V7" s="10">
        <f t="shared" si="21"/>
        <v>0</v>
      </c>
      <c r="W7">
        <f t="shared" si="4"/>
        <v>104</v>
      </c>
      <c r="Z7" s="1"/>
      <c r="AA7" s="5"/>
      <c r="AD7" s="1"/>
      <c r="AE7" s="5"/>
      <c r="AH7" s="1"/>
      <c r="AI7" s="5"/>
      <c r="AL7" s="1"/>
      <c r="AM7" s="5"/>
      <c r="AN7" s="2"/>
      <c r="AP7" s="19" t="e">
        <f>MEDIAN(B7,#REF!,#REF!,F7,J7,M7,R7,V7,Z7,AD7,AH7,AL7)</f>
        <v>#REF!</v>
      </c>
      <c r="AQ7" t="e">
        <f>STDEV(#REF!,#REF!,F7,J7,M7,R7,V7,Z7,AD7,AH7,AL7)</f>
        <v>#REF!</v>
      </c>
      <c r="AR7" t="e">
        <f t="shared" si="5"/>
        <v>#REF!</v>
      </c>
      <c r="AS7" t="e">
        <f t="shared" si="6"/>
        <v>#REF!</v>
      </c>
      <c r="AT7" s="3" t="s">
        <v>33</v>
      </c>
      <c r="AU7" s="2" t="e">
        <f>STDEV(AP4,AP5,AP16,AP17,AP36,AP12,AP24,AP25,AP32,AP40)</f>
        <v>#REF!</v>
      </c>
      <c r="AV7" s="9" t="e">
        <f>STDEV(AP6,AP7,AP18,AP19,AP37,AP13,AP26,AP27,AP33,AP41)</f>
        <v>#REF!</v>
      </c>
      <c r="AW7" s="9" t="e">
        <f>STDEV(AP8,AP9,AP20,AP21,AP38,AP14,AP28,AP29,AP34,AP42)</f>
        <v>#REF!</v>
      </c>
      <c r="AX7" s="9" t="e">
        <f>STDEV(AP10,AP11,AP22,AP23,AP39,AP15,AP30,AP31,AP35,AP43)</f>
        <v>#REF!</v>
      </c>
      <c r="AY7" s="16" t="e">
        <f>IF(B7&lt;-0.6,1,0)+IF(#REF!&lt;-0.6,1,0)+IF(#REF!&lt;-0.6,1,0)+IF(F7&lt;-0.6,1,0)+IF(M7&lt;-0.6,1,0)+IF(R7&lt;-0.6,1,0)+IF(Z7&lt;-0.6,1,0)+IF(AD7&lt;-0.6,1,0)+IF(AH7&lt;-0.6,1,0)+IF(AL7&lt;-0.6,1,0)</f>
        <v>#REF!</v>
      </c>
      <c r="AZ7" s="14" t="e">
        <f t="shared" si="7"/>
        <v>#REF!</v>
      </c>
      <c r="BA7" s="10" t="e">
        <f>IF(B7&gt;0.6,1,0)+IF(#REF!&gt;0.6,1,0)+IF(#REF!&gt;0.6,1,0)+IF(F7&gt;0.6,1,0)+IF(M7&gt;0.6,1,0)+IF(R7&gt;0.6,1,0)+IF(Z7&gt;0.6,1,0)+IF(AD7&gt;0.6,1,0)+IF(AH7&gt;0.6,1,0)+IF(AL7&gt;0.6,1,0)</f>
        <v>#REF!</v>
      </c>
      <c r="BB7" t="e">
        <f t="shared" si="8"/>
        <v>#REF!</v>
      </c>
      <c r="BC7">
        <f t="shared" si="9"/>
        <v>-0.60726239999999998</v>
      </c>
      <c r="BD7" t="e">
        <f t="shared" si="10"/>
        <v>#REF!</v>
      </c>
      <c r="BE7" s="5" t="e">
        <f t="shared" si="11"/>
        <v>#REF!</v>
      </c>
      <c r="BF7" s="7" t="e">
        <f t="shared" si="12"/>
        <v>#REF!</v>
      </c>
      <c r="BG7" s="7" t="e">
        <f>SQRT(BE7^2+#REF!^2+#REF!^2)</f>
        <v>#REF!</v>
      </c>
      <c r="BH7" s="7" t="e">
        <f>SQRT(BE7^2+#REF!^2+#REF!^2)</f>
        <v>#REF!</v>
      </c>
      <c r="BI7" s="29" t="e">
        <f>SQRT(BE7^2+#REF!^2)</f>
        <v>#REF!</v>
      </c>
      <c r="BJ7" s="7" t="e">
        <f>BF7*#REF!*#REF!</f>
        <v>#REF!</v>
      </c>
      <c r="BK7" t="e">
        <f t="shared" si="13"/>
        <v>#REF!</v>
      </c>
      <c r="BL7" s="7" t="e">
        <f t="shared" si="14"/>
        <v>#REF!</v>
      </c>
      <c r="BM7" s="7" t="e">
        <f>SQRT(BK7^2+#REF!^2+#REF!^2)</f>
        <v>#REF!</v>
      </c>
      <c r="BN7" s="32" t="e">
        <f>SQRT(BK7^2+#REF!^2+#REF!^2)</f>
        <v>#REF!</v>
      </c>
      <c r="BO7" s="31" t="e">
        <f>SQRT(BK7^2+#REF!^2)</f>
        <v>#REF!</v>
      </c>
      <c r="BP7" s="7" t="e">
        <f>BL7*#REF!*#REF!</f>
        <v>#REF!</v>
      </c>
      <c r="BQ7" t="e">
        <f t="shared" si="15"/>
        <v>#REF!</v>
      </c>
      <c r="BR7" s="7" t="e">
        <f t="shared" si="16"/>
        <v>#REF!</v>
      </c>
      <c r="BS7" s="28" t="e">
        <f>SQRT(BQ7^2+#REF!^2+#REF!^2)</f>
        <v>#REF!</v>
      </c>
      <c r="BT7" s="7" t="e">
        <f>SQRT(BQ7^2+#REF!^2+#REF!^2)</f>
        <v>#REF!</v>
      </c>
      <c r="BU7" s="7" t="e">
        <f>SQRT(BQ7^2+#REF!^2)</f>
        <v>#REF!</v>
      </c>
      <c r="BV7" s="7" t="e">
        <f>BR7*#REF!*#REF!</f>
        <v>#REF!</v>
      </c>
      <c r="BW7" t="e">
        <f t="shared" si="17"/>
        <v>#REF!</v>
      </c>
      <c r="BX7" s="7" t="e">
        <f t="shared" si="18"/>
        <v>#REF!</v>
      </c>
      <c r="BY7" s="7" t="e">
        <f>SQRT(BW7^2+#REF!^2+#REF!^2)</f>
        <v>#REF!</v>
      </c>
      <c r="BZ7" s="29" t="e">
        <f>SQRT(BW7^2+#REF!^2+#REF!^2)</f>
        <v>#REF!</v>
      </c>
      <c r="CA7" s="29" t="e">
        <f>SQRT(BW7^2+#REF!^2+#REF!^2)</f>
        <v>#REF!</v>
      </c>
      <c r="CB7" s="29" t="e">
        <f>SQRT(BW7^2+#REF!^2)</f>
        <v>#REF!</v>
      </c>
      <c r="CC7" s="7" t="e">
        <f>BX7*#REF!*#REF!</f>
        <v>#REF!</v>
      </c>
      <c r="CD7" s="17">
        <v>0.49</v>
      </c>
      <c r="CE7" s="17">
        <v>0.68</v>
      </c>
      <c r="CF7" s="17">
        <v>0.11</v>
      </c>
      <c r="CG7" s="17">
        <v>0.8</v>
      </c>
      <c r="CH7" s="17">
        <v>1.23</v>
      </c>
      <c r="CI7" s="17">
        <v>0.22</v>
      </c>
      <c r="CJ7" s="17">
        <v>0.18</v>
      </c>
      <c r="CK7" s="17">
        <v>1.4</v>
      </c>
      <c r="CL7" s="17">
        <v>1.96</v>
      </c>
      <c r="CM7" s="17">
        <v>-0.67</v>
      </c>
      <c r="CN7" s="17">
        <v>0.12</v>
      </c>
      <c r="CO7" s="17">
        <v>-0.18</v>
      </c>
      <c r="CP7" s="17">
        <v>0.12</v>
      </c>
      <c r="CQ7" s="17">
        <v>0.85</v>
      </c>
      <c r="CR7" s="17">
        <v>5.2</v>
      </c>
      <c r="CS7" s="17">
        <v>5.19</v>
      </c>
      <c r="CT7">
        <v>-0.06</v>
      </c>
      <c r="CU7">
        <v>1.82</v>
      </c>
    </row>
    <row r="8" spans="1:101">
      <c r="A8" s="47" t="s">
        <v>69</v>
      </c>
      <c r="B8">
        <v>-0.33</v>
      </c>
      <c r="C8">
        <v>-0.33</v>
      </c>
      <c r="D8">
        <v>0.33</v>
      </c>
      <c r="E8">
        <v>0</v>
      </c>
      <c r="F8">
        <v>0.33</v>
      </c>
      <c r="G8">
        <v>0</v>
      </c>
      <c r="H8">
        <v>-0.33</v>
      </c>
      <c r="I8">
        <v>0.67</v>
      </c>
      <c r="J8">
        <v>0</v>
      </c>
      <c r="K8">
        <v>0.33</v>
      </c>
      <c r="L8">
        <v>0</v>
      </c>
      <c r="M8" s="1"/>
      <c r="N8" s="50">
        <v>-0.67</v>
      </c>
      <c r="O8">
        <f t="shared" si="0"/>
        <v>0</v>
      </c>
      <c r="P8" s="2">
        <f t="shared" si="1"/>
        <v>0</v>
      </c>
      <c r="Q8">
        <f t="shared" si="2"/>
        <v>0.37552387649546581</v>
      </c>
      <c r="R8" s="2">
        <f t="shared" si="3"/>
        <v>0.33</v>
      </c>
      <c r="S8" s="5"/>
      <c r="T8" s="10">
        <f t="shared" si="19"/>
        <v>1</v>
      </c>
      <c r="U8" s="70">
        <f t="shared" si="20"/>
        <v>10</v>
      </c>
      <c r="V8" s="10">
        <f t="shared" si="21"/>
        <v>1</v>
      </c>
      <c r="W8">
        <f t="shared" si="4"/>
        <v>102</v>
      </c>
      <c r="Z8" s="1"/>
      <c r="AA8" s="5"/>
      <c r="AD8" s="1"/>
      <c r="AE8" s="5"/>
      <c r="AH8" s="1"/>
      <c r="AI8" s="5"/>
      <c r="AL8" s="1"/>
      <c r="AM8" s="5"/>
      <c r="AN8" s="2"/>
      <c r="AP8" s="19" t="e">
        <f>MEDIAN(B8,#REF!,#REF!,F8,J8,M8,R8,V8,Z8,AD8,AH8,AL8)</f>
        <v>#REF!</v>
      </c>
      <c r="AQ8" s="2" t="e">
        <f>STDEV(#REF!,#REF!,F8,J8,M8,R8,V8,Z8,AD8,AH8,AL8)</f>
        <v>#REF!</v>
      </c>
      <c r="AR8" t="e">
        <f t="shared" si="5"/>
        <v>#REF!</v>
      </c>
      <c r="AS8" t="e">
        <f t="shared" si="6"/>
        <v>#REF!</v>
      </c>
      <c r="AT8" s="11">
        <v>3</v>
      </c>
      <c r="AU8" s="12"/>
      <c r="AV8" s="11"/>
      <c r="AW8" s="11"/>
      <c r="AX8" s="13"/>
      <c r="AY8" s="16" t="e">
        <f>IF(B8&lt;-0.6,1,0)+IF(#REF!&lt;-0.6,1,0)+IF(#REF!&lt;-0.6,1,0)+IF(F8&lt;-0.6,1,0)+IF(M8&lt;-0.6,1,0)+IF(R8&lt;-0.6,1,0)+IF(Z8&lt;-0.6,1,0)+IF(AD8&lt;-0.6,1,0)+IF(AH8&lt;-0.6,1,0)+IF(AL8&lt;-0.6,1,0)</f>
        <v>#REF!</v>
      </c>
      <c r="AZ8" s="14" t="e">
        <f t="shared" si="7"/>
        <v>#REF!</v>
      </c>
      <c r="BA8" s="10" t="e">
        <f>IF(B8&gt;0.6,1,0)+IF(#REF!&gt;0.6,1,0)+IF(#REF!&gt;0.6,1,0)+IF(F8&gt;0.6,1,0)+IF(M8&gt;0.6,1,0)+IF(R8&gt;0.6,1,0)+IF(Z8&gt;0.6,1,0)+IF(AD8&gt;0.6,1,0)+IF(AH8&gt;0.6,1,0)+IF(AL8&gt;0.6,1,0)</f>
        <v>#REF!</v>
      </c>
      <c r="BB8" t="e">
        <f t="shared" si="8"/>
        <v>#REF!</v>
      </c>
      <c r="BC8">
        <f t="shared" si="9"/>
        <v>-0.33982559999999995</v>
      </c>
      <c r="BD8" t="e">
        <f t="shared" si="10"/>
        <v>#REF!</v>
      </c>
      <c r="BE8" s="21" t="e">
        <f t="shared" si="11"/>
        <v>#REF!</v>
      </c>
      <c r="BF8" s="7" t="e">
        <f t="shared" si="12"/>
        <v>#REF!</v>
      </c>
      <c r="BG8" s="7" t="e">
        <f>SQRT(BE8^2+#REF!^2+#REF!^2)</f>
        <v>#REF!</v>
      </c>
      <c r="BH8" s="7" t="e">
        <f>SQRT(BE8^2+#REF!^2+#REF!^2)</f>
        <v>#REF!</v>
      </c>
      <c r="BI8" s="29" t="e">
        <f>SQRT(BE8^2+#REF!^2)</f>
        <v>#REF!</v>
      </c>
      <c r="BJ8" s="7" t="e">
        <f>BF8*#REF!*#REF!</f>
        <v>#REF!</v>
      </c>
      <c r="BK8" t="e">
        <f t="shared" si="13"/>
        <v>#REF!</v>
      </c>
      <c r="BL8" s="7" t="e">
        <f t="shared" si="14"/>
        <v>#REF!</v>
      </c>
      <c r="BM8" s="7" t="e">
        <f>SQRT(BK8^2+#REF!^2+#REF!^2)</f>
        <v>#REF!</v>
      </c>
      <c r="BN8" s="32" t="e">
        <f>SQRT(BK8^2+#REF!^2+#REF!^2)</f>
        <v>#REF!</v>
      </c>
      <c r="BO8" s="31" t="e">
        <f>SQRT(BK8^2+#REF!^2)</f>
        <v>#REF!</v>
      </c>
      <c r="BP8" s="7" t="e">
        <f>BL8*#REF!*#REF!</f>
        <v>#REF!</v>
      </c>
      <c r="BQ8" t="e">
        <f t="shared" si="15"/>
        <v>#REF!</v>
      </c>
      <c r="BR8" s="7" t="e">
        <f t="shared" si="16"/>
        <v>#REF!</v>
      </c>
      <c r="BS8" s="29" t="e">
        <f>SQRT(BQ8^2+#REF!^2+#REF!^2)</f>
        <v>#REF!</v>
      </c>
      <c r="BT8" s="7" t="e">
        <f>SQRT(BQ8^2+#REF!^2+#REF!^2)</f>
        <v>#REF!</v>
      </c>
      <c r="BU8" s="7" t="e">
        <f>SQRT(BQ8^2+#REF!^2)</f>
        <v>#REF!</v>
      </c>
      <c r="BV8" s="7" t="e">
        <f>BR8*#REF!*#REF!</f>
        <v>#REF!</v>
      </c>
      <c r="BW8" t="e">
        <f t="shared" si="17"/>
        <v>#REF!</v>
      </c>
      <c r="BX8" s="7" t="e">
        <f t="shared" si="18"/>
        <v>#REF!</v>
      </c>
      <c r="BY8" s="7" t="e">
        <f>SQRT(BW8^2+#REF!^2+#REF!^2)</f>
        <v>#REF!</v>
      </c>
      <c r="BZ8" s="29" t="e">
        <f>SQRT(BW8^2+#REF!^2+#REF!^2)</f>
        <v>#REF!</v>
      </c>
      <c r="CA8" s="29" t="e">
        <f>SQRT(BW8^2+#REF!^2+#REF!^2)</f>
        <v>#REF!</v>
      </c>
      <c r="CB8" s="29" t="e">
        <f>SQRT(BW8^2+#REF!^2)</f>
        <v>#REF!</v>
      </c>
      <c r="CC8" s="7" t="e">
        <f>BX8*#REF!*#REF!</f>
        <v>#REF!</v>
      </c>
      <c r="CD8" s="17">
        <v>0.44</v>
      </c>
      <c r="CE8" s="17">
        <v>0.92</v>
      </c>
      <c r="CF8" s="17">
        <v>0.11</v>
      </c>
      <c r="CG8" s="17">
        <v>0.66</v>
      </c>
      <c r="CH8" s="17">
        <v>1.29</v>
      </c>
      <c r="CI8" s="17">
        <v>0.19</v>
      </c>
      <c r="CJ8" s="17">
        <v>0.19</v>
      </c>
      <c r="CK8" s="17">
        <v>0.81</v>
      </c>
      <c r="CL8" s="17">
        <v>0.88</v>
      </c>
      <c r="CM8" s="17">
        <v>-0.18</v>
      </c>
      <c r="CN8" s="17">
        <v>0.14000000000000001</v>
      </c>
      <c r="CO8" s="17">
        <v>-0.11</v>
      </c>
      <c r="CP8" s="17">
        <v>0.17</v>
      </c>
      <c r="CQ8" s="17">
        <v>0.52</v>
      </c>
      <c r="CR8" s="17">
        <v>3.23</v>
      </c>
      <c r="CS8" s="17">
        <v>3.23</v>
      </c>
      <c r="CT8">
        <v>-0.13</v>
      </c>
      <c r="CU8">
        <v>1.58</v>
      </c>
    </row>
    <row r="9" spans="1:101" ht="14.25" customHeight="1">
      <c r="A9" s="47" t="s">
        <v>70</v>
      </c>
      <c r="B9">
        <v>0</v>
      </c>
      <c r="C9">
        <v>-0.33</v>
      </c>
      <c r="D9">
        <v>0</v>
      </c>
      <c r="E9">
        <v>0</v>
      </c>
      <c r="F9">
        <v>0</v>
      </c>
      <c r="G9">
        <v>-0.33</v>
      </c>
      <c r="H9">
        <v>-1</v>
      </c>
      <c r="I9">
        <v>-0.67</v>
      </c>
      <c r="J9">
        <v>0</v>
      </c>
      <c r="K9">
        <v>0</v>
      </c>
      <c r="L9">
        <v>0</v>
      </c>
      <c r="M9" s="1"/>
      <c r="N9" s="50">
        <v>0</v>
      </c>
      <c r="O9">
        <f t="shared" si="0"/>
        <v>-0.19416666666666668</v>
      </c>
      <c r="P9" s="2">
        <f t="shared" si="1"/>
        <v>0</v>
      </c>
      <c r="Q9">
        <f t="shared" si="2"/>
        <v>0.33225013395806408</v>
      </c>
      <c r="R9" s="2">
        <f t="shared" si="3"/>
        <v>0.16500000000000001</v>
      </c>
      <c r="S9" s="5"/>
      <c r="T9" s="10">
        <f t="shared" si="19"/>
        <v>2</v>
      </c>
      <c r="U9" s="70">
        <f t="shared" si="20"/>
        <v>10</v>
      </c>
      <c r="V9" s="10">
        <f t="shared" si="21"/>
        <v>0</v>
      </c>
      <c r="W9">
        <f t="shared" si="4"/>
        <v>104</v>
      </c>
      <c r="Z9" s="1"/>
      <c r="AA9" s="5"/>
      <c r="AD9" s="1"/>
      <c r="AE9" s="5"/>
      <c r="AH9" s="1"/>
      <c r="AI9" s="5"/>
      <c r="AL9" s="1"/>
      <c r="AM9" s="5"/>
      <c r="AN9" s="2"/>
      <c r="AP9" s="19" t="e">
        <f>MEDIAN(B9,#REF!,#REF!,F9,J9,M9,R9,V9,Z9,AD9,AH9,AL9)</f>
        <v>#REF!</v>
      </c>
      <c r="AQ9" t="e">
        <f>STDEV(#REF!,#REF!,F9,J9,M9,R9,V9,Z9,AD9,AH9,AL9)</f>
        <v>#REF!</v>
      </c>
      <c r="AR9" t="e">
        <f t="shared" si="5"/>
        <v>#REF!</v>
      </c>
      <c r="AS9" t="e">
        <f t="shared" si="6"/>
        <v>#REF!</v>
      </c>
      <c r="AT9">
        <v>4</v>
      </c>
      <c r="AU9" s="7"/>
      <c r="AV9" s="7"/>
      <c r="AW9" s="7"/>
      <c r="AX9" s="7"/>
      <c r="AY9" s="10" t="e">
        <f>IF(B9&lt;-0.6,1,0)+IF(#REF!&lt;-0.6,1,0)+IF(#REF!&lt;-0.6,1,0)+IF(F9&lt;-0.6,1,0)+IF(M9&lt;-0.6,1,0)+IF(R9&lt;-0.6,1,0)+IF(Z9&lt;-0.6,1,0)+IF(AD9&lt;-0.6,1,0)+IF(AH9&lt;-0.6,1,0)+IF(AL9&lt;-0.6,1,0)</f>
        <v>#REF!</v>
      </c>
      <c r="AZ9" s="14" t="e">
        <f t="shared" si="7"/>
        <v>#REF!</v>
      </c>
      <c r="BA9" s="10" t="e">
        <f>IF(B9&gt;0.6,1,0)+IF(#REF!&gt;0.6,1,0)+IF(#REF!&gt;0.6,1,0)+IF(F9&gt;0.6,1,0)+IF(M9&gt;0.6,1,0)+IF(R9&gt;0.6,1,0)+IF(Z9&gt;0.6,1,0)+IF(AD9&gt;0.6,1,0)+IF(AH9&gt;0.6,1,0)+IF(AL9&gt;0.6,1,0)</f>
        <v>#REF!</v>
      </c>
      <c r="BB9" t="e">
        <f t="shared" si="8"/>
        <v>#REF!</v>
      </c>
      <c r="BC9">
        <f t="shared" si="9"/>
        <v>0.18390479999999987</v>
      </c>
      <c r="BD9" t="e">
        <f t="shared" si="10"/>
        <v>#REF!</v>
      </c>
      <c r="BE9" s="21" t="e">
        <f t="shared" si="11"/>
        <v>#REF!</v>
      </c>
      <c r="BF9" s="7" t="e">
        <f t="shared" si="12"/>
        <v>#REF!</v>
      </c>
      <c r="BG9" s="7" t="e">
        <f>SQRT(BE9^2+#REF!^2+#REF!^2)</f>
        <v>#REF!</v>
      </c>
      <c r="BH9" s="36" t="e">
        <f>SQRT(BE9^2+#REF!^2+#REF!^2)</f>
        <v>#REF!</v>
      </c>
      <c r="BI9" s="36" t="e">
        <f>SQRT(BE9^2+#REF!^2)</f>
        <v>#REF!</v>
      </c>
      <c r="BJ9" s="7" t="e">
        <f>BF9*#REF!*#REF!</f>
        <v>#REF!</v>
      </c>
      <c r="BK9" t="e">
        <f t="shared" si="13"/>
        <v>#REF!</v>
      </c>
      <c r="BL9" s="7" t="e">
        <f t="shared" si="14"/>
        <v>#REF!</v>
      </c>
      <c r="BM9" s="2" t="e">
        <f>SQRT(BK9^2+#REF!^2+#REF!^2)</f>
        <v>#REF!</v>
      </c>
      <c r="BN9" s="7" t="e">
        <f>SQRT(BK9^2+#REF!^2+#REF!^2)</f>
        <v>#REF!</v>
      </c>
      <c r="BO9" s="7" t="e">
        <f>SQRT(BK9^2+#REF!^2)</f>
        <v>#REF!</v>
      </c>
      <c r="BP9" s="7" t="e">
        <f>BL9*#REF!*#REF!</f>
        <v>#REF!</v>
      </c>
      <c r="BQ9" t="e">
        <f t="shared" si="15"/>
        <v>#REF!</v>
      </c>
      <c r="BR9" s="7" t="e">
        <f t="shared" si="16"/>
        <v>#REF!</v>
      </c>
      <c r="BS9" s="28" t="e">
        <f>SQRT(BQ9^2+#REF!^2+#REF!^2)</f>
        <v>#REF!</v>
      </c>
      <c r="BT9" s="7" t="e">
        <f>SQRT(BQ9^2+#REF!^2+#REF!^2)</f>
        <v>#REF!</v>
      </c>
      <c r="BU9" s="7" t="e">
        <f>SQRT(BQ9^2+#REF!^2)</f>
        <v>#REF!</v>
      </c>
      <c r="BV9" s="7" t="e">
        <f>BR9*#REF!*#REF!</f>
        <v>#REF!</v>
      </c>
      <c r="BW9" t="e">
        <f t="shared" si="17"/>
        <v>#REF!</v>
      </c>
      <c r="BX9" s="7" t="e">
        <f t="shared" si="18"/>
        <v>#REF!</v>
      </c>
      <c r="BY9" s="29" t="e">
        <f>SQRT(BW9^2+#REF!^2+#REF!^2)</f>
        <v>#REF!</v>
      </c>
      <c r="BZ9" s="29" t="e">
        <f>SQRT(BW9^2+#REF!^2+#REF!^2)</f>
        <v>#REF!</v>
      </c>
      <c r="CA9" s="29" t="e">
        <f>SQRT(BW9^2+#REF!^2+#REF!^2)</f>
        <v>#REF!</v>
      </c>
      <c r="CB9" s="29" t="e">
        <f>SQRT(BW9^2+#REF!^2)</f>
        <v>#REF!</v>
      </c>
      <c r="CC9" s="7" t="e">
        <f>BX9*#REF!*#REF!</f>
        <v>#REF!</v>
      </c>
      <c r="CD9" s="17">
        <v>0.42</v>
      </c>
      <c r="CE9" s="17">
        <v>1.39</v>
      </c>
      <c r="CF9" s="17">
        <v>0.1</v>
      </c>
      <c r="CG9" s="17">
        <v>0.77</v>
      </c>
      <c r="CH9" s="17">
        <v>1.43</v>
      </c>
      <c r="CI9" s="17">
        <v>0.15</v>
      </c>
      <c r="CJ9" s="17">
        <v>0.25</v>
      </c>
      <c r="CK9" s="17">
        <v>0.22</v>
      </c>
      <c r="CL9" s="17">
        <v>0.62</v>
      </c>
      <c r="CM9" s="17">
        <v>-0.88</v>
      </c>
      <c r="CN9" s="17">
        <v>0.18</v>
      </c>
      <c r="CO9" s="17">
        <v>-0.05</v>
      </c>
      <c r="CP9" s="17">
        <v>0.16</v>
      </c>
      <c r="CQ9" s="17">
        <v>0.31</v>
      </c>
      <c r="CR9" s="17">
        <v>2.0299999999999998</v>
      </c>
      <c r="CS9" s="17">
        <v>1.79</v>
      </c>
      <c r="CT9">
        <v>-0.11</v>
      </c>
      <c r="CU9">
        <v>1.66</v>
      </c>
    </row>
    <row r="10" spans="1:101">
      <c r="A10" s="47" t="s">
        <v>71</v>
      </c>
      <c r="B10">
        <v>-0.67</v>
      </c>
      <c r="C10">
        <v>0.33</v>
      </c>
      <c r="D10">
        <v>0</v>
      </c>
      <c r="E10">
        <v>-1</v>
      </c>
      <c r="F10">
        <v>0</v>
      </c>
      <c r="G10">
        <v>-1</v>
      </c>
      <c r="H10">
        <v>-0.33</v>
      </c>
      <c r="I10">
        <v>-0.33</v>
      </c>
      <c r="J10">
        <v>-0.33</v>
      </c>
      <c r="K10">
        <v>-0.33</v>
      </c>
      <c r="L10">
        <v>-0.33</v>
      </c>
      <c r="M10" s="1"/>
      <c r="N10" s="50">
        <v>-1</v>
      </c>
      <c r="O10">
        <f t="shared" si="0"/>
        <v>-0.41583333333333333</v>
      </c>
      <c r="P10" s="2">
        <f t="shared" si="1"/>
        <v>-0.33</v>
      </c>
      <c r="Q10">
        <f t="shared" si="2"/>
        <v>0.4293008763376131</v>
      </c>
      <c r="R10" s="2">
        <f t="shared" si="3"/>
        <v>0.25250000000000006</v>
      </c>
      <c r="S10" s="5"/>
      <c r="T10" s="10">
        <f t="shared" si="19"/>
        <v>4</v>
      </c>
      <c r="U10" s="70">
        <f t="shared" si="20"/>
        <v>8</v>
      </c>
      <c r="V10" s="10">
        <f t="shared" si="21"/>
        <v>0</v>
      </c>
      <c r="W10">
        <f t="shared" si="4"/>
        <v>80</v>
      </c>
      <c r="Z10" s="1"/>
      <c r="AA10" s="5"/>
      <c r="AD10" s="1"/>
      <c r="AE10" s="5"/>
      <c r="AH10" s="1"/>
      <c r="AI10" s="5"/>
      <c r="AL10" s="1"/>
      <c r="AM10" s="5"/>
      <c r="AN10" s="2"/>
      <c r="AP10" s="19" t="e">
        <f>MEDIAN(B10,#REF!,#REF!,F10,J10,M10,R10,V10,Z10,AD10,AH10,AL10)</f>
        <v>#REF!</v>
      </c>
      <c r="AQ10" s="2" t="e">
        <f>STDEV(#REF!,#REF!,F10,J10,M10,R10,V10,Z10,AD10,AH10,AL10)</f>
        <v>#REF!</v>
      </c>
      <c r="AR10" t="e">
        <f t="shared" si="5"/>
        <v>#REF!</v>
      </c>
      <c r="AS10">
        <v>7</v>
      </c>
      <c r="AT10">
        <v>5</v>
      </c>
      <c r="AU10" s="7"/>
      <c r="AV10" s="2"/>
      <c r="AW10" s="7"/>
      <c r="AX10" s="2"/>
      <c r="AY10" s="10" t="e">
        <f>IF(B10&lt;-0.6,1,0)+IF(#REF!&lt;-0.6,1,0)+IF(#REF!&lt;-0.6,1,0)+IF(F10&lt;-0.6,1,0)+IF(M10&lt;-0.6,1,0)+IF(R10&lt;-0.6,1,0)+IF(Z10&lt;-0.6,1,0)+IF(AD10&lt;-0.6,1,0)+IF(AH10&lt;-0.6,1,0)+IF(AL10&lt;-0.6,1,0)</f>
        <v>#REF!</v>
      </c>
      <c r="AZ10" s="14" t="e">
        <f t="shared" si="7"/>
        <v>#REF!</v>
      </c>
      <c r="BA10" s="16" t="e">
        <f>IF(B10&gt;0.6,1,0)+IF(#REF!&gt;0.6,1,0)+IF(#REF!&gt;0.6,1,0)+IF(F10&gt;0.6,1,0)+IF(M10&gt;0.6,1,0)+IF(R10&gt;0.6,1,0)+IF(Z10&gt;0.6,1,0)+IF(AD10&gt;0.6,1,0)+IF(AH10&gt;0.6,1,0)+IF(AL10&gt;0.6,1,0)</f>
        <v>#REF!</v>
      </c>
      <c r="BB10" t="e">
        <f t="shared" si="8"/>
        <v>#REF!</v>
      </c>
      <c r="BC10">
        <f t="shared" si="9"/>
        <v>0.36219599999999996</v>
      </c>
      <c r="BD10" t="e">
        <f t="shared" si="10"/>
        <v>#REF!</v>
      </c>
      <c r="BE10" s="1" t="e">
        <f t="shared" si="11"/>
        <v>#REF!</v>
      </c>
      <c r="BF10" s="7" t="e">
        <f t="shared" si="12"/>
        <v>#REF!</v>
      </c>
      <c r="BG10" s="7" t="e">
        <f>SQRT(BE10^2+#REF!^2+#REF!^2)</f>
        <v>#REF!</v>
      </c>
      <c r="BH10" s="7" t="e">
        <f>SQRT(BE10^2+#REF!^2+#REF!^2)</f>
        <v>#REF!</v>
      </c>
      <c r="BI10" s="29" t="e">
        <f>SQRT(BE10^2+#REF!^2)</f>
        <v>#REF!</v>
      </c>
      <c r="BJ10" s="7" t="e">
        <f>BF10*#REF!*#REF!</f>
        <v>#REF!</v>
      </c>
      <c r="BK10" t="e">
        <f t="shared" si="13"/>
        <v>#REF!</v>
      </c>
      <c r="BL10" s="7" t="e">
        <f t="shared" si="14"/>
        <v>#REF!</v>
      </c>
      <c r="BM10" s="2" t="e">
        <f>SQRT(BK10^2+#REF!^2+#REF!^2)</f>
        <v>#REF!</v>
      </c>
      <c r="BN10" s="7" t="e">
        <f>SQRT(BK10^2+#REF!^2+#REF!^2)</f>
        <v>#REF!</v>
      </c>
      <c r="BO10" s="7" t="e">
        <f>SQRT(BK10^2+#REF!^2)</f>
        <v>#REF!</v>
      </c>
      <c r="BP10" s="7" t="e">
        <f>BL10*#REF!*#REF!</f>
        <v>#REF!</v>
      </c>
      <c r="BQ10" t="e">
        <f t="shared" si="15"/>
        <v>#REF!</v>
      </c>
      <c r="BR10" s="7" t="e">
        <f t="shared" si="16"/>
        <v>#REF!</v>
      </c>
      <c r="BS10" s="28" t="e">
        <f>SQRT(BQ10^2+#REF!^2+#REF!^2)</f>
        <v>#REF!</v>
      </c>
      <c r="BT10" s="7" t="e">
        <f>SQRT(BQ10^2+#REF!^2+#REF!^2)</f>
        <v>#REF!</v>
      </c>
      <c r="BU10" s="7" t="e">
        <f>SQRT(BQ10^2+#REF!^2)</f>
        <v>#REF!</v>
      </c>
      <c r="BV10" s="7" t="e">
        <f>BR10*#REF!*#REF!</f>
        <v>#REF!</v>
      </c>
      <c r="BW10" t="e">
        <f t="shared" si="17"/>
        <v>#REF!</v>
      </c>
      <c r="BX10" s="7" t="e">
        <f t="shared" si="18"/>
        <v>#REF!</v>
      </c>
      <c r="BY10" s="28" t="e">
        <f>SQRT(BW10^2+#REF!^2+#REF!^2)</f>
        <v>#REF!</v>
      </c>
      <c r="BZ10" s="23" t="e">
        <f>SQRT(BW10^2+#REF!^2+#REF!^2)</f>
        <v>#REF!</v>
      </c>
      <c r="CA10" s="29" t="e">
        <f>SQRT(BW10^2+#REF!^2+#REF!^2)</f>
        <v>#REF!</v>
      </c>
      <c r="CB10" s="34" t="e">
        <f>SQRT(BW10^2+#REF!^2)</f>
        <v>#REF!</v>
      </c>
      <c r="CC10" s="7" t="e">
        <f>BX10*#REF!*#REF!</f>
        <v>#REF!</v>
      </c>
      <c r="CD10" s="17">
        <v>0.42</v>
      </c>
      <c r="CE10" s="17">
        <v>1.55</v>
      </c>
      <c r="CF10" s="17">
        <v>0.08</v>
      </c>
      <c r="CG10" s="17">
        <v>0.7</v>
      </c>
      <c r="CH10" s="17">
        <v>1.45</v>
      </c>
      <c r="CI10" s="17">
        <v>0.14000000000000001</v>
      </c>
      <c r="CJ10" s="17">
        <v>0.19</v>
      </c>
      <c r="CK10" s="17">
        <v>0</v>
      </c>
      <c r="CL10" s="17">
        <v>0.48</v>
      </c>
      <c r="CM10" s="17">
        <v>-0.71</v>
      </c>
      <c r="CN10" s="17">
        <v>0.16</v>
      </c>
      <c r="CO10" s="17">
        <v>-0.01</v>
      </c>
      <c r="CP10" s="17">
        <v>0.15</v>
      </c>
      <c r="CQ10" s="17">
        <v>0.24</v>
      </c>
      <c r="CR10" s="17">
        <v>2.35</v>
      </c>
      <c r="CS10" s="17">
        <v>2.35</v>
      </c>
      <c r="CT10">
        <v>-0.51</v>
      </c>
      <c r="CU10">
        <v>1.94</v>
      </c>
    </row>
    <row r="11" spans="1:101">
      <c r="A11" s="47" t="s">
        <v>72</v>
      </c>
      <c r="B11">
        <v>-0.67</v>
      </c>
      <c r="C11">
        <v>0</v>
      </c>
      <c r="D11">
        <v>-0.67</v>
      </c>
      <c r="E11">
        <v>-1</v>
      </c>
      <c r="F11">
        <v>0</v>
      </c>
      <c r="G11">
        <v>-0.33</v>
      </c>
      <c r="H11">
        <v>-1</v>
      </c>
      <c r="I11">
        <v>-1</v>
      </c>
      <c r="J11">
        <v>0</v>
      </c>
      <c r="K11">
        <v>-0.33</v>
      </c>
      <c r="L11">
        <v>0</v>
      </c>
      <c r="M11" s="1"/>
      <c r="N11" s="50">
        <v>-0.67</v>
      </c>
      <c r="O11">
        <f t="shared" si="0"/>
        <v>-0.47249999999999998</v>
      </c>
      <c r="P11" s="2">
        <f t="shared" si="1"/>
        <v>-0.5</v>
      </c>
      <c r="Q11">
        <f t="shared" si="2"/>
        <v>0.41400757568826302</v>
      </c>
      <c r="R11" s="2">
        <f t="shared" si="3"/>
        <v>0.37625000000000003</v>
      </c>
      <c r="S11" s="5"/>
      <c r="T11" s="10">
        <f t="shared" si="19"/>
        <v>6</v>
      </c>
      <c r="U11" s="70">
        <f t="shared" si="20"/>
        <v>6</v>
      </c>
      <c r="V11" s="10">
        <f t="shared" si="21"/>
        <v>0</v>
      </c>
      <c r="W11" s="6">
        <f t="shared" si="4"/>
        <v>72</v>
      </c>
      <c r="Z11" s="1"/>
      <c r="AA11" s="5"/>
      <c r="AD11" s="1"/>
      <c r="AE11" s="5"/>
      <c r="AH11" s="1"/>
      <c r="AI11" s="5"/>
      <c r="AL11" s="1"/>
      <c r="AM11" s="5"/>
      <c r="AN11" s="2"/>
      <c r="AP11" s="19" t="e">
        <f>MEDIAN(B11,#REF!,#REF!,F11,J11,M11,R11,V11,Z11,AD11,AH11,AL11)</f>
        <v>#REF!</v>
      </c>
      <c r="AQ11" t="e">
        <f>STDEV(#REF!,#REF!,F11,J11,M11,R11,V11,Z11,AD11,AH11,AL11)</f>
        <v>#REF!</v>
      </c>
      <c r="AR11" t="e">
        <f t="shared" si="5"/>
        <v>#REF!</v>
      </c>
      <c r="AS11" t="e">
        <f t="shared" ref="AS11:AS18" si="22">LN(AR11/(1-AR11))</f>
        <v>#REF!</v>
      </c>
      <c r="AT11">
        <v>6</v>
      </c>
      <c r="AU11" s="7"/>
      <c r="AV11" s="7"/>
      <c r="AW11" s="7"/>
      <c r="AX11" s="7"/>
      <c r="AY11" s="10" t="e">
        <f>IF(B11&lt;-0.6,1,0)+IF(#REF!&lt;-0.6,1,0)+IF(#REF!&lt;-0.6,1,0)+IF(F11&lt;-0.6,1,0)+IF(M11&lt;-0.6,1,0)+IF(R11&lt;-0.6,1,0)+IF(Z11&lt;-0.6,1,0)+IF(AD11&lt;-0.6,1,0)+IF(AH11&lt;-0.6,1,0)+IF(AL11&lt;-0.6,1,0)</f>
        <v>#REF!</v>
      </c>
      <c r="AZ11" s="14" t="e">
        <f t="shared" si="7"/>
        <v>#REF!</v>
      </c>
      <c r="BA11" s="10" t="e">
        <f>IF(B11&gt;0.6,1,0)+IF(#REF!&gt;0.6,1,0)+IF(#REF!&gt;0.6,1,0)+IF(F11&gt;0.6,1,0)+IF(M11&gt;0.6,1,0)+IF(R11&gt;0.6,1,0)+IF(Z11&gt;0.6,1,0)+IF(AD11&gt;0.6,1,0)+IF(AH11&gt;0.6,1,0)+IF(AL11&gt;0.6,1,0)</f>
        <v>#REF!</v>
      </c>
      <c r="BB11" s="6" t="e">
        <f t="shared" si="8"/>
        <v>#REF!</v>
      </c>
      <c r="BC11">
        <f t="shared" si="9"/>
        <v>0.22847759999999995</v>
      </c>
      <c r="BD11" t="e">
        <f t="shared" si="10"/>
        <v>#REF!</v>
      </c>
      <c r="BE11" s="25" t="e">
        <f t="shared" si="11"/>
        <v>#REF!</v>
      </c>
      <c r="BF11" s="26" t="e">
        <f t="shared" si="12"/>
        <v>#REF!</v>
      </c>
      <c r="BG11" s="7" t="e">
        <f>SQRT(BE11^2+#REF!^2+#REF!^2)</f>
        <v>#REF!</v>
      </c>
      <c r="BH11" s="7" t="e">
        <f>SQRT(BE11^2+#REF!^2+#REF!^2)</f>
        <v>#REF!</v>
      </c>
      <c r="BI11" s="29" t="e">
        <f>SQRT(BE11^2+#REF!^2)</f>
        <v>#REF!</v>
      </c>
      <c r="BJ11" s="26" t="e">
        <f>BF11*#REF!*#REF!</f>
        <v>#REF!</v>
      </c>
      <c r="BK11" s="6" t="e">
        <f t="shared" si="13"/>
        <v>#REF!</v>
      </c>
      <c r="BL11" s="26" t="e">
        <f t="shared" si="14"/>
        <v>#REF!</v>
      </c>
      <c r="BM11" s="27" t="e">
        <f>SQRT(BK11^2+#REF!^2+#REF!^2)</f>
        <v>#REF!</v>
      </c>
      <c r="BN11" s="7" t="e">
        <f>SQRT(BK11^2+#REF!^2+#REF!^2)</f>
        <v>#REF!</v>
      </c>
      <c r="BO11" s="7" t="e">
        <f>SQRT(BK11^2+#REF!^2)</f>
        <v>#REF!</v>
      </c>
      <c r="BP11" s="26" t="e">
        <f>BL11*#REF!*#REF!</f>
        <v>#REF!</v>
      </c>
      <c r="BQ11" s="6" t="e">
        <f t="shared" si="15"/>
        <v>#REF!</v>
      </c>
      <c r="BR11" s="26" t="e">
        <f t="shared" si="16"/>
        <v>#REF!</v>
      </c>
      <c r="BS11" s="30" t="e">
        <f>SQRT(BQ11^2+#REF!^2+#REF!^2)</f>
        <v>#REF!</v>
      </c>
      <c r="BT11" s="7" t="e">
        <f>SQRT(BQ11^2+#REF!^2+#REF!^2)</f>
        <v>#REF!</v>
      </c>
      <c r="BU11" s="7" t="e">
        <f>SQRT(BQ11^2+#REF!^2)</f>
        <v>#REF!</v>
      </c>
      <c r="BV11" s="26" t="e">
        <f>BR11*#REF!*#REF!</f>
        <v>#REF!</v>
      </c>
      <c r="BW11" s="6" t="e">
        <f t="shared" si="17"/>
        <v>#REF!</v>
      </c>
      <c r="BX11" s="26" t="e">
        <f t="shared" si="18"/>
        <v>#REF!</v>
      </c>
      <c r="BY11" s="30" t="e">
        <f>SQRT(BW11^2+#REF!^2+#REF!^2)</f>
        <v>#REF!</v>
      </c>
      <c r="BZ11" s="23" t="e">
        <f>SQRT(BW11^2+#REF!^2+#REF!^2)</f>
        <v>#REF!</v>
      </c>
      <c r="CA11" s="29" t="e">
        <f>SQRT(BW11^2+#REF!^2+#REF!^2)</f>
        <v>#REF!</v>
      </c>
      <c r="CB11" s="34" t="e">
        <f>SQRT(BW11^2+#REF!^2)</f>
        <v>#REF!</v>
      </c>
      <c r="CC11" s="7" t="e">
        <f>BX11*#REF!*#REF!</f>
        <v>#REF!</v>
      </c>
      <c r="CD11" s="17">
        <v>0.4</v>
      </c>
      <c r="CE11" s="17">
        <v>1.43</v>
      </c>
      <c r="CF11" s="17">
        <v>0.1</v>
      </c>
      <c r="CG11" s="17">
        <v>0.63</v>
      </c>
      <c r="CH11" s="17">
        <v>1.39</v>
      </c>
      <c r="CI11" s="17">
        <v>0.13</v>
      </c>
      <c r="CJ11" s="17">
        <v>0.16</v>
      </c>
      <c r="CK11" s="17">
        <v>7.0000000000000007E-2</v>
      </c>
      <c r="CL11" s="17">
        <v>0.4</v>
      </c>
      <c r="CM11" s="17">
        <v>-0.46</v>
      </c>
      <c r="CN11" s="17">
        <v>0.15</v>
      </c>
      <c r="CO11" s="17">
        <v>-0.03</v>
      </c>
      <c r="CP11" s="17">
        <v>0.16</v>
      </c>
      <c r="CQ11" s="17">
        <v>0.31</v>
      </c>
      <c r="CR11" s="17">
        <v>3.2</v>
      </c>
      <c r="CS11" s="17">
        <v>3.19</v>
      </c>
      <c r="CT11">
        <v>-0.49</v>
      </c>
      <c r="CU11">
        <v>1.76</v>
      </c>
    </row>
    <row r="12" spans="1:101">
      <c r="A12" s="47" t="s">
        <v>73</v>
      </c>
      <c r="B12">
        <v>-0.67</v>
      </c>
      <c r="C12">
        <v>0</v>
      </c>
      <c r="D12">
        <v>0</v>
      </c>
      <c r="E12">
        <v>0</v>
      </c>
      <c r="F12">
        <v>0.33</v>
      </c>
      <c r="G12">
        <v>0.33</v>
      </c>
      <c r="H12">
        <v>-0.33</v>
      </c>
      <c r="I12">
        <v>0</v>
      </c>
      <c r="J12">
        <v>0</v>
      </c>
      <c r="K12">
        <v>0</v>
      </c>
      <c r="L12">
        <v>0</v>
      </c>
      <c r="M12" s="1"/>
      <c r="N12" s="50">
        <v>0</v>
      </c>
      <c r="O12">
        <f t="shared" si="0"/>
        <v>-2.8333333333333335E-2</v>
      </c>
      <c r="P12" s="2">
        <f t="shared" si="1"/>
        <v>0</v>
      </c>
      <c r="Q12">
        <f t="shared" si="2"/>
        <v>0.26388128644019709</v>
      </c>
      <c r="R12" s="2">
        <f t="shared" si="3"/>
        <v>0</v>
      </c>
      <c r="S12" s="5"/>
      <c r="T12" s="10">
        <f t="shared" si="19"/>
        <v>1</v>
      </c>
      <c r="U12" s="70">
        <f t="shared" si="20"/>
        <v>11</v>
      </c>
      <c r="V12" s="10">
        <f t="shared" si="21"/>
        <v>0</v>
      </c>
      <c r="W12">
        <f t="shared" si="4"/>
        <v>122</v>
      </c>
      <c r="Z12" s="1"/>
      <c r="AA12" s="5"/>
      <c r="AD12" s="1"/>
      <c r="AE12" s="5"/>
      <c r="AH12" s="1"/>
      <c r="AI12" s="5"/>
      <c r="AL12" s="1"/>
      <c r="AM12" s="5"/>
      <c r="AN12" s="2"/>
      <c r="AP12" s="19" t="e">
        <f>MEDIAN(B12,#REF!,#REF!,F12,J12,M12,R12,V12,Z12,AD12,AH12,AL12)</f>
        <v>#REF!</v>
      </c>
      <c r="AQ12" t="e">
        <f>STDEV(#REF!,#REF!,F12,J12,M12,R12,V12,Z12,AD12,AH12,AL12)</f>
        <v>#REF!</v>
      </c>
      <c r="AR12" t="e">
        <f t="shared" si="5"/>
        <v>#REF!</v>
      </c>
      <c r="AS12" t="e">
        <f t="shared" si="22"/>
        <v>#REF!</v>
      </c>
      <c r="AT12">
        <v>7</v>
      </c>
      <c r="AU12" s="7"/>
      <c r="AV12" s="7"/>
      <c r="AW12" s="2"/>
      <c r="AX12" s="7"/>
      <c r="AY12" s="10" t="e">
        <f>IF(B12&lt;-0.6,1,0)+IF(#REF!&lt;-0.6,1,0)+IF(#REF!&lt;-0.6,1,0)+IF(F12&lt;-0.6,1,0)+IF(M12&lt;-0.6,1,0)+IF(R12&lt;-0.6,1,0)+IF(Z12&lt;-0.6,1,0)+IF(AD12&lt;-0.6,1,0)+IF(AH12&lt;-0.6,1,0)+IF(AL12&lt;-0.6,1,0)</f>
        <v>#REF!</v>
      </c>
      <c r="AZ12" s="14" t="e">
        <f t="shared" si="7"/>
        <v>#REF!</v>
      </c>
      <c r="BA12" s="10" t="e">
        <f>IF(B12&gt;0.6,1,0)+IF(#REF!&gt;0.6,1,0)+IF(#REF!&gt;0.6,1,0)+IF(F12&gt;0.6,1,0)+IF(M12&gt;0.6,1,0)+IF(R12&gt;0.6,1,0)+IF(Z12&gt;0.6,1,0)+IF(AD12&gt;0.6,1,0)+IF(AH12&gt;0.6,1,0)+IF(AL12&gt;0.6,1,0)</f>
        <v>#REF!</v>
      </c>
      <c r="BB12" t="e">
        <f t="shared" si="8"/>
        <v>#REF!</v>
      </c>
      <c r="BC12">
        <f t="shared" si="9"/>
        <v>-0.29525280000000009</v>
      </c>
      <c r="BD12" t="e">
        <f t="shared" si="10"/>
        <v>#REF!</v>
      </c>
      <c r="BE12" s="20" t="e">
        <f t="shared" si="11"/>
        <v>#REF!</v>
      </c>
      <c r="BF12" s="7" t="e">
        <f t="shared" si="12"/>
        <v>#REF!</v>
      </c>
      <c r="BG12" s="7" t="e">
        <f>SQRT(BE12^2+#REF!^2+#REF!^2)</f>
        <v>#REF!</v>
      </c>
      <c r="BH12" s="36" t="e">
        <f>SQRT(BE12^2+#REF!^2+#REF!^2)</f>
        <v>#REF!</v>
      </c>
      <c r="BI12" s="36" t="e">
        <f>SQRT(BE12^2+#REF!^2)</f>
        <v>#REF!</v>
      </c>
      <c r="BJ12" s="7" t="e">
        <f>BF12*#REF!*#REF!</f>
        <v>#REF!</v>
      </c>
      <c r="BK12" t="e">
        <f t="shared" si="13"/>
        <v>#REF!</v>
      </c>
      <c r="BL12" s="7" t="e">
        <f t="shared" si="14"/>
        <v>#REF!</v>
      </c>
      <c r="BM12" s="7" t="e">
        <f>SQRT(BK12^2+#REF!^2+#REF!^2)</f>
        <v>#REF!</v>
      </c>
      <c r="BN12" s="7" t="e">
        <f>SQRT(BK12^2+#REF!^2+#REF!^2)</f>
        <v>#REF!</v>
      </c>
      <c r="BO12" s="7" t="e">
        <f>SQRT(BK12^2+#REF!^2)</f>
        <v>#REF!</v>
      </c>
      <c r="BP12" s="7" t="e">
        <f>BL12*#REF!*#REF!</f>
        <v>#REF!</v>
      </c>
      <c r="BQ12" t="e">
        <f t="shared" si="15"/>
        <v>#REF!</v>
      </c>
      <c r="BR12" s="7" t="e">
        <f t="shared" si="16"/>
        <v>#REF!</v>
      </c>
      <c r="BS12" s="29" t="e">
        <f>SQRT(BQ12^2+#REF!^2+#REF!^2)</f>
        <v>#REF!</v>
      </c>
      <c r="BT12" s="7" t="e">
        <f>SQRT(BQ12^2+#REF!^2+#REF!^2)</f>
        <v>#REF!</v>
      </c>
      <c r="BU12" s="7" t="e">
        <f>SQRT(BQ12^2+#REF!^2)</f>
        <v>#REF!</v>
      </c>
      <c r="BV12" s="7" t="e">
        <f>BR12*#REF!*#REF!</f>
        <v>#REF!</v>
      </c>
      <c r="BW12" t="e">
        <f t="shared" si="17"/>
        <v>#REF!</v>
      </c>
      <c r="BX12" s="7" t="e">
        <f t="shared" si="18"/>
        <v>#REF!</v>
      </c>
      <c r="BY12" s="2" t="e">
        <f>SQRT(BW12^2+#REF!^2+#REF!^2)</f>
        <v>#REF!</v>
      </c>
      <c r="BZ12" s="29" t="e">
        <f>SQRT(BW12^2+#REF!^2+#REF!^2)</f>
        <v>#REF!</v>
      </c>
      <c r="CA12" s="29" t="e">
        <f>SQRT(BW12^2+#REF!^2+#REF!^2)</f>
        <v>#REF!</v>
      </c>
      <c r="CB12" s="29" t="e">
        <f>SQRT(BW12^2+#REF!^2)</f>
        <v>#REF!</v>
      </c>
      <c r="CC12" s="7" t="e">
        <f>BX12*#REF!*#REF!</f>
        <v>#REF!</v>
      </c>
      <c r="CD12" s="17">
        <v>0.26</v>
      </c>
      <c r="CE12" s="17">
        <v>0.96</v>
      </c>
      <c r="CF12" s="17">
        <v>0.16</v>
      </c>
      <c r="CG12" s="17">
        <v>0.32</v>
      </c>
      <c r="CH12" s="17">
        <v>0.99</v>
      </c>
      <c r="CI12" s="17">
        <v>0.2</v>
      </c>
      <c r="CJ12" s="17">
        <v>0.11</v>
      </c>
      <c r="CK12" s="17">
        <v>0.18</v>
      </c>
      <c r="CL12" s="17">
        <v>0.56999999999999995</v>
      </c>
      <c r="CM12" s="17">
        <v>-0.03</v>
      </c>
      <c r="CN12" s="17">
        <v>0.21</v>
      </c>
      <c r="CO12" s="17">
        <v>-0.04</v>
      </c>
      <c r="CP12" s="17">
        <v>0.22</v>
      </c>
      <c r="CQ12" s="17">
        <v>0.4</v>
      </c>
      <c r="CR12" s="17">
        <v>1.92</v>
      </c>
      <c r="CS12" s="17">
        <v>1.91</v>
      </c>
      <c r="CT12">
        <v>0.13</v>
      </c>
      <c r="CU12">
        <v>0.73</v>
      </c>
    </row>
    <row r="13" spans="1:101">
      <c r="A13" s="47" t="s">
        <v>74</v>
      </c>
      <c r="B13">
        <v>0</v>
      </c>
      <c r="C13">
        <v>-0.33</v>
      </c>
      <c r="D13">
        <v>-0.33</v>
      </c>
      <c r="E13">
        <v>0</v>
      </c>
      <c r="F13">
        <v>-0.33</v>
      </c>
      <c r="G13">
        <v>0.33</v>
      </c>
      <c r="H13">
        <v>1</v>
      </c>
      <c r="I13">
        <v>-0.33</v>
      </c>
      <c r="J13">
        <v>-0.33</v>
      </c>
      <c r="K13">
        <v>-0.67</v>
      </c>
      <c r="L13">
        <v>-0.33</v>
      </c>
      <c r="M13" s="1"/>
      <c r="N13" s="50">
        <v>0.33</v>
      </c>
      <c r="O13">
        <f t="shared" si="0"/>
        <v>-8.2500000000000004E-2</v>
      </c>
      <c r="P13" s="2">
        <f t="shared" si="1"/>
        <v>-0.33</v>
      </c>
      <c r="Q13">
        <f t="shared" si="2"/>
        <v>0.45110218556130033</v>
      </c>
      <c r="R13" s="2">
        <f t="shared" si="3"/>
        <v>0.20625000000000002</v>
      </c>
      <c r="S13" s="5"/>
      <c r="T13" s="10">
        <f t="shared" si="19"/>
        <v>1</v>
      </c>
      <c r="U13" s="70">
        <f t="shared" si="20"/>
        <v>10</v>
      </c>
      <c r="V13" s="10">
        <f t="shared" si="21"/>
        <v>1</v>
      </c>
      <c r="W13">
        <f t="shared" si="4"/>
        <v>102</v>
      </c>
      <c r="Z13" s="1"/>
      <c r="AA13" s="5"/>
      <c r="AD13" s="1"/>
      <c r="AE13" s="5"/>
      <c r="AH13" s="1"/>
      <c r="AI13" s="5"/>
      <c r="AL13" s="1"/>
      <c r="AM13" s="5"/>
      <c r="AN13" s="2"/>
      <c r="AP13" s="19" t="e">
        <f>MEDIAN(B13,#REF!,#REF!,F13,J13,M13,R13,V13,Z13,AD13,AH13,AL13)</f>
        <v>#REF!</v>
      </c>
      <c r="AQ13" s="2" t="e">
        <f>STDEV(#REF!,#REF!,F13,J13,M13,R13,V13,Z13,AD13,AH13,AL13)</f>
        <v>#REF!</v>
      </c>
      <c r="AR13" t="e">
        <f t="shared" si="5"/>
        <v>#REF!</v>
      </c>
      <c r="AS13" t="e">
        <f t="shared" si="22"/>
        <v>#REF!</v>
      </c>
      <c r="AT13">
        <v>9</v>
      </c>
      <c r="AV13" s="7"/>
      <c r="AW13" s="7"/>
      <c r="AX13" s="7"/>
      <c r="AY13" s="10" t="e">
        <f>IF(B13&lt;-0.6,1,0)+IF(#REF!&lt;-0.6,1,0)+IF(#REF!&lt;-0.6,1,0)+IF(F13&lt;-0.6,1,0)+IF(M13&lt;-0.6,1,0)+IF(R13&lt;-0.6,1,0)+IF(Z13&lt;-0.6,1,0)+IF(AD13&lt;-0.6,1,0)+IF(AH13&lt;-0.6,1,0)+IF(AL13&lt;-0.6,1,0)</f>
        <v>#REF!</v>
      </c>
      <c r="AZ13" s="15" t="e">
        <f t="shared" si="7"/>
        <v>#REF!</v>
      </c>
      <c r="BA13" s="10" t="e">
        <f>IF(B13&gt;0.6,1,0)+IF(#REF!&gt;0.6,1,0)+IF(#REF!&gt;0.6,1,0)+IF(F13&gt;0.6,1,0)+IF(M13&gt;0.6,1,0)+IF(R13&gt;0.6,1,0)+IF(Z13&gt;0.6,1,0)+IF(AD13&gt;0.6,1,0)+IF(AH13&gt;0.6,1,0)+IF(AL13&gt;0.6,1,0)</f>
        <v>#REF!</v>
      </c>
      <c r="BB13" t="e">
        <f t="shared" si="8"/>
        <v>#REF!</v>
      </c>
      <c r="BC13">
        <f t="shared" si="9"/>
        <v>-0.28410960000000007</v>
      </c>
      <c r="BD13" t="e">
        <f t="shared" si="10"/>
        <v>#REF!</v>
      </c>
      <c r="BE13" s="5" t="e">
        <f t="shared" si="11"/>
        <v>#REF!</v>
      </c>
      <c r="BF13" s="7" t="e">
        <f t="shared" si="12"/>
        <v>#REF!</v>
      </c>
      <c r="BG13" s="7" t="e">
        <f>SQRT(BE13^2+#REF!^2+#REF!^2)</f>
        <v>#REF!</v>
      </c>
      <c r="BH13" s="7" t="e">
        <f>SQRT(BE13^2+#REF!^2+#REF!^2)</f>
        <v>#REF!</v>
      </c>
      <c r="BI13" s="36" t="e">
        <f>SQRT(BE13^2+#REF!^2)</f>
        <v>#REF!</v>
      </c>
      <c r="BJ13" s="7" t="e">
        <f>BF13*#REF!*#REF!</f>
        <v>#REF!</v>
      </c>
      <c r="BK13" t="e">
        <f t="shared" si="13"/>
        <v>#REF!</v>
      </c>
      <c r="BL13" s="7" t="e">
        <f t="shared" si="14"/>
        <v>#REF!</v>
      </c>
      <c r="BM13" s="29" t="e">
        <f>SQRT(BK13^2+#REF!^2+#REF!^2)</f>
        <v>#REF!</v>
      </c>
      <c r="BN13" s="7" t="e">
        <f>SQRT(BK13^2+#REF!^2+#REF!^2)</f>
        <v>#REF!</v>
      </c>
      <c r="BO13" s="7" t="e">
        <f>SQRT(BK13^2+#REF!^2)</f>
        <v>#REF!</v>
      </c>
      <c r="BP13" s="7" t="e">
        <f>BL13*#REF!*#REF!</f>
        <v>#REF!</v>
      </c>
      <c r="BQ13" t="e">
        <f t="shared" si="15"/>
        <v>#REF!</v>
      </c>
      <c r="BR13" s="7" t="e">
        <f t="shared" si="16"/>
        <v>#REF!</v>
      </c>
      <c r="BS13" s="29" t="e">
        <f>SQRT(BQ13^2+#REF!^2+#REF!^2)</f>
        <v>#REF!</v>
      </c>
      <c r="BT13" s="35" t="e">
        <f>SQRT(BQ13^2+#REF!^2+#REF!^2)</f>
        <v>#REF!</v>
      </c>
      <c r="BU13" s="7" t="e">
        <f>SQRT(BQ13^2+#REF!^2)</f>
        <v>#REF!</v>
      </c>
      <c r="BV13" s="7" t="e">
        <f>BR13*#REF!*#REF!</f>
        <v>#REF!</v>
      </c>
      <c r="BW13" t="e">
        <f t="shared" si="17"/>
        <v>#REF!</v>
      </c>
      <c r="BX13" s="7" t="e">
        <f t="shared" si="18"/>
        <v>#REF!</v>
      </c>
      <c r="BY13" s="2" t="e">
        <f>SQRT(BW13^2+#REF!^2+#REF!^2)</f>
        <v>#REF!</v>
      </c>
      <c r="BZ13" s="29" t="e">
        <f>SQRT(BW13^2+#REF!^2+#REF!^2)</f>
        <v>#REF!</v>
      </c>
      <c r="CA13" s="29" t="e">
        <f>SQRT(BW13^2+#REF!^2+#REF!^2)</f>
        <v>#REF!</v>
      </c>
      <c r="CB13" s="29" t="e">
        <f>SQRT(BW13^2+#REF!^2)</f>
        <v>#REF!</v>
      </c>
      <c r="CC13" s="7" t="e">
        <f>BX13*#REF!*#REF!</f>
        <v>#REF!</v>
      </c>
      <c r="CD13" s="17">
        <v>0.33</v>
      </c>
      <c r="CE13" s="17">
        <v>0.97</v>
      </c>
      <c r="CF13" s="17">
        <v>0.14000000000000001</v>
      </c>
      <c r="CG13" s="17">
        <v>0.44</v>
      </c>
      <c r="CH13" s="17">
        <v>0.99</v>
      </c>
      <c r="CI13" s="17">
        <v>0.17</v>
      </c>
      <c r="CJ13" s="17">
        <v>0.11</v>
      </c>
      <c r="CK13" s="17">
        <v>0.25</v>
      </c>
      <c r="CL13" s="17">
        <v>0.48</v>
      </c>
      <c r="CM13" s="17">
        <v>-0.04</v>
      </c>
      <c r="CN13" s="17">
        <v>0.19</v>
      </c>
      <c r="CO13" s="17">
        <v>3.0000000000000009E-3</v>
      </c>
      <c r="CP13" s="17">
        <v>0.17</v>
      </c>
      <c r="CQ13" s="17">
        <v>0.25</v>
      </c>
      <c r="CR13" s="17">
        <v>2.08</v>
      </c>
      <c r="CS13" s="17">
        <v>2.65</v>
      </c>
      <c r="CT13">
        <v>0.05</v>
      </c>
      <c r="CU13">
        <v>0.93</v>
      </c>
    </row>
    <row r="14" spans="1:101">
      <c r="A14" s="47" t="s">
        <v>75</v>
      </c>
      <c r="B14">
        <v>0</v>
      </c>
      <c r="C14">
        <v>0</v>
      </c>
      <c r="D14">
        <v>-0.33</v>
      </c>
      <c r="E14">
        <v>0</v>
      </c>
      <c r="F14">
        <v>0.33</v>
      </c>
      <c r="G14">
        <v>0</v>
      </c>
      <c r="H14">
        <v>1</v>
      </c>
      <c r="I14">
        <v>0</v>
      </c>
      <c r="J14">
        <v>0</v>
      </c>
      <c r="K14">
        <v>0.33</v>
      </c>
      <c r="L14">
        <v>0.33</v>
      </c>
      <c r="M14" s="1"/>
      <c r="N14" s="50">
        <v>-0.67</v>
      </c>
      <c r="O14">
        <f t="shared" si="0"/>
        <v>8.2500000000000004E-2</v>
      </c>
      <c r="P14" s="2">
        <f t="shared" si="1"/>
        <v>0</v>
      </c>
      <c r="Q14">
        <f t="shared" si="2"/>
        <v>0.40483722879471179</v>
      </c>
      <c r="R14" s="2">
        <f t="shared" si="3"/>
        <v>0.16500000000000001</v>
      </c>
      <c r="S14" s="5"/>
      <c r="T14" s="10">
        <f t="shared" si="19"/>
        <v>1</v>
      </c>
      <c r="U14" s="70">
        <f t="shared" si="20"/>
        <v>10</v>
      </c>
      <c r="V14" s="10">
        <f t="shared" si="21"/>
        <v>1</v>
      </c>
      <c r="W14">
        <f t="shared" si="4"/>
        <v>102</v>
      </c>
      <c r="Z14" s="1"/>
      <c r="AA14" s="5"/>
      <c r="AD14" s="1"/>
      <c r="AE14" s="5"/>
      <c r="AH14" s="1"/>
      <c r="AI14" s="5"/>
      <c r="AL14" s="1"/>
      <c r="AM14" s="5"/>
      <c r="AN14" s="2"/>
      <c r="AP14" s="19" t="e">
        <f>MEDIAN(B14,#REF!,#REF!,F14,J14,M14,R14,V14,Z14,AD14,AH14,AL14)</f>
        <v>#REF!</v>
      </c>
      <c r="AQ14" t="e">
        <f>STDEV(#REF!,#REF!,F14,J14,M14,R14,V14,Z14,AD14,AH14,AL14)</f>
        <v>#REF!</v>
      </c>
      <c r="AR14" t="e">
        <f t="shared" si="5"/>
        <v>#REF!</v>
      </c>
      <c r="AS14" t="e">
        <f t="shared" si="22"/>
        <v>#REF!</v>
      </c>
      <c r="AT14">
        <v>11</v>
      </c>
      <c r="AV14" s="7"/>
      <c r="AX14" s="7"/>
      <c r="AY14" s="15" t="e">
        <f>IF(B14&lt;-0.6,1,0)+IF(#REF!&lt;-0.6,1,0)+IF(#REF!&lt;-0.6,1,0)+IF(F14&lt;-0.6,1,0)+IF(M14&lt;-0.6,1,0)+IF(R14&lt;-0.6,1,0)+IF(Z14&lt;-0.6,1,0)+IF(AD14&lt;-0.6,1,0)+IF(AH14&lt;-0.6,1,0)+IF(AL14&lt;-0.6,1,0)</f>
        <v>#REF!</v>
      </c>
      <c r="AZ14" s="14" t="e">
        <f t="shared" si="7"/>
        <v>#REF!</v>
      </c>
      <c r="BA14" s="10" t="e">
        <f>IF(B14&gt;0.6,1,0)+IF(#REF!&gt;0.6,1,0)+IF(#REF!&gt;0.6,1,0)+IF(F14&gt;0.6,1,0)+IF(M14&gt;0.6,1,0)+IF(R14&gt;0.6,1,0)+IF(Z14&gt;0.6,1,0)+IF(AD14&gt;0.6,1,0)+IF(AH14&gt;0.6,1,0)+IF(AL14&gt;0.6,1,0)</f>
        <v>#REF!</v>
      </c>
      <c r="BB14" t="e">
        <f t="shared" si="8"/>
        <v>#REF!</v>
      </c>
      <c r="BC14">
        <f t="shared" si="9"/>
        <v>-0.66297839999999997</v>
      </c>
      <c r="BD14" t="e">
        <f t="shared" si="10"/>
        <v>#REF!</v>
      </c>
      <c r="BE14" s="21" t="e">
        <f t="shared" si="11"/>
        <v>#REF!</v>
      </c>
      <c r="BF14" s="7" t="e">
        <f t="shared" si="12"/>
        <v>#REF!</v>
      </c>
      <c r="BG14" s="7" t="e">
        <f>SQRT(BE14^2+#REF!^2+#REF!^2)</f>
        <v>#REF!</v>
      </c>
      <c r="BH14" s="7" t="e">
        <f>SQRT(BE14^2+#REF!^2+#REF!^2)</f>
        <v>#REF!</v>
      </c>
      <c r="BI14" s="29" t="e">
        <f>SQRT(BE14^2+#REF!^2)</f>
        <v>#REF!</v>
      </c>
      <c r="BJ14" s="7" t="e">
        <f>BF14*#REF!*#REF!</f>
        <v>#REF!</v>
      </c>
      <c r="BK14" t="e">
        <f t="shared" si="13"/>
        <v>#REF!</v>
      </c>
      <c r="BL14" t="e">
        <f t="shared" si="14"/>
        <v>#REF!</v>
      </c>
      <c r="BM14" s="29" t="e">
        <f>SQRT(BK14^2+#REF!^2+#REF!^2)</f>
        <v>#REF!</v>
      </c>
      <c r="BN14" s="32" t="e">
        <f>SQRT(BK14^2+#REF!^2+#REF!^2)</f>
        <v>#REF!</v>
      </c>
      <c r="BO14" s="31" t="e">
        <f>SQRT(BK14^2+#REF!^2)</f>
        <v>#REF!</v>
      </c>
      <c r="BP14" s="7" t="e">
        <f>BL14*#REF!*#REF!</f>
        <v>#REF!</v>
      </c>
      <c r="BQ14" t="e">
        <f t="shared" si="15"/>
        <v>#REF!</v>
      </c>
      <c r="BR14" t="e">
        <f t="shared" si="16"/>
        <v>#REF!</v>
      </c>
      <c r="BS14" s="29" t="e">
        <f>SQRT(BQ14^2+#REF!^2+#REF!^2)</f>
        <v>#REF!</v>
      </c>
      <c r="BT14" s="7" t="e">
        <f>SQRT(BQ14^2+#REF!^2+#REF!^2)</f>
        <v>#REF!</v>
      </c>
      <c r="BU14" s="7" t="e">
        <f>SQRT(BQ14^2+#REF!^2)</f>
        <v>#REF!</v>
      </c>
      <c r="BV14" s="7" t="e">
        <f>BR14*#REF!*#REF!</f>
        <v>#REF!</v>
      </c>
      <c r="BW14" t="e">
        <f t="shared" si="17"/>
        <v>#REF!</v>
      </c>
      <c r="BX14" s="7" t="e">
        <f t="shared" si="18"/>
        <v>#REF!</v>
      </c>
      <c r="BY14" s="2" t="e">
        <f>SQRT(BW14^2+#REF!^2+#REF!^2)</f>
        <v>#REF!</v>
      </c>
      <c r="BZ14" s="29" t="e">
        <f>SQRT(BW14^2+#REF!^2+#REF!^2)</f>
        <v>#REF!</v>
      </c>
      <c r="CA14" s="29" t="e">
        <f>SQRT(BW14^2+#REF!^2+#REF!^2)</f>
        <v>#REF!</v>
      </c>
      <c r="CB14" s="29" t="e">
        <f>SQRT(BW14^2+#REF!^2)</f>
        <v>#REF!</v>
      </c>
      <c r="CC14" s="7" t="e">
        <f>BX14*#REF!*#REF!</f>
        <v>#REF!</v>
      </c>
      <c r="CD14" s="17">
        <v>0.26</v>
      </c>
      <c r="CE14" s="17">
        <v>0.63</v>
      </c>
      <c r="CF14" s="17">
        <v>0.12</v>
      </c>
      <c r="CG14" s="17">
        <v>0.34</v>
      </c>
      <c r="CH14" s="17">
        <v>0.92</v>
      </c>
      <c r="CI14" s="17">
        <v>0.25</v>
      </c>
      <c r="CJ14" s="17">
        <v>0.11</v>
      </c>
      <c r="CK14" s="17">
        <v>0.89</v>
      </c>
      <c r="CL14" s="17">
        <v>1.17</v>
      </c>
      <c r="CM14" s="17">
        <v>-0.45</v>
      </c>
      <c r="CN14" s="17">
        <v>0.21</v>
      </c>
      <c r="CO14" s="17">
        <v>-0.09</v>
      </c>
      <c r="CP14" s="17">
        <v>0.18</v>
      </c>
      <c r="CQ14" s="17">
        <v>0.48</v>
      </c>
      <c r="CR14" s="17">
        <v>1.55</v>
      </c>
      <c r="CS14" s="17">
        <v>1.55</v>
      </c>
      <c r="CT14">
        <v>0.14000000000000001</v>
      </c>
      <c r="CU14">
        <v>0.93</v>
      </c>
    </row>
    <row r="15" spans="1:101">
      <c r="A15" s="47" t="s">
        <v>76</v>
      </c>
      <c r="B15">
        <v>-0.33</v>
      </c>
      <c r="C15">
        <v>-0.33</v>
      </c>
      <c r="D15">
        <v>0</v>
      </c>
      <c r="E15">
        <v>-0.33</v>
      </c>
      <c r="F15">
        <v>0</v>
      </c>
      <c r="G15">
        <v>-1</v>
      </c>
      <c r="H15">
        <v>0.33</v>
      </c>
      <c r="I15">
        <v>-0.33</v>
      </c>
      <c r="J15">
        <v>-1</v>
      </c>
      <c r="K15">
        <v>-0.67</v>
      </c>
      <c r="L15">
        <v>-0.33</v>
      </c>
      <c r="M15" s="1"/>
      <c r="N15" s="50">
        <v>-0.33</v>
      </c>
      <c r="O15">
        <f t="shared" si="0"/>
        <v>-0.36000000000000004</v>
      </c>
      <c r="P15" s="2">
        <f t="shared" si="1"/>
        <v>-0.33</v>
      </c>
      <c r="Q15">
        <f t="shared" si="2"/>
        <v>0.38800187440971801</v>
      </c>
      <c r="R15" s="2">
        <f t="shared" si="3"/>
        <v>8.3750000000000019E-2</v>
      </c>
      <c r="S15" s="5"/>
      <c r="T15" s="10">
        <f t="shared" si="19"/>
        <v>3</v>
      </c>
      <c r="U15" s="70">
        <f t="shared" si="20"/>
        <v>9</v>
      </c>
      <c r="V15" s="10">
        <f t="shared" si="21"/>
        <v>0</v>
      </c>
      <c r="W15" s="6">
        <f t="shared" si="4"/>
        <v>90</v>
      </c>
      <c r="Z15" s="1"/>
      <c r="AA15" s="5"/>
      <c r="AD15" s="1"/>
      <c r="AE15" s="5"/>
      <c r="AH15" s="1"/>
      <c r="AI15" s="5"/>
      <c r="AL15" s="1"/>
      <c r="AM15" s="5"/>
      <c r="AN15" s="2"/>
      <c r="AP15" s="19" t="e">
        <f>MEDIAN(B15,#REF!,#REF!,F15,J15,M15,R15,V15,Z15,AD15,AH15,AL15)</f>
        <v>#REF!</v>
      </c>
      <c r="AQ15" t="e">
        <f>STDEV(#REF!,#REF!,F15,J15,M15,R15,V15,Z15,AD15,AH15,AL15)</f>
        <v>#REF!</v>
      </c>
      <c r="AR15" t="e">
        <f t="shared" si="5"/>
        <v>#REF!</v>
      </c>
      <c r="AS15" t="e">
        <f t="shared" si="22"/>
        <v>#REF!</v>
      </c>
      <c r="AY15" s="10" t="e">
        <f>IF(B15&lt;-0.6,1,0)+IF(#REF!&lt;-0.6,1,0)+IF(#REF!&lt;-0.6,1,0)+IF(F15&lt;-0.6,1,0)+IF(M15&lt;-0.6,1,0)+IF(R15&lt;-0.6,1,0)+IF(Z15&lt;-0.6,1,0)+IF(AD15&lt;-0.6,1,0)+IF(AH15&lt;-0.6,1,0)+IF(AL15&lt;-0.6,1,0)</f>
        <v>#REF!</v>
      </c>
      <c r="AZ15" s="14" t="e">
        <f t="shared" si="7"/>
        <v>#REF!</v>
      </c>
      <c r="BA15" s="15" t="e">
        <f>IF(B15&gt;0.6,1,0)+IF(#REF!&gt;0.6,1,0)+IF(#REF!&gt;0.6,1,0)+IF(F15&gt;0.6,1,0)+IF(M15&gt;0.6,1,0)+IF(R15&gt;0.6,1,0)+IF(Z15&gt;0.6,1,0)+IF(AD15&gt;0.6,1,0)+IF(AH15&gt;0.6,1,0)+IF(AL15&gt;0.6,1,0)</f>
        <v>#REF!</v>
      </c>
      <c r="BB15" s="6" t="e">
        <f t="shared" si="8"/>
        <v>#REF!</v>
      </c>
      <c r="BC15">
        <f t="shared" si="9"/>
        <v>-2.7816000000000063E-2</v>
      </c>
      <c r="BD15" t="e">
        <f t="shared" si="10"/>
        <v>#REF!</v>
      </c>
      <c r="BE15" s="25" t="e">
        <f t="shared" si="11"/>
        <v>#REF!</v>
      </c>
      <c r="BF15" s="6" t="e">
        <f t="shared" si="12"/>
        <v>#REF!</v>
      </c>
      <c r="BG15" s="7" t="e">
        <f>SQRT(BE15^2+#REF!^2+#REF!^2)</f>
        <v>#REF!</v>
      </c>
      <c r="BH15" s="24" t="e">
        <f>SQRT(BE15^2+#REF!^2+#REF!^2)</f>
        <v>#REF!</v>
      </c>
      <c r="BI15" s="36" t="e">
        <f>SQRT(BE15^2+#REF!^2)</f>
        <v>#REF!</v>
      </c>
      <c r="BJ15" s="26" t="e">
        <f>BF15*#REF!*#REF!</f>
        <v>#REF!</v>
      </c>
      <c r="BK15" s="6" t="e">
        <f t="shared" si="13"/>
        <v>#REF!</v>
      </c>
      <c r="BL15" s="6" t="e">
        <f t="shared" si="14"/>
        <v>#REF!</v>
      </c>
      <c r="BM15" s="27" t="e">
        <f>SQRT(BK15^2+#REF!^2+#REF!^2)</f>
        <v>#REF!</v>
      </c>
      <c r="BN15" s="7" t="e">
        <f>SQRT(BK15^2+#REF!^2+#REF!^2)</f>
        <v>#REF!</v>
      </c>
      <c r="BO15" s="7" t="e">
        <f>SQRT(BK15^2+#REF!^2)</f>
        <v>#REF!</v>
      </c>
      <c r="BP15" s="26" t="e">
        <f>BL15*#REF!*#REF!</f>
        <v>#REF!</v>
      </c>
      <c r="BQ15" s="6" t="e">
        <f t="shared" si="15"/>
        <v>#REF!</v>
      </c>
      <c r="BR15" s="6" t="e">
        <f t="shared" si="16"/>
        <v>#REF!</v>
      </c>
      <c r="BS15" s="33" t="e">
        <f>SQRT(BQ15^2+#REF!^2+#REF!^2)</f>
        <v>#REF!</v>
      </c>
      <c r="BT15" s="7" t="e">
        <f>SQRT(BQ15^2+#REF!^2+#REF!^2)</f>
        <v>#REF!</v>
      </c>
      <c r="BU15" s="7" t="e">
        <f>SQRT(BQ15^2+#REF!^2)</f>
        <v>#REF!</v>
      </c>
      <c r="BV15" s="26" t="e">
        <f>BR15*#REF!*#REF!</f>
        <v>#REF!</v>
      </c>
      <c r="BW15" s="6" t="e">
        <f t="shared" si="17"/>
        <v>#REF!</v>
      </c>
      <c r="BX15" s="26" t="e">
        <f t="shared" si="18"/>
        <v>#REF!</v>
      </c>
      <c r="BY15" s="27" t="e">
        <f>SQRT(BW15^2+#REF!^2+#REF!^2)</f>
        <v>#REF!</v>
      </c>
      <c r="BZ15" s="29" t="e">
        <f>SQRT(BW15^2+#REF!^2+#REF!^2)</f>
        <v>#REF!</v>
      </c>
      <c r="CA15" s="29" t="e">
        <f>SQRT(BW15^2+#REF!^2+#REF!^2)</f>
        <v>#REF!</v>
      </c>
      <c r="CB15" s="29" t="e">
        <f>SQRT(BW15^2+#REF!^2)</f>
        <v>#REF!</v>
      </c>
      <c r="CC15" s="7" t="e">
        <f>BX15*#REF!*#REF!</f>
        <v>#REF!</v>
      </c>
      <c r="CD15" s="17">
        <v>0.33</v>
      </c>
      <c r="CE15" s="17">
        <v>1.2</v>
      </c>
      <c r="CF15" s="17">
        <v>0.14000000000000001</v>
      </c>
      <c r="CG15" s="17">
        <v>0.38</v>
      </c>
      <c r="CH15" s="17">
        <v>1.05</v>
      </c>
      <c r="CI15" s="17">
        <v>0.16</v>
      </c>
      <c r="CJ15" s="17">
        <v>0.09</v>
      </c>
      <c r="CK15" s="17">
        <v>-0.14000000000000001</v>
      </c>
      <c r="CL15" s="17">
        <v>0.4</v>
      </c>
      <c r="CM15" s="17">
        <v>-0.17</v>
      </c>
      <c r="CN15" s="17">
        <v>0.22</v>
      </c>
      <c r="CO15" s="17">
        <v>-0.02</v>
      </c>
      <c r="CP15" s="17">
        <v>0.22</v>
      </c>
      <c r="CQ15" s="17">
        <v>0.38</v>
      </c>
      <c r="CR15" s="17">
        <v>1.85</v>
      </c>
      <c r="CS15" s="17">
        <v>1.84</v>
      </c>
      <c r="CT15">
        <v>-0.16</v>
      </c>
      <c r="CU15">
        <v>0.86</v>
      </c>
    </row>
    <row r="16" spans="1:101">
      <c r="A16" s="47" t="s">
        <v>77</v>
      </c>
      <c r="B16">
        <v>0</v>
      </c>
      <c r="C16">
        <v>-0.67</v>
      </c>
      <c r="D16">
        <v>0</v>
      </c>
      <c r="E16">
        <v>-0.33</v>
      </c>
      <c r="F16">
        <v>0</v>
      </c>
      <c r="G16">
        <v>0</v>
      </c>
      <c r="H16">
        <v>-0.67</v>
      </c>
      <c r="I16">
        <v>0.33</v>
      </c>
      <c r="J16">
        <v>-0.67</v>
      </c>
      <c r="K16">
        <v>0</v>
      </c>
      <c r="L16">
        <v>0</v>
      </c>
      <c r="M16" s="1"/>
      <c r="N16" s="50">
        <v>0</v>
      </c>
      <c r="O16">
        <f t="shared" si="0"/>
        <v>-0.16749999999999998</v>
      </c>
      <c r="P16" s="2">
        <f t="shared" si="1"/>
        <v>0</v>
      </c>
      <c r="Q16">
        <f t="shared" si="2"/>
        <v>0.33409647490725575</v>
      </c>
      <c r="R16" s="2">
        <f t="shared" si="3"/>
        <v>0.20750000000000002</v>
      </c>
      <c r="S16" s="5"/>
      <c r="T16" s="10">
        <f t="shared" si="19"/>
        <v>3</v>
      </c>
      <c r="U16" s="70">
        <f t="shared" si="20"/>
        <v>9</v>
      </c>
      <c r="V16" s="10">
        <f t="shared" si="21"/>
        <v>0</v>
      </c>
      <c r="W16">
        <f t="shared" si="4"/>
        <v>90</v>
      </c>
      <c r="Z16" s="1"/>
      <c r="AA16" s="5"/>
      <c r="AD16" s="1"/>
      <c r="AE16" s="5"/>
      <c r="AH16" s="1"/>
      <c r="AI16" s="5"/>
      <c r="AL16" s="1"/>
      <c r="AM16" s="5"/>
      <c r="AN16" s="2"/>
      <c r="AP16" s="19" t="e">
        <f>MEDIAN(B16,#REF!,#REF!,F16,J16,M16,R16,V16,Z16,AD16,AH16,AL16)</f>
        <v>#REF!</v>
      </c>
      <c r="AQ16" t="e">
        <f>STDEV(#REF!,#REF!,F16,J16,M16,R16,V16,Z16,AD16,AH16,AL16)</f>
        <v>#REF!</v>
      </c>
      <c r="AR16" t="e">
        <f t="shared" si="5"/>
        <v>#REF!</v>
      </c>
      <c r="AS16" t="e">
        <f t="shared" si="22"/>
        <v>#REF!</v>
      </c>
      <c r="AY16" s="10" t="e">
        <f>IF(B16&lt;-0.6,1,0)+IF(#REF!&lt;-0.6,1,0)+IF(#REF!&lt;-0.6,1,0)+IF(F16&lt;-0.6,1,0)+IF(M16&lt;-0.6,1,0)+IF(R16&lt;-0.6,1,0)+IF(Z16&lt;-0.6,1,0)+IF(AD16&lt;-0.6,1,0)+IF(AH16&lt;-0.6,1,0)+IF(AL16&lt;-0.6,1,0)</f>
        <v>#REF!</v>
      </c>
      <c r="AZ16" s="14" t="e">
        <f t="shared" si="7"/>
        <v>#REF!</v>
      </c>
      <c r="BA16" s="10" t="e">
        <f>IF(B16&gt;0.6,1,0)+IF(#REF!&gt;0.6,1,0)+IF(#REF!&gt;0.6,1,0)+IF(F16&gt;0.6,1,0)+IF(M16&gt;0.6,1,0)+IF(R16&gt;0.6,1,0)+IF(Z16&gt;0.6,1,0)+IF(AD16&gt;0.6,1,0)+IF(AH16&gt;0.6,1,0)+IF(AL16&gt;0.6,1,0)</f>
        <v>#REF!</v>
      </c>
      <c r="BB16" t="e">
        <f t="shared" si="8"/>
        <v>#REF!</v>
      </c>
      <c r="BC16">
        <f t="shared" si="9"/>
        <v>-0.71869440000000007</v>
      </c>
      <c r="BD16" t="e">
        <f t="shared" si="10"/>
        <v>#REF!</v>
      </c>
      <c r="BE16" s="20" t="e">
        <f t="shared" si="11"/>
        <v>#REF!</v>
      </c>
      <c r="BF16" t="e">
        <f t="shared" si="12"/>
        <v>#REF!</v>
      </c>
      <c r="BG16" s="7" t="e">
        <f>SQRT(BE16^2+#REF!^2+#REF!^2)</f>
        <v>#REF!</v>
      </c>
      <c r="BH16" s="7" t="e">
        <f>SQRT(BE16^2+#REF!^2+#REF!^2)</f>
        <v>#REF!</v>
      </c>
      <c r="BI16" s="29" t="e">
        <f>SQRT(BE16^2+#REF!^2)</f>
        <v>#REF!</v>
      </c>
      <c r="BJ16" s="7" t="e">
        <f>BF16*#REF!*#REF!</f>
        <v>#REF!</v>
      </c>
      <c r="BK16" t="e">
        <f t="shared" si="13"/>
        <v>#REF!</v>
      </c>
      <c r="BL16" t="e">
        <f t="shared" si="14"/>
        <v>#REF!</v>
      </c>
      <c r="BM16" s="7" t="e">
        <f>SQRT(BK16^2+#REF!^2+#REF!^2)</f>
        <v>#REF!</v>
      </c>
      <c r="BN16" s="32" t="e">
        <f>SQRT(BK16^2+#REF!^2+#REF!^2)</f>
        <v>#REF!</v>
      </c>
      <c r="BO16" s="31" t="e">
        <f>SQRT(BK16^2+#REF!^2)</f>
        <v>#REF!</v>
      </c>
      <c r="BP16" s="7" t="e">
        <f>BL16*#REF!*#REF!</f>
        <v>#REF!</v>
      </c>
      <c r="BQ16" t="e">
        <f t="shared" si="15"/>
        <v>#REF!</v>
      </c>
      <c r="BR16" t="e">
        <f t="shared" si="16"/>
        <v>#REF!</v>
      </c>
      <c r="BS16" s="29" t="e">
        <f>SQRT(BQ16^2+#REF!^2+#REF!^2)</f>
        <v>#REF!</v>
      </c>
      <c r="BT16" s="7" t="e">
        <f>SQRT(BQ16^2+#REF!^2+#REF!^2)</f>
        <v>#REF!</v>
      </c>
      <c r="BU16" s="7" t="e">
        <f>SQRT(BQ16^2+#REF!^2)</f>
        <v>#REF!</v>
      </c>
      <c r="BV16" s="7" t="e">
        <f>BR16*#REF!*#REF!</f>
        <v>#REF!</v>
      </c>
      <c r="BW16" t="e">
        <f t="shared" si="17"/>
        <v>#REF!</v>
      </c>
      <c r="BX16" s="7" t="e">
        <f t="shared" si="18"/>
        <v>#REF!</v>
      </c>
      <c r="BY16" s="2" t="e">
        <f>SQRT(BW16^2+#REF!^2+#REF!^2)</f>
        <v>#REF!</v>
      </c>
      <c r="BZ16" s="29" t="e">
        <f>SQRT(BW16^2+#REF!^2+#REF!^2)</f>
        <v>#REF!</v>
      </c>
      <c r="CA16" s="29" t="e">
        <f>SQRT(BW16^2+#REF!^2+#REF!^2)</f>
        <v>#REF!</v>
      </c>
      <c r="CB16" s="29" t="e">
        <f>SQRT(BW16^2+#REF!^2)</f>
        <v>#REF!</v>
      </c>
      <c r="CC16" s="7" t="e">
        <f>BX16*#REF!*#REF!</f>
        <v>#REF!</v>
      </c>
      <c r="CD16" s="17">
        <v>0.24</v>
      </c>
      <c r="CE16" s="17">
        <v>0.57999999999999996</v>
      </c>
      <c r="CF16" s="17">
        <v>0.28000000000000003</v>
      </c>
      <c r="CG16" s="17">
        <v>0.22</v>
      </c>
      <c r="CH16" s="17">
        <v>0.93</v>
      </c>
      <c r="CI16" s="17">
        <v>0.17</v>
      </c>
      <c r="CJ16" s="17">
        <v>0.11</v>
      </c>
      <c r="CK16" s="17">
        <v>1.1299999999999999</v>
      </c>
      <c r="CL16" s="17">
        <v>1.62</v>
      </c>
      <c r="CM16" s="17">
        <v>-0.44</v>
      </c>
      <c r="CN16" s="17">
        <v>0.16</v>
      </c>
      <c r="CO16" s="17">
        <v>-0.01</v>
      </c>
      <c r="CP16" s="17">
        <v>0.18</v>
      </c>
      <c r="CQ16" s="17">
        <v>0.28999999999999998</v>
      </c>
      <c r="CR16" s="17">
        <v>2.95</v>
      </c>
      <c r="CS16" s="17">
        <v>2.96</v>
      </c>
      <c r="CT16">
        <v>-0.14000000000000001</v>
      </c>
      <c r="CU16">
        <v>0.45</v>
      </c>
    </row>
    <row r="17" spans="1:99">
      <c r="A17" s="47" t="s">
        <v>78</v>
      </c>
      <c r="B17">
        <v>-0.67</v>
      </c>
      <c r="C17">
        <v>0</v>
      </c>
      <c r="D17">
        <v>-0.33</v>
      </c>
      <c r="E17">
        <v>0</v>
      </c>
      <c r="F17">
        <v>0</v>
      </c>
      <c r="G17">
        <v>-1</v>
      </c>
      <c r="H17">
        <v>0</v>
      </c>
      <c r="I17">
        <v>-0.67</v>
      </c>
      <c r="J17">
        <v>-1</v>
      </c>
      <c r="K17">
        <v>-0.33</v>
      </c>
      <c r="L17">
        <v>-0.33</v>
      </c>
      <c r="M17" s="1"/>
      <c r="N17" s="50">
        <v>-0.67</v>
      </c>
      <c r="O17">
        <f t="shared" si="0"/>
        <v>-0.41666666666666669</v>
      </c>
      <c r="P17" s="2">
        <f t="shared" si="1"/>
        <v>-0.33</v>
      </c>
      <c r="Q17">
        <f t="shared" si="2"/>
        <v>0.38019930977253918</v>
      </c>
      <c r="R17" s="2">
        <f t="shared" si="3"/>
        <v>0.33500000000000002</v>
      </c>
      <c r="S17" s="5"/>
      <c r="T17" s="10">
        <f t="shared" si="19"/>
        <v>5</v>
      </c>
      <c r="U17" s="70">
        <f t="shared" si="20"/>
        <v>7</v>
      </c>
      <c r="V17" s="10">
        <f t="shared" si="21"/>
        <v>0</v>
      </c>
      <c r="W17">
        <f t="shared" si="4"/>
        <v>74</v>
      </c>
      <c r="Z17" s="1"/>
      <c r="AA17" s="5"/>
      <c r="AD17" s="1"/>
      <c r="AE17" s="5"/>
      <c r="AH17" s="1"/>
      <c r="AI17" s="5"/>
      <c r="AL17" s="1"/>
      <c r="AM17" s="5"/>
      <c r="AN17" s="2"/>
      <c r="AP17" s="19" t="e">
        <f>MEDIAN(B17,#REF!,#REF!,F17,J17,M17,R17,V17,Z17,AD17,AH17,AL17)</f>
        <v>#REF!</v>
      </c>
      <c r="AQ17" t="e">
        <f>STDEV(#REF!,#REF!,F17,J17,M17,R17,V17,Z17,AD17,AH17,AL17)</f>
        <v>#REF!</v>
      </c>
      <c r="AR17" t="e">
        <f t="shared" si="5"/>
        <v>#REF!</v>
      </c>
      <c r="AS17" t="e">
        <f t="shared" si="22"/>
        <v>#REF!</v>
      </c>
      <c r="AY17" s="10" t="e">
        <f>IF(B17&lt;-0.6,1,0)+IF(#REF!&lt;-0.6,1,0)+IF(#REF!&lt;-0.6,1,0)+IF(F17&lt;-0.6,1,0)+IF(M17&lt;-0.6,1,0)+IF(R17&lt;-0.6,1,0)+IF(Z17&lt;-0.6,1,0)+IF(AD17&lt;-0.6,1,0)+IF(AH17&lt;-0.6,1,0)+IF(AL17&lt;-0.6,1,0)</f>
        <v>#REF!</v>
      </c>
      <c r="AZ17" s="14" t="e">
        <f t="shared" si="7"/>
        <v>#REF!</v>
      </c>
      <c r="BA17" s="10" t="e">
        <f>IF(B17&gt;0.6,1,0)+IF(#REF!&gt;0.6,1,0)+IF(#REF!&gt;0.6,1,0)+IF(F17&gt;0.6,1,0)+IF(M17&gt;0.6,1,0)+IF(R17&gt;0.6,1,0)+IF(Z17&gt;0.6,1,0)+IF(AD17&gt;0.6,1,0)+IF(AH17&gt;0.6,1,0)+IF(AL17&gt;0.6,1,0)</f>
        <v>#REF!</v>
      </c>
      <c r="BB17" t="e">
        <f t="shared" si="8"/>
        <v>#REF!</v>
      </c>
      <c r="BC17">
        <f t="shared" si="9"/>
        <v>-0.27296640000000005</v>
      </c>
      <c r="BD17" t="e">
        <f t="shared" si="10"/>
        <v>#REF!</v>
      </c>
      <c r="BE17" s="20" t="e">
        <f t="shared" si="11"/>
        <v>#REF!</v>
      </c>
      <c r="BF17" t="e">
        <f t="shared" si="12"/>
        <v>#REF!</v>
      </c>
      <c r="BG17" s="7" t="e">
        <f>SQRT(BE17^2+#REF!^2+#REF!^2)</f>
        <v>#REF!</v>
      </c>
      <c r="BH17" s="7" t="e">
        <f>SQRT(BE17^2+#REF!^2+#REF!^2)</f>
        <v>#REF!</v>
      </c>
      <c r="BI17" s="29" t="e">
        <f>SQRT(BE17^2+#REF!^2)</f>
        <v>#REF!</v>
      </c>
      <c r="BJ17" s="7" t="e">
        <f>BF17*#REF!*#REF!</f>
        <v>#REF!</v>
      </c>
      <c r="BK17" t="e">
        <f t="shared" si="13"/>
        <v>#REF!</v>
      </c>
      <c r="BL17" t="e">
        <f t="shared" si="14"/>
        <v>#REF!</v>
      </c>
      <c r="BM17" s="29" t="e">
        <f>SQRT(BK17^2+#REF!^2+#REF!^2)</f>
        <v>#REF!</v>
      </c>
      <c r="BN17" s="32" t="e">
        <f>SQRT(BK17^2+#REF!^2+#REF!^2)</f>
        <v>#REF!</v>
      </c>
      <c r="BO17" s="31" t="e">
        <f>SQRT(BK17^2+#REF!^2)</f>
        <v>#REF!</v>
      </c>
      <c r="BP17" s="7" t="e">
        <f>BL17*#REF!*#REF!</f>
        <v>#REF!</v>
      </c>
      <c r="BQ17" t="e">
        <f t="shared" si="15"/>
        <v>#REF!</v>
      </c>
      <c r="BR17" t="e">
        <f t="shared" si="16"/>
        <v>#REF!</v>
      </c>
      <c r="BS17" s="29" t="e">
        <f>SQRT(BQ17^2+#REF!^2+#REF!^2)</f>
        <v>#REF!</v>
      </c>
      <c r="BT17" s="7" t="e">
        <f>SQRT(BQ17^2+#REF!^2+#REF!^2)</f>
        <v>#REF!</v>
      </c>
      <c r="BU17" s="7" t="e">
        <f>SQRT(BQ17^2+#REF!^2)</f>
        <v>#REF!</v>
      </c>
      <c r="BV17" s="7" t="e">
        <f>BR17*#REF!*#REF!</f>
        <v>#REF!</v>
      </c>
      <c r="BW17" t="e">
        <f t="shared" si="17"/>
        <v>#REF!</v>
      </c>
      <c r="BX17" s="7" t="e">
        <f t="shared" si="18"/>
        <v>#REF!</v>
      </c>
      <c r="BY17" s="2" t="e">
        <f>SQRT(BW17^2+#REF!^2+#REF!^2)</f>
        <v>#REF!</v>
      </c>
      <c r="BZ17" s="29" t="e">
        <f>SQRT(BW17^2+#REF!^2+#REF!^2)</f>
        <v>#REF!</v>
      </c>
      <c r="CA17" s="29" t="e">
        <f>SQRT(BW17^2+#REF!^2+#REF!^2)</f>
        <v>#REF!</v>
      </c>
      <c r="CB17" s="29" t="e">
        <f>SQRT(BW17^2+#REF!^2)</f>
        <v>#REF!</v>
      </c>
      <c r="CC17" s="7" t="e">
        <f>BX17*#REF!*#REF!</f>
        <v>#REF!</v>
      </c>
      <c r="CD17" s="17">
        <v>0.21</v>
      </c>
      <c r="CE17" s="17">
        <v>0.98</v>
      </c>
      <c r="CF17" s="17">
        <v>0.12</v>
      </c>
      <c r="CG17" s="17">
        <v>0.37</v>
      </c>
      <c r="CH17" s="17">
        <v>1.03</v>
      </c>
      <c r="CI17" s="17">
        <v>0.17</v>
      </c>
      <c r="CJ17" s="17">
        <v>0.17</v>
      </c>
      <c r="CK17" s="17">
        <v>0.28999999999999998</v>
      </c>
      <c r="CL17" s="17">
        <v>0.51</v>
      </c>
      <c r="CM17" s="17">
        <v>-0.63</v>
      </c>
      <c r="CN17" s="17">
        <v>0.17</v>
      </c>
      <c r="CO17" s="17">
        <v>-0.01</v>
      </c>
      <c r="CP17" s="17">
        <v>0.14000000000000001</v>
      </c>
      <c r="CQ17" s="17">
        <v>0.26</v>
      </c>
      <c r="CR17" s="17">
        <v>2.08</v>
      </c>
      <c r="CS17" s="17">
        <v>-0.26</v>
      </c>
      <c r="CT17">
        <v>-0.1</v>
      </c>
      <c r="CU17">
        <v>0.78</v>
      </c>
    </row>
    <row r="18" spans="1:99">
      <c r="A18" s="47" t="s">
        <v>79</v>
      </c>
      <c r="B18">
        <v>-0.67</v>
      </c>
      <c r="C18">
        <v>1</v>
      </c>
      <c r="D18">
        <v>0.67</v>
      </c>
      <c r="E18">
        <v>-1</v>
      </c>
      <c r="F18">
        <v>0</v>
      </c>
      <c r="G18">
        <v>-0.67</v>
      </c>
      <c r="H18">
        <v>-0.33</v>
      </c>
      <c r="I18">
        <v>0</v>
      </c>
      <c r="J18">
        <v>0</v>
      </c>
      <c r="K18">
        <v>0</v>
      </c>
      <c r="L18">
        <v>0.33</v>
      </c>
      <c r="M18" s="1"/>
      <c r="N18" s="50">
        <v>0.33</v>
      </c>
      <c r="O18">
        <f t="shared" si="0"/>
        <v>-2.8333333333333325E-2</v>
      </c>
      <c r="P18" s="2">
        <f t="shared" si="1"/>
        <v>0</v>
      </c>
      <c r="Q18">
        <f t="shared" si="2"/>
        <v>0.57712190823923593</v>
      </c>
      <c r="R18" s="2">
        <f t="shared" si="3"/>
        <v>0.37250000000000005</v>
      </c>
      <c r="S18" s="5"/>
      <c r="T18" s="10">
        <f t="shared" si="19"/>
        <v>3</v>
      </c>
      <c r="U18" s="70">
        <f t="shared" si="20"/>
        <v>7</v>
      </c>
      <c r="V18" s="10">
        <f t="shared" si="21"/>
        <v>2</v>
      </c>
      <c r="W18">
        <f t="shared" si="4"/>
        <v>62</v>
      </c>
      <c r="Z18" s="1"/>
      <c r="AA18" s="5"/>
      <c r="AD18" s="1"/>
      <c r="AE18" s="5"/>
      <c r="AH18" s="1"/>
      <c r="AI18" s="5"/>
      <c r="AL18" s="1"/>
      <c r="AM18" s="5"/>
      <c r="AN18" s="2"/>
      <c r="AP18" s="19" t="e">
        <f>MEDIAN(B18,#REF!,#REF!,F18,J18,M18,R18,V18,Z18,AD18,AH18,AL18)</f>
        <v>#REF!</v>
      </c>
      <c r="AQ18" t="e">
        <f>STDEV(#REF!,#REF!,F18,J18,M18,R18,V18,Z18,AD18,AH18,AL18)</f>
        <v>#REF!</v>
      </c>
      <c r="AR18" t="e">
        <f t="shared" si="5"/>
        <v>#REF!</v>
      </c>
      <c r="AS18" t="e">
        <f t="shared" si="22"/>
        <v>#REF!</v>
      </c>
      <c r="AY18" s="15" t="e">
        <f>IF(B18&lt;-0.6,1,0)+IF(#REF!&lt;-0.6,1,0)+IF(#REF!&lt;-0.6,1,0)+IF(F18&lt;-0.6,1,0)+IF(M18&lt;-0.6,1,0)+IF(R18&lt;-0.6,1,0)+IF(Z18&lt;-0.6,1,0)+IF(AD18&lt;-0.6,1,0)+IF(AH18&lt;-0.6,1,0)+IF(AL18&lt;-0.6,1,0)</f>
        <v>#REF!</v>
      </c>
      <c r="AZ18" s="14" t="e">
        <f t="shared" si="7"/>
        <v>#REF!</v>
      </c>
      <c r="BA18" s="10" t="e">
        <f>IF(B18&gt;0.6,1,0)+IF(#REF!&gt;0.6,1,0)+IF(#REF!&gt;0.6,1,0)+IF(F18&gt;0.6,1,0)+IF(M18&gt;0.6,1,0)+IF(R18&gt;0.6,1,0)+IF(Z18&gt;0.6,1,0)+IF(AD18&gt;0.6,1,0)+IF(AH18&gt;0.6,1,0)+IF(AL18&gt;0.6,1,0)</f>
        <v>#REF!</v>
      </c>
      <c r="BB18" t="e">
        <f t="shared" si="8"/>
        <v>#REF!</v>
      </c>
      <c r="BC18">
        <f t="shared" si="9"/>
        <v>-0.76326719999999992</v>
      </c>
      <c r="BD18" t="e">
        <f t="shared" si="10"/>
        <v>#REF!</v>
      </c>
      <c r="BE18" s="5" t="e">
        <f t="shared" si="11"/>
        <v>#REF!</v>
      </c>
      <c r="BF18" t="e">
        <f t="shared" si="12"/>
        <v>#REF!</v>
      </c>
      <c r="BG18" s="7" t="e">
        <f>SQRT(BE18^2+#REF!^2+#REF!^2)</f>
        <v>#REF!</v>
      </c>
      <c r="BH18" s="7" t="e">
        <f>SQRT(BE18^2+#REF!^2+#REF!^2)</f>
        <v>#REF!</v>
      </c>
      <c r="BI18" s="29" t="e">
        <f>SQRT(BE18^2+#REF!^2)</f>
        <v>#REF!</v>
      </c>
      <c r="BJ18" s="7" t="e">
        <f>BF18*#REF!*#REF!</f>
        <v>#REF!</v>
      </c>
      <c r="BK18" t="e">
        <f t="shared" si="13"/>
        <v>#REF!</v>
      </c>
      <c r="BL18" t="e">
        <f t="shared" si="14"/>
        <v>#REF!</v>
      </c>
      <c r="BM18" s="2" t="e">
        <f>SQRT(BK18^2+#REF!^2+#REF!^2)</f>
        <v>#REF!</v>
      </c>
      <c r="BN18" s="7" t="e">
        <f>SQRT(BK18^2+#REF!^2+#REF!^2)</f>
        <v>#REF!</v>
      </c>
      <c r="BO18" s="31" t="e">
        <f>SQRT(BK18^2+#REF!^2)</f>
        <v>#REF!</v>
      </c>
      <c r="BP18" s="7" t="e">
        <f>BL18*#REF!*#REF!</f>
        <v>#REF!</v>
      </c>
      <c r="BQ18" t="e">
        <f t="shared" si="15"/>
        <v>#REF!</v>
      </c>
      <c r="BR18" t="e">
        <f t="shared" si="16"/>
        <v>#REF!</v>
      </c>
      <c r="BS18" s="29" t="e">
        <f>SQRT(BQ18^2+#REF!^2+#REF!^2)</f>
        <v>#REF!</v>
      </c>
      <c r="BT18" s="35" t="e">
        <f>SQRT(BQ18^2+#REF!^2+#REF!^2)</f>
        <v>#REF!</v>
      </c>
      <c r="BU18" s="7" t="e">
        <f>SQRT(BQ18^2+#REF!^2)</f>
        <v>#REF!</v>
      </c>
      <c r="BV18" s="7" t="e">
        <f>BR18*#REF!*#REF!</f>
        <v>#REF!</v>
      </c>
      <c r="BW18" t="e">
        <f t="shared" si="17"/>
        <v>#REF!</v>
      </c>
      <c r="BX18" s="7" t="e">
        <f t="shared" si="18"/>
        <v>#REF!</v>
      </c>
      <c r="BY18" s="2" t="e">
        <f>SQRT(BW18^2+#REF!^2+#REF!^2)</f>
        <v>#REF!</v>
      </c>
      <c r="BZ18" s="29" t="e">
        <f>SQRT(BW18^2+#REF!^2+#REF!^2)</f>
        <v>#REF!</v>
      </c>
      <c r="CA18" s="29" t="e">
        <f>SQRT(BW18^2+#REF!^2+#REF!^2)</f>
        <v>#REF!</v>
      </c>
      <c r="CB18" s="29" t="e">
        <f>SQRT(BW18^2+#REF!^2)</f>
        <v>#REF!</v>
      </c>
      <c r="CC18" s="7" t="e">
        <f>BX18*#REF!*#REF!</f>
        <v>#REF!</v>
      </c>
      <c r="CD18" s="17">
        <v>0.14000000000000001</v>
      </c>
      <c r="CE18" s="17">
        <v>0.54</v>
      </c>
      <c r="CF18" s="17">
        <v>0.28000000000000003</v>
      </c>
      <c r="CG18" s="17">
        <v>1.68</v>
      </c>
      <c r="CH18" s="17">
        <v>0.85</v>
      </c>
      <c r="CI18" s="17">
        <v>0.16</v>
      </c>
      <c r="CJ18" s="17">
        <v>0.19</v>
      </c>
      <c r="CK18" s="17">
        <v>1.24</v>
      </c>
      <c r="CL18" s="17">
        <v>1.26</v>
      </c>
      <c r="CM18" s="17">
        <v>-0.09</v>
      </c>
      <c r="CN18" s="17">
        <v>0.21</v>
      </c>
      <c r="CO18" s="17">
        <v>-0.06</v>
      </c>
      <c r="CP18" s="17">
        <v>0.2</v>
      </c>
      <c r="CQ18" s="17">
        <v>0.4</v>
      </c>
      <c r="CR18" s="17">
        <v>2.35</v>
      </c>
      <c r="CS18" s="17">
        <v>1.0900000000000001</v>
      </c>
      <c r="CT18">
        <v>-0.06</v>
      </c>
      <c r="CU18">
        <v>0.27</v>
      </c>
    </row>
    <row r="19" spans="1:99">
      <c r="A19" s="47" t="s">
        <v>80</v>
      </c>
      <c r="B19">
        <v>0</v>
      </c>
      <c r="C19">
        <v>0</v>
      </c>
      <c r="D19">
        <v>0.67</v>
      </c>
      <c r="E19">
        <v>0.33</v>
      </c>
      <c r="F19">
        <v>0.67</v>
      </c>
      <c r="G19">
        <v>0.67</v>
      </c>
      <c r="H19">
        <v>-0.33</v>
      </c>
      <c r="I19">
        <v>0</v>
      </c>
      <c r="J19">
        <v>0.33</v>
      </c>
      <c r="K19">
        <v>0.33</v>
      </c>
      <c r="L19">
        <v>0.67</v>
      </c>
      <c r="M19" s="1"/>
      <c r="N19" s="50">
        <v>0.33</v>
      </c>
      <c r="O19">
        <f t="shared" si="0"/>
        <v>0.30583333333333335</v>
      </c>
      <c r="P19" s="2">
        <f t="shared" si="1"/>
        <v>0.33</v>
      </c>
      <c r="Q19">
        <f t="shared" si="2"/>
        <v>0.33271495671857387</v>
      </c>
      <c r="R19" s="2">
        <f t="shared" si="3"/>
        <v>0.33500000000000002</v>
      </c>
      <c r="S19" s="5"/>
      <c r="T19" s="10">
        <f t="shared" si="19"/>
        <v>0</v>
      </c>
      <c r="U19" s="70">
        <f t="shared" si="20"/>
        <v>8</v>
      </c>
      <c r="V19" s="10">
        <f t="shared" si="21"/>
        <v>4</v>
      </c>
      <c r="W19">
        <f t="shared" si="4"/>
        <v>80</v>
      </c>
      <c r="Z19" s="1"/>
      <c r="AA19" s="5"/>
      <c r="AD19" s="1"/>
      <c r="AE19" s="5"/>
      <c r="AH19" s="1"/>
      <c r="AI19" s="5"/>
      <c r="AL19" s="1"/>
      <c r="AM19" s="5"/>
      <c r="AN19" s="2"/>
      <c r="AP19" s="19" t="e">
        <f>MEDIAN(B19,#REF!,#REF!,F19,J19,M19,R19,V19,Z19,AD19,AH19,AL19)</f>
        <v>#REF!</v>
      </c>
      <c r="AQ19" t="e">
        <f>STDEV(#REF!,#REF!,F19,J19,M19,R19,V19,Z19,AD19,AH19,AL19)</f>
        <v>#REF!</v>
      </c>
      <c r="AR19" t="e">
        <f t="shared" si="5"/>
        <v>#REF!</v>
      </c>
      <c r="AS19">
        <v>-7</v>
      </c>
      <c r="AY19" s="15" t="e">
        <f>IF(B19&lt;-0.6,1,0)+IF(#REF!&lt;-0.6,1,0)+IF(#REF!&lt;-0.6,1,0)+IF(F19&lt;-0.6,1,0)+IF(M19&lt;-0.6,1,0)+IF(R19&lt;-0.6,1,0)+IF(Z19&lt;-0.6,1,0)+IF(AD19&lt;-0.6,1,0)+IF(AH19&lt;-0.6,1,0)+IF(AL19&lt;-0.6,1,0)</f>
        <v>#REF!</v>
      </c>
      <c r="AZ19" s="14" t="e">
        <f t="shared" si="7"/>
        <v>#REF!</v>
      </c>
      <c r="BA19" s="10" t="e">
        <f>IF(B19&gt;0.6,1,0)+IF(#REF!&gt;0.6,1,0)+IF(#REF!&gt;0.6,1,0)+IF(F19&gt;0.6,1,0)+IF(M19&gt;0.6,1,0)+IF(R19&gt;0.6,1,0)+IF(Z19&gt;0.6,1,0)+IF(AD19&gt;0.6,1,0)+IF(AH19&gt;0.6,1,0)+IF(AL19&gt;0.6,1,0)</f>
        <v>#REF!</v>
      </c>
      <c r="BB19" t="e">
        <f t="shared" si="8"/>
        <v>#REF!</v>
      </c>
      <c r="BC19">
        <f t="shared" si="9"/>
        <v>-0.9304152</v>
      </c>
      <c r="BD19" t="e">
        <f t="shared" si="10"/>
        <v>#REF!</v>
      </c>
      <c r="BE19" s="5" t="e">
        <f t="shared" si="11"/>
        <v>#REF!</v>
      </c>
      <c r="BF19" t="e">
        <f t="shared" si="12"/>
        <v>#REF!</v>
      </c>
      <c r="BG19" s="7" t="e">
        <f>SQRT(BE19^2+#REF!^2+#REF!^2)</f>
        <v>#REF!</v>
      </c>
      <c r="BH19" s="7" t="e">
        <f>SQRT(BE19^2+#REF!^2+#REF!^2)</f>
        <v>#REF!</v>
      </c>
      <c r="BI19" s="29" t="e">
        <f>SQRT(BE19^2+#REF!^2)</f>
        <v>#REF!</v>
      </c>
      <c r="BJ19" s="7" t="e">
        <f>BF19*#REF!*#REF!</f>
        <v>#REF!</v>
      </c>
      <c r="BK19" t="e">
        <f t="shared" si="13"/>
        <v>#REF!</v>
      </c>
      <c r="BL19" t="e">
        <f t="shared" si="14"/>
        <v>#REF!</v>
      </c>
      <c r="BM19" s="2" t="e">
        <f>SQRT(BK19^2+#REF!^2+#REF!^2)</f>
        <v>#REF!</v>
      </c>
      <c r="BN19" s="7" t="e">
        <f>SQRT(BK19^2+#REF!^2+#REF!^2)</f>
        <v>#REF!</v>
      </c>
      <c r="BO19" s="31" t="e">
        <f>SQRT(BK19^2+#REF!^2)</f>
        <v>#REF!</v>
      </c>
      <c r="BP19" s="7" t="e">
        <f>BL19*#REF!*#REF!</f>
        <v>#REF!</v>
      </c>
      <c r="BQ19" t="e">
        <f t="shared" si="15"/>
        <v>#REF!</v>
      </c>
      <c r="BR19" t="e">
        <f t="shared" si="16"/>
        <v>#REF!</v>
      </c>
      <c r="BS19" s="29" t="e">
        <f>SQRT(BQ19^2+#REF!^2+#REF!^2)</f>
        <v>#REF!</v>
      </c>
      <c r="BT19" s="35" t="e">
        <f>SQRT(BQ19^2+#REF!^2+#REF!^2)</f>
        <v>#REF!</v>
      </c>
      <c r="BU19" s="7" t="e">
        <f>SQRT(BQ19^2+#REF!^2)</f>
        <v>#REF!</v>
      </c>
      <c r="BV19" s="7" t="e">
        <f>BR19*#REF!*#REF!</f>
        <v>#REF!</v>
      </c>
      <c r="BW19" t="e">
        <f t="shared" si="17"/>
        <v>#REF!</v>
      </c>
      <c r="BX19" s="7" t="e">
        <f t="shared" si="18"/>
        <v>#REF!</v>
      </c>
      <c r="BY19" s="2" t="e">
        <f>SQRT(BW19^2+#REF!^2+#REF!^2)</f>
        <v>#REF!</v>
      </c>
      <c r="BZ19" s="29" t="e">
        <f>SQRT(BW19^2+#REF!^2+#REF!^2)</f>
        <v>#REF!</v>
      </c>
      <c r="CA19" s="29" t="e">
        <f>SQRT(BW19^2+#REF!^2+#REF!^2)</f>
        <v>#REF!</v>
      </c>
      <c r="CB19" s="29" t="e">
        <f>SQRT(BW19^2+#REF!^2)</f>
        <v>#REF!</v>
      </c>
      <c r="CC19" s="7" t="e">
        <f>BX19*#REF!*#REF!</f>
        <v>#REF!</v>
      </c>
      <c r="CD19" s="17">
        <v>0.6</v>
      </c>
      <c r="CE19" s="17">
        <v>0.39</v>
      </c>
      <c r="CF19" s="17">
        <v>0.19</v>
      </c>
      <c r="CG19" s="17">
        <v>1.5</v>
      </c>
      <c r="CH19" s="17">
        <v>0.79</v>
      </c>
      <c r="CI19" s="17">
        <v>0.31</v>
      </c>
      <c r="CJ19" s="17">
        <v>0.19</v>
      </c>
      <c r="CK19" s="17">
        <v>2</v>
      </c>
      <c r="CL19" s="17">
        <v>2.0099999999999998</v>
      </c>
      <c r="CM19" s="17">
        <v>-0.82</v>
      </c>
      <c r="CN19" s="17">
        <v>0.14000000000000001</v>
      </c>
      <c r="CO19" s="17">
        <v>-0.12</v>
      </c>
      <c r="CP19" s="17">
        <v>0.15</v>
      </c>
      <c r="CQ19" s="17">
        <v>0.54</v>
      </c>
      <c r="CR19" s="17">
        <v>3.52</v>
      </c>
      <c r="CS19" s="17">
        <v>-2.25</v>
      </c>
      <c r="CT19">
        <v>0.2</v>
      </c>
      <c r="CU19">
        <v>2.73</v>
      </c>
    </row>
    <row r="20" spans="1:99">
      <c r="A20" s="47" t="s">
        <v>81</v>
      </c>
      <c r="B20">
        <v>0.33</v>
      </c>
      <c r="C20">
        <v>0.33</v>
      </c>
      <c r="D20">
        <v>0.33</v>
      </c>
      <c r="E20">
        <v>0.67</v>
      </c>
      <c r="F20">
        <v>0.67</v>
      </c>
      <c r="G20">
        <v>0</v>
      </c>
      <c r="H20">
        <v>0.33</v>
      </c>
      <c r="I20">
        <v>0</v>
      </c>
      <c r="J20">
        <v>0.33</v>
      </c>
      <c r="K20">
        <v>0.33</v>
      </c>
      <c r="L20">
        <v>0.33</v>
      </c>
      <c r="M20" s="1"/>
      <c r="N20" s="50">
        <v>0.33</v>
      </c>
      <c r="O20">
        <f t="shared" si="0"/>
        <v>0.33166666666666672</v>
      </c>
      <c r="P20" s="2">
        <f t="shared" si="1"/>
        <v>0.33</v>
      </c>
      <c r="Q20">
        <f t="shared" si="2"/>
        <v>0.20202760087461194</v>
      </c>
      <c r="R20" s="2">
        <f t="shared" si="3"/>
        <v>0</v>
      </c>
      <c r="S20" s="5"/>
      <c r="T20" s="10">
        <f t="shared" si="19"/>
        <v>0</v>
      </c>
      <c r="U20" s="70">
        <f t="shared" si="20"/>
        <v>10</v>
      </c>
      <c r="V20" s="10">
        <f t="shared" si="21"/>
        <v>2</v>
      </c>
      <c r="W20">
        <f t="shared" si="4"/>
        <v>104</v>
      </c>
      <c r="Z20" s="1"/>
      <c r="AA20" s="5"/>
      <c r="AD20" s="1"/>
      <c r="AE20" s="5"/>
      <c r="AH20" s="1"/>
      <c r="AI20" s="5"/>
      <c r="AL20" s="1"/>
      <c r="AM20" s="5"/>
      <c r="AN20" s="2"/>
      <c r="AP20" s="19" t="e">
        <f>MEDIAN(B20,#REF!,#REF!,F20,J20,M20,R20,V20,Z20,AD20,AH20,AL20)</f>
        <v>#REF!</v>
      </c>
      <c r="AQ20" s="2" t="e">
        <f>STDEV(#REF!,#REF!,F20,J20,M20,R20,V20,Z20,AD20,AH20,AL20)</f>
        <v>#REF!</v>
      </c>
      <c r="AR20" t="e">
        <f t="shared" si="5"/>
        <v>#REF!</v>
      </c>
      <c r="AS20" t="e">
        <f>LN(AR20/(1-AR20))</f>
        <v>#REF!</v>
      </c>
      <c r="AY20" s="15" t="e">
        <f>IF(B20&lt;-0.6,1,0)+IF(#REF!&lt;-0.6,1,0)+IF(#REF!&lt;-0.6,1,0)+IF(F20&lt;-0.6,1,0)+IF(M20&lt;-0.6,1,0)+IF(R20&lt;-0.6,1,0)+IF(Z20&lt;-0.6,1,0)+IF(AD20&lt;-0.6,1,0)+IF(AH20&lt;-0.6,1,0)+IF(AL20&lt;-0.6,1,0)</f>
        <v>#REF!</v>
      </c>
      <c r="AZ20" s="14" t="e">
        <f t="shared" si="7"/>
        <v>#REF!</v>
      </c>
      <c r="BA20" s="10" t="e">
        <f>IF(B20&gt;0.6,1,0)+IF(#REF!&gt;0.6,1,0)+IF(#REF!&gt;0.6,1,0)+IF(F20&gt;0.6,1,0)+IF(M20&gt;0.6,1,0)+IF(R20&gt;0.6,1,0)+IF(Z20&gt;0.6,1,0)+IF(AD20&gt;0.6,1,0)+IF(AH20&gt;0.6,1,0)+IF(AL20&gt;0.6,1,0)</f>
        <v>#REF!</v>
      </c>
      <c r="BB20" t="e">
        <f t="shared" si="8"/>
        <v>#REF!</v>
      </c>
      <c r="BC20">
        <f t="shared" si="9"/>
        <v>-0.64069199999999993</v>
      </c>
      <c r="BD20" t="e">
        <f t="shared" si="10"/>
        <v>#REF!</v>
      </c>
      <c r="BE20" s="21" t="e">
        <f t="shared" si="11"/>
        <v>#REF!</v>
      </c>
      <c r="BF20" t="e">
        <f t="shared" si="12"/>
        <v>#REF!</v>
      </c>
      <c r="BG20" s="7" t="e">
        <f>SQRT(BE20^2+#REF!^2+#REF!^2)</f>
        <v>#REF!</v>
      </c>
      <c r="BH20" s="7" t="e">
        <f>SQRT(BE20^2+#REF!^2+#REF!^2)</f>
        <v>#REF!</v>
      </c>
      <c r="BI20" s="29" t="e">
        <f>SQRT(BE20^2+#REF!^2)</f>
        <v>#REF!</v>
      </c>
      <c r="BJ20" s="7" t="e">
        <f>BF20*#REF!*#REF!</f>
        <v>#REF!</v>
      </c>
      <c r="BK20" t="e">
        <f t="shared" si="13"/>
        <v>#REF!</v>
      </c>
      <c r="BL20" t="e">
        <f t="shared" si="14"/>
        <v>#REF!</v>
      </c>
      <c r="BM20" s="2" t="e">
        <f>SQRT(BK20^2+#REF!^2+#REF!^2)</f>
        <v>#REF!</v>
      </c>
      <c r="BN20" s="7" t="e">
        <f>SQRT(BK20^2+#REF!^2+#REF!^2)</f>
        <v>#REF!</v>
      </c>
      <c r="BO20" s="7" t="e">
        <f>SQRT(BK20^2+#REF!^2)</f>
        <v>#REF!</v>
      </c>
      <c r="BP20" s="7" t="e">
        <f>BL20*#REF!*#REF!</f>
        <v>#REF!</v>
      </c>
      <c r="BQ20" t="e">
        <f t="shared" si="15"/>
        <v>#REF!</v>
      </c>
      <c r="BR20" t="e">
        <f t="shared" si="16"/>
        <v>#REF!</v>
      </c>
      <c r="BS20" s="29" t="e">
        <f>SQRT(BQ20^2+#REF!^2+#REF!^2)</f>
        <v>#REF!</v>
      </c>
      <c r="BT20" s="35" t="e">
        <f>SQRT(BQ20^2+#REF!^2+#REF!^2)</f>
        <v>#REF!</v>
      </c>
      <c r="BU20" s="37" t="e">
        <f>SQRT(BQ20^2+#REF!^2)</f>
        <v>#REF!</v>
      </c>
      <c r="BV20" s="7" t="e">
        <f>BR20*#REF!*#REF!</f>
        <v>#REF!</v>
      </c>
      <c r="BW20" t="e">
        <f t="shared" si="17"/>
        <v>#REF!</v>
      </c>
      <c r="BX20" s="7" t="e">
        <f t="shared" si="18"/>
        <v>#REF!</v>
      </c>
      <c r="BY20" s="2" t="e">
        <f>SQRT(BW20^2+#REF!^2+#REF!^2)</f>
        <v>#REF!</v>
      </c>
      <c r="BZ20" s="29" t="e">
        <f>SQRT(BW20^2+#REF!^2+#REF!^2)</f>
        <v>#REF!</v>
      </c>
      <c r="CA20" s="29" t="e">
        <f>SQRT(BW20^2+#REF!^2+#REF!^2)</f>
        <v>#REF!</v>
      </c>
      <c r="CB20" s="29" t="e">
        <f>SQRT(BW20^2+#REF!^2)</f>
        <v>#REF!</v>
      </c>
      <c r="CC20" s="7" t="e">
        <f>BX20*#REF!*#REF!</f>
        <v>#REF!</v>
      </c>
      <c r="CD20" s="17">
        <v>2.89</v>
      </c>
      <c r="CE20" s="17">
        <v>0.65</v>
      </c>
      <c r="CF20" s="17">
        <v>0.28999999999999998</v>
      </c>
      <c r="CG20" s="17">
        <v>1.6</v>
      </c>
      <c r="CH20" s="17">
        <v>0.86</v>
      </c>
      <c r="CI20" s="17">
        <v>0.17</v>
      </c>
      <c r="CJ20" s="17">
        <v>-0.27</v>
      </c>
      <c r="CK20" s="17">
        <v>1.27</v>
      </c>
      <c r="CL20" s="17">
        <v>1.19</v>
      </c>
      <c r="CM20" s="17">
        <v>-0.64</v>
      </c>
      <c r="CN20" s="17">
        <v>0.17</v>
      </c>
      <c r="CO20" s="17">
        <v>-0.02</v>
      </c>
      <c r="CP20" s="17">
        <v>0.17</v>
      </c>
      <c r="CQ20" s="17">
        <v>0.28999999999999998</v>
      </c>
      <c r="CR20" s="17">
        <v>2.39</v>
      </c>
      <c r="CS20" s="17">
        <v>0.25</v>
      </c>
      <c r="CT20">
        <v>0.24</v>
      </c>
      <c r="CU20">
        <v>2.62</v>
      </c>
    </row>
    <row r="21" spans="1:99">
      <c r="A21" s="47" t="s">
        <v>82</v>
      </c>
      <c r="B21">
        <v>1</v>
      </c>
      <c r="C21">
        <v>0.33</v>
      </c>
      <c r="D21">
        <v>0.67</v>
      </c>
      <c r="E21">
        <v>0.67</v>
      </c>
      <c r="F21">
        <v>0.67</v>
      </c>
      <c r="G21">
        <v>0.67</v>
      </c>
      <c r="H21">
        <v>1</v>
      </c>
      <c r="I21">
        <v>0.67</v>
      </c>
      <c r="J21">
        <v>0.33</v>
      </c>
      <c r="K21">
        <v>0.33</v>
      </c>
      <c r="L21">
        <v>0.67</v>
      </c>
      <c r="M21" s="1"/>
      <c r="N21" s="50">
        <v>0.33</v>
      </c>
      <c r="O21">
        <f t="shared" si="0"/>
        <v>0.61166666666666669</v>
      </c>
      <c r="P21" s="2">
        <f t="shared" si="1"/>
        <v>0.67</v>
      </c>
      <c r="Q21">
        <f t="shared" si="2"/>
        <v>0.24108969788077339</v>
      </c>
      <c r="R21" s="2">
        <f t="shared" si="3"/>
        <v>0.17</v>
      </c>
      <c r="S21" s="5"/>
      <c r="T21" s="10">
        <f t="shared" si="19"/>
        <v>0</v>
      </c>
      <c r="U21" s="70">
        <f t="shared" si="20"/>
        <v>4</v>
      </c>
      <c r="V21" s="10">
        <f t="shared" si="21"/>
        <v>8</v>
      </c>
      <c r="W21">
        <f t="shared" si="4"/>
        <v>80</v>
      </c>
      <c r="Z21" s="1"/>
      <c r="AA21" s="5"/>
      <c r="AD21" s="1"/>
      <c r="AE21" s="5"/>
      <c r="AH21" s="1"/>
      <c r="AI21" s="5"/>
      <c r="AL21" s="1"/>
      <c r="AM21" s="5"/>
      <c r="AN21" s="2"/>
      <c r="AP21" s="19" t="e">
        <f>MEDIAN(B21,#REF!,#REF!,F21,J21,M21,R21,V21,Z21,AD21,AH21,AL21)</f>
        <v>#REF!</v>
      </c>
      <c r="AQ21" s="2" t="e">
        <f>STDEV(#REF!,#REF!,F21,J21,M21,R21,V21,Z21,AD21,AH21,AL21)</f>
        <v>#REF!</v>
      </c>
      <c r="AR21" t="e">
        <f t="shared" si="5"/>
        <v>#REF!</v>
      </c>
      <c r="AS21">
        <v>-7</v>
      </c>
      <c r="AY21" s="15" t="e">
        <f>IF(B21&lt;-0.6,1,0)+IF(#REF!&lt;-0.6,1,0)+IF(#REF!&lt;-0.6,1,0)+IF(F21&lt;-0.6,1,0)+IF(M21&lt;-0.6,1,0)+IF(R21&lt;-0.6,1,0)+IF(Z21&lt;-0.6,1,0)+IF(AD21&lt;-0.6,1,0)+IF(AH21&lt;-0.6,1,0)+IF(AL21&lt;-0.6,1,0)</f>
        <v>#REF!</v>
      </c>
      <c r="AZ21" s="14" t="e">
        <f t="shared" si="7"/>
        <v>#REF!</v>
      </c>
      <c r="BA21" s="10" t="e">
        <f>IF(B21&gt;0.6,1,0)+IF(#REF!&gt;0.6,1,0)+IF(#REF!&gt;0.6,1,0)+IF(F21&gt;0.6,1,0)+IF(M21&gt;0.6,1,0)+IF(R21&gt;0.6,1,0)+IF(Z21&gt;0.6,1,0)+IF(AD21&gt;0.6,1,0)+IF(AH21&gt;0.6,1,0)+IF(AL21&gt;0.6,1,0)</f>
        <v>#REF!</v>
      </c>
      <c r="BB21" t="e">
        <f t="shared" si="8"/>
        <v>#REF!</v>
      </c>
      <c r="BC21">
        <f t="shared" si="9"/>
        <v>-0.84126960000000006</v>
      </c>
      <c r="BD21" t="e">
        <f t="shared" si="10"/>
        <v>#REF!</v>
      </c>
      <c r="BE21" s="21" t="e">
        <f t="shared" si="11"/>
        <v>#REF!</v>
      </c>
      <c r="BF21" t="e">
        <f t="shared" si="12"/>
        <v>#REF!</v>
      </c>
      <c r="BG21" s="7" t="e">
        <f>SQRT(BE21^2+#REF!^2+#REF!^2)</f>
        <v>#REF!</v>
      </c>
      <c r="BH21" s="7" t="e">
        <f>SQRT(BE21^2+#REF!^2+#REF!^2)</f>
        <v>#REF!</v>
      </c>
      <c r="BI21" s="29" t="e">
        <f>SQRT(BE21^2+#REF!^2)</f>
        <v>#REF!</v>
      </c>
      <c r="BJ21" s="7" t="e">
        <f>BF21*#REF!*#REF!</f>
        <v>#REF!</v>
      </c>
      <c r="BK21" t="e">
        <f t="shared" si="13"/>
        <v>#REF!</v>
      </c>
      <c r="BL21" t="e">
        <f t="shared" si="14"/>
        <v>#REF!</v>
      </c>
      <c r="BM21" s="2" t="e">
        <f>SQRT(BK21^2+#REF!^2+#REF!^2)</f>
        <v>#REF!</v>
      </c>
      <c r="BN21" s="32" t="e">
        <f>SQRT(BK21^2+#REF!^2+#REF!^2)</f>
        <v>#REF!</v>
      </c>
      <c r="BO21" s="7" t="e">
        <f>SQRT(BK21^2+#REF!^2)</f>
        <v>#REF!</v>
      </c>
      <c r="BP21" s="7" t="e">
        <f>BL21*#REF!*#REF!</f>
        <v>#REF!</v>
      </c>
      <c r="BQ21" t="e">
        <f t="shared" si="15"/>
        <v>#REF!</v>
      </c>
      <c r="BR21" t="e">
        <f t="shared" si="16"/>
        <v>#REF!</v>
      </c>
      <c r="BS21" s="7" t="e">
        <f>SQRT(BQ21^2+#REF!^2+#REF!^2)</f>
        <v>#REF!</v>
      </c>
      <c r="BT21" s="7" t="e">
        <f>SQRT(BQ21^2+#REF!^2+#REF!^2)</f>
        <v>#REF!</v>
      </c>
      <c r="BU21" s="37" t="e">
        <f>SQRT(BQ21^2+#REF!^2)</f>
        <v>#REF!</v>
      </c>
      <c r="BV21" s="7" t="e">
        <f>BR21*#REF!*#REF!</f>
        <v>#REF!</v>
      </c>
      <c r="BW21" t="e">
        <f t="shared" si="17"/>
        <v>#REF!</v>
      </c>
      <c r="BX21" s="7" t="e">
        <f t="shared" si="18"/>
        <v>#REF!</v>
      </c>
      <c r="BY21" s="2" t="e">
        <f>SQRT(BW21^2+#REF!^2+#REF!^2)</f>
        <v>#REF!</v>
      </c>
      <c r="BZ21" s="29" t="e">
        <f>SQRT(BW21^2+#REF!^2+#REF!^2)</f>
        <v>#REF!</v>
      </c>
      <c r="CA21" s="29" t="e">
        <f>SQRT(BW21^2+#REF!^2+#REF!^2)</f>
        <v>#REF!</v>
      </c>
      <c r="CB21" s="29" t="e">
        <f>SQRT(BW21^2+#REF!^2)</f>
        <v>#REF!</v>
      </c>
      <c r="CC21" s="7" t="e">
        <f>BX21*#REF!*#REF!</f>
        <v>#REF!</v>
      </c>
      <c r="CD21" s="17">
        <v>0.24</v>
      </c>
      <c r="CE21" s="17">
        <v>0.47</v>
      </c>
      <c r="CF21" s="17">
        <v>0.21</v>
      </c>
      <c r="CG21" s="17">
        <v>0.16</v>
      </c>
      <c r="CH21" s="17">
        <v>0.77</v>
      </c>
      <c r="CI21" s="17">
        <v>0.28000000000000003</v>
      </c>
      <c r="CJ21" s="17">
        <v>-7.0000000000000007E-2</v>
      </c>
      <c r="CK21" s="17">
        <v>1.1399999999999999</v>
      </c>
      <c r="CL21" s="17">
        <v>1.49</v>
      </c>
      <c r="CM21" s="17">
        <v>-0.52</v>
      </c>
      <c r="CN21" s="17">
        <v>0.16</v>
      </c>
      <c r="CO21" s="17">
        <v>-0.13</v>
      </c>
      <c r="CP21" s="17">
        <v>0.17</v>
      </c>
      <c r="CQ21" s="17">
        <v>0.4</v>
      </c>
      <c r="CR21" s="17">
        <v>2.2400000000000002</v>
      </c>
      <c r="CS21" s="17">
        <v>2.2400000000000002</v>
      </c>
      <c r="CT21">
        <v>0.27</v>
      </c>
      <c r="CU21">
        <v>0.3</v>
      </c>
    </row>
    <row r="22" spans="1:99">
      <c r="A22" s="47" t="s">
        <v>83</v>
      </c>
      <c r="B22">
        <v>0.67</v>
      </c>
      <c r="C22">
        <v>0.33</v>
      </c>
      <c r="D22">
        <v>0.67</v>
      </c>
      <c r="E22">
        <v>1</v>
      </c>
      <c r="F22">
        <v>0.67</v>
      </c>
      <c r="G22">
        <v>1</v>
      </c>
      <c r="H22">
        <v>1</v>
      </c>
      <c r="I22">
        <v>0.67</v>
      </c>
      <c r="J22">
        <v>1</v>
      </c>
      <c r="K22">
        <v>0.67</v>
      </c>
      <c r="L22">
        <v>0.67</v>
      </c>
      <c r="M22" s="1"/>
      <c r="N22" s="50">
        <v>-0.67</v>
      </c>
      <c r="O22">
        <f t="shared" si="0"/>
        <v>0.64</v>
      </c>
      <c r="P22" s="2">
        <f t="shared" si="1"/>
        <v>0.67</v>
      </c>
      <c r="Q22">
        <f t="shared" si="2"/>
        <v>0.46082929199828049</v>
      </c>
      <c r="R22" s="2">
        <f t="shared" si="3"/>
        <v>0.16499999999999998</v>
      </c>
      <c r="S22" s="5"/>
      <c r="T22" s="10">
        <f t="shared" si="19"/>
        <v>1</v>
      </c>
      <c r="U22" s="70">
        <f t="shared" si="20"/>
        <v>1</v>
      </c>
      <c r="V22" s="10">
        <f t="shared" si="21"/>
        <v>10</v>
      </c>
      <c r="W22">
        <f t="shared" si="4"/>
        <v>102</v>
      </c>
      <c r="Z22" s="1"/>
      <c r="AA22" s="5"/>
      <c r="AD22" s="1"/>
      <c r="AE22" s="5"/>
      <c r="AH22" s="1"/>
      <c r="AI22" s="5"/>
      <c r="AL22" s="1"/>
      <c r="AM22" s="5"/>
      <c r="AN22" s="2"/>
      <c r="AP22" s="19" t="e">
        <f>MEDIAN(B22,#REF!,#REF!,F22,J22,M22,R22,V22,Z22,AD22,AH22,AL22)</f>
        <v>#REF!</v>
      </c>
      <c r="AQ22" t="e">
        <f>STDEV(#REF!,#REF!,F22,J22,M22,R22,V22,Z22,AD22,AH22,AL22)</f>
        <v>#REF!</v>
      </c>
      <c r="AR22" t="e">
        <f t="shared" si="5"/>
        <v>#REF!</v>
      </c>
      <c r="AS22" t="e">
        <f t="shared" ref="AS22:AS43" si="23">LN(AR22/(1-AR22))</f>
        <v>#REF!</v>
      </c>
      <c r="AY22" s="10" t="e">
        <f>IF(B22&lt;-0.6,1,0)+IF(#REF!&lt;-0.6,1,0)+IF(#REF!&lt;-0.6,1,0)+IF(F22&lt;-0.6,1,0)+IF(M22&lt;-0.6,1,0)+IF(R22&lt;-0.6,1,0)+IF(Z22&lt;-0.6,1,0)+IF(AD22&lt;-0.6,1,0)+IF(AH22&lt;-0.6,1,0)+IF(AL22&lt;-0.6,1,0)</f>
        <v>#REF!</v>
      </c>
      <c r="AZ22" s="14" t="e">
        <f t="shared" si="7"/>
        <v>#REF!</v>
      </c>
      <c r="BA22" s="10" t="e">
        <f>IF(B22&gt;0.6,1,0)+IF(#REF!&gt;0.6,1,0)+IF(#REF!&gt;0.6,1,0)+IF(F22&gt;0.6,1,0)+IF(M22&gt;0.6,1,0)+IF(R22&gt;0.6,1,0)+IF(Z22&gt;0.6,1,0)+IF(AD22&gt;0.6,1,0)+IF(AH22&gt;0.6,1,0)+IF(AL22&gt;0.6,1,0)</f>
        <v>#REF!</v>
      </c>
      <c r="BB22" t="e">
        <f t="shared" si="8"/>
        <v>#REF!</v>
      </c>
      <c r="BC22">
        <f t="shared" si="9"/>
        <v>-0.16153439999999986</v>
      </c>
      <c r="BD22" t="e">
        <f t="shared" si="10"/>
        <v>#REF!</v>
      </c>
      <c r="BE22" s="1" t="e">
        <f t="shared" si="11"/>
        <v>#REF!</v>
      </c>
      <c r="BF22" t="e">
        <f t="shared" si="12"/>
        <v>#REF!</v>
      </c>
      <c r="BG22" s="7" t="e">
        <f>SQRT(BE22^2+#REF!^2+#REF!^2)</f>
        <v>#REF!</v>
      </c>
      <c r="BH22" s="7" t="e">
        <f>SQRT(BE22^2+#REF!^2+#REF!^2)</f>
        <v>#REF!</v>
      </c>
      <c r="BI22" s="29" t="e">
        <f>SQRT(BE22^2+#REF!^2)</f>
        <v>#REF!</v>
      </c>
      <c r="BJ22" s="7" t="e">
        <f>BF22*#REF!*#REF!</f>
        <v>#REF!</v>
      </c>
      <c r="BK22" t="e">
        <f t="shared" si="13"/>
        <v>#REF!</v>
      </c>
      <c r="BL22" t="e">
        <f t="shared" si="14"/>
        <v>#REF!</v>
      </c>
      <c r="BM22" s="2" t="e">
        <f>SQRT(BK22^2+#REF!^2+#REF!^2)</f>
        <v>#REF!</v>
      </c>
      <c r="BN22" s="7" t="e">
        <f>SQRT(BK22^2+#REF!^2+#REF!^2)</f>
        <v>#REF!</v>
      </c>
      <c r="BO22" s="7" t="e">
        <f>SQRT(BK22^2+#REF!^2)</f>
        <v>#REF!</v>
      </c>
      <c r="BP22" s="7" t="e">
        <f>BL22*#REF!*#REF!</f>
        <v>#REF!</v>
      </c>
      <c r="BQ22" t="e">
        <f t="shared" si="15"/>
        <v>#REF!</v>
      </c>
      <c r="BR22" t="e">
        <f t="shared" si="16"/>
        <v>#REF!</v>
      </c>
      <c r="BS22" s="7" t="e">
        <f>SQRT(BQ22^2+#REF!^2+#REF!^2)</f>
        <v>#REF!</v>
      </c>
      <c r="BT22" s="7" t="e">
        <f>SQRT(BQ22^2+#REF!^2+#REF!^2)</f>
        <v>#REF!</v>
      </c>
      <c r="BU22" s="7" t="e">
        <f>SQRT(BQ22^2+#REF!^2)</f>
        <v>#REF!</v>
      </c>
      <c r="BV22" s="7" t="e">
        <f>BR22*#REF!*#REF!</f>
        <v>#REF!</v>
      </c>
      <c r="BW22" t="e">
        <f t="shared" si="17"/>
        <v>#REF!</v>
      </c>
      <c r="BX22" s="7" t="e">
        <f t="shared" si="18"/>
        <v>#REF!</v>
      </c>
      <c r="BY22" s="2" t="e">
        <f>SQRT(BW22^2+#REF!^2+#REF!^2)</f>
        <v>#REF!</v>
      </c>
      <c r="BZ22" s="23" t="e">
        <f>SQRT(BW22^2+#REF!^2+#REF!^2)</f>
        <v>#REF!</v>
      </c>
      <c r="CA22" s="29" t="e">
        <f>SQRT(BW22^2+#REF!^2+#REF!^2)</f>
        <v>#REF!</v>
      </c>
      <c r="CB22" s="34" t="e">
        <f>SQRT(BW22^2+#REF!^2)</f>
        <v>#REF!</v>
      </c>
      <c r="CC22" s="7" t="e">
        <f>BX22*#REF!*#REF!</f>
        <v>#REF!</v>
      </c>
      <c r="CD22" s="17">
        <v>0.55000000000000004</v>
      </c>
      <c r="CE22" s="17">
        <v>1.08</v>
      </c>
      <c r="CF22" s="17">
        <v>0.23</v>
      </c>
      <c r="CG22" s="17">
        <v>0.63</v>
      </c>
      <c r="CH22" s="17">
        <v>1.36</v>
      </c>
      <c r="CI22" s="17">
        <v>0.15</v>
      </c>
      <c r="CJ22" s="17">
        <v>0.1</v>
      </c>
      <c r="CK22" s="17">
        <v>0.74</v>
      </c>
      <c r="CL22" s="17">
        <v>1.04</v>
      </c>
      <c r="CM22" s="17">
        <v>-0.48</v>
      </c>
      <c r="CN22" s="17">
        <v>0.14000000000000001</v>
      </c>
      <c r="CO22" s="17">
        <v>-0.03</v>
      </c>
      <c r="CP22" s="17">
        <v>0.14000000000000001</v>
      </c>
      <c r="CQ22" s="17">
        <v>0.27</v>
      </c>
      <c r="CR22" s="17">
        <v>2.88</v>
      </c>
      <c r="CS22" s="17">
        <v>2.88</v>
      </c>
      <c r="CT22">
        <v>-0.36</v>
      </c>
      <c r="CU22">
        <v>2.89</v>
      </c>
    </row>
    <row r="23" spans="1:99">
      <c r="A23" s="47" t="s">
        <v>84</v>
      </c>
      <c r="B23">
        <v>0.67</v>
      </c>
      <c r="C23">
        <v>0.33</v>
      </c>
      <c r="D23">
        <v>0.67</v>
      </c>
      <c r="E23">
        <v>0.67</v>
      </c>
      <c r="F23">
        <v>0.67</v>
      </c>
      <c r="G23">
        <v>0.67</v>
      </c>
      <c r="H23">
        <v>0.33</v>
      </c>
      <c r="I23">
        <v>0.67</v>
      </c>
      <c r="J23">
        <v>0.33</v>
      </c>
      <c r="K23">
        <v>0.67</v>
      </c>
      <c r="L23">
        <v>0.67</v>
      </c>
      <c r="M23" s="1"/>
      <c r="N23" s="50">
        <v>-0.67</v>
      </c>
      <c r="O23">
        <f t="shared" si="0"/>
        <v>0.47333333333333333</v>
      </c>
      <c r="P23" s="2">
        <f t="shared" si="1"/>
        <v>0.67</v>
      </c>
      <c r="Q23">
        <f t="shared" si="2"/>
        <v>0.39060171142699451</v>
      </c>
      <c r="R23" s="2">
        <f t="shared" si="3"/>
        <v>0.17</v>
      </c>
      <c r="S23" s="5"/>
      <c r="T23" s="10">
        <f t="shared" si="19"/>
        <v>1</v>
      </c>
      <c r="U23" s="70">
        <f t="shared" si="20"/>
        <v>3</v>
      </c>
      <c r="V23" s="10">
        <f t="shared" si="21"/>
        <v>8</v>
      </c>
      <c r="W23" s="6">
        <f t="shared" si="4"/>
        <v>74</v>
      </c>
      <c r="Z23" s="1"/>
      <c r="AA23" s="5"/>
      <c r="AD23" s="1"/>
      <c r="AE23" s="5"/>
      <c r="AH23" s="1"/>
      <c r="AI23" s="5"/>
      <c r="AL23" s="1"/>
      <c r="AM23" s="5"/>
      <c r="AN23" s="2"/>
      <c r="AP23" s="19" t="e">
        <f>MEDIAN(B23,#REF!,#REF!,F23,J23,M23,R23,V23,Z23,AD23,AH23,AL23)</f>
        <v>#REF!</v>
      </c>
      <c r="AQ23" t="e">
        <f>STDEV(#REF!,#REF!,F23,J23,M23,R23,V23,Z23,AD23,AH23,AL23)</f>
        <v>#REF!</v>
      </c>
      <c r="AR23" t="e">
        <f t="shared" si="5"/>
        <v>#REF!</v>
      </c>
      <c r="AS23" t="e">
        <f t="shared" si="23"/>
        <v>#REF!</v>
      </c>
      <c r="AY23" s="10" t="e">
        <f>IF(B23&lt;-0.6,1,0)+IF(#REF!&lt;-0.6,1,0)+IF(#REF!&lt;-0.6,1,0)+IF(F23&lt;-0.6,1,0)+IF(M23&lt;-0.6,1,0)+IF(R23&lt;-0.6,1,0)+IF(Z23&lt;-0.6,1,0)+IF(AD23&lt;-0.6,1,0)+IF(AH23&lt;-0.6,1,0)+IF(AL23&lt;-0.6,1,0)</f>
        <v>#REF!</v>
      </c>
      <c r="AZ23" s="14" t="e">
        <f t="shared" si="7"/>
        <v>#REF!</v>
      </c>
      <c r="BA23" s="10" t="e">
        <f>IF(B23&gt;0.6,1,0)+IF(#REF!&gt;0.6,1,0)+IF(#REF!&gt;0.6,1,0)+IF(F23&gt;0.6,1,0)+IF(M23&gt;0.6,1,0)+IF(R23&gt;0.6,1,0)+IF(Z23&gt;0.6,1,0)+IF(AD23&gt;0.6,1,0)+IF(AH23&gt;0.6,1,0)+IF(AL23&gt;0.6,1,0)</f>
        <v>#REF!</v>
      </c>
      <c r="BB23" s="6" t="e">
        <f t="shared" si="8"/>
        <v>#REF!</v>
      </c>
      <c r="BC23">
        <f t="shared" si="9"/>
        <v>-0.35096879999999997</v>
      </c>
      <c r="BD23" t="e">
        <f t="shared" si="10"/>
        <v>#REF!</v>
      </c>
      <c r="BE23" s="25" t="e">
        <f t="shared" si="11"/>
        <v>#REF!</v>
      </c>
      <c r="BF23" s="6" t="e">
        <f t="shared" si="12"/>
        <v>#REF!</v>
      </c>
      <c r="BG23" s="7" t="e">
        <f>SQRT(BE23^2+#REF!^2+#REF!^2)</f>
        <v>#REF!</v>
      </c>
      <c r="BH23" s="7" t="e">
        <f>SQRT(BE23^2+#REF!^2+#REF!^2)</f>
        <v>#REF!</v>
      </c>
      <c r="BI23" s="29" t="e">
        <f>SQRT(BE23^2+#REF!^2)</f>
        <v>#REF!</v>
      </c>
      <c r="BJ23" s="26" t="e">
        <f>BF23*#REF!*#REF!</f>
        <v>#REF!</v>
      </c>
      <c r="BK23" s="6" t="e">
        <f t="shared" si="13"/>
        <v>#REF!</v>
      </c>
      <c r="BL23" s="6" t="e">
        <f t="shared" si="14"/>
        <v>#REF!</v>
      </c>
      <c r="BM23" s="27" t="e">
        <f>SQRT(BK23^2+#REF!^2+#REF!^2)</f>
        <v>#REF!</v>
      </c>
      <c r="BN23" s="7" t="e">
        <f>SQRT(BK23^2+#REF!^2+#REF!^2)</f>
        <v>#REF!</v>
      </c>
      <c r="BO23" s="31" t="e">
        <f>SQRT(BK23^2+#REF!^2)</f>
        <v>#REF!</v>
      </c>
      <c r="BP23" s="26" t="e">
        <f>BL23*#REF!*#REF!</f>
        <v>#REF!</v>
      </c>
      <c r="BQ23" s="6" t="e">
        <f t="shared" si="15"/>
        <v>#REF!</v>
      </c>
      <c r="BR23" s="6" t="e">
        <f t="shared" si="16"/>
        <v>#REF!</v>
      </c>
      <c r="BS23" s="26" t="e">
        <f>SQRT(BQ23^2+#REF!^2+#REF!^2)</f>
        <v>#REF!</v>
      </c>
      <c r="BT23" s="35" t="e">
        <f>SQRT(BQ23^2+#REF!^2+#REF!^2)</f>
        <v>#REF!</v>
      </c>
      <c r="BU23" s="7" t="e">
        <f>SQRT(BQ23^2+#REF!^2)</f>
        <v>#REF!</v>
      </c>
      <c r="BV23" s="26" t="e">
        <f>BR23*#REF!*#REF!</f>
        <v>#REF!</v>
      </c>
      <c r="BW23" s="6" t="e">
        <f t="shared" si="17"/>
        <v>#REF!</v>
      </c>
      <c r="BX23" s="26" t="e">
        <f t="shared" si="18"/>
        <v>#REF!</v>
      </c>
      <c r="BY23" s="27" t="e">
        <f>SQRT(BW23^2+#REF!^2+#REF!^2)</f>
        <v>#REF!</v>
      </c>
      <c r="BZ23" s="29" t="e">
        <f>SQRT(BW23^2+#REF!^2+#REF!^2)</f>
        <v>#REF!</v>
      </c>
      <c r="CA23" s="29" t="e">
        <f>SQRT(BW23^2+#REF!^2+#REF!^2)</f>
        <v>#REF!</v>
      </c>
      <c r="CB23" s="29" t="e">
        <f>SQRT(BW23^2+#REF!^2)</f>
        <v>#REF!</v>
      </c>
      <c r="CC23" s="7" t="e">
        <f>BX23*#REF!*#REF!</f>
        <v>#REF!</v>
      </c>
      <c r="CD23" s="17">
        <v>0.11</v>
      </c>
      <c r="CE23" s="17">
        <v>0.91</v>
      </c>
      <c r="CF23" s="17">
        <v>0.14000000000000001</v>
      </c>
      <c r="CG23" s="17">
        <v>0.3</v>
      </c>
      <c r="CH23" s="17">
        <v>0.92</v>
      </c>
      <c r="CI23" s="17">
        <v>0.17</v>
      </c>
      <c r="CJ23" s="17">
        <v>0.45</v>
      </c>
      <c r="CK23" s="17">
        <v>0.14000000000000001</v>
      </c>
      <c r="CL23" s="17">
        <v>0.44</v>
      </c>
      <c r="CM23" s="17">
        <v>-0.96</v>
      </c>
      <c r="CN23" s="17">
        <v>0.16</v>
      </c>
      <c r="CO23" s="17">
        <v>3.0000000000000009E-3</v>
      </c>
      <c r="CP23" s="17">
        <v>0.14000000000000001</v>
      </c>
      <c r="CQ23" s="17">
        <v>0.19</v>
      </c>
      <c r="CR23" s="17">
        <v>1.68</v>
      </c>
      <c r="CS23" s="17">
        <v>1.61</v>
      </c>
      <c r="CT23">
        <v>-0.14000000000000001</v>
      </c>
      <c r="CU23">
        <v>0.55000000000000004</v>
      </c>
    </row>
    <row r="24" spans="1:99">
      <c r="A24" s="47" t="s">
        <v>85</v>
      </c>
      <c r="B24">
        <v>0.67</v>
      </c>
      <c r="C24">
        <v>0.67</v>
      </c>
      <c r="D24">
        <v>0.67</v>
      </c>
      <c r="E24">
        <v>0.67</v>
      </c>
      <c r="F24">
        <v>0.67</v>
      </c>
      <c r="G24">
        <v>0.67</v>
      </c>
      <c r="H24">
        <v>1</v>
      </c>
      <c r="I24">
        <v>0.67</v>
      </c>
      <c r="J24">
        <v>1</v>
      </c>
      <c r="K24">
        <v>0.67</v>
      </c>
      <c r="L24">
        <v>0.67</v>
      </c>
      <c r="M24" s="1"/>
      <c r="N24" s="50">
        <v>0</v>
      </c>
      <c r="O24">
        <f t="shared" si="0"/>
        <v>0.6691666666666668</v>
      </c>
      <c r="P24" s="2">
        <f t="shared" si="1"/>
        <v>0.67</v>
      </c>
      <c r="Q24">
        <f t="shared" si="2"/>
        <v>0.24618759784630354</v>
      </c>
      <c r="R24" s="2">
        <f t="shared" si="3"/>
        <v>0</v>
      </c>
      <c r="S24" s="5"/>
      <c r="T24" s="10">
        <f t="shared" si="19"/>
        <v>0</v>
      </c>
      <c r="U24" s="70">
        <f t="shared" si="20"/>
        <v>1</v>
      </c>
      <c r="V24" s="10">
        <f t="shared" si="21"/>
        <v>11</v>
      </c>
      <c r="W24">
        <f t="shared" si="4"/>
        <v>122</v>
      </c>
      <c r="Z24" s="1"/>
      <c r="AA24" s="5"/>
      <c r="AD24" s="1"/>
      <c r="AE24" s="5"/>
      <c r="AH24" s="1"/>
      <c r="AI24" s="5"/>
      <c r="AL24" s="1"/>
      <c r="AM24" s="5"/>
      <c r="AN24" s="2"/>
      <c r="AP24" s="19" t="e">
        <f>MEDIAN(B24,#REF!,#REF!,F24,J24,M24,R24,V24,Z24,AD24,AH24,AL24)</f>
        <v>#REF!</v>
      </c>
      <c r="AQ24" t="e">
        <f>STDEV(#REF!,#REF!,F24,J24,M24,R24,V24,Z24,AD24,AH24,AL24)</f>
        <v>#REF!</v>
      </c>
      <c r="AR24" t="e">
        <f t="shared" si="5"/>
        <v>#REF!</v>
      </c>
      <c r="AS24" t="e">
        <f t="shared" si="23"/>
        <v>#REF!</v>
      </c>
      <c r="AY24" s="10" t="e">
        <f>IF(B24&lt;-0.6,1,0)+IF(#REF!&lt;-0.6,1,0)+IF(#REF!&lt;-0.6,1,0)+IF(F24&lt;-0.6,1,0)+IF(M24&lt;-0.6,1,0)+IF(R24&lt;-0.6,1,0)+IF(Z24&lt;-0.6,1,0)+IF(AD24&lt;-0.6,1,0)+IF(AH24&lt;-0.6,1,0)+IF(AL24&lt;-0.6,1,0)</f>
        <v>#REF!</v>
      </c>
      <c r="AZ24" s="15" t="e">
        <f t="shared" si="7"/>
        <v>#REF!</v>
      </c>
      <c r="BA24" s="10" t="e">
        <f>IF(B24&gt;0.6,1,0)+IF(#REF!&gt;0.6,1,0)+IF(#REF!&gt;0.6,1,0)+IF(F24&gt;0.6,1,0)+IF(M24&gt;0.6,1,0)+IF(R24&gt;0.6,1,0)+IF(Z24&gt;0.6,1,0)+IF(AD24&gt;0.6,1,0)+IF(AH24&gt;0.6,1,0)+IF(AL24&gt;0.6,1,0)</f>
        <v>#REF!</v>
      </c>
      <c r="BB24" t="e">
        <f t="shared" si="8"/>
        <v>#REF!</v>
      </c>
      <c r="BC24">
        <f t="shared" si="9"/>
        <v>-0.39554160000000005</v>
      </c>
      <c r="BD24" t="e">
        <f t="shared" si="10"/>
        <v>#REF!</v>
      </c>
      <c r="BE24" s="20" t="e">
        <f t="shared" si="11"/>
        <v>#REF!</v>
      </c>
      <c r="BF24" t="e">
        <f t="shared" si="12"/>
        <v>#REF!</v>
      </c>
      <c r="BG24" s="7" t="e">
        <f>SQRT(BE24^2+#REF!^2+#REF!^2)</f>
        <v>#REF!</v>
      </c>
      <c r="BH24" s="7" t="e">
        <f>SQRT(BE24^2+#REF!^2+#REF!^2)</f>
        <v>#REF!</v>
      </c>
      <c r="BI24" s="29" t="e">
        <f>SQRT(BE24^2+#REF!^2)</f>
        <v>#REF!</v>
      </c>
      <c r="BJ24" s="7" t="e">
        <f>BF24*#REF!*#REF!</f>
        <v>#REF!</v>
      </c>
      <c r="BK24" t="e">
        <f t="shared" si="13"/>
        <v>#REF!</v>
      </c>
      <c r="BL24" t="e">
        <f t="shared" si="14"/>
        <v>#REF!</v>
      </c>
      <c r="BM24" s="2" t="e">
        <f>SQRT(BK24^2+#REF!^2+#REF!^2)</f>
        <v>#REF!</v>
      </c>
      <c r="BN24" s="32" t="e">
        <f>SQRT(BK24^2+#REF!^2+#REF!^2)</f>
        <v>#REF!</v>
      </c>
      <c r="BO24" s="31" t="e">
        <f>SQRT(BK24^2+#REF!^2)</f>
        <v>#REF!</v>
      </c>
      <c r="BP24" s="7" t="e">
        <f>BL24*#REF!*#REF!</f>
        <v>#REF!</v>
      </c>
      <c r="BQ24" t="e">
        <f t="shared" si="15"/>
        <v>#REF!</v>
      </c>
      <c r="BR24" t="e">
        <f t="shared" si="16"/>
        <v>#REF!</v>
      </c>
      <c r="BS24" s="7" t="e">
        <f>SQRT(BQ24^2+#REF!^2+#REF!^2)</f>
        <v>#REF!</v>
      </c>
      <c r="BT24" s="7" t="e">
        <f>SQRT(BQ24^2+#REF!^2+#REF!^2)</f>
        <v>#REF!</v>
      </c>
      <c r="BU24" s="7" t="e">
        <f>SQRT(BQ24^2+#REF!^2)</f>
        <v>#REF!</v>
      </c>
      <c r="BV24" s="7" t="e">
        <f>BR24*#REF!*#REF!</f>
        <v>#REF!</v>
      </c>
      <c r="BW24" t="e">
        <f t="shared" si="17"/>
        <v>#REF!</v>
      </c>
      <c r="BX24" s="7" t="e">
        <f t="shared" si="18"/>
        <v>#REF!</v>
      </c>
      <c r="BY24" s="2" t="e">
        <f>SQRT(BW24^2+#REF!^2+#REF!^2)</f>
        <v>#REF!</v>
      </c>
      <c r="BZ24" s="29" t="e">
        <f>SQRT(BW24^2+#REF!^2+#REF!^2)</f>
        <v>#REF!</v>
      </c>
      <c r="CA24" s="29" t="e">
        <f>SQRT(BW24^2+#REF!^2+#REF!^2)</f>
        <v>#REF!</v>
      </c>
      <c r="CB24" s="29" t="e">
        <f>SQRT(BW24^2+#REF!^2)</f>
        <v>#REF!</v>
      </c>
      <c r="CC24" s="7" t="e">
        <f>BX24*#REF!*#REF!</f>
        <v>#REF!</v>
      </c>
      <c r="CD24" s="17">
        <v>0.24</v>
      </c>
      <c r="CE24" s="17">
        <v>0.87</v>
      </c>
      <c r="CF24" s="17">
        <v>0.13</v>
      </c>
      <c r="CG24" s="17">
        <v>0.36</v>
      </c>
      <c r="CH24" s="17">
        <v>1</v>
      </c>
      <c r="CI24" s="17">
        <v>0.21</v>
      </c>
      <c r="CJ24" s="17">
        <v>0.15</v>
      </c>
      <c r="CK24" s="17">
        <v>0.4</v>
      </c>
      <c r="CL24" s="17">
        <v>0.51</v>
      </c>
      <c r="CM24" s="17">
        <v>-0.27</v>
      </c>
      <c r="CN24" s="17">
        <v>0.18</v>
      </c>
      <c r="CO24" s="17">
        <v>-0.02</v>
      </c>
      <c r="CP24" s="17">
        <v>0.17</v>
      </c>
      <c r="CQ24" s="17">
        <v>0.27</v>
      </c>
      <c r="CR24" s="17">
        <v>2.3199999999999998</v>
      </c>
      <c r="CS24" s="17">
        <v>2.3199999999999998</v>
      </c>
      <c r="CT24">
        <v>-0.02</v>
      </c>
      <c r="CU24">
        <v>0.79</v>
      </c>
    </row>
    <row r="25" spans="1:99">
      <c r="A25" s="47" t="s">
        <v>86</v>
      </c>
      <c r="B25">
        <v>0.33</v>
      </c>
      <c r="C25">
        <v>0.33</v>
      </c>
      <c r="D25">
        <v>0.67</v>
      </c>
      <c r="E25">
        <v>0</v>
      </c>
      <c r="F25">
        <v>0.33</v>
      </c>
      <c r="G25">
        <v>0.33</v>
      </c>
      <c r="H25">
        <v>1</v>
      </c>
      <c r="I25">
        <v>0.67</v>
      </c>
      <c r="J25">
        <v>0</v>
      </c>
      <c r="K25">
        <v>0.33</v>
      </c>
      <c r="L25">
        <v>0.67</v>
      </c>
      <c r="M25" s="1"/>
      <c r="N25" s="50">
        <v>0.33</v>
      </c>
      <c r="O25">
        <f t="shared" si="0"/>
        <v>0.41583333333333333</v>
      </c>
      <c r="P25" s="2">
        <f t="shared" si="1"/>
        <v>0.33</v>
      </c>
      <c r="Q25">
        <f t="shared" si="2"/>
        <v>0.28999869383195931</v>
      </c>
      <c r="R25" s="2">
        <f t="shared" si="3"/>
        <v>0.17</v>
      </c>
      <c r="S25" s="5"/>
      <c r="T25" s="10">
        <f t="shared" si="19"/>
        <v>0</v>
      </c>
      <c r="U25" s="70">
        <f t="shared" si="20"/>
        <v>8</v>
      </c>
      <c r="V25" s="10">
        <f t="shared" si="21"/>
        <v>4</v>
      </c>
      <c r="W25">
        <f t="shared" si="4"/>
        <v>80</v>
      </c>
      <c r="Z25" s="1"/>
      <c r="AA25" s="5"/>
      <c r="AD25" s="1"/>
      <c r="AE25" s="5"/>
      <c r="AH25" s="1"/>
      <c r="AI25" s="5"/>
      <c r="AL25" s="1"/>
      <c r="AM25" s="5"/>
      <c r="AN25" s="2"/>
      <c r="AP25" s="19" t="e">
        <f>MEDIAN(B25,#REF!,#REF!,F25,J25,M25,R25,V25,Z25,AD25,AH25,AL25)</f>
        <v>#REF!</v>
      </c>
      <c r="AQ25" t="e">
        <f>STDEV(#REF!,#REF!,F25,J25,M25,R25,V25,Z25,AD25,AH25,AL25)</f>
        <v>#REF!</v>
      </c>
      <c r="AR25" t="e">
        <f t="shared" si="5"/>
        <v>#REF!</v>
      </c>
      <c r="AS25" t="e">
        <f t="shared" si="23"/>
        <v>#REF!</v>
      </c>
      <c r="AY25" s="10" t="e">
        <f>IF(B25&lt;-0.6,1,0)+IF(#REF!&lt;-0.6,1,0)+IF(#REF!&lt;-0.6,1,0)+IF(F25&lt;-0.6,1,0)+IF(M25&lt;-0.6,1,0)+IF(R25&lt;-0.6,1,0)+IF(Z25&lt;-0.6,1,0)+IF(AD25&lt;-0.6,1,0)+IF(AH25&lt;-0.6,1,0)+IF(AL25&lt;-0.6,1,0)</f>
        <v>#REF!</v>
      </c>
      <c r="AZ25" s="15" t="e">
        <f t="shared" si="7"/>
        <v>#REF!</v>
      </c>
      <c r="BA25" s="10" t="e">
        <f>IF(B25&gt;0.6,1,0)+IF(#REF!&gt;0.6,1,0)+IF(#REF!&gt;0.6,1,0)+IF(F25&gt;0.6,1,0)+IF(M25&gt;0.6,1,0)+IF(R25&gt;0.6,1,0)+IF(Z25&gt;0.6,1,0)+IF(AD25&gt;0.6,1,0)+IF(AH25&gt;0.6,1,0)+IF(AL25&gt;0.6,1,0)</f>
        <v>#REF!</v>
      </c>
      <c r="BB25" t="e">
        <f t="shared" si="8"/>
        <v>#REF!</v>
      </c>
      <c r="BC25">
        <f t="shared" si="9"/>
        <v>-9.4675200000000181E-2</v>
      </c>
      <c r="BD25" t="e">
        <f t="shared" si="10"/>
        <v>#REF!</v>
      </c>
      <c r="BE25" s="20" t="e">
        <f t="shared" si="11"/>
        <v>#REF!</v>
      </c>
      <c r="BF25" t="e">
        <f t="shared" si="12"/>
        <v>#REF!</v>
      </c>
      <c r="BG25" s="7" t="e">
        <f>SQRT(BE25^2+#REF!^2+#REF!^2)</f>
        <v>#REF!</v>
      </c>
      <c r="BH25" s="36" t="e">
        <f>SQRT(BE25^2+#REF!^2+#REF!^2)</f>
        <v>#REF!</v>
      </c>
      <c r="BI25" s="36" t="e">
        <f>SQRT(BE25^2+#REF!^2)</f>
        <v>#REF!</v>
      </c>
      <c r="BJ25" s="7" t="e">
        <f>BF25*#REF!*#REF!</f>
        <v>#REF!</v>
      </c>
      <c r="BK25" t="e">
        <f t="shared" si="13"/>
        <v>#REF!</v>
      </c>
      <c r="BL25" t="e">
        <f t="shared" si="14"/>
        <v>#REF!</v>
      </c>
      <c r="BM25" s="2" t="e">
        <f>SQRT(BK25^2+#REF!^2+#REF!^2)</f>
        <v>#REF!</v>
      </c>
      <c r="BN25" s="7" t="e">
        <f>SQRT(BK25^2+#REF!^2+#REF!^2)</f>
        <v>#REF!</v>
      </c>
      <c r="BO25" s="7" t="e">
        <f>SQRT(BK25^2+#REF!^2)</f>
        <v>#REF!</v>
      </c>
      <c r="BP25" s="7" t="e">
        <f>BL25*#REF!*#REF!</f>
        <v>#REF!</v>
      </c>
      <c r="BQ25" t="e">
        <f t="shared" si="15"/>
        <v>#REF!</v>
      </c>
      <c r="BR25" t="e">
        <f t="shared" si="16"/>
        <v>#REF!</v>
      </c>
      <c r="BS25" s="7" t="e">
        <f>SQRT(BQ25^2+#REF!^2+#REF!^2)</f>
        <v>#REF!</v>
      </c>
      <c r="BT25" s="7" t="e">
        <f>SQRT(BQ25^2+#REF!^2+#REF!^2)</f>
        <v>#REF!</v>
      </c>
      <c r="BU25" s="7" t="e">
        <f>SQRT(BQ25^2+#REF!^2)</f>
        <v>#REF!</v>
      </c>
      <c r="BV25" s="7" t="e">
        <f>BR25*#REF!*#REF!</f>
        <v>#REF!</v>
      </c>
      <c r="BW25" t="e">
        <f t="shared" si="17"/>
        <v>#REF!</v>
      </c>
      <c r="BX25" s="7" t="e">
        <f t="shared" si="18"/>
        <v>#REF!</v>
      </c>
      <c r="BY25" s="2" t="e">
        <f>SQRT(BW25^2+#REF!^2+#REF!^2)</f>
        <v>#REF!</v>
      </c>
      <c r="BZ25" s="29" t="e">
        <f>SQRT(BW25^2+#REF!^2+#REF!^2)</f>
        <v>#REF!</v>
      </c>
      <c r="CA25" s="29" t="e">
        <f>SQRT(BW25^2+#REF!^2+#REF!^2)</f>
        <v>#REF!</v>
      </c>
      <c r="CB25" s="29" t="e">
        <f>SQRT(BW25^2+#REF!^2)</f>
        <v>#REF!</v>
      </c>
      <c r="CC25" s="7" t="e">
        <f>BX25*#REF!*#REF!</f>
        <v>#REF!</v>
      </c>
      <c r="CD25" s="17">
        <v>0.43</v>
      </c>
      <c r="CE25" s="17">
        <v>1.1399999999999999</v>
      </c>
      <c r="CF25" s="17">
        <v>0.16</v>
      </c>
      <c r="CG25" s="17">
        <v>0.4</v>
      </c>
      <c r="CH25" s="17">
        <v>1.04</v>
      </c>
      <c r="CI25" s="17">
        <v>0.18</v>
      </c>
      <c r="CJ25" s="17">
        <v>0.02</v>
      </c>
      <c r="CK25" s="17">
        <v>0.03</v>
      </c>
      <c r="CL25" s="17">
        <v>0.51</v>
      </c>
      <c r="CM25" s="17">
        <v>-0.25</v>
      </c>
      <c r="CN25" s="17">
        <v>0.22</v>
      </c>
      <c r="CO25" s="17">
        <v>-7.0000000000000007E-2</v>
      </c>
      <c r="CP25" s="17">
        <v>0.21</v>
      </c>
      <c r="CQ25" s="17">
        <v>0.43</v>
      </c>
      <c r="CR25" s="17">
        <v>1.88</v>
      </c>
      <c r="CS25" s="17">
        <v>1.88</v>
      </c>
      <c r="CT25">
        <v>0.06</v>
      </c>
      <c r="CU25">
        <v>0.91</v>
      </c>
    </row>
    <row r="26" spans="1:99">
      <c r="A26" s="47" t="s">
        <v>87</v>
      </c>
      <c r="B26">
        <v>0.33</v>
      </c>
      <c r="C26">
        <v>0.33</v>
      </c>
      <c r="D26">
        <v>0.67</v>
      </c>
      <c r="E26">
        <v>0.33</v>
      </c>
      <c r="F26">
        <v>0.33</v>
      </c>
      <c r="G26">
        <v>0.67</v>
      </c>
      <c r="H26">
        <v>0.33</v>
      </c>
      <c r="I26">
        <v>0.67</v>
      </c>
      <c r="J26">
        <v>0.33</v>
      </c>
      <c r="K26">
        <v>0.33</v>
      </c>
      <c r="L26">
        <v>0</v>
      </c>
      <c r="M26" s="1"/>
      <c r="N26" s="50">
        <v>-0.33</v>
      </c>
      <c r="O26">
        <f t="shared" si="0"/>
        <v>0.33250000000000002</v>
      </c>
      <c r="P26" s="2">
        <f t="shared" si="1"/>
        <v>0.33</v>
      </c>
      <c r="Q26">
        <f t="shared" si="2"/>
        <v>0.28464092212022957</v>
      </c>
      <c r="R26" s="2">
        <f t="shared" si="3"/>
        <v>4.250000000000001E-2</v>
      </c>
      <c r="S26" s="5"/>
      <c r="T26" s="10">
        <f t="shared" si="19"/>
        <v>0</v>
      </c>
      <c r="U26" s="70">
        <f t="shared" si="20"/>
        <v>9</v>
      </c>
      <c r="V26" s="10">
        <f t="shared" si="21"/>
        <v>3</v>
      </c>
      <c r="W26">
        <f t="shared" si="4"/>
        <v>90</v>
      </c>
      <c r="Z26" s="1"/>
      <c r="AA26" s="5"/>
      <c r="AD26" s="1"/>
      <c r="AE26" s="5"/>
      <c r="AH26" s="1"/>
      <c r="AI26" s="5"/>
      <c r="AL26" s="1"/>
      <c r="AM26" s="5"/>
      <c r="AN26" s="2"/>
      <c r="AP26" s="19" t="e">
        <f>MEDIAN(B26,#REF!,#REF!,F26,J26,M26,R26,V26,Z26,AD26,AH26,AL26)</f>
        <v>#REF!</v>
      </c>
      <c r="AQ26" s="2" t="e">
        <f>STDEV(#REF!,#REF!,F26,J26,M26,R26,V26,Z26,AD26,AH26,AL26)</f>
        <v>#REF!</v>
      </c>
      <c r="AR26" t="e">
        <f t="shared" si="5"/>
        <v>#REF!</v>
      </c>
      <c r="AS26" t="e">
        <f t="shared" si="23"/>
        <v>#REF!</v>
      </c>
      <c r="AY26" s="15" t="e">
        <f>IF(B26&lt;-0.6,1,0)+IF(#REF!&lt;-0.6,1,0)+IF(#REF!&lt;-0.6,1,0)+IF(F26&lt;-0.6,1,0)+IF(M26&lt;-0.6,1,0)+IF(R26&lt;-0.6,1,0)+IF(Z26&lt;-0.6,1,0)+IF(AD26&lt;-0.6,1,0)+IF(AH26&lt;-0.6,1,0)+IF(AL26&lt;-0.6,1,0)</f>
        <v>#REF!</v>
      </c>
      <c r="AZ26" s="14" t="e">
        <f t="shared" si="7"/>
        <v>#REF!</v>
      </c>
      <c r="BA26" s="10" t="e">
        <f>IF(B26&gt;0.6,1,0)+IF(#REF!&gt;0.6,1,0)+IF(#REF!&gt;0.6,1,0)+IF(F26&gt;0.6,1,0)+IF(M26&gt;0.6,1,0)+IF(R26&gt;0.6,1,0)+IF(Z26&gt;0.6,1,0)+IF(AD26&gt;0.6,1,0)+IF(AH26&gt;0.6,1,0)+IF(AL26&gt;0.6,1,0)</f>
        <v>#REF!</v>
      </c>
      <c r="BB26" t="e">
        <f t="shared" si="8"/>
        <v>#REF!</v>
      </c>
      <c r="BC26">
        <f t="shared" si="9"/>
        <v>-0.55154639999999999</v>
      </c>
      <c r="BD26" t="e">
        <f t="shared" si="10"/>
        <v>#REF!</v>
      </c>
      <c r="BE26" s="5" t="e">
        <f t="shared" si="11"/>
        <v>#REF!</v>
      </c>
      <c r="BF26" t="e">
        <f t="shared" si="12"/>
        <v>#REF!</v>
      </c>
      <c r="BG26" s="7" t="e">
        <f>SQRT(BE26^2+#REF!^2+#REF!^2)</f>
        <v>#REF!</v>
      </c>
      <c r="BH26" s="7" t="e">
        <f>SQRT(BE26^2+#REF!^2+#REF!^2)</f>
        <v>#REF!</v>
      </c>
      <c r="BI26" s="29" t="e">
        <f>SQRT(BE26^2+#REF!^2)</f>
        <v>#REF!</v>
      </c>
      <c r="BJ26" s="7" t="e">
        <f>BF26*#REF!*#REF!</f>
        <v>#REF!</v>
      </c>
      <c r="BK26" t="e">
        <f t="shared" si="13"/>
        <v>#REF!</v>
      </c>
      <c r="BL26" t="e">
        <f t="shared" si="14"/>
        <v>#REF!</v>
      </c>
      <c r="BM26" s="2" t="e">
        <f>SQRT(BK26^2+#REF!^2+#REF!^2)</f>
        <v>#REF!</v>
      </c>
      <c r="BN26" s="32" t="e">
        <f>SQRT(BK26^2+#REF!^2+#REF!^2)</f>
        <v>#REF!</v>
      </c>
      <c r="BO26" s="31" t="e">
        <f>SQRT(BK26^2+#REF!^2)</f>
        <v>#REF!</v>
      </c>
      <c r="BP26" s="7" t="e">
        <f>BL26*#REF!*#REF!</f>
        <v>#REF!</v>
      </c>
      <c r="BQ26" t="e">
        <f t="shared" si="15"/>
        <v>#REF!</v>
      </c>
      <c r="BR26" t="e">
        <f t="shared" si="16"/>
        <v>#REF!</v>
      </c>
      <c r="BS26" s="7" t="e">
        <f>SQRT(BQ26^2+#REF!^2+#REF!^2)</f>
        <v>#REF!</v>
      </c>
      <c r="BT26" s="7" t="e">
        <f>SQRT(BQ26^2+#REF!^2+#REF!^2)</f>
        <v>#REF!</v>
      </c>
      <c r="BU26" s="7" t="e">
        <f>SQRT(BQ26^2+#REF!^2)</f>
        <v>#REF!</v>
      </c>
      <c r="BV26" s="7" t="e">
        <f>BR26*#REF!*#REF!</f>
        <v>#REF!</v>
      </c>
      <c r="BW26" t="e">
        <f t="shared" si="17"/>
        <v>#REF!</v>
      </c>
      <c r="BX26" s="7" t="e">
        <f t="shared" si="18"/>
        <v>#REF!</v>
      </c>
      <c r="BY26" s="2" t="e">
        <f>SQRT(BW26^2+#REF!^2+#REF!^2)</f>
        <v>#REF!</v>
      </c>
      <c r="BZ26" s="29" t="e">
        <f>SQRT(BW26^2+#REF!^2+#REF!^2)</f>
        <v>#REF!</v>
      </c>
      <c r="CA26" s="29" t="e">
        <f>SQRT(BW26^2+#REF!^2+#REF!^2)</f>
        <v>#REF!</v>
      </c>
      <c r="CB26" s="29" t="e">
        <f>SQRT(BW26^2+#REF!^2)</f>
        <v>#REF!</v>
      </c>
      <c r="CC26" s="7" t="e">
        <f>BX26*#REF!*#REF!</f>
        <v>#REF!</v>
      </c>
      <c r="CD26" s="17">
        <v>0.34</v>
      </c>
      <c r="CE26" s="17">
        <v>0.73</v>
      </c>
      <c r="CF26" s="17">
        <v>0.14000000000000001</v>
      </c>
      <c r="CG26" s="17">
        <v>0.41</v>
      </c>
      <c r="CH26" s="17">
        <v>0.93</v>
      </c>
      <c r="CI26" s="17">
        <v>0.21</v>
      </c>
      <c r="CJ26" s="17">
        <v>0.11</v>
      </c>
      <c r="CK26" s="17">
        <v>0.7</v>
      </c>
      <c r="CL26" s="17">
        <v>0.68</v>
      </c>
      <c r="CM26" s="17">
        <v>-0.06</v>
      </c>
      <c r="CN26" s="17">
        <v>0.2</v>
      </c>
      <c r="CO26" s="17">
        <v>-0.1</v>
      </c>
      <c r="CP26" s="17">
        <v>0.2</v>
      </c>
      <c r="CQ26" s="17">
        <v>0.43</v>
      </c>
      <c r="CR26" s="17">
        <v>2.2999999999999998</v>
      </c>
      <c r="CS26" s="17">
        <v>2.2999999999999998</v>
      </c>
      <c r="CT26">
        <v>0.06</v>
      </c>
      <c r="CU26">
        <v>0.87</v>
      </c>
    </row>
    <row r="27" spans="1:99">
      <c r="A27" s="47" t="s">
        <v>88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 s="1"/>
      <c r="N27" s="50">
        <v>1</v>
      </c>
      <c r="O27">
        <f t="shared" si="0"/>
        <v>1</v>
      </c>
      <c r="P27" s="2">
        <f t="shared" si="1"/>
        <v>1</v>
      </c>
      <c r="Q27">
        <f t="shared" si="2"/>
        <v>0</v>
      </c>
      <c r="R27" s="2">
        <f t="shared" si="3"/>
        <v>0</v>
      </c>
      <c r="S27" s="5"/>
      <c r="T27" s="10">
        <f t="shared" si="19"/>
        <v>0</v>
      </c>
      <c r="U27" s="70">
        <f t="shared" si="20"/>
        <v>0</v>
      </c>
      <c r="V27" s="10">
        <f t="shared" si="21"/>
        <v>12</v>
      </c>
      <c r="W27">
        <f t="shared" si="4"/>
        <v>144</v>
      </c>
      <c r="Z27" s="1"/>
      <c r="AA27" s="5"/>
      <c r="AD27" s="1"/>
      <c r="AE27" s="5"/>
      <c r="AH27" s="1"/>
      <c r="AI27" s="5"/>
      <c r="AL27" s="1"/>
      <c r="AM27" s="5"/>
      <c r="AN27" s="2"/>
      <c r="AP27" s="19" t="e">
        <f>MEDIAN(B27,#REF!,#REF!,F27,J27,M27,R27,V27,Z27,AD27,AH27,AL27)</f>
        <v>#REF!</v>
      </c>
      <c r="AQ27" t="e">
        <f>STDEV(#REF!,#REF!,F27,J27,M27,R27,V27,Z27,AD27,AH27,AL27)</f>
        <v>#REF!</v>
      </c>
      <c r="AR27" t="e">
        <f t="shared" si="5"/>
        <v>#REF!</v>
      </c>
      <c r="AS27" t="e">
        <f t="shared" si="23"/>
        <v>#REF!</v>
      </c>
      <c r="AY27" s="15" t="e">
        <f>IF(B27&lt;-0.6,1,0)+IF(#REF!&lt;-0.6,1,0)+IF(#REF!&lt;-0.6,1,0)+IF(F27&lt;-0.6,1,0)+IF(M27&lt;-0.6,1,0)+IF(R27&lt;-0.6,1,0)+IF(Z27&lt;-0.6,1,0)+IF(AD27&lt;-0.6,1,0)+IF(AH27&lt;-0.6,1,0)+IF(AL27&lt;-0.6,1,0)</f>
        <v>#REF!</v>
      </c>
      <c r="AZ27" s="14" t="e">
        <f t="shared" si="7"/>
        <v>#REF!</v>
      </c>
      <c r="BA27" s="10" t="e">
        <f>IF(B27&gt;0.6,1,0)+IF(#REF!&gt;0.6,1,0)+IF(#REF!&gt;0.6,1,0)+IF(F27&gt;0.6,1,0)+IF(M27&gt;0.6,1,0)+IF(R27&gt;0.6,1,0)+IF(Z27&gt;0.6,1,0)+IF(AD27&gt;0.6,1,0)+IF(AH27&gt;0.6,1,0)+IF(AL27&gt;0.6,1,0)</f>
        <v>#REF!</v>
      </c>
      <c r="BB27" t="e">
        <f t="shared" si="8"/>
        <v>#REF!</v>
      </c>
      <c r="BC27">
        <f t="shared" si="9"/>
        <v>-0.56268960000000001</v>
      </c>
      <c r="BD27" t="e">
        <f t="shared" si="10"/>
        <v>#REF!</v>
      </c>
      <c r="BE27" s="5" t="e">
        <f t="shared" si="11"/>
        <v>#REF!</v>
      </c>
      <c r="BF27" t="e">
        <f t="shared" si="12"/>
        <v>#REF!</v>
      </c>
      <c r="BG27" s="7" t="e">
        <f>SQRT(BE27^2+#REF!^2+#REF!^2)</f>
        <v>#REF!</v>
      </c>
      <c r="BH27" s="7" t="e">
        <f>SQRT(BE27^2+#REF!^2+#REF!^2)</f>
        <v>#REF!</v>
      </c>
      <c r="BI27" s="29" t="e">
        <f>SQRT(BE27^2+#REF!^2)</f>
        <v>#REF!</v>
      </c>
      <c r="BJ27" s="7" t="e">
        <f>BF27*#REF!*#REF!</f>
        <v>#REF!</v>
      </c>
      <c r="BK27" t="e">
        <f t="shared" si="13"/>
        <v>#REF!</v>
      </c>
      <c r="BL27" t="e">
        <f t="shared" si="14"/>
        <v>#REF!</v>
      </c>
      <c r="BM27" s="2" t="e">
        <f>SQRT(BK27^2+#REF!^2+#REF!^2)</f>
        <v>#REF!</v>
      </c>
      <c r="BN27" s="7" t="e">
        <f>SQRT(BK27^2+#REF!^2+#REF!^2)</f>
        <v>#REF!</v>
      </c>
      <c r="BO27" s="7" t="e">
        <f>SQRT(BK27^2+#REF!^2)</f>
        <v>#REF!</v>
      </c>
      <c r="BP27" s="7" t="e">
        <f>BL27*#REF!*#REF!</f>
        <v>#REF!</v>
      </c>
      <c r="BQ27" t="e">
        <f t="shared" si="15"/>
        <v>#REF!</v>
      </c>
      <c r="BR27" t="e">
        <f t="shared" si="16"/>
        <v>#REF!</v>
      </c>
      <c r="BS27" s="7" t="e">
        <f>SQRT(BQ27^2+#REF!^2+#REF!^2)</f>
        <v>#REF!</v>
      </c>
      <c r="BT27" s="35" t="e">
        <f>SQRT(BQ27^2+#REF!^2+#REF!^2)</f>
        <v>#REF!</v>
      </c>
      <c r="BU27" s="37" t="e">
        <f>SQRT(BQ27^2+#REF!^2)</f>
        <v>#REF!</v>
      </c>
      <c r="BV27" s="7" t="e">
        <f>BR27*#REF!*#REF!</f>
        <v>#REF!</v>
      </c>
      <c r="BW27" t="e">
        <f t="shared" si="17"/>
        <v>#REF!</v>
      </c>
      <c r="BX27" s="7" t="e">
        <f t="shared" si="18"/>
        <v>#REF!</v>
      </c>
      <c r="BY27" s="2" t="e">
        <f>SQRT(BW27^2+#REF!^2+#REF!^2)</f>
        <v>#REF!</v>
      </c>
      <c r="BZ27" s="29" t="e">
        <f>SQRT(BW27^2+#REF!^2+#REF!^2)</f>
        <v>#REF!</v>
      </c>
      <c r="CA27" s="29" t="e">
        <f>SQRT(BW27^2+#REF!^2+#REF!^2)</f>
        <v>#REF!</v>
      </c>
      <c r="CB27" s="29" t="e">
        <f>SQRT(BW27^2+#REF!^2)</f>
        <v>#REF!</v>
      </c>
      <c r="CC27" s="7" t="e">
        <f>BX27*#REF!*#REF!</f>
        <v>#REF!</v>
      </c>
      <c r="CD27" s="17">
        <v>0.2</v>
      </c>
      <c r="CE27" s="17">
        <v>0.72</v>
      </c>
      <c r="CF27" s="17">
        <v>0.13</v>
      </c>
      <c r="CG27" s="17">
        <v>0.3</v>
      </c>
      <c r="CH27" s="17">
        <v>0.88</v>
      </c>
      <c r="CI27" s="17">
        <v>0.2</v>
      </c>
      <c r="CJ27" s="17">
        <v>0.16</v>
      </c>
      <c r="CK27" s="17">
        <v>0.56000000000000005</v>
      </c>
      <c r="CL27" s="17">
        <v>0.69</v>
      </c>
      <c r="CM27" s="17">
        <v>-0.11</v>
      </c>
      <c r="CN27" s="17">
        <v>0.17</v>
      </c>
      <c r="CO27" s="17">
        <v>-7.0000000000000007E-2</v>
      </c>
      <c r="CP27" s="17">
        <v>0.17</v>
      </c>
      <c r="CQ27" s="17">
        <v>0.46</v>
      </c>
      <c r="CR27" s="17">
        <v>2.35</v>
      </c>
      <c r="CS27" s="17">
        <v>2.35</v>
      </c>
      <c r="CT27">
        <v>0.26</v>
      </c>
      <c r="CU27">
        <v>0.64</v>
      </c>
    </row>
    <row r="28" spans="1:99">
      <c r="A28" s="47" t="s">
        <v>89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 s="1"/>
      <c r="N28" s="50">
        <v>1</v>
      </c>
      <c r="O28">
        <f t="shared" si="0"/>
        <v>1</v>
      </c>
      <c r="P28" s="2">
        <f t="shared" si="1"/>
        <v>1</v>
      </c>
      <c r="Q28">
        <f t="shared" si="2"/>
        <v>0</v>
      </c>
      <c r="R28" s="2">
        <f t="shared" si="3"/>
        <v>0</v>
      </c>
      <c r="S28" s="5"/>
      <c r="T28" s="10">
        <f t="shared" si="19"/>
        <v>0</v>
      </c>
      <c r="U28" s="70">
        <f t="shared" si="20"/>
        <v>0</v>
      </c>
      <c r="V28" s="10">
        <f t="shared" si="21"/>
        <v>12</v>
      </c>
      <c r="W28">
        <f t="shared" si="4"/>
        <v>144</v>
      </c>
      <c r="Z28" s="1"/>
      <c r="AA28" s="5"/>
      <c r="AD28" s="1"/>
      <c r="AE28" s="5"/>
      <c r="AH28" s="1"/>
      <c r="AI28" s="5"/>
      <c r="AL28" s="1"/>
      <c r="AM28" s="5"/>
      <c r="AN28" s="2"/>
      <c r="AP28" s="19" t="e">
        <f>MEDIAN(B28,#REF!,#REF!,F28,J28,M28,R28,V28,Z28,AD28,AH28,AL28)</f>
        <v>#REF!</v>
      </c>
      <c r="AQ28" t="e">
        <f>STDEV(#REF!,#REF!,F28,J28,M28,R28,V28,Z28,AD28,AH28,AL28)</f>
        <v>#REF!</v>
      </c>
      <c r="AR28" t="e">
        <f t="shared" si="5"/>
        <v>#REF!</v>
      </c>
      <c r="AS28" t="e">
        <f t="shared" si="23"/>
        <v>#REF!</v>
      </c>
      <c r="AY28" s="10" t="e">
        <f>IF(B28&lt;-0.6,1,0)+IF(#REF!&lt;-0.6,1,0)+IF(#REF!&lt;-0.6,1,0)+IF(F28&lt;-0.6,1,0)+IF(M28&lt;-0.6,1,0)+IF(R28&lt;-0.6,1,0)+IF(Z28&lt;-0.6,1,0)+IF(AD28&lt;-0.6,1,0)+IF(AH28&lt;-0.6,1,0)+IF(AL28&lt;-0.6,1,0)</f>
        <v>#REF!</v>
      </c>
      <c r="AZ28" s="14" t="e">
        <f t="shared" si="7"/>
        <v>#REF!</v>
      </c>
      <c r="BA28" s="10" t="e">
        <f>IF(B28&gt;0.6,1,0)+IF(#REF!&gt;0.6,1,0)+IF(#REF!&gt;0.6,1,0)+IF(F28&gt;0.6,1,0)+IF(M28&gt;0.6,1,0)+IF(R28&gt;0.6,1,0)+IF(Z28&gt;0.6,1,0)+IF(AD28&gt;0.6,1,0)+IF(AH28&gt;0.6,1,0)+IF(AL28&gt;0.6,1,0)</f>
        <v>#REF!</v>
      </c>
      <c r="BB28" t="e">
        <f t="shared" si="8"/>
        <v>#REF!</v>
      </c>
      <c r="BC28">
        <f t="shared" si="9"/>
        <v>-0.57383280000000003</v>
      </c>
      <c r="BD28" t="e">
        <f t="shared" si="10"/>
        <v>#REF!</v>
      </c>
      <c r="BE28" s="21" t="e">
        <f t="shared" si="11"/>
        <v>#REF!</v>
      </c>
      <c r="BF28" t="e">
        <f t="shared" si="12"/>
        <v>#REF!</v>
      </c>
      <c r="BG28" s="7" t="e">
        <f>SQRT(BE28^2+#REF!^2+#REF!^2)</f>
        <v>#REF!</v>
      </c>
      <c r="BH28" s="7" t="e">
        <f>SQRT(BE28^2+#REF!^2+#REF!^2)</f>
        <v>#REF!</v>
      </c>
      <c r="BI28" s="29" t="e">
        <f>SQRT(BE28^2+#REF!^2)</f>
        <v>#REF!</v>
      </c>
      <c r="BJ28" s="7" t="e">
        <f>BF28*#REF!*#REF!</f>
        <v>#REF!</v>
      </c>
      <c r="BK28" t="e">
        <f t="shared" si="13"/>
        <v>#REF!</v>
      </c>
      <c r="BL28" t="e">
        <f t="shared" si="14"/>
        <v>#REF!</v>
      </c>
      <c r="BM28" s="2" t="e">
        <f>SQRT(BK28^2+#REF!^2+#REF!^2)</f>
        <v>#REF!</v>
      </c>
      <c r="BN28" s="7" t="e">
        <f>SQRT(BK28^2+#REF!^2+#REF!^2)</f>
        <v>#REF!</v>
      </c>
      <c r="BO28" s="7" t="e">
        <f>SQRT(BK28^2+#REF!^2)</f>
        <v>#REF!</v>
      </c>
      <c r="BP28" s="7" t="e">
        <f>BL28*#REF!*#REF!</f>
        <v>#REF!</v>
      </c>
      <c r="BQ28" t="e">
        <f t="shared" si="15"/>
        <v>#REF!</v>
      </c>
      <c r="BR28" t="e">
        <f t="shared" si="16"/>
        <v>#REF!</v>
      </c>
      <c r="BS28" s="7" t="e">
        <f>SQRT(BQ28^2+#REF!^2+#REF!^2)</f>
        <v>#REF!</v>
      </c>
      <c r="BT28" s="35" t="e">
        <f>SQRT(BQ28^2+#REF!^2+#REF!^2)</f>
        <v>#REF!</v>
      </c>
      <c r="BU28" s="37" t="e">
        <f>SQRT(BQ28^2+#REF!^2)</f>
        <v>#REF!</v>
      </c>
      <c r="BV28" s="7" t="e">
        <f>BR28*#REF!*#REF!</f>
        <v>#REF!</v>
      </c>
      <c r="BW28" t="e">
        <f t="shared" si="17"/>
        <v>#REF!</v>
      </c>
      <c r="BX28" s="7" t="e">
        <f t="shared" si="18"/>
        <v>#REF!</v>
      </c>
      <c r="BY28" s="2" t="e">
        <f>SQRT(BW28^2+#REF!^2+#REF!^2)</f>
        <v>#REF!</v>
      </c>
      <c r="BZ28" s="29" t="e">
        <f>SQRT(BW28^2+#REF!^2+#REF!^2)</f>
        <v>#REF!</v>
      </c>
      <c r="CA28" s="29" t="e">
        <f>SQRT(BW28^2+#REF!^2+#REF!^2)</f>
        <v>#REF!</v>
      </c>
      <c r="CB28" s="29" t="e">
        <f>SQRT(BW28^2+#REF!^2)</f>
        <v>#REF!</v>
      </c>
      <c r="CC28" s="7" t="e">
        <f>BX28*#REF!*#REF!</f>
        <v>#REF!</v>
      </c>
      <c r="CD28" s="17">
        <v>0.28999999999999998</v>
      </c>
      <c r="CE28" s="17">
        <v>0.71</v>
      </c>
      <c r="CF28" s="17">
        <v>0.15</v>
      </c>
      <c r="CG28" s="17">
        <v>0.33</v>
      </c>
      <c r="CH28" s="17">
        <v>0.93</v>
      </c>
      <c r="CI28" s="17">
        <v>0.21</v>
      </c>
      <c r="CJ28" s="17">
        <v>0.06</v>
      </c>
      <c r="CK28" s="17">
        <v>0.75</v>
      </c>
      <c r="CL28" s="17">
        <v>0.85</v>
      </c>
      <c r="CM28" s="17">
        <v>-0.24</v>
      </c>
      <c r="CN28" s="17">
        <v>0.24</v>
      </c>
      <c r="CO28" s="17">
        <v>-0.06</v>
      </c>
      <c r="CP28" s="17">
        <v>0.19</v>
      </c>
      <c r="CQ28" s="17">
        <v>0.42</v>
      </c>
      <c r="CR28" s="17">
        <v>1.34</v>
      </c>
      <c r="CS28" s="17">
        <v>1.27</v>
      </c>
      <c r="CT28">
        <v>0.15</v>
      </c>
      <c r="CU28">
        <v>0.77</v>
      </c>
    </row>
    <row r="29" spans="1:99">
      <c r="A29" s="47" t="s">
        <v>90</v>
      </c>
      <c r="B29">
        <v>0.67</v>
      </c>
      <c r="C29">
        <v>0.33</v>
      </c>
      <c r="D29">
        <v>1</v>
      </c>
      <c r="E29">
        <v>0.67</v>
      </c>
      <c r="F29">
        <v>1</v>
      </c>
      <c r="G29">
        <v>1</v>
      </c>
      <c r="H29">
        <v>1</v>
      </c>
      <c r="I29">
        <v>0.67</v>
      </c>
      <c r="J29">
        <v>1</v>
      </c>
      <c r="K29">
        <v>0.67</v>
      </c>
      <c r="L29">
        <v>0.67</v>
      </c>
      <c r="M29" s="1"/>
      <c r="N29" s="50">
        <v>0.33</v>
      </c>
      <c r="O29">
        <f t="shared" si="0"/>
        <v>0.75083333333333335</v>
      </c>
      <c r="P29" s="2">
        <f t="shared" si="1"/>
        <v>0.67</v>
      </c>
      <c r="Q29">
        <f t="shared" si="2"/>
        <v>0.25177400881574652</v>
      </c>
      <c r="R29" s="2">
        <f t="shared" si="3"/>
        <v>0.16499999999999998</v>
      </c>
      <c r="S29" s="5"/>
      <c r="T29" s="10">
        <f t="shared" si="19"/>
        <v>0</v>
      </c>
      <c r="U29" s="70">
        <f t="shared" si="20"/>
        <v>2</v>
      </c>
      <c r="V29" s="10">
        <f t="shared" si="21"/>
        <v>10</v>
      </c>
      <c r="W29">
        <f t="shared" si="4"/>
        <v>104</v>
      </c>
      <c r="Z29" s="1"/>
      <c r="AA29" s="5"/>
      <c r="AD29" s="1"/>
      <c r="AE29" s="5"/>
      <c r="AH29" s="1"/>
      <c r="AI29" s="5"/>
      <c r="AL29" s="1"/>
      <c r="AM29" s="5"/>
      <c r="AN29" s="2"/>
      <c r="AP29" s="19" t="e">
        <f>MEDIAN(B29,#REF!,#REF!,F29,J29,M29,R29,V29,Z29,AD29,AH29,AL29)</f>
        <v>#REF!</v>
      </c>
      <c r="AQ29" t="e">
        <f>STDEV(#REF!,#REF!,F29,J29,M29,R29,V29,Z29,AD29,AH29,AL29)</f>
        <v>#REF!</v>
      </c>
      <c r="AR29" t="e">
        <f t="shared" si="5"/>
        <v>#REF!</v>
      </c>
      <c r="AS29" t="e">
        <f t="shared" si="23"/>
        <v>#REF!</v>
      </c>
      <c r="AY29" s="10" t="e">
        <f>IF(B29&lt;-0.6,1,0)+IF(#REF!&lt;-0.6,1,0)+IF(#REF!&lt;-0.6,1,0)+IF(F29&lt;-0.6,1,0)+IF(M29&lt;-0.6,1,0)+IF(R29&lt;-0.6,1,0)+IF(Z29&lt;-0.6,1,0)+IF(AD29&lt;-0.6,1,0)+IF(AH29&lt;-0.6,1,0)+IF(AL29&lt;-0.6,1,0)</f>
        <v>#REF!</v>
      </c>
      <c r="AZ29" s="14" t="e">
        <f t="shared" si="7"/>
        <v>#REF!</v>
      </c>
      <c r="BA29" s="10" t="e">
        <f>IF(B29&gt;0.6,1,0)+IF(#REF!&gt;0.6,1,0)+IF(#REF!&gt;0.6,1,0)+IF(F29&gt;0.6,1,0)+IF(M29&gt;0.6,1,0)+IF(R29&gt;0.6,1,0)+IF(Z29&gt;0.6,1,0)+IF(AD29&gt;0.6,1,0)+IF(AH29&gt;0.6,1,0)+IF(AL29&gt;0.6,1,0)</f>
        <v>#REF!</v>
      </c>
      <c r="BB29" t="e">
        <f t="shared" si="8"/>
        <v>#REF!</v>
      </c>
      <c r="BC29">
        <f t="shared" si="9"/>
        <v>-0.45125760000000004</v>
      </c>
      <c r="BD29" t="e">
        <f t="shared" si="10"/>
        <v>#REF!</v>
      </c>
      <c r="BE29" s="21" t="e">
        <f t="shared" si="11"/>
        <v>#REF!</v>
      </c>
      <c r="BF29" t="e">
        <f t="shared" si="12"/>
        <v>#REF!</v>
      </c>
      <c r="BG29" s="7" t="e">
        <f>SQRT(BE29^2+#REF!^2+#REF!^2)</f>
        <v>#REF!</v>
      </c>
      <c r="BH29" s="7" t="e">
        <f>SQRT(BE29^2+#REF!^2+#REF!^2)</f>
        <v>#REF!</v>
      </c>
      <c r="BI29" s="29" t="e">
        <f>SQRT(BE29^2+#REF!^2)</f>
        <v>#REF!</v>
      </c>
      <c r="BJ29" s="7" t="e">
        <f>BF29*#REF!*#REF!</f>
        <v>#REF!</v>
      </c>
      <c r="BK29" t="e">
        <f t="shared" si="13"/>
        <v>#REF!</v>
      </c>
      <c r="BL29" t="e">
        <f t="shared" si="14"/>
        <v>#REF!</v>
      </c>
      <c r="BM29" s="2" t="e">
        <f>SQRT(BK29^2+#REF!^2+#REF!^2)</f>
        <v>#REF!</v>
      </c>
      <c r="BN29" s="7" t="e">
        <f>SQRT(BK29^2+#REF!^2+#REF!^2)</f>
        <v>#REF!</v>
      </c>
      <c r="BO29" s="7" t="e">
        <f>SQRT(BK29^2+#REF!^2)</f>
        <v>#REF!</v>
      </c>
      <c r="BP29" s="7" t="e">
        <f>BL29*#REF!*#REF!</f>
        <v>#REF!</v>
      </c>
      <c r="BQ29" t="e">
        <f t="shared" si="15"/>
        <v>#REF!</v>
      </c>
      <c r="BR29" t="e">
        <f t="shared" si="16"/>
        <v>#REF!</v>
      </c>
      <c r="BS29" s="7" t="e">
        <f>SQRT(BQ29^2+#REF!^2+#REF!^2)</f>
        <v>#REF!</v>
      </c>
      <c r="BT29" s="35" t="e">
        <f>SQRT(BQ29^2+#REF!^2+#REF!^2)</f>
        <v>#REF!</v>
      </c>
      <c r="BU29" s="37" t="e">
        <f>SQRT(BQ29^2+#REF!^2)</f>
        <v>#REF!</v>
      </c>
      <c r="BV29" s="7" t="e">
        <f>BR29*#REF!*#REF!</f>
        <v>#REF!</v>
      </c>
      <c r="BW29" t="e">
        <f t="shared" si="17"/>
        <v>#REF!</v>
      </c>
      <c r="BX29" s="7" t="e">
        <f t="shared" si="18"/>
        <v>#REF!</v>
      </c>
      <c r="BY29" s="2" t="e">
        <f>SQRT(BW29^2+#REF!^2+#REF!^2)</f>
        <v>#REF!</v>
      </c>
      <c r="BZ29" s="29" t="e">
        <f>SQRT(BW29^2+#REF!^2+#REF!^2)</f>
        <v>#REF!</v>
      </c>
      <c r="CA29" s="29" t="e">
        <f>SQRT(BW29^2+#REF!^2+#REF!^2)</f>
        <v>#REF!</v>
      </c>
      <c r="CB29" s="29" t="e">
        <f>SQRT(BW29^2+#REF!^2)</f>
        <v>#REF!</v>
      </c>
      <c r="CC29" s="7" t="e">
        <f>BX29*#REF!*#REF!</f>
        <v>#REF!</v>
      </c>
      <c r="CD29" s="17">
        <v>0.33</v>
      </c>
      <c r="CE29" s="17">
        <v>0.82</v>
      </c>
      <c r="CF29" s="17">
        <v>0.16</v>
      </c>
      <c r="CG29" s="17">
        <v>0.38</v>
      </c>
      <c r="CH29" s="17">
        <v>0.93</v>
      </c>
      <c r="CI29" s="17">
        <v>0.2</v>
      </c>
      <c r="CJ29" s="17">
        <v>0.02</v>
      </c>
      <c r="CK29" s="17">
        <v>0.45</v>
      </c>
      <c r="CL29" s="17">
        <v>0.63</v>
      </c>
      <c r="CM29" s="17">
        <v>-0.4</v>
      </c>
      <c r="CN29" s="17">
        <v>0.15</v>
      </c>
      <c r="CO29" s="17">
        <v>-0.06</v>
      </c>
      <c r="CP29" s="17">
        <v>0.13</v>
      </c>
      <c r="CQ29" s="17">
        <v>0.31</v>
      </c>
      <c r="CR29" s="17">
        <v>3.06</v>
      </c>
      <c r="CS29" s="17">
        <v>3.06</v>
      </c>
      <c r="CT29">
        <v>0.17</v>
      </c>
      <c r="CU29">
        <v>0.81</v>
      </c>
    </row>
    <row r="30" spans="1:99">
      <c r="A30" s="47" t="s">
        <v>91</v>
      </c>
      <c r="B30">
        <v>0.67</v>
      </c>
      <c r="C30">
        <v>0.67</v>
      </c>
      <c r="D30">
        <v>1</v>
      </c>
      <c r="E30">
        <v>1</v>
      </c>
      <c r="F30">
        <v>0.67</v>
      </c>
      <c r="G30">
        <v>1</v>
      </c>
      <c r="H30">
        <v>0.67</v>
      </c>
      <c r="I30">
        <v>1</v>
      </c>
      <c r="J30">
        <v>1</v>
      </c>
      <c r="K30">
        <v>0.67</v>
      </c>
      <c r="L30">
        <v>1</v>
      </c>
      <c r="M30" s="1"/>
      <c r="N30" s="50">
        <v>0.33</v>
      </c>
      <c r="O30">
        <f t="shared" si="0"/>
        <v>0.80666666666666664</v>
      </c>
      <c r="P30" s="2">
        <f t="shared" si="1"/>
        <v>0.83499999999999996</v>
      </c>
      <c r="Q30">
        <f t="shared" si="2"/>
        <v>0.22256085310164817</v>
      </c>
      <c r="R30" s="2">
        <f t="shared" si="3"/>
        <v>0.16499999999999998</v>
      </c>
      <c r="S30" s="5"/>
      <c r="T30" s="10">
        <f t="shared" si="19"/>
        <v>0</v>
      </c>
      <c r="U30" s="70">
        <f t="shared" si="20"/>
        <v>1</v>
      </c>
      <c r="V30" s="10">
        <f t="shared" si="21"/>
        <v>11</v>
      </c>
      <c r="W30">
        <f t="shared" si="4"/>
        <v>122</v>
      </c>
      <c r="Z30" s="1"/>
      <c r="AA30" s="5"/>
      <c r="AD30" s="1"/>
      <c r="AE30" s="5"/>
      <c r="AH30" s="1"/>
      <c r="AI30" s="5"/>
      <c r="AL30" s="1"/>
      <c r="AM30" s="5"/>
      <c r="AN30" s="2"/>
      <c r="AP30" s="19" t="e">
        <f>MEDIAN(B30,#REF!,#REF!,F30,J30,M30,R30,V30,Z30,AD30,AH30,AL30)</f>
        <v>#REF!</v>
      </c>
      <c r="AQ30" t="e">
        <f>STDEV(#REF!,#REF!,F30,J30,M30,R30,V30,Z30,AD30,AH30,AL30)</f>
        <v>#REF!</v>
      </c>
      <c r="AR30" t="e">
        <f t="shared" si="5"/>
        <v>#REF!</v>
      </c>
      <c r="AS30" t="e">
        <f t="shared" si="23"/>
        <v>#REF!</v>
      </c>
      <c r="AY30" s="10" t="e">
        <f>IF(B30&lt;-0.6,1,0)+IF(#REF!&lt;-0.6,1,0)+IF(#REF!&lt;-0.6,1,0)+IF(F30&lt;-0.6,1,0)+IF(M30&lt;-0.6,1,0)+IF(R30&lt;-0.6,1,0)+IF(Z30&lt;-0.6,1,0)+IF(AD30&lt;-0.6,1,0)+IF(AH30&lt;-0.6,1,0)+IF(AL30&lt;-0.6,1,0)</f>
        <v>#REF!</v>
      </c>
      <c r="AZ30" s="15" t="e">
        <f t="shared" si="7"/>
        <v>#REF!</v>
      </c>
      <c r="BA30" s="10" t="e">
        <f>IF(B30&gt;0.6,1,0)+IF(#REF!&gt;0.6,1,0)+IF(#REF!&gt;0.6,1,0)+IF(F30&gt;0.6,1,0)+IF(M30&gt;0.6,1,0)+IF(R30&gt;0.6,1,0)+IF(Z30&gt;0.6,1,0)+IF(AD30&gt;0.6,1,0)+IF(AH30&gt;0.6,1,0)+IF(AL30&gt;0.6,1,0)</f>
        <v>#REF!</v>
      </c>
      <c r="BB30" t="e">
        <f t="shared" si="8"/>
        <v>#REF!</v>
      </c>
      <c r="BC30">
        <f t="shared" si="9"/>
        <v>-0.31753920000000013</v>
      </c>
      <c r="BD30" t="e">
        <f t="shared" si="10"/>
        <v>#REF!</v>
      </c>
      <c r="BE30" s="1" t="e">
        <f t="shared" si="11"/>
        <v>#REF!</v>
      </c>
      <c r="BF30" t="e">
        <f t="shared" si="12"/>
        <v>#REF!</v>
      </c>
      <c r="BG30" s="7" t="e">
        <f>SQRT(BE30^2+#REF!^2+#REF!^2)</f>
        <v>#REF!</v>
      </c>
      <c r="BH30" s="7" t="e">
        <f>SQRT(BE30^2+#REF!^2+#REF!^2)</f>
        <v>#REF!</v>
      </c>
      <c r="BI30" s="29" t="e">
        <f>SQRT(BE30^2+#REF!^2)</f>
        <v>#REF!</v>
      </c>
      <c r="BJ30" s="7" t="e">
        <f>BF30*#REF!*#REF!</f>
        <v>#REF!</v>
      </c>
      <c r="BK30" t="e">
        <f t="shared" si="13"/>
        <v>#REF!</v>
      </c>
      <c r="BL30" t="e">
        <f t="shared" si="14"/>
        <v>#REF!</v>
      </c>
      <c r="BM30" s="2" t="e">
        <f>SQRT(BK30^2+#REF!^2+#REF!^2)</f>
        <v>#REF!</v>
      </c>
      <c r="BN30" s="31" t="e">
        <f>SQRT(BK30^2+#REF!^2+#REF!^2)</f>
        <v>#REF!</v>
      </c>
      <c r="BO30" s="31" t="e">
        <f>SQRT(BK30^2+#REF!^2)</f>
        <v>#REF!</v>
      </c>
      <c r="BP30" s="7" t="e">
        <f>BL30*#REF!*#REF!</f>
        <v>#REF!</v>
      </c>
      <c r="BQ30" t="e">
        <f t="shared" si="15"/>
        <v>#REF!</v>
      </c>
      <c r="BR30" t="e">
        <f t="shared" si="16"/>
        <v>#REF!</v>
      </c>
      <c r="BS30" s="7" t="e">
        <f>SQRT(BQ30^2+#REF!^2+#REF!^2)</f>
        <v>#REF!</v>
      </c>
      <c r="BT30" s="7" t="e">
        <f>SQRT(BQ30^2+#REF!^2+#REF!^2)</f>
        <v>#REF!</v>
      </c>
      <c r="BU30" s="7" t="e">
        <f>SQRT(BQ30^2+#REF!^2)</f>
        <v>#REF!</v>
      </c>
      <c r="BV30" s="7" t="e">
        <f>BR30*#REF!*#REF!</f>
        <v>#REF!</v>
      </c>
      <c r="BW30" t="e">
        <f t="shared" si="17"/>
        <v>#REF!</v>
      </c>
      <c r="BX30" s="7" t="e">
        <f t="shared" si="18"/>
        <v>#REF!</v>
      </c>
      <c r="BY30" s="2" t="e">
        <f>SQRT(BW30^2+#REF!^2+#REF!^2)</f>
        <v>#REF!</v>
      </c>
      <c r="BZ30" s="29" t="e">
        <f>SQRT(BW30^2+#REF!^2+#REF!^2)</f>
        <v>#REF!</v>
      </c>
      <c r="CA30" s="29" t="e">
        <f>SQRT(BW30^2+#REF!^2+#REF!^2)</f>
        <v>#REF!</v>
      </c>
      <c r="CB30" s="29" t="e">
        <f>SQRT(BW30^2+#REF!^2)</f>
        <v>#REF!</v>
      </c>
      <c r="CC30" s="7" t="e">
        <f>BX30*#REF!*#REF!</f>
        <v>#REF!</v>
      </c>
      <c r="CD30" s="17">
        <v>0.35</v>
      </c>
      <c r="CE30" s="17">
        <v>0.94</v>
      </c>
      <c r="CF30" s="17">
        <v>0.13</v>
      </c>
      <c r="CG30" s="17">
        <v>0.47</v>
      </c>
      <c r="CH30" s="17">
        <v>1.05</v>
      </c>
      <c r="CI30" s="17">
        <v>0.21</v>
      </c>
      <c r="CJ30" s="17">
        <v>0.09</v>
      </c>
      <c r="CK30" s="17">
        <v>0.38</v>
      </c>
      <c r="CL30" s="17">
        <v>0.5</v>
      </c>
      <c r="CM30" s="17">
        <v>-0.32</v>
      </c>
      <c r="CN30" s="17">
        <v>0.17</v>
      </c>
      <c r="CO30" s="17">
        <v>-0.04</v>
      </c>
      <c r="CP30" s="17">
        <v>0.15</v>
      </c>
      <c r="CQ30" s="17">
        <v>0.31</v>
      </c>
      <c r="CR30" s="17">
        <v>2.3199999999999998</v>
      </c>
      <c r="CS30" s="17">
        <v>2.3199999999999998</v>
      </c>
      <c r="CT30">
        <v>-0.05</v>
      </c>
      <c r="CU30">
        <v>1</v>
      </c>
    </row>
    <row r="31" spans="1:99">
      <c r="A31" s="47" t="s">
        <v>92</v>
      </c>
      <c r="B31">
        <v>1</v>
      </c>
      <c r="C31">
        <v>0.33</v>
      </c>
      <c r="D31">
        <v>1</v>
      </c>
      <c r="E31">
        <v>0.67</v>
      </c>
      <c r="F31">
        <v>0.67</v>
      </c>
      <c r="G31">
        <v>0.67</v>
      </c>
      <c r="H31">
        <v>1</v>
      </c>
      <c r="I31">
        <v>1</v>
      </c>
      <c r="J31">
        <v>1</v>
      </c>
      <c r="K31">
        <v>0.67</v>
      </c>
      <c r="L31">
        <v>0.67</v>
      </c>
      <c r="M31" s="1"/>
      <c r="N31" s="50">
        <v>0</v>
      </c>
      <c r="O31">
        <f t="shared" si="0"/>
        <v>0.72333333333333327</v>
      </c>
      <c r="P31" s="2">
        <f t="shared" si="1"/>
        <v>0.67</v>
      </c>
      <c r="Q31">
        <f t="shared" si="2"/>
        <v>0.31259422821791133</v>
      </c>
      <c r="R31" s="2">
        <f t="shared" si="3"/>
        <v>0.16499999999999998</v>
      </c>
      <c r="S31" s="5"/>
      <c r="T31" s="10">
        <f t="shared" si="19"/>
        <v>0</v>
      </c>
      <c r="U31" s="70">
        <f t="shared" si="20"/>
        <v>2</v>
      </c>
      <c r="V31" s="10">
        <f t="shared" si="21"/>
        <v>10</v>
      </c>
      <c r="W31" s="6">
        <f t="shared" si="4"/>
        <v>104</v>
      </c>
      <c r="Z31" s="1"/>
      <c r="AA31" s="5"/>
      <c r="AD31" s="1"/>
      <c r="AE31" s="5"/>
      <c r="AH31" s="1"/>
      <c r="AI31" s="5"/>
      <c r="AL31" s="1"/>
      <c r="AM31" s="5"/>
      <c r="AN31" s="2"/>
      <c r="AP31" s="19" t="e">
        <f>MEDIAN(B31,#REF!,#REF!,F31,J31,M31,R31,V31,Z31,AD31,AH31,AL31)</f>
        <v>#REF!</v>
      </c>
      <c r="AQ31" t="e">
        <f>STDEV(#REF!,#REF!,F31,J31,M31,R31,V31,Z31,AD31,AH31,AL31)</f>
        <v>#REF!</v>
      </c>
      <c r="AR31" t="e">
        <f t="shared" si="5"/>
        <v>#REF!</v>
      </c>
      <c r="AS31" t="e">
        <f t="shared" si="23"/>
        <v>#REF!</v>
      </c>
      <c r="AY31" s="10" t="e">
        <f>IF(B31&lt;-0.6,1,0)+IF(#REF!&lt;-0.6,1,0)+IF(#REF!&lt;-0.6,1,0)+IF(F31&lt;-0.6,1,0)+IF(M31&lt;-0.6,1,0)+IF(R31&lt;-0.6,1,0)+IF(Z31&lt;-0.6,1,0)+IF(AD31&lt;-0.6,1,0)+IF(AH31&lt;-0.6,1,0)+IF(AL31&lt;-0.6,1,0)</f>
        <v>#REF!</v>
      </c>
      <c r="AZ31" s="14" t="e">
        <f t="shared" si="7"/>
        <v>#REF!</v>
      </c>
      <c r="BA31" s="10" t="e">
        <f>IF(B31&gt;0.6,1,0)+IF(#REF!&gt;0.6,1,0)+IF(#REF!&gt;0.6,1,0)+IF(F31&gt;0.6,1,0)+IF(M31&gt;0.6,1,0)+IF(R31&gt;0.6,1,0)+IF(Z31&gt;0.6,1,0)+IF(AD31&gt;0.6,1,0)+IF(AH31&gt;0.6,1,0)+IF(AL31&gt;0.6,1,0)</f>
        <v>#REF!</v>
      </c>
      <c r="BB31" s="6" t="e">
        <f t="shared" si="8"/>
        <v>#REF!</v>
      </c>
      <c r="BC31">
        <f t="shared" si="9"/>
        <v>-0.40668480000000007</v>
      </c>
      <c r="BD31" t="e">
        <f t="shared" si="10"/>
        <v>#REF!</v>
      </c>
      <c r="BE31" s="1" t="e">
        <f t="shared" si="11"/>
        <v>#REF!</v>
      </c>
      <c r="BF31" t="e">
        <f t="shared" si="12"/>
        <v>#REF!</v>
      </c>
      <c r="BG31" s="7" t="e">
        <f>SQRT(BE31^2+#REF!^2+#REF!^2)</f>
        <v>#REF!</v>
      </c>
      <c r="BH31" s="7" t="e">
        <f>SQRT(BE31^2+#REF!^2+#REF!^2)</f>
        <v>#REF!</v>
      </c>
      <c r="BI31" s="29" t="e">
        <f>SQRT(BE31^2+#REF!^2)</f>
        <v>#REF!</v>
      </c>
      <c r="BJ31" s="7" t="e">
        <f>BF31*#REF!*#REF!</f>
        <v>#REF!</v>
      </c>
      <c r="BK31" t="e">
        <f t="shared" si="13"/>
        <v>#REF!</v>
      </c>
      <c r="BL31" t="e">
        <f t="shared" si="14"/>
        <v>#REF!</v>
      </c>
      <c r="BM31" s="2" t="e">
        <f>SQRT(BK31^2+#REF!^2+#REF!^2)</f>
        <v>#REF!</v>
      </c>
      <c r="BN31" s="31" t="e">
        <f>SQRT(BK31^2+#REF!^2+#REF!^2)</f>
        <v>#REF!</v>
      </c>
      <c r="BO31" s="31" t="e">
        <f>SQRT(BK31^2+#REF!^2)</f>
        <v>#REF!</v>
      </c>
      <c r="BP31" s="7" t="e">
        <f>BL31*#REF!*#REF!</f>
        <v>#REF!</v>
      </c>
      <c r="BQ31" t="e">
        <f t="shared" si="15"/>
        <v>#REF!</v>
      </c>
      <c r="BR31" t="e">
        <f t="shared" si="16"/>
        <v>#REF!</v>
      </c>
      <c r="BS31" s="7" t="e">
        <f>SQRT(BQ31^2+#REF!^2+#REF!^2)</f>
        <v>#REF!</v>
      </c>
      <c r="BT31" s="7" t="e">
        <f>SQRT(BQ31^2+#REF!^2+#REF!^2)</f>
        <v>#REF!</v>
      </c>
      <c r="BU31" s="7" t="e">
        <f>SQRT(BQ31^2+#REF!^2)</f>
        <v>#REF!</v>
      </c>
      <c r="BV31" s="7" t="e">
        <f>BR31*#REF!*#REF!</f>
        <v>#REF!</v>
      </c>
      <c r="BW31" t="e">
        <f t="shared" si="17"/>
        <v>#REF!</v>
      </c>
      <c r="BX31" s="7" t="e">
        <f t="shared" si="18"/>
        <v>#REF!</v>
      </c>
      <c r="BY31" s="2" t="e">
        <f>SQRT(BW31^2+#REF!^2+#REF!^2)</f>
        <v>#REF!</v>
      </c>
      <c r="BZ31" s="29" t="e">
        <f>SQRT(BW31^2+#REF!^2+#REF!^2)</f>
        <v>#REF!</v>
      </c>
      <c r="CA31" s="29" t="e">
        <f>SQRT(BW31^2+#REF!^2+#REF!^2)</f>
        <v>#REF!</v>
      </c>
      <c r="CB31" s="29" t="e">
        <f>SQRT(BW31^2+#REF!^2)</f>
        <v>#REF!</v>
      </c>
      <c r="CC31" s="7" t="e">
        <f>BX31*#REF!*#REF!</f>
        <v>#REF!</v>
      </c>
      <c r="CD31" s="17">
        <v>0.18</v>
      </c>
      <c r="CE31" s="17">
        <v>0.86</v>
      </c>
      <c r="CF31" s="17">
        <v>0.11</v>
      </c>
      <c r="CG31" s="17">
        <v>0.3</v>
      </c>
      <c r="CH31" s="17">
        <v>0.93</v>
      </c>
      <c r="CI31" s="17">
        <v>0.2</v>
      </c>
      <c r="CJ31" s="17">
        <v>0.19</v>
      </c>
      <c r="CK31" s="17">
        <v>0.3</v>
      </c>
      <c r="CL31" s="17">
        <v>0.55000000000000004</v>
      </c>
      <c r="CM31" s="17">
        <v>-7.0000000000000007E-2</v>
      </c>
      <c r="CN31" s="17">
        <v>0.19</v>
      </c>
      <c r="CO31" s="17">
        <v>-7.0000000000000007E-2</v>
      </c>
      <c r="CP31" s="17">
        <v>0.18</v>
      </c>
      <c r="CQ31" s="17">
        <v>0.38</v>
      </c>
      <c r="CR31" s="17">
        <v>2.09</v>
      </c>
      <c r="CS31" s="17">
        <v>2.09</v>
      </c>
      <c r="CT31">
        <v>-0.08</v>
      </c>
      <c r="CU31">
        <v>0.71</v>
      </c>
    </row>
    <row r="32" spans="1:99">
      <c r="A32" s="47" t="s">
        <v>93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 s="1"/>
      <c r="N32" s="50">
        <v>0.67</v>
      </c>
      <c r="O32">
        <f t="shared" si="0"/>
        <v>0.97250000000000003</v>
      </c>
      <c r="P32" s="2">
        <f t="shared" si="1"/>
        <v>1</v>
      </c>
      <c r="Q32">
        <f t="shared" si="2"/>
        <v>9.5262794416288238E-2</v>
      </c>
      <c r="R32" s="2">
        <f t="shared" si="3"/>
        <v>0</v>
      </c>
      <c r="S32" s="5"/>
      <c r="T32" s="10">
        <f t="shared" si="19"/>
        <v>0</v>
      </c>
      <c r="U32" s="70">
        <f t="shared" si="20"/>
        <v>0</v>
      </c>
      <c r="V32" s="10">
        <f t="shared" si="21"/>
        <v>12</v>
      </c>
      <c r="W32">
        <f t="shared" si="4"/>
        <v>144</v>
      </c>
      <c r="Z32" s="1"/>
      <c r="AA32" s="5"/>
      <c r="AD32" s="1"/>
      <c r="AE32" s="5"/>
      <c r="AH32" s="1"/>
      <c r="AI32" s="5"/>
      <c r="AL32" s="1"/>
      <c r="AM32" s="5"/>
      <c r="AN32" s="2"/>
      <c r="AP32" s="19" t="e">
        <f>MEDIAN(B32,#REF!,#REF!,F32,J32,M32,R32,V32,Z32,AD32,AH32,AL32)</f>
        <v>#REF!</v>
      </c>
      <c r="AQ32" t="e">
        <f>STDEV(#REF!,#REF!,F32,J32,M32,R32,V32,Z32,AD32,AH32,AL32)</f>
        <v>#REF!</v>
      </c>
      <c r="AR32" t="e">
        <f t="shared" si="5"/>
        <v>#REF!</v>
      </c>
      <c r="AS32" t="e">
        <f t="shared" si="23"/>
        <v>#REF!</v>
      </c>
      <c r="AY32" s="10" t="e">
        <f>IF(B32&lt;-0.6,1,0)+IF(#REF!&lt;-0.6,1,0)+IF(#REF!&lt;-0.6,1,0)+IF(F32&lt;-0.6,1,0)+IF(M32&lt;-0.6,1,0)+IF(R32&lt;-0.6,1,0)+IF(Z32&lt;-0.6,1,0)+IF(AD32&lt;-0.6,1,0)+IF(AH32&lt;-0.6,1,0)+IF(AL32&lt;-0.6,1,0)</f>
        <v>#REF!</v>
      </c>
      <c r="AZ32" s="14" t="e">
        <f t="shared" si="7"/>
        <v>#REF!</v>
      </c>
      <c r="BA32" s="10" t="e">
        <f>IF(B32&gt;0.6,1,0)+IF(#REF!&gt;0.6,1,0)+IF(#REF!&gt;0.6,1,0)+IF(F32&gt;0.6,1,0)+IF(M32&gt;0.6,1,0)+IF(R32&gt;0.6,1,0)+IF(Z32&gt;0.6,1,0)+IF(AD32&gt;0.6,1,0)+IF(AH32&gt;0.6,1,0)+IF(AL32&gt;0.6,1,0)</f>
        <v>#REF!</v>
      </c>
      <c r="BB32" t="e">
        <f t="shared" si="8"/>
        <v>#REF!</v>
      </c>
      <c r="BC32">
        <f t="shared" si="9"/>
        <v>-0.20610719999999993</v>
      </c>
      <c r="BD32" t="e">
        <f t="shared" si="10"/>
        <v>#REF!</v>
      </c>
      <c r="BE32" s="20" t="e">
        <f t="shared" si="11"/>
        <v>#REF!</v>
      </c>
      <c r="BF32" t="e">
        <f t="shared" si="12"/>
        <v>#REF!</v>
      </c>
      <c r="BG32" s="7" t="e">
        <f>SQRT(BE32^2+#REF!^2+#REF!^2)</f>
        <v>#REF!</v>
      </c>
      <c r="BH32" s="7" t="e">
        <f>SQRT(BE32^2+#REF!^2+#REF!^2)</f>
        <v>#REF!</v>
      </c>
      <c r="BI32" s="29" t="e">
        <f>SQRT(BE32^2+#REF!^2)</f>
        <v>#REF!</v>
      </c>
      <c r="BJ32" s="7" t="e">
        <f>BF32*#REF!*#REF!</f>
        <v>#REF!</v>
      </c>
      <c r="BK32" t="e">
        <f t="shared" si="13"/>
        <v>#REF!</v>
      </c>
      <c r="BL32" t="e">
        <f t="shared" si="14"/>
        <v>#REF!</v>
      </c>
      <c r="BM32" s="2" t="e">
        <f>SQRT(BK32^2+#REF!^2+#REF!^2)</f>
        <v>#REF!</v>
      </c>
      <c r="BN32" s="31" t="e">
        <f>SQRT(BK32^2+#REF!^2+#REF!^2)</f>
        <v>#REF!</v>
      </c>
      <c r="BO32" s="31" t="e">
        <f>SQRT(BK32^2+#REF!^2)</f>
        <v>#REF!</v>
      </c>
      <c r="BP32" s="7" t="e">
        <f>BL32*#REF!*#REF!</f>
        <v>#REF!</v>
      </c>
      <c r="BQ32" t="e">
        <f t="shared" si="15"/>
        <v>#REF!</v>
      </c>
      <c r="BR32" t="e">
        <f t="shared" si="16"/>
        <v>#REF!</v>
      </c>
      <c r="BS32" s="7" t="e">
        <f>SQRT(BQ32^2+#REF!^2+#REF!^2)</f>
        <v>#REF!</v>
      </c>
      <c r="BT32" s="7" t="e">
        <f>SQRT(BQ32^2+#REF!^2+#REF!^2)</f>
        <v>#REF!</v>
      </c>
      <c r="BU32" s="7" t="e">
        <f>SQRT(BQ32^2+#REF!^2)</f>
        <v>#REF!</v>
      </c>
      <c r="BV32" s="7" t="e">
        <f>BR32*#REF!*#REF!</f>
        <v>#REF!</v>
      </c>
      <c r="BW32" t="e">
        <f t="shared" si="17"/>
        <v>#REF!</v>
      </c>
      <c r="BX32" s="7" t="e">
        <f t="shared" si="18"/>
        <v>#REF!</v>
      </c>
      <c r="BY32" s="2" t="e">
        <f>SQRT(BW32^2+#REF!^2+#REF!^2)</f>
        <v>#REF!</v>
      </c>
      <c r="BZ32" s="29" t="e">
        <f>SQRT(BW32^2+#REF!^2+#REF!^2)</f>
        <v>#REF!</v>
      </c>
      <c r="CA32" s="29" t="e">
        <f>SQRT(BW32^2+#REF!^2+#REF!^2)</f>
        <v>#REF!</v>
      </c>
      <c r="CB32" s="29" t="e">
        <f>SQRT(BW32^2+#REF!^2)</f>
        <v>#REF!</v>
      </c>
      <c r="CC32" s="7" t="e">
        <f>BX32*#REF!*#REF!</f>
        <v>#REF!</v>
      </c>
      <c r="CD32" s="17">
        <v>0.35</v>
      </c>
      <c r="CE32" s="17">
        <v>1.04</v>
      </c>
      <c r="CF32" s="17">
        <v>0.1</v>
      </c>
      <c r="CG32" s="17">
        <v>0.39</v>
      </c>
      <c r="CH32" s="17">
        <v>1.05</v>
      </c>
      <c r="CI32" s="17">
        <v>0.16</v>
      </c>
      <c r="CJ32" s="17">
        <v>0.06</v>
      </c>
      <c r="CK32" s="17">
        <v>0.15</v>
      </c>
      <c r="CL32" s="17">
        <v>0.64</v>
      </c>
      <c r="CM32" s="17">
        <v>0.1</v>
      </c>
      <c r="CN32" s="17">
        <v>0.19</v>
      </c>
      <c r="CO32" s="17">
        <v>-7.0000000000000007E-2</v>
      </c>
      <c r="CP32" s="17">
        <v>0.14000000000000001</v>
      </c>
      <c r="CQ32" s="17">
        <v>0.35</v>
      </c>
      <c r="CR32" s="17">
        <v>1</v>
      </c>
      <c r="CS32" s="17">
        <v>1.06</v>
      </c>
      <c r="CT32">
        <v>-0.06</v>
      </c>
      <c r="CU32">
        <v>0.91</v>
      </c>
    </row>
    <row r="33" spans="1:99">
      <c r="A33" s="47" t="s">
        <v>94</v>
      </c>
      <c r="B33">
        <v>0.33</v>
      </c>
      <c r="C33">
        <v>-0.33</v>
      </c>
      <c r="D33">
        <v>-0.67</v>
      </c>
      <c r="E33">
        <v>0.33</v>
      </c>
      <c r="F33">
        <v>0.33</v>
      </c>
      <c r="G33">
        <v>0.33</v>
      </c>
      <c r="H33">
        <v>1</v>
      </c>
      <c r="I33">
        <v>0.33</v>
      </c>
      <c r="J33">
        <v>-1</v>
      </c>
      <c r="K33">
        <v>0.33</v>
      </c>
      <c r="L33">
        <v>1</v>
      </c>
      <c r="M33" s="1"/>
      <c r="N33" s="50">
        <v>0.33</v>
      </c>
      <c r="O33">
        <f t="shared" si="0"/>
        <v>0.1925</v>
      </c>
      <c r="P33" s="2">
        <f t="shared" si="1"/>
        <v>0.33</v>
      </c>
      <c r="Q33">
        <f t="shared" si="2"/>
        <v>0.5935582226170939</v>
      </c>
      <c r="R33" s="2">
        <f t="shared" si="3"/>
        <v>8.2500000000000018E-2</v>
      </c>
      <c r="S33" s="5"/>
      <c r="T33" s="10">
        <f t="shared" si="19"/>
        <v>2</v>
      </c>
      <c r="U33" s="70">
        <f t="shared" si="20"/>
        <v>8</v>
      </c>
      <c r="V33" s="10">
        <f t="shared" si="21"/>
        <v>2</v>
      </c>
      <c r="W33">
        <f t="shared" si="4"/>
        <v>72</v>
      </c>
      <c r="Z33" s="1"/>
      <c r="AA33" s="5"/>
      <c r="AD33" s="1"/>
      <c r="AE33" s="5"/>
      <c r="AH33" s="1"/>
      <c r="AI33" s="5"/>
      <c r="AL33" s="1"/>
      <c r="AM33" s="5"/>
      <c r="AN33" s="2"/>
      <c r="AP33" s="19" t="e">
        <f>MEDIAN(B33,#REF!,#REF!,F33,J33,M33,R33,V33,Z33,AD33,AH33,AL33)</f>
        <v>#REF!</v>
      </c>
      <c r="AQ33" t="e">
        <f>STDEV(#REF!,#REF!,F33,J33,M33,R33,V33,Z33,AD33,AH33,AL33)</f>
        <v>#REF!</v>
      </c>
      <c r="AR33" t="e">
        <f t="shared" si="5"/>
        <v>#REF!</v>
      </c>
      <c r="AS33" t="e">
        <f t="shared" si="23"/>
        <v>#REF!</v>
      </c>
      <c r="AY33" s="10" t="e">
        <f>IF(B33&lt;-0.6,1,0)+IF(#REF!&lt;-0.6,1,0)+IF(#REF!&lt;-0.6,1,0)+IF(F33&lt;-0.6,1,0)+IF(M33&lt;-0.6,1,0)+IF(R33&lt;-0.6,1,0)+IF(Z33&lt;-0.6,1,0)+IF(AD33&lt;-0.6,1,0)+IF(AH33&lt;-0.6,1,0)+IF(AL33&lt;-0.6,1,0)</f>
        <v>#REF!</v>
      </c>
      <c r="AZ33" s="15" t="e">
        <f t="shared" si="7"/>
        <v>#REF!</v>
      </c>
      <c r="BA33" s="10" t="e">
        <f>IF(B33&gt;0.6,1,0)+IF(#REF!&gt;0.6,1,0)+IF(#REF!&gt;0.6,1,0)+IF(F33&gt;0.6,1,0)+IF(M33&gt;0.6,1,0)+IF(R33&gt;0.6,1,0)+IF(Z33&gt;0.6,1,0)+IF(AD33&gt;0.6,1,0)+IF(AH33&gt;0.6,1,0)+IF(AL33&gt;0.6,1,0)</f>
        <v>#REF!</v>
      </c>
      <c r="BB33" t="e">
        <f t="shared" si="8"/>
        <v>#REF!</v>
      </c>
      <c r="BC33">
        <f t="shared" si="9"/>
        <v>-0.27296640000000005</v>
      </c>
      <c r="BD33" t="e">
        <f t="shared" si="10"/>
        <v>#REF!</v>
      </c>
      <c r="BE33" s="5" t="e">
        <f t="shared" si="11"/>
        <v>#REF!</v>
      </c>
      <c r="BF33" t="e">
        <f t="shared" si="12"/>
        <v>#REF!</v>
      </c>
      <c r="BG33" s="7" t="e">
        <f>SQRT(BE33^2+#REF!^2+#REF!^2)</f>
        <v>#REF!</v>
      </c>
      <c r="BH33" s="36" t="e">
        <f>SQRT(BE33^2+#REF!^2+#REF!^2)</f>
        <v>#REF!</v>
      </c>
      <c r="BI33" s="36" t="e">
        <f>SQRT(BE33^2+#REF!^2)</f>
        <v>#REF!</v>
      </c>
      <c r="BJ33" s="7" t="e">
        <f>BF33*#REF!*#REF!</f>
        <v>#REF!</v>
      </c>
      <c r="BK33" t="e">
        <f t="shared" si="13"/>
        <v>#REF!</v>
      </c>
      <c r="BL33" t="e">
        <f t="shared" si="14"/>
        <v>#REF!</v>
      </c>
      <c r="BM33" s="2" t="e">
        <f>SQRT(BK33^2+#REF!^2+#REF!^2)</f>
        <v>#REF!</v>
      </c>
      <c r="BN33" s="7" t="e">
        <f>SQRT(BK33^2+#REF!^2+#REF!^2)</f>
        <v>#REF!</v>
      </c>
      <c r="BO33" s="7" t="e">
        <f>SQRT(BK33^2+#REF!^2)</f>
        <v>#REF!</v>
      </c>
      <c r="BP33" s="7" t="e">
        <f>BL33*#REF!*#REF!</f>
        <v>#REF!</v>
      </c>
      <c r="BQ33" t="e">
        <f t="shared" si="15"/>
        <v>#REF!</v>
      </c>
      <c r="BR33" t="e">
        <f t="shared" si="16"/>
        <v>#REF!</v>
      </c>
      <c r="BS33" s="7" t="e">
        <f>SQRT(BQ33^2+#REF!^2+#REF!^2)</f>
        <v>#REF!</v>
      </c>
      <c r="BT33" s="7" t="e">
        <f>SQRT(BQ33^2+#REF!^2+#REF!^2)</f>
        <v>#REF!</v>
      </c>
      <c r="BU33" s="7" t="e">
        <f>SQRT(BQ33^2+#REF!^2)</f>
        <v>#REF!</v>
      </c>
      <c r="BV33" s="7" t="e">
        <f>BR33*#REF!*#REF!</f>
        <v>#REF!</v>
      </c>
      <c r="BW33" t="e">
        <f t="shared" si="17"/>
        <v>#REF!</v>
      </c>
      <c r="BX33" s="7" t="e">
        <f t="shared" si="18"/>
        <v>#REF!</v>
      </c>
      <c r="BY33" s="2" t="e">
        <f>SQRT(BW33^2+#REF!^2+#REF!^2)</f>
        <v>#REF!</v>
      </c>
      <c r="BZ33" s="29" t="e">
        <f>SQRT(BW33^2+#REF!^2+#REF!^2)</f>
        <v>#REF!</v>
      </c>
      <c r="CA33" s="29" t="e">
        <f>SQRT(BW33^2+#REF!^2+#REF!^2)</f>
        <v>#REF!</v>
      </c>
      <c r="CB33" s="29" t="e">
        <f>SQRT(BW33^2+#REF!^2)</f>
        <v>#REF!</v>
      </c>
      <c r="CC33" s="7" t="e">
        <f>BX33*#REF!*#REF!</f>
        <v>#REF!</v>
      </c>
      <c r="CD33" s="17">
        <v>0.43</v>
      </c>
      <c r="CE33" s="17">
        <v>0.98</v>
      </c>
      <c r="CF33" s="17">
        <v>0.13</v>
      </c>
      <c r="CG33" s="17">
        <v>0.44</v>
      </c>
      <c r="CH33" s="17">
        <v>1.0900000000000001</v>
      </c>
      <c r="CI33" s="17">
        <v>0.17</v>
      </c>
      <c r="CJ33" s="17">
        <v>0.05</v>
      </c>
      <c r="CK33" s="17">
        <v>0.34</v>
      </c>
      <c r="CL33" s="17">
        <v>0.8</v>
      </c>
      <c r="CM33" s="17">
        <v>0.21</v>
      </c>
      <c r="CN33" s="17">
        <v>0.21</v>
      </c>
      <c r="CO33" s="17">
        <v>-0.04</v>
      </c>
      <c r="CP33" s="17">
        <v>0.21</v>
      </c>
      <c r="CQ33" s="17">
        <v>0.33</v>
      </c>
      <c r="CR33" s="17">
        <v>2.2999999999999998</v>
      </c>
      <c r="CS33" s="17">
        <v>2.1800000000000002</v>
      </c>
      <c r="CT33">
        <v>0.11</v>
      </c>
      <c r="CU33">
        <v>0.99</v>
      </c>
    </row>
    <row r="34" spans="1:99">
      <c r="A34" s="47" t="s">
        <v>95</v>
      </c>
      <c r="B34">
        <v>0.33</v>
      </c>
      <c r="C34">
        <v>0</v>
      </c>
      <c r="D34">
        <v>0.33</v>
      </c>
      <c r="E34">
        <v>0.33</v>
      </c>
      <c r="F34">
        <v>0.33</v>
      </c>
      <c r="G34">
        <v>0.67</v>
      </c>
      <c r="H34">
        <v>0.33</v>
      </c>
      <c r="I34">
        <v>0</v>
      </c>
      <c r="J34">
        <v>0.67</v>
      </c>
      <c r="K34">
        <v>0.33</v>
      </c>
      <c r="L34">
        <v>0.33</v>
      </c>
      <c r="M34" s="1"/>
      <c r="N34" s="50">
        <v>0.33</v>
      </c>
      <c r="O34">
        <f t="shared" si="0"/>
        <v>0.33166666666666672</v>
      </c>
      <c r="P34" s="2">
        <f t="shared" si="1"/>
        <v>0.33</v>
      </c>
      <c r="Q34">
        <f t="shared" si="2"/>
        <v>0.20202760087461194</v>
      </c>
      <c r="R34" s="2">
        <f t="shared" si="3"/>
        <v>0</v>
      </c>
      <c r="S34" s="5"/>
      <c r="T34" s="10">
        <f t="shared" si="19"/>
        <v>0</v>
      </c>
      <c r="U34" s="70">
        <f t="shared" si="20"/>
        <v>10</v>
      </c>
      <c r="V34" s="10">
        <f t="shared" si="21"/>
        <v>2</v>
      </c>
      <c r="W34">
        <f t="shared" si="4"/>
        <v>104</v>
      </c>
      <c r="Z34" s="1"/>
      <c r="AA34" s="5"/>
      <c r="AD34" s="1"/>
      <c r="AE34" s="5"/>
      <c r="AH34" s="1"/>
      <c r="AI34" s="5"/>
      <c r="AL34" s="1"/>
      <c r="AM34" s="5"/>
      <c r="AN34" s="2"/>
      <c r="AP34" s="19" t="e">
        <f>MEDIAN(B34,#REF!,#REF!,F34,J34,M34,R34,V34,Z34,AD34,AH34,AL34)</f>
        <v>#REF!</v>
      </c>
      <c r="AQ34" t="e">
        <f>STDEV(#REF!,#REF!,F34,J34,M34,R34,V34,Z34,AD34,AH34,AL34)</f>
        <v>#REF!</v>
      </c>
      <c r="AR34" t="e">
        <f t="shared" si="5"/>
        <v>#REF!</v>
      </c>
      <c r="AS34" t="e">
        <f t="shared" si="23"/>
        <v>#REF!</v>
      </c>
      <c r="AY34" s="15" t="e">
        <f>IF(B34&lt;-0.6,1,0)+IF(#REF!&lt;-0.6,1,0)+IF(#REF!&lt;-0.6,1,0)+IF(F34&lt;-0.6,1,0)+IF(M34&lt;-0.6,1,0)+IF(R34&lt;-0.6,1,0)+IF(Z34&lt;-0.6,1,0)+IF(AD34&lt;-0.6,1,0)+IF(AH34&lt;-0.6,1,0)+IF(AL34&lt;-0.6,1,0)</f>
        <v>#REF!</v>
      </c>
      <c r="AZ34" s="14" t="e">
        <f t="shared" si="7"/>
        <v>#REF!</v>
      </c>
      <c r="BA34" s="10" t="e">
        <f>IF(B34&gt;0.6,1,0)+IF(#REF!&gt;0.6,1,0)+IF(#REF!&gt;0.6,1,0)+IF(F34&gt;0.6,1,0)+IF(M34&gt;0.6,1,0)+IF(R34&gt;0.6,1,0)+IF(Z34&gt;0.6,1,0)+IF(AD34&gt;0.6,1,0)+IF(AH34&gt;0.6,1,0)+IF(AL34&gt;0.6,1,0)</f>
        <v>#REF!</v>
      </c>
      <c r="BB34" t="e">
        <f t="shared" si="8"/>
        <v>#REF!</v>
      </c>
      <c r="BC34">
        <f t="shared" si="9"/>
        <v>-5.5296000000000234E-3</v>
      </c>
      <c r="BD34" t="e">
        <f t="shared" si="10"/>
        <v>#REF!</v>
      </c>
      <c r="BE34" s="21" t="e">
        <f t="shared" si="11"/>
        <v>#REF!</v>
      </c>
      <c r="BF34" t="e">
        <f t="shared" si="12"/>
        <v>#REF!</v>
      </c>
      <c r="BG34" s="7" t="e">
        <f>SQRT(BE34^2+#REF!^2+#REF!^2)</f>
        <v>#REF!</v>
      </c>
      <c r="BH34" s="36" t="e">
        <f>SQRT(BE34^2+#REF!^2+#REF!^2)</f>
        <v>#REF!</v>
      </c>
      <c r="BI34" s="36" t="e">
        <f>SQRT(BE34^2+#REF!^2)</f>
        <v>#REF!</v>
      </c>
      <c r="BJ34" s="7" t="e">
        <f>BF34*#REF!*#REF!</f>
        <v>#REF!</v>
      </c>
      <c r="BK34" t="e">
        <f t="shared" si="13"/>
        <v>#REF!</v>
      </c>
      <c r="BL34" t="e">
        <f t="shared" si="14"/>
        <v>#REF!</v>
      </c>
      <c r="BM34" s="2" t="e">
        <f>SQRT(BK34^2+#REF!^2+#REF!^2)</f>
        <v>#REF!</v>
      </c>
      <c r="BN34" s="7" t="e">
        <f>SQRT(BK34^2+#REF!^2+#REF!^2)</f>
        <v>#REF!</v>
      </c>
      <c r="BO34" s="7" t="e">
        <f>SQRT(BK34^2+#REF!^2)</f>
        <v>#REF!</v>
      </c>
      <c r="BP34" s="7" t="e">
        <f>BL34*#REF!*#REF!</f>
        <v>#REF!</v>
      </c>
      <c r="BQ34" t="e">
        <f t="shared" si="15"/>
        <v>#REF!</v>
      </c>
      <c r="BR34" t="e">
        <f t="shared" si="16"/>
        <v>#REF!</v>
      </c>
      <c r="BS34" s="7" t="e">
        <f>SQRT(BQ34^2+#REF!^2+#REF!^2)</f>
        <v>#REF!</v>
      </c>
      <c r="BT34" s="7" t="e">
        <f>SQRT(BQ34^2+#REF!^2+#REF!^2)</f>
        <v>#REF!</v>
      </c>
      <c r="BU34" s="7" t="e">
        <f>SQRT(BQ34^2+#REF!^2)</f>
        <v>#REF!</v>
      </c>
      <c r="BV34" s="7" t="e">
        <f>BR34*#REF!*#REF!</f>
        <v>#REF!</v>
      </c>
      <c r="BW34" t="e">
        <f t="shared" si="17"/>
        <v>#REF!</v>
      </c>
      <c r="BX34" s="7" t="e">
        <f t="shared" si="18"/>
        <v>#REF!</v>
      </c>
      <c r="BY34" s="2" t="e">
        <f>SQRT(BW34^2+#REF!^2+#REF!^2)</f>
        <v>#REF!</v>
      </c>
      <c r="BZ34" s="29" t="e">
        <f>SQRT(BW34^2+#REF!^2+#REF!^2)</f>
        <v>#REF!</v>
      </c>
      <c r="CA34" s="29" t="e">
        <f>SQRT(BW34^2+#REF!^2+#REF!^2)</f>
        <v>#REF!</v>
      </c>
      <c r="CB34" s="29" t="e">
        <f>SQRT(BW34^2+#REF!^2)</f>
        <v>#REF!</v>
      </c>
      <c r="CC34" s="7" t="e">
        <f>BX34*#REF!*#REF!</f>
        <v>#REF!</v>
      </c>
      <c r="CD34" s="17">
        <v>0.49</v>
      </c>
      <c r="CE34" s="17">
        <v>1.22</v>
      </c>
      <c r="CF34" s="17">
        <v>0.1</v>
      </c>
      <c r="CG34" s="17">
        <v>0.42</v>
      </c>
      <c r="CH34" s="17">
        <v>1.1100000000000001</v>
      </c>
      <c r="CI34" s="17">
        <v>0.14000000000000001</v>
      </c>
      <c r="CJ34" s="17">
        <v>-0.08</v>
      </c>
      <c r="CK34" s="17">
        <v>-0.05</v>
      </c>
      <c r="CL34" s="17">
        <v>0.45</v>
      </c>
      <c r="CM34" s="17">
        <v>-0.3</v>
      </c>
      <c r="CN34" s="17">
        <v>0.2</v>
      </c>
      <c r="CO34" s="17">
        <v>-0.03</v>
      </c>
      <c r="CP34" s="17">
        <v>0.2</v>
      </c>
      <c r="CQ34" s="17">
        <v>0.32</v>
      </c>
      <c r="CR34" s="17">
        <v>2.0299999999999998</v>
      </c>
      <c r="CS34" s="17">
        <v>2.02</v>
      </c>
      <c r="CT34">
        <v>0.1</v>
      </c>
      <c r="CU34">
        <v>0.92</v>
      </c>
    </row>
    <row r="35" spans="1:99">
      <c r="A35" s="47" t="s">
        <v>96</v>
      </c>
      <c r="B35">
        <v>1</v>
      </c>
      <c r="C35">
        <v>0.33</v>
      </c>
      <c r="D35">
        <v>0.33</v>
      </c>
      <c r="E35">
        <v>0.67</v>
      </c>
      <c r="F35">
        <v>0.67</v>
      </c>
      <c r="G35">
        <v>0.67</v>
      </c>
      <c r="H35">
        <v>0.67</v>
      </c>
      <c r="I35">
        <v>1</v>
      </c>
      <c r="J35">
        <v>0.67</v>
      </c>
      <c r="K35">
        <v>0.33</v>
      </c>
      <c r="L35">
        <v>0.67</v>
      </c>
      <c r="M35" s="1"/>
      <c r="N35" s="50">
        <v>0.33</v>
      </c>
      <c r="O35">
        <f t="shared" si="0"/>
        <v>0.61166666666666669</v>
      </c>
      <c r="P35" s="2">
        <f t="shared" si="1"/>
        <v>0.67</v>
      </c>
      <c r="Q35">
        <f t="shared" si="2"/>
        <v>0.24108969788077339</v>
      </c>
      <c r="R35" s="2">
        <f t="shared" si="3"/>
        <v>0.17</v>
      </c>
      <c r="S35" s="5"/>
      <c r="T35" s="10">
        <f t="shared" si="19"/>
        <v>0</v>
      </c>
      <c r="U35" s="70">
        <f t="shared" si="20"/>
        <v>4</v>
      </c>
      <c r="V35" s="10">
        <f t="shared" si="21"/>
        <v>8</v>
      </c>
      <c r="W35" s="6">
        <f t="shared" si="4"/>
        <v>80</v>
      </c>
      <c r="Z35" s="1"/>
      <c r="AA35" s="5"/>
      <c r="AD35" s="1"/>
      <c r="AE35" s="5"/>
      <c r="AH35" s="1"/>
      <c r="AI35" s="5"/>
      <c r="AL35" s="1"/>
      <c r="AM35" s="5"/>
      <c r="AN35" s="2"/>
      <c r="AP35" s="19" t="e">
        <f>MEDIAN(B35,#REF!,#REF!,F35,J35,M35,R35,V35,Z35,AD35,AH35,AL35)</f>
        <v>#REF!</v>
      </c>
      <c r="AQ35" t="e">
        <f>STDEV(#REF!,#REF!,F35,J35,M35,R35,V35,Z35,AD35,AH35,AL35)</f>
        <v>#REF!</v>
      </c>
      <c r="AR35" t="e">
        <f t="shared" si="5"/>
        <v>#REF!</v>
      </c>
      <c r="AS35" t="e">
        <f t="shared" si="23"/>
        <v>#REF!</v>
      </c>
      <c r="AY35" s="10" t="e">
        <f>IF(B35&lt;-0.6,1,0)+IF(#REF!&lt;-0.6,1,0)+IF(#REF!&lt;-0.6,1,0)+IF(F35&lt;-0.6,1,0)+IF(M35&lt;-0.6,1,0)+IF(R35&lt;-0.6,1,0)+IF(Z35&lt;-0.6,1,0)+IF(AD35&lt;-0.6,1,0)+IF(AH35&lt;-0.6,1,0)+IF(AL35&lt;-0.6,1,0)</f>
        <v>#REF!</v>
      </c>
      <c r="AZ35" s="15" t="e">
        <f t="shared" si="7"/>
        <v>#REF!</v>
      </c>
      <c r="BA35" s="10" t="e">
        <f>IF(B35&gt;0.6,1,0)+IF(#REF!&gt;0.6,1,0)+IF(#REF!&gt;0.6,1,0)+IF(F35&gt;0.6,1,0)+IF(M35&gt;0.6,1,0)+IF(R35&gt;0.6,1,0)+IF(Z35&gt;0.6,1,0)+IF(AD35&gt;0.6,1,0)+IF(AH35&gt;0.6,1,0)+IF(AL35&gt;0.6,1,0)</f>
        <v>#REF!</v>
      </c>
      <c r="BB35" s="6" t="e">
        <f t="shared" si="8"/>
        <v>#REF!</v>
      </c>
      <c r="BC35">
        <f t="shared" si="9"/>
        <v>-0.1169616</v>
      </c>
      <c r="BD35" t="e">
        <f t="shared" si="10"/>
        <v>#REF!</v>
      </c>
      <c r="BE35" s="1" t="e">
        <f t="shared" si="11"/>
        <v>#REF!</v>
      </c>
      <c r="BF35" t="e">
        <f t="shared" si="12"/>
        <v>#REF!</v>
      </c>
      <c r="BG35" s="7" t="e">
        <f>SQRT(BE35^2+#REF!^2+#REF!^2)</f>
        <v>#REF!</v>
      </c>
      <c r="BH35" s="36" t="e">
        <f>SQRT(BE35^2+#REF!^2+#REF!^2)</f>
        <v>#REF!</v>
      </c>
      <c r="BI35" s="36" t="e">
        <f>SQRT(BE35^2+#REF!^2)</f>
        <v>#REF!</v>
      </c>
      <c r="BJ35" s="7" t="e">
        <f>BF35*#REF!*#REF!</f>
        <v>#REF!</v>
      </c>
      <c r="BK35" t="e">
        <f t="shared" si="13"/>
        <v>#REF!</v>
      </c>
      <c r="BL35" t="e">
        <f t="shared" si="14"/>
        <v>#REF!</v>
      </c>
      <c r="BM35" s="2" t="e">
        <f>SQRT(BK35^2+#REF!^2+#REF!^2)</f>
        <v>#REF!</v>
      </c>
      <c r="BN35" s="7" t="e">
        <f>SQRT(BK35^2+#REF!^2+#REF!^2)</f>
        <v>#REF!</v>
      </c>
      <c r="BO35" s="7" t="e">
        <f>SQRT(BK35^2+#REF!^2)</f>
        <v>#REF!</v>
      </c>
      <c r="BP35" s="7" t="e">
        <f>BL35*#REF!*#REF!</f>
        <v>#REF!</v>
      </c>
      <c r="BQ35" t="e">
        <f t="shared" si="15"/>
        <v>#REF!</v>
      </c>
      <c r="BR35" t="e">
        <f t="shared" si="16"/>
        <v>#REF!</v>
      </c>
      <c r="BS35" s="7" t="e">
        <f>SQRT(BQ35^2+#REF!^2+#REF!^2)</f>
        <v>#REF!</v>
      </c>
      <c r="BT35" s="7" t="e">
        <f>SQRT(BQ35^2+#REF!^2+#REF!^2)</f>
        <v>#REF!</v>
      </c>
      <c r="BU35" s="7" t="e">
        <f>SQRT(BQ35^2+#REF!^2)</f>
        <v>#REF!</v>
      </c>
      <c r="BV35" s="7" t="e">
        <f>BR35*#REF!*#REF!</f>
        <v>#REF!</v>
      </c>
      <c r="BW35" t="e">
        <f t="shared" si="17"/>
        <v>#REF!</v>
      </c>
      <c r="BX35" s="7" t="e">
        <f t="shared" si="18"/>
        <v>#REF!</v>
      </c>
      <c r="BY35" s="2" t="e">
        <f>SQRT(BW35^2+#REF!^2+#REF!^2)</f>
        <v>#REF!</v>
      </c>
      <c r="BZ35" s="29" t="e">
        <f>SQRT(BW35^2+#REF!^2+#REF!^2)</f>
        <v>#REF!</v>
      </c>
      <c r="CA35" s="29" t="e">
        <f>SQRT(BW35^2+#REF!^2+#REF!^2)</f>
        <v>#REF!</v>
      </c>
      <c r="CB35" s="29" t="e">
        <f>SQRT(BW35^2+#REF!^2)</f>
        <v>#REF!</v>
      </c>
      <c r="CC35" s="7" t="e">
        <f>BX35*#REF!*#REF!</f>
        <v>#REF!</v>
      </c>
      <c r="CD35" s="17">
        <v>0.39</v>
      </c>
      <c r="CE35" s="17">
        <v>1.1200000000000001</v>
      </c>
      <c r="CF35" s="17">
        <v>0.11</v>
      </c>
      <c r="CG35" s="17">
        <v>0.44</v>
      </c>
      <c r="CH35" s="17">
        <v>1.05</v>
      </c>
      <c r="CI35" s="17">
        <v>0.18</v>
      </c>
      <c r="CJ35" s="17">
        <v>0.03</v>
      </c>
      <c r="CK35" s="17">
        <v>0.02</v>
      </c>
      <c r="CL35" s="17">
        <v>0.57999999999999996</v>
      </c>
      <c r="CM35" s="17">
        <v>-0.01</v>
      </c>
      <c r="CN35" s="17">
        <v>0.23</v>
      </c>
      <c r="CO35" s="17">
        <v>-0.03</v>
      </c>
      <c r="CP35" s="17">
        <v>0.23</v>
      </c>
      <c r="CQ35" s="17">
        <v>0.38</v>
      </c>
      <c r="CR35" s="17">
        <v>1.77</v>
      </c>
      <c r="CS35" s="17">
        <v>1.76</v>
      </c>
      <c r="CT35">
        <v>-0.01</v>
      </c>
      <c r="CU35">
        <v>0.93</v>
      </c>
    </row>
    <row r="36" spans="1:99">
      <c r="A36" s="47" t="s">
        <v>97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 s="1"/>
      <c r="N36" s="50">
        <v>1</v>
      </c>
      <c r="O36">
        <f t="shared" ref="O36:O67" si="24">AVERAGE(B36:N36)</f>
        <v>1</v>
      </c>
      <c r="P36" s="2">
        <f t="shared" ref="P36:P67" si="25">MEDIAN(B36:N36)</f>
        <v>1</v>
      </c>
      <c r="Q36">
        <f t="shared" ref="Q36:Q67" si="26">STDEV(B36:N36)</f>
        <v>0</v>
      </c>
      <c r="R36" s="2">
        <f t="shared" ref="R36:R67" si="27">(PERCENTILE(B36:N36,0.75)-PERCENTILE(B36:N36,0.25))/2</f>
        <v>0</v>
      </c>
      <c r="S36" s="5"/>
      <c r="T36" s="10">
        <f t="shared" si="19"/>
        <v>0</v>
      </c>
      <c r="U36" s="70">
        <f t="shared" si="20"/>
        <v>0</v>
      </c>
      <c r="V36" s="10">
        <f t="shared" si="21"/>
        <v>12</v>
      </c>
      <c r="W36">
        <f t="shared" si="4"/>
        <v>144</v>
      </c>
      <c r="Z36" s="1"/>
      <c r="AA36" s="5"/>
      <c r="AD36" s="1"/>
      <c r="AE36" s="5"/>
      <c r="AH36" s="1"/>
      <c r="AI36" s="5"/>
      <c r="AL36" s="1"/>
      <c r="AM36" s="5"/>
      <c r="AN36" s="2"/>
      <c r="AP36" s="19" t="e">
        <f>MEDIAN(B36,#REF!,#REF!,F36,J36,M36,R36,V36,Z36,AD36,AH36,AL36)</f>
        <v>#REF!</v>
      </c>
      <c r="AQ36" t="e">
        <f>STDEV(#REF!,#REF!,F36,J36,M36,R36,V36,Z36,AD36,AH36,AL36)</f>
        <v>#REF!</v>
      </c>
      <c r="AR36" t="e">
        <f t="shared" si="5"/>
        <v>#REF!</v>
      </c>
      <c r="AS36" t="e">
        <f t="shared" si="23"/>
        <v>#REF!</v>
      </c>
      <c r="AY36" s="10" t="e">
        <f>IF(B36&lt;-0.6,1,0)+IF(#REF!&lt;-0.6,1,0)+IF(#REF!&lt;-0.6,1,0)+IF(F36&lt;-0.6,1,0)+IF(M36&lt;-0.6,1,0)+IF(R36&lt;-0.6,1,0)+IF(Z36&lt;-0.6,1,0)+IF(AD36&lt;-0.6,1,0)+IF(AH36&lt;-0.6,1,0)+IF(AL36&lt;-0.6,1,0)</f>
        <v>#REF!</v>
      </c>
      <c r="AZ36" s="14" t="e">
        <f t="shared" si="7"/>
        <v>#REF!</v>
      </c>
      <c r="BA36" s="10" t="e">
        <f>IF(B36&gt;0.6,1,0)+IF(#REF!&gt;0.6,1,0)+IF(#REF!&gt;0.6,1,0)+IF(F36&gt;0.6,1,0)+IF(M36&gt;0.6,1,0)+IF(R36&gt;0.6,1,0)+IF(Z36&gt;0.6,1,0)+IF(AD36&gt;0.6,1,0)+IF(AH36&gt;0.6,1,0)+IF(AL36&gt;0.6,1,0)</f>
        <v>#REF!</v>
      </c>
      <c r="BB36" t="e">
        <f t="shared" si="8"/>
        <v>#REF!</v>
      </c>
      <c r="BC36">
        <f t="shared" si="9"/>
        <v>7.2472800000000115E-2</v>
      </c>
      <c r="BD36" t="e">
        <f t="shared" si="10"/>
        <v>#REF!</v>
      </c>
      <c r="BE36" s="20" t="e">
        <f t="shared" si="11"/>
        <v>#REF!</v>
      </c>
      <c r="BF36" t="e">
        <f t="shared" si="12"/>
        <v>#REF!</v>
      </c>
      <c r="BG36" s="7" t="e">
        <f>SQRT(BE36^2+#REF!^2+#REF!^2)</f>
        <v>#REF!</v>
      </c>
      <c r="BH36" s="36" t="e">
        <f>SQRT(BE36^2+#REF!^2+#REF!^2)</f>
        <v>#REF!</v>
      </c>
      <c r="BI36" s="36" t="e">
        <f>SQRT(BE36^2+#REF!^2)</f>
        <v>#REF!</v>
      </c>
      <c r="BJ36" s="7" t="e">
        <f>BF36*#REF!*#REF!</f>
        <v>#REF!</v>
      </c>
      <c r="BK36" t="e">
        <f t="shared" si="13"/>
        <v>#REF!</v>
      </c>
      <c r="BL36" t="e">
        <f t="shared" si="14"/>
        <v>#REF!</v>
      </c>
      <c r="BM36" s="2" t="e">
        <f>SQRT(BK36^2+#REF!^2+#REF!^2)</f>
        <v>#REF!</v>
      </c>
      <c r="BN36" s="7" t="e">
        <f>SQRT(BK36^2+#REF!^2+#REF!^2)</f>
        <v>#REF!</v>
      </c>
      <c r="BO36" s="7" t="e">
        <f>SQRT(BK36^2+#REF!^2)</f>
        <v>#REF!</v>
      </c>
      <c r="BP36" s="7" t="e">
        <f>BL36*#REF!*#REF!</f>
        <v>#REF!</v>
      </c>
      <c r="BQ36" t="e">
        <f t="shared" si="15"/>
        <v>#REF!</v>
      </c>
      <c r="BR36" t="e">
        <f t="shared" si="16"/>
        <v>#REF!</v>
      </c>
      <c r="BS36" s="7" t="e">
        <f>SQRT(BQ36^2+#REF!^2+#REF!^2)</f>
        <v>#REF!</v>
      </c>
      <c r="BT36" s="7" t="e">
        <f>SQRT(BQ36^2+#REF!^2+#REF!^2)</f>
        <v>#REF!</v>
      </c>
      <c r="BU36" s="7" t="e">
        <f>SQRT(BQ36^2+#REF!^2)</f>
        <v>#REF!</v>
      </c>
      <c r="BV36" s="7" t="e">
        <f>BR36*#REF!*#REF!</f>
        <v>#REF!</v>
      </c>
      <c r="BW36" t="e">
        <f t="shared" si="17"/>
        <v>#REF!</v>
      </c>
      <c r="BX36" s="7" t="e">
        <f t="shared" si="18"/>
        <v>#REF!</v>
      </c>
      <c r="BY36" s="2" t="e">
        <f>SQRT(BW36^2+#REF!^2+#REF!^2)</f>
        <v>#REF!</v>
      </c>
      <c r="BZ36" s="29" t="e">
        <f>SQRT(BW36^2+#REF!^2+#REF!^2)</f>
        <v>#REF!</v>
      </c>
      <c r="CA36" s="29" t="e">
        <f>SQRT(BW36^2+#REF!^2+#REF!^2)</f>
        <v>#REF!</v>
      </c>
      <c r="CB36" s="29" t="e">
        <f>SQRT(BW36^2+#REF!^2)</f>
        <v>#REF!</v>
      </c>
      <c r="CC36" s="7" t="e">
        <f>BX36*#REF!*#REF!</f>
        <v>#REF!</v>
      </c>
      <c r="CD36" s="17">
        <v>0.45</v>
      </c>
      <c r="CE36" s="17">
        <v>1.29</v>
      </c>
      <c r="CF36" s="17">
        <v>0.09</v>
      </c>
      <c r="CG36" s="17">
        <v>0.57999999999999996</v>
      </c>
      <c r="CH36" s="17">
        <v>1.37</v>
      </c>
      <c r="CI36" s="17">
        <v>0.14000000000000001</v>
      </c>
      <c r="CJ36" s="17">
        <v>0.11</v>
      </c>
      <c r="CK36" s="17">
        <v>0.24</v>
      </c>
      <c r="CL36" s="17">
        <v>0.47</v>
      </c>
      <c r="CM36" s="17">
        <v>-0.7</v>
      </c>
      <c r="CN36" s="17">
        <v>0.18</v>
      </c>
      <c r="CO36" s="17">
        <v>-0.05</v>
      </c>
      <c r="CP36" s="17">
        <v>0.15</v>
      </c>
      <c r="CQ36" s="17">
        <v>0.4</v>
      </c>
      <c r="CR36" s="17">
        <v>2.0299999999999998</v>
      </c>
      <c r="CS36" s="17">
        <v>2.0299999999999998</v>
      </c>
      <c r="CT36">
        <v>-0.28999999999999998</v>
      </c>
      <c r="CU36">
        <v>1.65</v>
      </c>
    </row>
    <row r="37" spans="1:99">
      <c r="A37" s="47" t="s">
        <v>98</v>
      </c>
      <c r="B37">
        <v>1</v>
      </c>
      <c r="C37">
        <v>0.33</v>
      </c>
      <c r="D37">
        <v>1</v>
      </c>
      <c r="E37">
        <v>0.67</v>
      </c>
      <c r="F37">
        <v>0.67</v>
      </c>
      <c r="G37">
        <v>0.67</v>
      </c>
      <c r="H37">
        <v>1</v>
      </c>
      <c r="I37">
        <v>0.67</v>
      </c>
      <c r="J37">
        <v>0.33</v>
      </c>
      <c r="K37">
        <v>0.67</v>
      </c>
      <c r="L37">
        <v>0.67</v>
      </c>
      <c r="M37" s="1"/>
      <c r="N37" s="50">
        <v>0.67</v>
      </c>
      <c r="O37">
        <f t="shared" si="24"/>
        <v>0.6958333333333333</v>
      </c>
      <c r="P37" s="2">
        <f t="shared" si="25"/>
        <v>0.67</v>
      </c>
      <c r="Q37">
        <f t="shared" si="26"/>
        <v>0.22358477478386504</v>
      </c>
      <c r="R37" s="2">
        <f t="shared" si="27"/>
        <v>4.1250000000000009E-2</v>
      </c>
      <c r="S37" s="5"/>
      <c r="T37" s="10">
        <f t="shared" si="19"/>
        <v>0</v>
      </c>
      <c r="U37" s="70">
        <f t="shared" si="20"/>
        <v>2</v>
      </c>
      <c r="V37" s="10">
        <f t="shared" si="21"/>
        <v>10</v>
      </c>
      <c r="W37">
        <f t="shared" si="4"/>
        <v>104</v>
      </c>
      <c r="Z37" s="1"/>
      <c r="AA37" s="5"/>
      <c r="AD37" s="1"/>
      <c r="AE37" s="5"/>
      <c r="AH37" s="1"/>
      <c r="AI37" s="5"/>
      <c r="AL37" s="1"/>
      <c r="AM37" s="5"/>
      <c r="AN37" s="2"/>
      <c r="AP37" s="19" t="e">
        <f>MEDIAN(B37,#REF!,#REF!,F37,J37,M37,R37,V37,Z37,AD37,AH37,AL37)</f>
        <v>#REF!</v>
      </c>
      <c r="AQ37" t="e">
        <f>STDEV(#REF!,#REF!,F37,J37,M37,R37,V37,Z37,AD37,AH37,AL37)</f>
        <v>#REF!</v>
      </c>
      <c r="AR37" t="e">
        <f t="shared" si="5"/>
        <v>#REF!</v>
      </c>
      <c r="AS37" t="e">
        <f t="shared" si="23"/>
        <v>#REF!</v>
      </c>
      <c r="AY37" s="10" t="e">
        <f>IF(B37&lt;-0.6,1,0)+IF(#REF!&lt;-0.6,1,0)+IF(#REF!&lt;-0.6,1,0)+IF(F37&lt;-0.6,1,0)+IF(M37&lt;-0.6,1,0)+IF(R37&lt;-0.6,1,0)+IF(Z37&lt;-0.6,1,0)+IF(AD37&lt;-0.6,1,0)+IF(AH37&lt;-0.6,1,0)+IF(AL37&lt;-0.6,1,0)</f>
        <v>#REF!</v>
      </c>
      <c r="AZ37" s="15" t="e">
        <f t="shared" si="7"/>
        <v>#REF!</v>
      </c>
      <c r="BA37" s="10" t="e">
        <f>IF(B37&gt;0.6,1,0)+IF(#REF!&gt;0.6,1,0)+IF(#REF!&gt;0.6,1,0)+IF(F37&gt;0.6,1,0)+IF(M37&gt;0.6,1,0)+IF(R37&gt;0.6,1,0)+IF(Z37&gt;0.6,1,0)+IF(AD37&gt;0.6,1,0)+IF(AH37&gt;0.6,1,0)+IF(AL37&gt;0.6,1,0)</f>
        <v>#REF!</v>
      </c>
      <c r="BB37" t="e">
        <f t="shared" si="8"/>
        <v>#REF!</v>
      </c>
      <c r="BC37">
        <f t="shared" si="9"/>
        <v>-0.29525280000000009</v>
      </c>
      <c r="BD37" t="e">
        <f t="shared" si="10"/>
        <v>#REF!</v>
      </c>
      <c r="BE37" s="5" t="e">
        <f t="shared" si="11"/>
        <v>#REF!</v>
      </c>
      <c r="BF37" t="e">
        <f t="shared" si="12"/>
        <v>#REF!</v>
      </c>
      <c r="BG37" s="7" t="e">
        <f>SQRT(BE37^2+#REF!^2+#REF!^2)</f>
        <v>#REF!</v>
      </c>
      <c r="BH37" s="7" t="e">
        <f>SQRT(BE37^2+#REF!^2+#REF!^2)</f>
        <v>#REF!</v>
      </c>
      <c r="BI37" s="29" t="e">
        <f>SQRT(BE37^2+#REF!^2)</f>
        <v>#REF!</v>
      </c>
      <c r="BJ37" s="7" t="e">
        <f>BF37*#REF!*#REF!</f>
        <v>#REF!</v>
      </c>
      <c r="BK37" t="e">
        <f t="shared" si="13"/>
        <v>#REF!</v>
      </c>
      <c r="BL37" t="e">
        <f t="shared" si="14"/>
        <v>#REF!</v>
      </c>
      <c r="BM37" s="2" t="e">
        <f>SQRT(BK37^2+#REF!^2+#REF!^2)</f>
        <v>#REF!</v>
      </c>
      <c r="BN37" s="7" t="e">
        <f>SQRT(BK37^2+#REF!^2+#REF!^2)</f>
        <v>#REF!</v>
      </c>
      <c r="BO37" s="31" t="e">
        <f>SQRT(BK37^2+#REF!^2)</f>
        <v>#REF!</v>
      </c>
      <c r="BP37" s="7" t="e">
        <f>BL37*#REF!*#REF!</f>
        <v>#REF!</v>
      </c>
      <c r="BQ37" t="e">
        <f t="shared" si="15"/>
        <v>#REF!</v>
      </c>
      <c r="BR37" t="e">
        <f t="shared" si="16"/>
        <v>#REF!</v>
      </c>
      <c r="BS37" s="7" t="e">
        <f>SQRT(BQ37^2+#REF!^2+#REF!^2)</f>
        <v>#REF!</v>
      </c>
      <c r="BT37" s="35" t="e">
        <f>SQRT(BQ37^2+#REF!^2+#REF!^2)</f>
        <v>#REF!</v>
      </c>
      <c r="BU37" s="7" t="e">
        <f>SQRT(BQ37^2+#REF!^2)</f>
        <v>#REF!</v>
      </c>
      <c r="BV37" s="7" t="e">
        <f>BR37*#REF!*#REF!</f>
        <v>#REF!</v>
      </c>
      <c r="BW37" t="e">
        <f t="shared" si="17"/>
        <v>#REF!</v>
      </c>
      <c r="BX37" s="7" t="e">
        <f t="shared" si="18"/>
        <v>#REF!</v>
      </c>
      <c r="BY37" s="2" t="e">
        <f>SQRT(BW37^2+#REF!^2+#REF!^2)</f>
        <v>#REF!</v>
      </c>
      <c r="BZ37" s="29" t="e">
        <f>SQRT(BW37^2+#REF!^2+#REF!^2)</f>
        <v>#REF!</v>
      </c>
      <c r="CA37" s="29" t="e">
        <f>SQRT(BW37^2+#REF!^2+#REF!^2)</f>
        <v>#REF!</v>
      </c>
      <c r="CB37" s="29" t="e">
        <f>SQRT(BW37^2+#REF!^2)</f>
        <v>#REF!</v>
      </c>
      <c r="CC37" s="7" t="e">
        <f>BX37*#REF!*#REF!</f>
        <v>#REF!</v>
      </c>
      <c r="CD37" s="17">
        <v>0.28999999999999998</v>
      </c>
      <c r="CE37" s="17">
        <v>0.96</v>
      </c>
      <c r="CF37" s="17">
        <v>0.13</v>
      </c>
      <c r="CG37" s="17">
        <v>0.86</v>
      </c>
      <c r="CH37" s="17">
        <v>1.1499999999999999</v>
      </c>
      <c r="CI37" s="17">
        <v>0.18</v>
      </c>
      <c r="CJ37" s="17">
        <v>0.27</v>
      </c>
      <c r="CK37" s="17">
        <v>0.62</v>
      </c>
      <c r="CL37" s="17">
        <v>0.47</v>
      </c>
      <c r="CM37" s="17">
        <v>-0.86</v>
      </c>
      <c r="CN37" s="17">
        <v>0.17</v>
      </c>
      <c r="CO37" s="17">
        <v>-0.02</v>
      </c>
      <c r="CP37" s="17">
        <v>0.15</v>
      </c>
      <c r="CQ37" s="17">
        <v>0.3</v>
      </c>
      <c r="CR37" s="17">
        <v>2.98</v>
      </c>
      <c r="CS37" s="17">
        <v>2.97</v>
      </c>
      <c r="CT37">
        <v>-0.11</v>
      </c>
      <c r="CU37">
        <v>1.88</v>
      </c>
    </row>
    <row r="38" spans="1:99">
      <c r="A38" s="47" t="s">
        <v>99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 s="1"/>
      <c r="N38" s="50">
        <v>1</v>
      </c>
      <c r="O38">
        <f t="shared" si="24"/>
        <v>1</v>
      </c>
      <c r="P38" s="2">
        <f t="shared" si="25"/>
        <v>1</v>
      </c>
      <c r="Q38">
        <f t="shared" si="26"/>
        <v>0</v>
      </c>
      <c r="R38" s="2">
        <f t="shared" si="27"/>
        <v>0</v>
      </c>
      <c r="S38" s="5"/>
      <c r="T38" s="10">
        <f t="shared" si="19"/>
        <v>0</v>
      </c>
      <c r="U38" s="70">
        <f t="shared" si="20"/>
        <v>0</v>
      </c>
      <c r="V38" s="10">
        <f t="shared" si="21"/>
        <v>12</v>
      </c>
      <c r="W38">
        <f t="shared" si="4"/>
        <v>144</v>
      </c>
      <c r="Z38" s="1"/>
      <c r="AA38" s="5"/>
      <c r="AD38" s="1"/>
      <c r="AE38" s="5"/>
      <c r="AH38" s="1"/>
      <c r="AI38" s="5"/>
      <c r="AL38" s="1"/>
      <c r="AM38" s="5"/>
      <c r="AN38" s="2"/>
      <c r="AP38" s="19" t="e">
        <f>MEDIAN(B38,#REF!,#REF!,F38,J38,M38,R38,V38,Z38,AD38,AH38,AL38)</f>
        <v>#REF!</v>
      </c>
      <c r="AQ38" t="e">
        <f>STDEV(#REF!,#REF!,F38,J38,M38,R38,V38,Z38,AD38,AH38,AL38)</f>
        <v>#REF!</v>
      </c>
      <c r="AR38" t="e">
        <f t="shared" si="5"/>
        <v>#REF!</v>
      </c>
      <c r="AS38" t="e">
        <f t="shared" si="23"/>
        <v>#REF!</v>
      </c>
      <c r="AY38" s="10" t="e">
        <f>IF(B38&lt;-0.6,1,0)+IF(#REF!&lt;-0.6,1,0)+IF(#REF!&lt;-0.6,1,0)+IF(F38&lt;-0.6,1,0)+IF(M38&lt;-0.6,1,0)+IF(R38&lt;-0.6,1,0)+IF(Z38&lt;-0.6,1,0)+IF(AD38&lt;-0.6,1,0)+IF(AH38&lt;-0.6,1,0)+IF(AL38&lt;-0.6,1,0)</f>
        <v>#REF!</v>
      </c>
      <c r="AZ38" s="14" t="e">
        <f t="shared" si="7"/>
        <v>#REF!</v>
      </c>
      <c r="BA38" s="10" t="e">
        <f>IF(B38&gt;0.6,1,0)+IF(#REF!&gt;0.6,1,0)+IF(#REF!&gt;0.6,1,0)+IF(F38&gt;0.6,1,0)+IF(M38&gt;0.6,1,0)+IF(R38&gt;0.6,1,0)+IF(Z38&gt;0.6,1,0)+IF(AD38&gt;0.6,1,0)+IF(AH38&gt;0.6,1,0)+IF(AL38&gt;0.6,1,0)</f>
        <v>#REF!</v>
      </c>
      <c r="BB38" t="e">
        <f t="shared" si="8"/>
        <v>#REF!</v>
      </c>
      <c r="BC38">
        <f t="shared" si="9"/>
        <v>-0.1281047999999998</v>
      </c>
      <c r="BD38" t="e">
        <f t="shared" si="10"/>
        <v>#REF!</v>
      </c>
      <c r="BE38" s="21" t="e">
        <f t="shared" si="11"/>
        <v>#REF!</v>
      </c>
      <c r="BF38" t="e">
        <f t="shared" si="12"/>
        <v>#REF!</v>
      </c>
      <c r="BG38" s="7" t="e">
        <f>SQRT(BE38^2+#REF!^2+#REF!^2)</f>
        <v>#REF!</v>
      </c>
      <c r="BH38" s="36" t="e">
        <f>SQRT(BE38^2+#REF!^2+#REF!^2)</f>
        <v>#REF!</v>
      </c>
      <c r="BI38" s="36" t="e">
        <f>SQRT(BE38^2+#REF!^2)</f>
        <v>#REF!</v>
      </c>
      <c r="BJ38" s="7" t="e">
        <f>BF38*#REF!*#REF!</f>
        <v>#REF!</v>
      </c>
      <c r="BK38" t="e">
        <f t="shared" si="13"/>
        <v>#REF!</v>
      </c>
      <c r="BL38" t="e">
        <f t="shared" si="14"/>
        <v>#REF!</v>
      </c>
      <c r="BM38" s="2" t="e">
        <f>SQRT(BK38^2+#REF!^2+#REF!^2)</f>
        <v>#REF!</v>
      </c>
      <c r="BN38" s="7" t="e">
        <f>SQRT(BK38^2+#REF!^2+#REF!^2)</f>
        <v>#REF!</v>
      </c>
      <c r="BO38" s="7" t="e">
        <f>SQRT(BK38^2+#REF!^2)</f>
        <v>#REF!</v>
      </c>
      <c r="BP38" s="7" t="e">
        <f>BL38*#REF!*#REF!</f>
        <v>#REF!</v>
      </c>
      <c r="BQ38" t="e">
        <f t="shared" si="15"/>
        <v>#REF!</v>
      </c>
      <c r="BR38" t="e">
        <f t="shared" si="16"/>
        <v>#REF!</v>
      </c>
      <c r="BS38" s="7" t="e">
        <f>SQRT(BQ38^2+#REF!^2+#REF!^2)</f>
        <v>#REF!</v>
      </c>
      <c r="BT38" s="7" t="e">
        <f>SQRT(BQ38^2+#REF!^2+#REF!^2)</f>
        <v>#REF!</v>
      </c>
      <c r="BU38" s="7" t="e">
        <f>SQRT(BQ38^2+#REF!^2)</f>
        <v>#REF!</v>
      </c>
      <c r="BV38" s="7" t="e">
        <f>BR38*#REF!*#REF!</f>
        <v>#REF!</v>
      </c>
      <c r="BW38" t="e">
        <f t="shared" si="17"/>
        <v>#REF!</v>
      </c>
      <c r="BX38" s="7" t="e">
        <f t="shared" si="18"/>
        <v>#REF!</v>
      </c>
      <c r="BY38" s="2" t="e">
        <f>SQRT(BW38^2+#REF!^2+#REF!^2)</f>
        <v>#REF!</v>
      </c>
      <c r="BZ38" s="29" t="e">
        <f>SQRT(BW38^2+#REF!^2+#REF!^2)</f>
        <v>#REF!</v>
      </c>
      <c r="CA38" s="29" t="e">
        <f>SQRT(BW38^2+#REF!^2+#REF!^2)</f>
        <v>#REF!</v>
      </c>
      <c r="CB38" s="29" t="e">
        <f>SQRT(BW38^2+#REF!^2)</f>
        <v>#REF!</v>
      </c>
      <c r="CC38" s="7" t="e">
        <f>BX38*#REF!*#REF!</f>
        <v>#REF!</v>
      </c>
      <c r="CD38" s="17">
        <v>0.3</v>
      </c>
      <c r="CE38" s="17">
        <v>1.1100000000000001</v>
      </c>
      <c r="CF38" s="17">
        <v>0.14000000000000001</v>
      </c>
      <c r="CG38" s="17">
        <v>0.43</v>
      </c>
      <c r="CH38" s="17">
        <v>1.1399999999999999</v>
      </c>
      <c r="CI38" s="17">
        <v>0.16</v>
      </c>
      <c r="CJ38" s="17">
        <v>0.2</v>
      </c>
      <c r="CK38" s="17">
        <v>0.21</v>
      </c>
      <c r="CL38" s="17">
        <v>0.46</v>
      </c>
      <c r="CM38" s="17">
        <v>-0.84</v>
      </c>
      <c r="CN38" s="17">
        <v>0.18</v>
      </c>
      <c r="CO38" s="17">
        <v>-0.02</v>
      </c>
      <c r="CP38" s="17">
        <v>0.15</v>
      </c>
      <c r="CQ38" s="17">
        <v>0.27</v>
      </c>
      <c r="CR38" s="17">
        <v>2.3199999999999998</v>
      </c>
      <c r="CS38" s="17">
        <v>2.2599999999999998</v>
      </c>
      <c r="CT38">
        <v>-0.12</v>
      </c>
      <c r="CU38">
        <v>1</v>
      </c>
    </row>
    <row r="39" spans="1:99">
      <c r="A39" s="47" t="s">
        <v>100</v>
      </c>
      <c r="B39">
        <v>1</v>
      </c>
      <c r="C39">
        <v>0.67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 s="1"/>
      <c r="N39" s="50">
        <v>1</v>
      </c>
      <c r="O39">
        <f t="shared" si="24"/>
        <v>0.97250000000000003</v>
      </c>
      <c r="P39" s="2">
        <f t="shared" si="25"/>
        <v>1</v>
      </c>
      <c r="Q39">
        <f t="shared" si="26"/>
        <v>9.5262794416288252E-2</v>
      </c>
      <c r="R39" s="2">
        <f t="shared" si="27"/>
        <v>0</v>
      </c>
      <c r="S39" s="5"/>
      <c r="T39" s="10">
        <f t="shared" si="19"/>
        <v>0</v>
      </c>
      <c r="U39" s="70">
        <f t="shared" si="20"/>
        <v>0</v>
      </c>
      <c r="V39" s="10">
        <f t="shared" si="21"/>
        <v>12</v>
      </c>
      <c r="W39" s="6">
        <f t="shared" si="4"/>
        <v>144</v>
      </c>
      <c r="Z39" s="1"/>
      <c r="AA39" s="5"/>
      <c r="AD39" s="1"/>
      <c r="AE39" s="5"/>
      <c r="AH39" s="1"/>
      <c r="AI39" s="5"/>
      <c r="AL39" s="1"/>
      <c r="AM39" s="5"/>
      <c r="AN39" s="2"/>
      <c r="AP39" s="19" t="e">
        <f>MEDIAN(B39,#REF!,#REF!,F39,J39,M39,R39,V39,Z39,AD39,AH39,AL39)</f>
        <v>#REF!</v>
      </c>
      <c r="AQ39" t="e">
        <f>STDEV(#REF!,#REF!,F39,J39,M39,R39,V39,Z39,AD39,AH39,AL39)</f>
        <v>#REF!</v>
      </c>
      <c r="AR39" t="e">
        <f t="shared" si="5"/>
        <v>#REF!</v>
      </c>
      <c r="AS39" t="e">
        <f t="shared" si="23"/>
        <v>#REF!</v>
      </c>
      <c r="AY39" s="10" t="e">
        <f>IF(B39&lt;-0.6,1,0)+IF(#REF!&lt;-0.6,1,0)+IF(#REF!&lt;-0.6,1,0)+IF(F39&lt;-0.6,1,0)+IF(M39&lt;-0.6,1,0)+IF(R39&lt;-0.6,1,0)+IF(Z39&lt;-0.6,1,0)+IF(AD39&lt;-0.6,1,0)+IF(AH39&lt;-0.6,1,0)+IF(AL39&lt;-0.6,1,0)</f>
        <v>#REF!</v>
      </c>
      <c r="AZ39" s="14" t="e">
        <f t="shared" si="7"/>
        <v>#REF!</v>
      </c>
      <c r="BA39" s="10" t="e">
        <f>IF(B39&gt;0.6,1,0)+IF(#REF!&gt;0.6,1,0)+IF(#REF!&gt;0.6,1,0)+IF(F39&gt;0.6,1,0)+IF(M39&gt;0.6,1,0)+IF(R39&gt;0.6,1,0)+IF(Z39&gt;0.6,1,0)+IF(AD39&gt;0.6,1,0)+IF(AH39&gt;0.6,1,0)+IF(AL39&gt;0.6,1,0)</f>
        <v>#REF!</v>
      </c>
      <c r="BB39" s="6" t="e">
        <f t="shared" si="8"/>
        <v>#REF!</v>
      </c>
      <c r="BC39">
        <f t="shared" si="9"/>
        <v>0.52934399999999981</v>
      </c>
      <c r="BD39" t="e">
        <f t="shared" si="10"/>
        <v>#REF!</v>
      </c>
      <c r="BE39" s="1" t="e">
        <f t="shared" si="11"/>
        <v>#REF!</v>
      </c>
      <c r="BF39" t="e">
        <f t="shared" si="12"/>
        <v>#REF!</v>
      </c>
      <c r="BG39" s="7" t="e">
        <f>SQRT(BE39^2+#REF!^2+#REF!^2)</f>
        <v>#REF!</v>
      </c>
      <c r="BH39" s="7" t="e">
        <f>SQRT(BE39^2+#REF!^2+#REF!^2)</f>
        <v>#REF!</v>
      </c>
      <c r="BI39" s="29" t="e">
        <f>SQRT(BE39^2+#REF!^2)</f>
        <v>#REF!</v>
      </c>
      <c r="BJ39" s="7" t="e">
        <f>BF39*#REF!*#REF!</f>
        <v>#REF!</v>
      </c>
      <c r="BK39" t="e">
        <f t="shared" si="13"/>
        <v>#REF!</v>
      </c>
      <c r="BL39" t="e">
        <f t="shared" si="14"/>
        <v>#REF!</v>
      </c>
      <c r="BM39" s="2" t="e">
        <f>SQRT(BK39^2+#REF!^2+#REF!^2)</f>
        <v>#REF!</v>
      </c>
      <c r="BN39" s="7" t="e">
        <f>SQRT(BK39^2+#REF!^2+#REF!^2)</f>
        <v>#REF!</v>
      </c>
      <c r="BO39" s="7" t="e">
        <f>SQRT(BK39^2+#REF!^2)</f>
        <v>#REF!</v>
      </c>
      <c r="BP39" s="7" t="e">
        <f>BL39*#REF!*#REF!</f>
        <v>#REF!</v>
      </c>
      <c r="BQ39" t="e">
        <f t="shared" si="15"/>
        <v>#REF!</v>
      </c>
      <c r="BR39" t="e">
        <f t="shared" si="16"/>
        <v>#REF!</v>
      </c>
      <c r="BS39" s="7" t="e">
        <f>SQRT(BQ39^2+#REF!^2+#REF!^2)</f>
        <v>#REF!</v>
      </c>
      <c r="BT39" s="7" t="e">
        <f>SQRT(BQ39^2+#REF!^2+#REF!^2)</f>
        <v>#REF!</v>
      </c>
      <c r="BU39" s="7" t="e">
        <f>SQRT(BQ39^2+#REF!^2)</f>
        <v>#REF!</v>
      </c>
      <c r="BV39" s="7" t="e">
        <f>BR39*#REF!*#REF!</f>
        <v>#REF!</v>
      </c>
      <c r="BW39" t="e">
        <f t="shared" si="17"/>
        <v>#REF!</v>
      </c>
      <c r="BX39" s="7" t="e">
        <f t="shared" si="18"/>
        <v>#REF!</v>
      </c>
      <c r="BY39" s="2" t="e">
        <f>SQRT(BW39^2+#REF!^2+#REF!^2)</f>
        <v>#REF!</v>
      </c>
      <c r="BZ39" s="23" t="e">
        <f>SQRT(BW39^2+#REF!^2+#REF!^2)</f>
        <v>#REF!</v>
      </c>
      <c r="CA39" s="29" t="e">
        <f>SQRT(BW39^2+#REF!^2+#REF!^2)</f>
        <v>#REF!</v>
      </c>
      <c r="CB39" s="34" t="e">
        <f>SQRT(BW39^2+#REF!^2)</f>
        <v>#REF!</v>
      </c>
      <c r="CC39" s="7" t="e">
        <f>BX39*#REF!*#REF!</f>
        <v>#REF!</v>
      </c>
      <c r="CD39" s="17">
        <v>1.25</v>
      </c>
      <c r="CE39" s="17">
        <v>1.7</v>
      </c>
      <c r="CF39" s="17">
        <v>0.1</v>
      </c>
      <c r="CG39" s="17">
        <v>1.39</v>
      </c>
      <c r="CH39" s="17">
        <v>1.75</v>
      </c>
      <c r="CI39" s="17">
        <v>0.13</v>
      </c>
      <c r="CJ39" s="17">
        <v>0.05</v>
      </c>
      <c r="CK39" s="17">
        <v>0.4</v>
      </c>
      <c r="CL39" s="17">
        <v>0.48</v>
      </c>
      <c r="CM39" s="17">
        <v>-0.57999999999999996</v>
      </c>
      <c r="CN39" s="17">
        <v>0.2</v>
      </c>
      <c r="CO39" s="17">
        <v>4.0000000000000013E-4</v>
      </c>
      <c r="CP39" s="17">
        <v>0.18</v>
      </c>
      <c r="CQ39" s="17">
        <v>0.26</v>
      </c>
      <c r="CR39" s="17">
        <v>2.37</v>
      </c>
      <c r="CS39" s="17">
        <v>2.33</v>
      </c>
      <c r="CT39">
        <v>-0.38</v>
      </c>
      <c r="CU39">
        <v>3.15</v>
      </c>
    </row>
    <row r="40" spans="1:99">
      <c r="A40" s="47" t="s">
        <v>101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0.67</v>
      </c>
      <c r="M40" s="1"/>
      <c r="N40" s="50">
        <v>1</v>
      </c>
      <c r="O40">
        <f t="shared" si="24"/>
        <v>0.97250000000000003</v>
      </c>
      <c r="P40" s="2">
        <f t="shared" si="25"/>
        <v>1</v>
      </c>
      <c r="Q40">
        <f t="shared" si="26"/>
        <v>9.5262794416288238E-2</v>
      </c>
      <c r="R40" s="2">
        <f t="shared" si="27"/>
        <v>0</v>
      </c>
      <c r="S40" s="5"/>
      <c r="T40" s="10">
        <f t="shared" si="19"/>
        <v>0</v>
      </c>
      <c r="U40" s="70">
        <f t="shared" si="20"/>
        <v>0</v>
      </c>
      <c r="V40" s="10">
        <f t="shared" si="21"/>
        <v>12</v>
      </c>
      <c r="W40">
        <f t="shared" si="4"/>
        <v>144</v>
      </c>
      <c r="Z40" s="1"/>
      <c r="AA40" s="5"/>
      <c r="AD40" s="1"/>
      <c r="AE40" s="5"/>
      <c r="AH40" s="1"/>
      <c r="AI40" s="5"/>
      <c r="AL40" s="1"/>
      <c r="AM40" s="5"/>
      <c r="AN40" s="2"/>
      <c r="AP40" s="19" t="e">
        <f>MEDIAN(B40,#REF!,#REF!,F40,J40,M40,R40,V40,Z40,AD40,AH40,AL40)</f>
        <v>#REF!</v>
      </c>
      <c r="AQ40" t="e">
        <f>STDEV(#REF!,#REF!,F40,J40,M40,R40,V40,Z40,AD40,AH40,AL40)</f>
        <v>#REF!</v>
      </c>
      <c r="AR40" t="e">
        <f t="shared" si="5"/>
        <v>#REF!</v>
      </c>
      <c r="AS40" t="e">
        <f t="shared" si="23"/>
        <v>#REF!</v>
      </c>
      <c r="AY40" s="10" t="e">
        <f>IF(B40&lt;-0.6,1,0)+IF(#REF!&lt;-0.6,1,0)+IF(#REF!&lt;-0.6,1,0)+IF(F40&lt;-0.6,1,0)+IF(M40&lt;-0.6,1,0)+IF(R40&lt;-0.6,1,0)+IF(Z40&lt;-0.6,1,0)+IF(AD40&lt;-0.6,1,0)+IF(AH40&lt;-0.6,1,0)+IF(AL40&lt;-0.6,1,0)</f>
        <v>#REF!</v>
      </c>
      <c r="AZ40" s="15" t="e">
        <f t="shared" si="7"/>
        <v>#REF!</v>
      </c>
      <c r="BA40" s="10" t="e">
        <f>IF(B40&gt;0.6,1,0)+IF(#REF!&gt;0.6,1,0)+IF(#REF!&gt;0.6,1,0)+IF(F40&gt;0.6,1,0)+IF(M40&gt;0.6,1,0)+IF(R40&gt;0.6,1,0)+IF(Z40&gt;0.6,1,0)+IF(AD40&gt;0.6,1,0)+IF(AH40&gt;0.6,1,0)+IF(AL40&gt;0.6,1,0)</f>
        <v>#REF!</v>
      </c>
      <c r="BB40" t="e">
        <f t="shared" si="8"/>
        <v>#REF!</v>
      </c>
      <c r="BC40">
        <f t="shared" si="9"/>
        <v>-7.2388800000000142E-2</v>
      </c>
      <c r="BD40" t="e">
        <f t="shared" si="10"/>
        <v>#REF!</v>
      </c>
      <c r="BE40" s="20" t="e">
        <f t="shared" si="11"/>
        <v>#REF!</v>
      </c>
      <c r="BF40" t="e">
        <f t="shared" si="12"/>
        <v>#REF!</v>
      </c>
      <c r="BG40" s="7" t="e">
        <f>SQRT(BE40^2+#REF!^2+#REF!^2)</f>
        <v>#REF!</v>
      </c>
      <c r="BH40" s="36" t="e">
        <f>SQRT(BE40^2+#REF!^2+#REF!^2)</f>
        <v>#REF!</v>
      </c>
      <c r="BI40" s="36" t="e">
        <f>SQRT(BE40^2+#REF!^2)</f>
        <v>#REF!</v>
      </c>
      <c r="BJ40" s="7" t="e">
        <f>BF40*#REF!*#REF!</f>
        <v>#REF!</v>
      </c>
      <c r="BK40" t="e">
        <f t="shared" si="13"/>
        <v>#REF!</v>
      </c>
      <c r="BL40" t="e">
        <f t="shared" si="14"/>
        <v>#REF!</v>
      </c>
      <c r="BM40" s="2" t="e">
        <f>SQRT(BK40^2+#REF!^2+#REF!^2)</f>
        <v>#REF!</v>
      </c>
      <c r="BN40" s="7" t="e">
        <f>SQRT(BK40^2+#REF!^2+#REF!^2)</f>
        <v>#REF!</v>
      </c>
      <c r="BO40" s="7" t="e">
        <f>SQRT(BK40^2+#REF!^2)</f>
        <v>#REF!</v>
      </c>
      <c r="BP40" s="7" t="e">
        <f>BL40*#REF!*#REF!</f>
        <v>#REF!</v>
      </c>
      <c r="BQ40" t="e">
        <f t="shared" si="15"/>
        <v>#REF!</v>
      </c>
      <c r="BR40" t="e">
        <f t="shared" si="16"/>
        <v>#REF!</v>
      </c>
      <c r="BS40" s="7" t="e">
        <f>SQRT(BQ40^2+#REF!^2+#REF!^2)</f>
        <v>#REF!</v>
      </c>
      <c r="BT40" s="7" t="e">
        <f>SQRT(BQ40^2+#REF!^2+#REF!^2)</f>
        <v>#REF!</v>
      </c>
      <c r="BU40" s="7" t="e">
        <f>SQRT(BQ40^2+#REF!^2)</f>
        <v>#REF!</v>
      </c>
      <c r="BV40" s="7" t="e">
        <f>BR40*#REF!*#REF!</f>
        <v>#REF!</v>
      </c>
      <c r="BW40" t="e">
        <f t="shared" si="17"/>
        <v>#REF!</v>
      </c>
      <c r="BX40" s="7" t="e">
        <f t="shared" si="18"/>
        <v>#REF!</v>
      </c>
      <c r="BY40" s="2" t="e">
        <f>SQRT(BW40^2+#REF!^2+#REF!^2)</f>
        <v>#REF!</v>
      </c>
      <c r="BZ40" s="29" t="e">
        <f>SQRT(BW40^2+#REF!^2+#REF!^2)</f>
        <v>#REF!</v>
      </c>
      <c r="CA40" s="29" t="e">
        <f>SQRT(BW40^2+#REF!^2+#REF!^2)</f>
        <v>#REF!</v>
      </c>
      <c r="CB40" s="29" t="e">
        <f>SQRT(BW40^2+#REF!^2)</f>
        <v>#REF!</v>
      </c>
      <c r="CC40" s="7" t="e">
        <f>BX40*#REF!*#REF!</f>
        <v>#REF!</v>
      </c>
      <c r="CD40" s="17">
        <v>0.27</v>
      </c>
      <c r="CE40" s="17">
        <v>1.1599999999999999</v>
      </c>
      <c r="CF40" s="17">
        <v>0.08</v>
      </c>
      <c r="CG40" s="17">
        <v>0.39</v>
      </c>
      <c r="CH40" s="17">
        <v>1.03</v>
      </c>
      <c r="CI40" s="17">
        <v>0.14000000000000001</v>
      </c>
      <c r="CJ40" s="17">
        <v>0.12</v>
      </c>
      <c r="CK40" s="17">
        <v>-0.12</v>
      </c>
      <c r="CL40" s="17">
        <v>0.4</v>
      </c>
      <c r="CM40" s="17">
        <v>0.27</v>
      </c>
      <c r="CN40" s="17">
        <v>0.17</v>
      </c>
      <c r="CO40" s="17">
        <v>-0.01</v>
      </c>
      <c r="CP40" s="17">
        <v>0.13</v>
      </c>
      <c r="CQ40" s="17">
        <v>0.21</v>
      </c>
      <c r="CR40" s="17">
        <v>1.99</v>
      </c>
      <c r="CS40" s="17">
        <v>1.83</v>
      </c>
      <c r="CT40">
        <v>-0.01</v>
      </c>
      <c r="CU40">
        <v>0.89</v>
      </c>
    </row>
    <row r="41" spans="1:99">
      <c r="A41" s="47" t="s">
        <v>102</v>
      </c>
      <c r="B41">
        <v>1</v>
      </c>
      <c r="C41">
        <v>0.33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0.67</v>
      </c>
      <c r="K41">
        <v>0.67</v>
      </c>
      <c r="L41">
        <v>1</v>
      </c>
      <c r="M41" s="1"/>
      <c r="N41" s="50">
        <v>1</v>
      </c>
      <c r="O41">
        <f t="shared" si="24"/>
        <v>0.88916666666666666</v>
      </c>
      <c r="P41" s="2">
        <f t="shared" si="25"/>
        <v>1</v>
      </c>
      <c r="Q41">
        <f t="shared" si="26"/>
        <v>0.21727478761543736</v>
      </c>
      <c r="R41" s="2">
        <f t="shared" si="27"/>
        <v>4.1250000000000009E-2</v>
      </c>
      <c r="S41" s="5"/>
      <c r="T41" s="10">
        <f t="shared" si="19"/>
        <v>0</v>
      </c>
      <c r="U41" s="70">
        <f t="shared" si="20"/>
        <v>1</v>
      </c>
      <c r="V41" s="10">
        <f t="shared" si="21"/>
        <v>11</v>
      </c>
      <c r="W41">
        <f t="shared" si="4"/>
        <v>122</v>
      </c>
      <c r="Z41" s="1"/>
      <c r="AA41" s="5"/>
      <c r="AD41" s="1"/>
      <c r="AE41" s="5"/>
      <c r="AH41" s="1"/>
      <c r="AI41" s="5"/>
      <c r="AL41" s="1"/>
      <c r="AM41" s="5"/>
      <c r="AN41" s="2"/>
      <c r="AP41" s="19" t="e">
        <f>MEDIAN(B41,#REF!,#REF!,F41,J41,M41,R41,V41,Z41,AD41,AH41,AL41)</f>
        <v>#REF!</v>
      </c>
      <c r="AQ41" s="2" t="e">
        <f>STDEV(#REF!,#REF!,F41,J41,M41,R41,V41,Z41,AD41,AH41,AL41)</f>
        <v>#REF!</v>
      </c>
      <c r="AR41" t="e">
        <f t="shared" si="5"/>
        <v>#REF!</v>
      </c>
      <c r="AS41" t="e">
        <f t="shared" si="23"/>
        <v>#REF!</v>
      </c>
      <c r="AY41" s="15" t="e">
        <f>IF(B41&lt;-0.6,1,0)+IF(#REF!&lt;-0.6,1,0)+IF(#REF!&lt;-0.6,1,0)+IF(F41&lt;-0.6,1,0)+IF(M41&lt;-0.6,1,0)+IF(R41&lt;-0.6,1,0)+IF(Z41&lt;-0.6,1,0)+IF(AD41&lt;-0.6,1,0)+IF(AH41&lt;-0.6,1,0)+IF(AL41&lt;-0.6,1,0)</f>
        <v>#REF!</v>
      </c>
      <c r="AZ41" s="14" t="e">
        <f t="shared" si="7"/>
        <v>#REF!</v>
      </c>
      <c r="BA41" s="10" t="e">
        <f>IF(B41&gt;0.6,1,0)+IF(#REF!&gt;0.6,1,0)+IF(#REF!&gt;0.6,1,0)+IF(F41&gt;0.6,1,0)+IF(M41&gt;0.6,1,0)+IF(R41&gt;0.6,1,0)+IF(Z41&gt;0.6,1,0)+IF(AD41&gt;0.6,1,0)+IF(AH41&gt;0.6,1,0)+IF(AL41&gt;0.6,1,0)</f>
        <v>#REF!</v>
      </c>
      <c r="BB41" t="e">
        <f t="shared" si="8"/>
        <v>#REF!</v>
      </c>
      <c r="BC41">
        <f t="shared" si="9"/>
        <v>-0.39554160000000005</v>
      </c>
      <c r="BD41" t="e">
        <f t="shared" si="10"/>
        <v>#REF!</v>
      </c>
      <c r="BE41" s="5" t="e">
        <f t="shared" si="11"/>
        <v>#REF!</v>
      </c>
      <c r="BF41" t="e">
        <f t="shared" si="12"/>
        <v>#REF!</v>
      </c>
      <c r="BG41" s="7" t="e">
        <f>SQRT(BE41^2+#REF!^2+#REF!^2)</f>
        <v>#REF!</v>
      </c>
      <c r="BH41" s="7" t="e">
        <f>SQRT(BE41^2+#REF!^2+#REF!^2)</f>
        <v>#REF!</v>
      </c>
      <c r="BI41" s="29" t="e">
        <f>SQRT(BE41^2+#REF!^2)</f>
        <v>#REF!</v>
      </c>
      <c r="BJ41" s="7" t="e">
        <f>BF41*#REF!*#REF!</f>
        <v>#REF!</v>
      </c>
      <c r="BK41" t="e">
        <f t="shared" si="13"/>
        <v>#REF!</v>
      </c>
      <c r="BL41" t="e">
        <f t="shared" si="14"/>
        <v>#REF!</v>
      </c>
      <c r="BM41" s="2" t="e">
        <f>SQRT(BK41^2+#REF!^2+#REF!^2)</f>
        <v>#REF!</v>
      </c>
      <c r="BN41" s="7" t="e">
        <f>SQRT(BK41^2+#REF!^2+#REF!^2)</f>
        <v>#REF!</v>
      </c>
      <c r="BO41" s="7" t="e">
        <f>SQRT(BK41^2+#REF!^2)</f>
        <v>#REF!</v>
      </c>
      <c r="BP41" s="7" t="e">
        <f>BL41*#REF!*#REF!</f>
        <v>#REF!</v>
      </c>
      <c r="BQ41" t="e">
        <f t="shared" si="15"/>
        <v>#REF!</v>
      </c>
      <c r="BR41" t="e">
        <f t="shared" si="16"/>
        <v>#REF!</v>
      </c>
      <c r="BS41" s="7" t="e">
        <f>SQRT(BQ41^2+#REF!^2+#REF!^2)</f>
        <v>#REF!</v>
      </c>
      <c r="BT41" s="37" t="e">
        <f>SQRT(BQ41^2+#REF!^2+#REF!^2)</f>
        <v>#REF!</v>
      </c>
      <c r="BU41" s="37" t="e">
        <f>SQRT(BQ41^2+#REF!^2)</f>
        <v>#REF!</v>
      </c>
      <c r="BV41" s="7" t="e">
        <f>BR41*#REF!*#REF!</f>
        <v>#REF!</v>
      </c>
      <c r="BW41" t="e">
        <f t="shared" si="17"/>
        <v>#REF!</v>
      </c>
      <c r="BX41" s="7" t="e">
        <f t="shared" si="18"/>
        <v>#REF!</v>
      </c>
      <c r="BY41" s="2" t="e">
        <f>SQRT(BW41^2+#REF!^2+#REF!^2)</f>
        <v>#REF!</v>
      </c>
      <c r="BZ41" s="29" t="e">
        <f>SQRT(BW41^2+#REF!^2+#REF!^2)</f>
        <v>#REF!</v>
      </c>
      <c r="CA41" s="29" t="e">
        <f>SQRT(BW41^2+#REF!^2+#REF!^2)</f>
        <v>#REF!</v>
      </c>
      <c r="CB41" s="29" t="e">
        <f>SQRT(BW41^2+#REF!^2)</f>
        <v>#REF!</v>
      </c>
      <c r="CC41" s="7" t="e">
        <f>BX41*#REF!*#REF!</f>
        <v>#REF!</v>
      </c>
      <c r="CD41" s="17">
        <v>0.21</v>
      </c>
      <c r="CE41" s="17">
        <v>0.87</v>
      </c>
      <c r="CF41" s="17">
        <v>0.08</v>
      </c>
      <c r="CG41" s="17">
        <v>0.27</v>
      </c>
      <c r="CH41" s="17">
        <v>0.95</v>
      </c>
      <c r="CI41" s="17">
        <v>0.17</v>
      </c>
      <c r="CJ41" s="17">
        <v>0.11</v>
      </c>
      <c r="CK41" s="17">
        <v>0.3</v>
      </c>
      <c r="CL41" s="17">
        <v>0.7</v>
      </c>
      <c r="CM41" s="17">
        <v>-0.11</v>
      </c>
      <c r="CN41" s="17">
        <v>0.22</v>
      </c>
      <c r="CO41" s="17">
        <v>-0.03</v>
      </c>
      <c r="CP41" s="17">
        <v>0.2</v>
      </c>
      <c r="CQ41" s="17">
        <v>0.31</v>
      </c>
      <c r="CR41" s="17">
        <v>2.0299999999999998</v>
      </c>
      <c r="CS41" s="17">
        <v>2.0099999999999998</v>
      </c>
      <c r="CT41">
        <v>0.15</v>
      </c>
      <c r="CU41">
        <v>0.68</v>
      </c>
    </row>
    <row r="42" spans="1:99" s="38" customFormat="1">
      <c r="A42" s="47" t="s">
        <v>103</v>
      </c>
      <c r="B42">
        <v>1</v>
      </c>
      <c r="C42">
        <v>0.67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 s="39"/>
      <c r="N42" s="50">
        <v>1</v>
      </c>
      <c r="O42">
        <f t="shared" si="24"/>
        <v>0.97250000000000003</v>
      </c>
      <c r="P42" s="2">
        <f t="shared" si="25"/>
        <v>1</v>
      </c>
      <c r="Q42">
        <f t="shared" si="26"/>
        <v>9.5262794416288252E-2</v>
      </c>
      <c r="R42" s="2">
        <f t="shared" si="27"/>
        <v>0</v>
      </c>
      <c r="S42" s="40"/>
      <c r="T42" s="10">
        <f t="shared" si="19"/>
        <v>0</v>
      </c>
      <c r="U42" s="70">
        <f t="shared" si="20"/>
        <v>0</v>
      </c>
      <c r="V42" s="10">
        <f t="shared" si="21"/>
        <v>12</v>
      </c>
      <c r="W42" s="38">
        <f t="shared" si="4"/>
        <v>144</v>
      </c>
      <c r="Z42" s="39"/>
      <c r="AA42" s="40"/>
      <c r="AD42" s="39"/>
      <c r="AE42" s="40"/>
      <c r="AH42" s="39"/>
      <c r="AI42" s="40"/>
      <c r="AL42" s="39"/>
      <c r="AM42" s="40"/>
      <c r="AN42" s="28"/>
      <c r="AP42" s="41" t="e">
        <f>MEDIAN(B42,#REF!,#REF!,F42,J42,M42,R42,V42,Z42,AD42,AH42,AL42)</f>
        <v>#REF!</v>
      </c>
      <c r="AQ42" s="38" t="e">
        <f>STDEV(#REF!,#REF!,F42,J42,M42,R42,V42,Z42,AD42,AH42,AL42)</f>
        <v>#REF!</v>
      </c>
      <c r="AR42" t="e">
        <f t="shared" si="5"/>
        <v>#REF!</v>
      </c>
      <c r="AS42" t="e">
        <f t="shared" si="23"/>
        <v>#REF!</v>
      </c>
      <c r="AY42" s="42" t="e">
        <f>IF(B42&lt;-0.6,1,0)+IF(#REF!&lt;-0.6,1,0)+IF(#REF!&lt;-0.6,1,0)+IF(F42&lt;-0.6,1,0)+IF(M42&lt;-0.6,1,0)+IF(R42&lt;-0.6,1,0)+IF(Z42&lt;-0.6,1,0)+IF(AD42&lt;-0.6,1,0)+IF(AH42&lt;-0.6,1,0)+IF(AL42&lt;-0.6,1,0)</f>
        <v>#REF!</v>
      </c>
      <c r="AZ42" s="43" t="e">
        <f t="shared" si="7"/>
        <v>#REF!</v>
      </c>
      <c r="BA42" s="44" t="e">
        <f>IF(B42&gt;0.6,1,0)+IF(#REF!&gt;0.6,1,0)+IF(#REF!&gt;0.6,1,0)+IF(F42&gt;0.6,1,0)+IF(M42&gt;0.6,1,0)+IF(R42&gt;0.6,1,0)+IF(Z42&gt;0.6,1,0)+IF(AD42&gt;0.6,1,0)+IF(AH42&gt;0.6,1,0)+IF(AL42&gt;0.6,1,0)</f>
        <v>#REF!</v>
      </c>
      <c r="BB42" s="38" t="e">
        <f t="shared" si="8"/>
        <v>#REF!</v>
      </c>
      <c r="BC42" s="38">
        <f t="shared" si="9"/>
        <v>-0.35096879999999997</v>
      </c>
      <c r="BD42" s="38" t="e">
        <f t="shared" si="10"/>
        <v>#REF!</v>
      </c>
      <c r="BE42" s="45" t="e">
        <f t="shared" si="11"/>
        <v>#REF!</v>
      </c>
      <c r="BF42" s="38" t="e">
        <f t="shared" si="12"/>
        <v>#REF!</v>
      </c>
      <c r="BG42" s="29" t="e">
        <f>SQRT(BE42^2+#REF!^2+#REF!^2)</f>
        <v>#REF!</v>
      </c>
      <c r="BH42" s="36" t="e">
        <f>SQRT(BE42^2+#REF!^2+#REF!^2)</f>
        <v>#REF!</v>
      </c>
      <c r="BI42" s="36" t="e">
        <f>SQRT(BE42^2+#REF!^2)</f>
        <v>#REF!</v>
      </c>
      <c r="BJ42" s="29" t="e">
        <f>BF42*#REF!*#REF!</f>
        <v>#REF!</v>
      </c>
      <c r="BK42" s="38" t="e">
        <f t="shared" si="13"/>
        <v>#REF!</v>
      </c>
      <c r="BL42" s="38" t="e">
        <f t="shared" si="14"/>
        <v>#REF!</v>
      </c>
      <c r="BM42" s="28" t="e">
        <f>SQRT(BK42^2+#REF!^2+#REF!^2)</f>
        <v>#REF!</v>
      </c>
      <c r="BN42" s="29" t="e">
        <f>SQRT(BK42^2+#REF!^2+#REF!^2)</f>
        <v>#REF!</v>
      </c>
      <c r="BO42" s="29" t="e">
        <f>SQRT(BK42^2+#REF!^2)</f>
        <v>#REF!</v>
      </c>
      <c r="BP42" s="29" t="e">
        <f>BL42*#REF!*#REF!</f>
        <v>#REF!</v>
      </c>
      <c r="BQ42" s="38" t="e">
        <f t="shared" si="15"/>
        <v>#REF!</v>
      </c>
      <c r="BR42" s="38" t="e">
        <f t="shared" si="16"/>
        <v>#REF!</v>
      </c>
      <c r="BS42" s="29" t="e">
        <f>SQRT(BQ42^2+#REF!^2+#REF!^2)</f>
        <v>#REF!</v>
      </c>
      <c r="BT42" s="29" t="e">
        <f>SQRT(BQ42^2+#REF!^2+#REF!^2)</f>
        <v>#REF!</v>
      </c>
      <c r="BU42" s="29" t="e">
        <f>SQRT(BQ42^2+#REF!^2)</f>
        <v>#REF!</v>
      </c>
      <c r="BV42" s="29" t="e">
        <f>BR42*#REF!*#REF!</f>
        <v>#REF!</v>
      </c>
      <c r="BW42" s="38" t="e">
        <f t="shared" si="17"/>
        <v>#REF!</v>
      </c>
      <c r="BX42" s="29" t="e">
        <f t="shared" si="18"/>
        <v>#REF!</v>
      </c>
      <c r="BY42" s="28" t="e">
        <f>SQRT(BW42^2+#REF!^2+#REF!^2)</f>
        <v>#REF!</v>
      </c>
      <c r="BZ42" s="29" t="e">
        <f>SQRT(BW42^2+#REF!^2+#REF!^2)</f>
        <v>#REF!</v>
      </c>
      <c r="CA42" s="29" t="e">
        <f>SQRT(BW42^2+#REF!^2+#REF!^2)</f>
        <v>#REF!</v>
      </c>
      <c r="CB42" s="29" t="e">
        <f>SQRT(BW42^2+#REF!^2)</f>
        <v>#REF!</v>
      </c>
      <c r="CC42" s="29" t="e">
        <f>BX42*#REF!*#REF!</f>
        <v>#REF!</v>
      </c>
      <c r="CD42" s="46">
        <v>0.28999999999999998</v>
      </c>
      <c r="CE42" s="46">
        <v>0.91</v>
      </c>
      <c r="CF42" s="46">
        <v>0.11</v>
      </c>
      <c r="CG42" s="46">
        <v>0.27</v>
      </c>
      <c r="CH42" s="46">
        <v>0.97</v>
      </c>
      <c r="CI42" s="46">
        <v>0.18</v>
      </c>
      <c r="CJ42" s="46">
        <v>0.04</v>
      </c>
      <c r="CK42" s="46">
        <v>0.3</v>
      </c>
      <c r="CL42" s="46">
        <v>0.71</v>
      </c>
      <c r="CM42" s="46">
        <v>0.04</v>
      </c>
      <c r="CN42" s="46">
        <v>0.18</v>
      </c>
      <c r="CO42" s="46">
        <v>-7.0000000000000007E-2</v>
      </c>
      <c r="CP42" s="46">
        <v>0.14000000000000001</v>
      </c>
      <c r="CQ42" s="46">
        <v>0.41</v>
      </c>
      <c r="CR42" s="46">
        <v>1.93</v>
      </c>
      <c r="CS42" s="46">
        <v>1.94</v>
      </c>
      <c r="CT42" s="38">
        <v>0.2</v>
      </c>
      <c r="CU42">
        <v>0.7</v>
      </c>
    </row>
    <row r="43" spans="1:99">
      <c r="A43" s="47" t="s">
        <v>104</v>
      </c>
      <c r="B43">
        <v>1</v>
      </c>
      <c r="C43">
        <v>0.67</v>
      </c>
      <c r="D43">
        <v>0.67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0.67</v>
      </c>
      <c r="L43">
        <v>1</v>
      </c>
      <c r="M43" s="1"/>
      <c r="N43" s="50">
        <v>0.67</v>
      </c>
      <c r="O43">
        <f t="shared" si="24"/>
        <v>0.89</v>
      </c>
      <c r="P43" s="2">
        <f t="shared" si="25"/>
        <v>1</v>
      </c>
      <c r="Q43">
        <f t="shared" si="26"/>
        <v>0.16248076809271922</v>
      </c>
      <c r="R43" s="2">
        <f t="shared" si="27"/>
        <v>0.16499999999999998</v>
      </c>
      <c r="S43" s="5"/>
      <c r="T43" s="10">
        <f t="shared" si="19"/>
        <v>0</v>
      </c>
      <c r="U43" s="70">
        <f t="shared" si="20"/>
        <v>0</v>
      </c>
      <c r="V43" s="10">
        <f t="shared" si="21"/>
        <v>12</v>
      </c>
      <c r="W43">
        <f t="shared" si="4"/>
        <v>144</v>
      </c>
      <c r="Z43" s="1"/>
      <c r="AA43" s="5"/>
      <c r="AD43" s="1"/>
      <c r="AE43" s="5"/>
      <c r="AH43" s="1"/>
      <c r="AI43" s="5"/>
      <c r="AL43" s="1"/>
      <c r="AM43" s="5"/>
      <c r="AN43" s="2"/>
      <c r="AP43" s="19" t="e">
        <f>MEDIAN(B43,#REF!,#REF!,F43,J43,M43,R43,V43,Z43,AD43,AH43,AL43)</f>
        <v>#REF!</v>
      </c>
      <c r="AQ43" t="e">
        <f>STDEV(#REF!,#REF!,F43,J43,M43,R43,V43,Z43,AD43,AH43,AL43)</f>
        <v>#REF!</v>
      </c>
      <c r="AR43" t="e">
        <f t="shared" si="5"/>
        <v>#REF!</v>
      </c>
      <c r="AS43" t="e">
        <f t="shared" si="23"/>
        <v>#REF!</v>
      </c>
      <c r="AY43" s="10" t="e">
        <f>IF(B43&lt;-0.6,1,0)+IF(#REF!&lt;-0.6,1,0)+IF(#REF!&lt;-0.6,1,0)+IF(F43&lt;-0.6,1,0)+IF(M43&lt;-0.6,1,0)+IF(R43&lt;-0.6,1,0)+IF(Z43&lt;-0.6,1,0)+IF(AD43&lt;-0.6,1,0)+IF(AH43&lt;-0.6,1,0)+IF(AL43&lt;-0.6,1,0)</f>
        <v>#REF!</v>
      </c>
      <c r="AZ43" s="14" t="e">
        <f t="shared" si="7"/>
        <v>#REF!</v>
      </c>
      <c r="BA43" s="10" t="e">
        <f>IF(B43&gt;0.6,1,0)+IF(#REF!&gt;0.6,1,0)+IF(#REF!&gt;0.6,1,0)+IF(F43&gt;0.6,1,0)+IF(M43&gt;0.6,1,0)+IF(R43&gt;0.6,1,0)+IF(Z43&gt;0.6,1,0)+IF(AD43&gt;0.6,1,0)+IF(AH43&gt;0.6,1,0)+IF(AL43&gt;0.6,1,0)</f>
        <v>#REF!</v>
      </c>
      <c r="BB43" t="e">
        <f t="shared" si="8"/>
        <v>#REF!</v>
      </c>
      <c r="BC43">
        <f t="shared" si="9"/>
        <v>-1.6672800000000043E-2</v>
      </c>
      <c r="BD43" t="e">
        <f t="shared" si="10"/>
        <v>#REF!</v>
      </c>
      <c r="BE43" s="1" t="e">
        <f t="shared" si="11"/>
        <v>#REF!</v>
      </c>
      <c r="BF43" t="e">
        <f t="shared" si="12"/>
        <v>#REF!</v>
      </c>
      <c r="BG43" s="7" t="e">
        <f>SQRT(BE43^2+#REF!^2+#REF!^2)</f>
        <v>#REF!</v>
      </c>
      <c r="BH43" s="7" t="e">
        <f>SQRT(BE43^2+#REF!^2+#REF!^2)</f>
        <v>#REF!</v>
      </c>
      <c r="BI43" s="29" t="e">
        <f>SQRT(BE43^2+#REF!^2)</f>
        <v>#REF!</v>
      </c>
      <c r="BJ43" s="7" t="e">
        <f>BF43*#REF!*#REF!</f>
        <v>#REF!</v>
      </c>
      <c r="BK43" t="e">
        <f t="shared" si="13"/>
        <v>#REF!</v>
      </c>
      <c r="BL43" t="e">
        <f t="shared" si="14"/>
        <v>#REF!</v>
      </c>
      <c r="BM43" s="2" t="e">
        <f>SQRT(BK43^2+#REF!^2+#REF!^2)</f>
        <v>#REF!</v>
      </c>
      <c r="BN43" s="7" t="e">
        <f>SQRT(BK43^2+#REF!^2+#REF!^2)</f>
        <v>#REF!</v>
      </c>
      <c r="BO43" s="7" t="e">
        <f>SQRT(BK43^2+#REF!^2)</f>
        <v>#REF!</v>
      </c>
      <c r="BP43" s="7" t="e">
        <f>BL43*#REF!*#REF!</f>
        <v>#REF!</v>
      </c>
      <c r="BQ43" t="e">
        <f t="shared" si="15"/>
        <v>#REF!</v>
      </c>
      <c r="BR43" t="e">
        <f t="shared" si="16"/>
        <v>#REF!</v>
      </c>
      <c r="BS43" s="7" t="e">
        <f>SQRT(BQ43^2+#REF!^2+#REF!^2)</f>
        <v>#REF!</v>
      </c>
      <c r="BT43" s="7" t="e">
        <f>SQRT(BQ43^2+#REF!^2+#REF!^2)</f>
        <v>#REF!</v>
      </c>
      <c r="BU43" s="7" t="e">
        <f>SQRT(BQ43^2+#REF!^2)</f>
        <v>#REF!</v>
      </c>
      <c r="BV43" s="7" t="e">
        <f>BR43*#REF!*#REF!</f>
        <v>#REF!</v>
      </c>
      <c r="BW43" t="e">
        <f t="shared" si="17"/>
        <v>#REF!</v>
      </c>
      <c r="BX43" s="7" t="e">
        <f t="shared" si="18"/>
        <v>#REF!</v>
      </c>
      <c r="BY43" s="2" t="e">
        <f>SQRT(BW43^2+#REF!^2+#REF!^2)</f>
        <v>#REF!</v>
      </c>
      <c r="BZ43" s="34" t="e">
        <f>SQRT(BW43^2+#REF!^2+#REF!^2)</f>
        <v>#REF!</v>
      </c>
      <c r="CA43" s="29" t="e">
        <f>SQRT(BW43^2+#REF!^2+#REF!^2)</f>
        <v>#REF!</v>
      </c>
      <c r="CB43" s="34" t="e">
        <f>SQRT(BW43^2+#REF!^2)</f>
        <v>#REF!</v>
      </c>
      <c r="CC43" s="7" t="e">
        <f>BX43*#REF!*#REF!</f>
        <v>#REF!</v>
      </c>
      <c r="CD43" s="17">
        <v>0.52</v>
      </c>
      <c r="CE43" s="17">
        <v>1.21</v>
      </c>
      <c r="CF43" s="17">
        <v>0.04</v>
      </c>
      <c r="CG43" s="17">
        <v>0.42</v>
      </c>
      <c r="CH43" s="17">
        <v>1.1399999999999999</v>
      </c>
      <c r="CI43" s="17">
        <v>0.13</v>
      </c>
      <c r="CJ43" s="17">
        <v>-0.05</v>
      </c>
      <c r="CK43" s="17">
        <v>5.0000000000000001E-3</v>
      </c>
      <c r="CL43" s="17">
        <v>0.59</v>
      </c>
      <c r="CM43" s="17">
        <v>0.13</v>
      </c>
      <c r="CN43" s="17">
        <v>0.2</v>
      </c>
      <c r="CO43" s="17">
        <v>-0.03</v>
      </c>
      <c r="CP43" s="17">
        <v>0.19</v>
      </c>
      <c r="CQ43" s="17">
        <v>0.33</v>
      </c>
      <c r="CR43" s="17">
        <v>1.67</v>
      </c>
      <c r="CS43" s="17">
        <v>1.6</v>
      </c>
      <c r="CT43">
        <v>-0.28999999999999998</v>
      </c>
      <c r="CU43">
        <v>0.94</v>
      </c>
    </row>
    <row r="44" spans="1:99">
      <c r="A44" s="47" t="s">
        <v>105</v>
      </c>
      <c r="B44">
        <v>1</v>
      </c>
      <c r="C44">
        <v>0.67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N44" s="50">
        <v>0.67</v>
      </c>
      <c r="O44">
        <f t="shared" si="24"/>
        <v>0.94499999999999995</v>
      </c>
      <c r="P44" s="2">
        <f t="shared" si="25"/>
        <v>1</v>
      </c>
      <c r="Q44">
        <f t="shared" si="26"/>
        <v>0.12845232578665183</v>
      </c>
      <c r="R44" s="2">
        <f t="shared" si="27"/>
        <v>0</v>
      </c>
      <c r="T44" s="10">
        <f t="shared" si="19"/>
        <v>0</v>
      </c>
      <c r="U44" s="70">
        <f t="shared" si="20"/>
        <v>0</v>
      </c>
      <c r="V44" s="10">
        <f t="shared" si="21"/>
        <v>12</v>
      </c>
      <c r="W44">
        <f t="shared" si="4"/>
        <v>144</v>
      </c>
      <c r="Y44" s="5"/>
      <c r="AC44" s="5"/>
      <c r="AG44" s="5"/>
      <c r="AK44" s="5"/>
      <c r="AO44" s="5"/>
      <c r="BF44" s="2" t="e">
        <f>STDEV(BD4:BD43)</f>
        <v>#REF!</v>
      </c>
    </row>
    <row r="45" spans="1:99">
      <c r="A45" s="47" t="s">
        <v>106</v>
      </c>
      <c r="B45">
        <v>1</v>
      </c>
      <c r="C45">
        <v>0.33</v>
      </c>
      <c r="D45">
        <v>1</v>
      </c>
      <c r="E45">
        <v>0.67</v>
      </c>
      <c r="F45">
        <v>1</v>
      </c>
      <c r="G45">
        <v>0.67</v>
      </c>
      <c r="H45">
        <v>1</v>
      </c>
      <c r="I45">
        <v>0.67</v>
      </c>
      <c r="J45">
        <v>1</v>
      </c>
      <c r="K45">
        <v>0.33</v>
      </c>
      <c r="L45">
        <v>1</v>
      </c>
      <c r="N45" s="50">
        <v>1</v>
      </c>
      <c r="O45">
        <f t="shared" si="24"/>
        <v>0.80583333333333329</v>
      </c>
      <c r="P45" s="2">
        <f t="shared" si="25"/>
        <v>1</v>
      </c>
      <c r="Q45">
        <f t="shared" si="26"/>
        <v>0.26493423998258808</v>
      </c>
      <c r="R45" s="2">
        <f t="shared" si="27"/>
        <v>0.16499999999999998</v>
      </c>
      <c r="T45" s="10">
        <f t="shared" si="19"/>
        <v>0</v>
      </c>
      <c r="U45" s="70">
        <f t="shared" si="20"/>
        <v>2</v>
      </c>
      <c r="V45" s="10">
        <f t="shared" si="21"/>
        <v>10</v>
      </c>
      <c r="W45">
        <f t="shared" si="4"/>
        <v>104</v>
      </c>
      <c r="AZ45" t="s">
        <v>6</v>
      </c>
      <c r="BA45" t="e">
        <f>SUM(AY4:AY43)</f>
        <v>#REF!</v>
      </c>
      <c r="BB45" t="e">
        <f>SUM(AZ4:AZ43)</f>
        <v>#REF!</v>
      </c>
      <c r="BC45" t="e">
        <f>SUM(BA4:BA43)</f>
        <v>#REF!</v>
      </c>
    </row>
    <row r="46" spans="1:99">
      <c r="A46" s="47" t="s">
        <v>107</v>
      </c>
      <c r="B46">
        <v>1</v>
      </c>
      <c r="C46">
        <v>0.67</v>
      </c>
      <c r="D46">
        <v>1</v>
      </c>
      <c r="E46">
        <v>1</v>
      </c>
      <c r="F46">
        <v>1</v>
      </c>
      <c r="G46">
        <v>1</v>
      </c>
      <c r="H46">
        <v>0.67</v>
      </c>
      <c r="I46">
        <v>1</v>
      </c>
      <c r="J46">
        <v>1</v>
      </c>
      <c r="K46">
        <v>1</v>
      </c>
      <c r="L46">
        <v>1</v>
      </c>
      <c r="N46" s="50">
        <v>1</v>
      </c>
      <c r="O46">
        <f t="shared" si="24"/>
        <v>0.94499999999999995</v>
      </c>
      <c r="P46" s="2">
        <f t="shared" si="25"/>
        <v>1</v>
      </c>
      <c r="Q46">
        <f t="shared" si="26"/>
        <v>0.12845232578665183</v>
      </c>
      <c r="R46" s="2">
        <f t="shared" si="27"/>
        <v>0</v>
      </c>
      <c r="T46" s="10">
        <f t="shared" si="19"/>
        <v>0</v>
      </c>
      <c r="U46" s="70">
        <f t="shared" si="20"/>
        <v>0</v>
      </c>
      <c r="V46" s="10">
        <f t="shared" si="21"/>
        <v>12</v>
      </c>
      <c r="W46">
        <f t="shared" si="4"/>
        <v>144</v>
      </c>
      <c r="AZ46" t="s">
        <v>7</v>
      </c>
      <c r="BA46" t="e">
        <f>BA45/10/40</f>
        <v>#REF!</v>
      </c>
      <c r="BB46" t="e">
        <f>BB45/10/40</f>
        <v>#REF!</v>
      </c>
      <c r="BC46" t="e">
        <f>BC45/10/40</f>
        <v>#REF!</v>
      </c>
      <c r="BE46" t="e">
        <f>BA46*(1-BA46)+BB46*(1-BB46)+BC46*(1-BC46)</f>
        <v>#REF!</v>
      </c>
      <c r="BG46" t="s">
        <v>22</v>
      </c>
    </row>
    <row r="47" spans="1:99">
      <c r="A47" s="47" t="s">
        <v>108</v>
      </c>
      <c r="B47">
        <v>1</v>
      </c>
      <c r="C47">
        <v>0.67</v>
      </c>
      <c r="D47">
        <v>1</v>
      </c>
      <c r="E47">
        <v>0.67</v>
      </c>
      <c r="F47">
        <v>1</v>
      </c>
      <c r="G47">
        <v>1</v>
      </c>
      <c r="H47">
        <v>1</v>
      </c>
      <c r="I47">
        <v>1</v>
      </c>
      <c r="J47">
        <v>0.67</v>
      </c>
      <c r="K47">
        <v>0.33</v>
      </c>
      <c r="L47">
        <v>0.67</v>
      </c>
      <c r="N47" s="50">
        <v>0.67</v>
      </c>
      <c r="O47">
        <f t="shared" si="24"/>
        <v>0.80666666666666664</v>
      </c>
      <c r="P47" s="2">
        <f t="shared" si="25"/>
        <v>0.83499999999999996</v>
      </c>
      <c r="Q47">
        <f t="shared" si="26"/>
        <v>0.22256085310164817</v>
      </c>
      <c r="R47" s="2">
        <f t="shared" si="27"/>
        <v>0.16499999999999998</v>
      </c>
      <c r="T47" s="10">
        <f t="shared" si="19"/>
        <v>0</v>
      </c>
      <c r="U47" s="70">
        <f t="shared" si="20"/>
        <v>1</v>
      </c>
      <c r="V47" s="10">
        <f t="shared" si="21"/>
        <v>11</v>
      </c>
      <c r="W47">
        <f t="shared" si="4"/>
        <v>122</v>
      </c>
      <c r="BA47" t="e">
        <f>BA46*BA46</f>
        <v>#REF!</v>
      </c>
      <c r="BB47" t="e">
        <f>BB46*BB46</f>
        <v>#REF!</v>
      </c>
      <c r="BC47" t="e">
        <f>BC46*BC46</f>
        <v>#REF!</v>
      </c>
      <c r="BE47" t="e">
        <f>BA46*(1-BA46)*(1-2*BA46)+BB46*(1-BB46)*(1-2*BB46)+BC46*(1-BC46)*(1-2*BC46)</f>
        <v>#REF!</v>
      </c>
      <c r="BG47" t="s">
        <v>23</v>
      </c>
    </row>
    <row r="48" spans="1:99">
      <c r="A48" s="47" t="s">
        <v>109</v>
      </c>
      <c r="B48">
        <v>1</v>
      </c>
      <c r="C48">
        <v>0.67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0.67</v>
      </c>
      <c r="L48">
        <v>1</v>
      </c>
      <c r="N48" s="50">
        <v>1</v>
      </c>
      <c r="O48">
        <f t="shared" si="24"/>
        <v>0.94499999999999995</v>
      </c>
      <c r="P48" s="2">
        <f t="shared" si="25"/>
        <v>1</v>
      </c>
      <c r="Q48">
        <f t="shared" si="26"/>
        <v>0.12845232578665183</v>
      </c>
      <c r="R48" s="2">
        <f t="shared" si="27"/>
        <v>0</v>
      </c>
      <c r="T48" s="10">
        <f t="shared" si="19"/>
        <v>0</v>
      </c>
      <c r="U48" s="70">
        <f t="shared" si="20"/>
        <v>0</v>
      </c>
      <c r="V48" s="10">
        <f t="shared" si="21"/>
        <v>12</v>
      </c>
      <c r="W48">
        <f t="shared" si="4"/>
        <v>144</v>
      </c>
      <c r="AQ48" s="2"/>
      <c r="AZ48" t="s">
        <v>11</v>
      </c>
      <c r="BA48" s="2" t="e">
        <f>SUM(BA47:BC47)</f>
        <v>#REF!</v>
      </c>
      <c r="CH48" s="2"/>
    </row>
    <row r="49" spans="1:90">
      <c r="A49" s="47" t="s">
        <v>110</v>
      </c>
      <c r="B49">
        <v>0.33</v>
      </c>
      <c r="C49">
        <v>0.33</v>
      </c>
      <c r="D49">
        <v>0.67</v>
      </c>
      <c r="E49">
        <v>0.67</v>
      </c>
      <c r="F49">
        <v>0.33</v>
      </c>
      <c r="G49">
        <v>0</v>
      </c>
      <c r="H49">
        <v>0.67</v>
      </c>
      <c r="I49">
        <v>0</v>
      </c>
      <c r="J49">
        <v>0</v>
      </c>
      <c r="K49">
        <v>0.33</v>
      </c>
      <c r="L49">
        <v>0.33</v>
      </c>
      <c r="N49" s="50">
        <v>0.33</v>
      </c>
      <c r="O49">
        <f t="shared" si="24"/>
        <v>0.33250000000000002</v>
      </c>
      <c r="P49" s="2">
        <f t="shared" si="25"/>
        <v>0.33</v>
      </c>
      <c r="Q49">
        <f t="shared" si="26"/>
        <v>0.24742767538303906</v>
      </c>
      <c r="R49" s="2">
        <f t="shared" si="27"/>
        <v>8.3750000000000019E-2</v>
      </c>
      <c r="T49" s="10">
        <f t="shared" si="19"/>
        <v>0</v>
      </c>
      <c r="U49" s="70">
        <f t="shared" si="20"/>
        <v>9</v>
      </c>
      <c r="V49" s="10">
        <f t="shared" si="21"/>
        <v>3</v>
      </c>
      <c r="W49">
        <f t="shared" si="4"/>
        <v>90</v>
      </c>
      <c r="AZ49" t="s">
        <v>12</v>
      </c>
      <c r="BD49" t="e">
        <f>SUM(BB4:BB43)</f>
        <v>#REF!</v>
      </c>
    </row>
    <row r="50" spans="1:90">
      <c r="A50" s="47" t="s">
        <v>111</v>
      </c>
      <c r="B50">
        <v>0.33</v>
      </c>
      <c r="C50">
        <v>0.33</v>
      </c>
      <c r="D50">
        <v>0.33</v>
      </c>
      <c r="E50">
        <v>0</v>
      </c>
      <c r="F50">
        <v>0.67</v>
      </c>
      <c r="G50">
        <v>0.33</v>
      </c>
      <c r="H50">
        <v>1</v>
      </c>
      <c r="I50">
        <v>0.33</v>
      </c>
      <c r="J50">
        <v>1</v>
      </c>
      <c r="K50">
        <v>0.67</v>
      </c>
      <c r="L50">
        <v>0.67</v>
      </c>
      <c r="N50" s="50">
        <v>0.33</v>
      </c>
      <c r="O50">
        <f t="shared" si="24"/>
        <v>0.4991666666666667</v>
      </c>
      <c r="P50" s="2">
        <f t="shared" si="25"/>
        <v>0.33</v>
      </c>
      <c r="Q50">
        <f t="shared" si="26"/>
        <v>0.30302890151191053</v>
      </c>
      <c r="R50" s="2">
        <f t="shared" si="27"/>
        <v>0.17</v>
      </c>
      <c r="T50" s="10">
        <f t="shared" si="19"/>
        <v>0</v>
      </c>
      <c r="U50" s="70">
        <f t="shared" si="20"/>
        <v>7</v>
      </c>
      <c r="V50" s="10">
        <f t="shared" si="21"/>
        <v>5</v>
      </c>
      <c r="W50">
        <f t="shared" si="4"/>
        <v>74</v>
      </c>
      <c r="AZ50" t="s">
        <v>13</v>
      </c>
      <c r="BD50" s="2" t="e">
        <f>(BD49-400)/400/9</f>
        <v>#REF!</v>
      </c>
      <c r="CK50" s="2"/>
    </row>
    <row r="51" spans="1:90">
      <c r="A51" s="47" t="s">
        <v>112</v>
      </c>
      <c r="B51">
        <v>0.33</v>
      </c>
      <c r="C51">
        <v>0.33</v>
      </c>
      <c r="D51">
        <v>0.67</v>
      </c>
      <c r="E51">
        <v>0.67</v>
      </c>
      <c r="F51">
        <v>0.33</v>
      </c>
      <c r="G51">
        <v>1</v>
      </c>
      <c r="H51">
        <v>1</v>
      </c>
      <c r="I51">
        <v>0.67</v>
      </c>
      <c r="J51">
        <v>0.67</v>
      </c>
      <c r="K51">
        <v>0.67</v>
      </c>
      <c r="L51">
        <v>1</v>
      </c>
      <c r="N51" s="50">
        <v>0.67</v>
      </c>
      <c r="O51">
        <f t="shared" si="24"/>
        <v>0.66749999999999998</v>
      </c>
      <c r="P51" s="2">
        <f t="shared" si="25"/>
        <v>0.67</v>
      </c>
      <c r="Q51">
        <f t="shared" si="26"/>
        <v>0.24742767538303903</v>
      </c>
      <c r="R51" s="2">
        <f t="shared" si="27"/>
        <v>8.3750000000000047E-2</v>
      </c>
      <c r="T51" s="10">
        <f t="shared" si="19"/>
        <v>0</v>
      </c>
      <c r="U51" s="70">
        <f t="shared" si="20"/>
        <v>3</v>
      </c>
      <c r="V51" s="10">
        <f t="shared" si="21"/>
        <v>9</v>
      </c>
      <c r="W51">
        <f t="shared" si="4"/>
        <v>90</v>
      </c>
    </row>
    <row r="52" spans="1:90">
      <c r="A52" s="47" t="s">
        <v>113</v>
      </c>
      <c r="B52">
        <v>0.33</v>
      </c>
      <c r="C52">
        <v>0</v>
      </c>
      <c r="D52">
        <v>0.33</v>
      </c>
      <c r="E52">
        <v>0.67</v>
      </c>
      <c r="F52">
        <v>0.33</v>
      </c>
      <c r="G52">
        <v>0.33</v>
      </c>
      <c r="H52">
        <v>0.33</v>
      </c>
      <c r="I52">
        <v>0.67</v>
      </c>
      <c r="J52">
        <v>0.67</v>
      </c>
      <c r="K52">
        <v>0.67</v>
      </c>
      <c r="L52">
        <v>0.33</v>
      </c>
      <c r="N52" s="50">
        <v>0.67</v>
      </c>
      <c r="O52">
        <f t="shared" si="24"/>
        <v>0.44416666666666665</v>
      </c>
      <c r="P52" s="2">
        <f t="shared" si="25"/>
        <v>0.33</v>
      </c>
      <c r="Q52">
        <f t="shared" si="26"/>
        <v>0.21960536230136832</v>
      </c>
      <c r="R52" s="2">
        <f t="shared" si="27"/>
        <v>0.17</v>
      </c>
      <c r="T52" s="10">
        <f t="shared" si="19"/>
        <v>0</v>
      </c>
      <c r="U52" s="70">
        <f t="shared" si="20"/>
        <v>7</v>
      </c>
      <c r="V52" s="10">
        <f t="shared" si="21"/>
        <v>5</v>
      </c>
      <c r="W52">
        <f t="shared" si="4"/>
        <v>74</v>
      </c>
      <c r="AQ52" s="1"/>
      <c r="AZ52" t="s">
        <v>14</v>
      </c>
      <c r="BA52" s="1" t="e">
        <f>(BD50-BA48)/(1-BA48)</f>
        <v>#REF!</v>
      </c>
      <c r="BE52" t="e">
        <f>SQRT(2)*SQRT(BE46^2-BE47)/BE46/SQRT(40*10*9)</f>
        <v>#REF!</v>
      </c>
      <c r="BG52" t="s">
        <v>24</v>
      </c>
      <c r="CH52" s="1"/>
    </row>
    <row r="53" spans="1:90">
      <c r="A53" s="47" t="s">
        <v>114</v>
      </c>
      <c r="B53">
        <v>0.67</v>
      </c>
      <c r="C53">
        <v>0.33</v>
      </c>
      <c r="D53">
        <v>0.33</v>
      </c>
      <c r="E53">
        <v>0</v>
      </c>
      <c r="F53">
        <v>0.33</v>
      </c>
      <c r="G53">
        <v>0.33</v>
      </c>
      <c r="H53">
        <v>0.33</v>
      </c>
      <c r="I53">
        <v>0.33</v>
      </c>
      <c r="J53">
        <v>0.67</v>
      </c>
      <c r="K53">
        <v>0.33</v>
      </c>
      <c r="L53">
        <v>0.33</v>
      </c>
      <c r="N53" s="50">
        <v>0.33</v>
      </c>
      <c r="O53">
        <f t="shared" si="24"/>
        <v>0.35916666666666669</v>
      </c>
      <c r="P53" s="2">
        <f t="shared" si="25"/>
        <v>0.33</v>
      </c>
      <c r="Q53">
        <f t="shared" si="26"/>
        <v>0.17317664829633209</v>
      </c>
      <c r="R53" s="2">
        <f t="shared" si="27"/>
        <v>0</v>
      </c>
      <c r="T53" s="10">
        <f t="shared" si="19"/>
        <v>0</v>
      </c>
      <c r="U53" s="70">
        <f t="shared" si="20"/>
        <v>10</v>
      </c>
      <c r="V53" s="10">
        <f t="shared" si="21"/>
        <v>2</v>
      </c>
      <c r="W53">
        <f t="shared" si="4"/>
        <v>104</v>
      </c>
      <c r="BE53" s="2" t="e">
        <f>BA52/BE52</f>
        <v>#REF!</v>
      </c>
      <c r="BF53" s="2"/>
      <c r="BG53" t="s">
        <v>25</v>
      </c>
      <c r="CL53" s="2"/>
    </row>
    <row r="54" spans="1:90">
      <c r="A54" s="47" t="s">
        <v>115</v>
      </c>
      <c r="B54">
        <v>0.33</v>
      </c>
      <c r="C54">
        <v>0</v>
      </c>
      <c r="D54">
        <v>0.67</v>
      </c>
      <c r="E54">
        <v>0.67</v>
      </c>
      <c r="F54">
        <v>0.33</v>
      </c>
      <c r="G54">
        <v>0.33</v>
      </c>
      <c r="H54">
        <v>0.67</v>
      </c>
      <c r="I54">
        <v>0.33</v>
      </c>
      <c r="J54">
        <v>0.33</v>
      </c>
      <c r="K54">
        <v>0.33</v>
      </c>
      <c r="L54">
        <v>0.33</v>
      </c>
      <c r="N54" s="50">
        <v>-0.33</v>
      </c>
      <c r="O54">
        <f t="shared" si="24"/>
        <v>0.33250000000000002</v>
      </c>
      <c r="P54" s="2">
        <f t="shared" si="25"/>
        <v>0.33</v>
      </c>
      <c r="Q54">
        <f t="shared" si="26"/>
        <v>0.28464092212022957</v>
      </c>
      <c r="R54" s="2">
        <f t="shared" si="27"/>
        <v>4.250000000000001E-2</v>
      </c>
      <c r="T54" s="10">
        <f t="shared" si="19"/>
        <v>0</v>
      </c>
      <c r="U54" s="70">
        <f t="shared" si="20"/>
        <v>9</v>
      </c>
      <c r="V54" s="10">
        <f t="shared" si="21"/>
        <v>3</v>
      </c>
      <c r="W54">
        <f t="shared" si="4"/>
        <v>90</v>
      </c>
    </row>
    <row r="55" spans="1:90">
      <c r="A55" s="47" t="s">
        <v>116</v>
      </c>
      <c r="B55">
        <v>1</v>
      </c>
      <c r="C55">
        <v>0.33</v>
      </c>
      <c r="D55">
        <v>0.67</v>
      </c>
      <c r="E55">
        <v>1</v>
      </c>
      <c r="F55">
        <v>0.67</v>
      </c>
      <c r="G55">
        <v>0.67</v>
      </c>
      <c r="H55">
        <v>0.33</v>
      </c>
      <c r="I55">
        <v>1</v>
      </c>
      <c r="J55">
        <v>1</v>
      </c>
      <c r="K55">
        <v>0.67</v>
      </c>
      <c r="L55">
        <v>1</v>
      </c>
      <c r="N55" s="50">
        <v>0.33</v>
      </c>
      <c r="O55">
        <f t="shared" si="24"/>
        <v>0.72250000000000003</v>
      </c>
      <c r="P55" s="2">
        <f t="shared" si="25"/>
        <v>0.67</v>
      </c>
      <c r="Q55">
        <f t="shared" si="26"/>
        <v>0.2793214179855435</v>
      </c>
      <c r="R55" s="2">
        <f t="shared" si="27"/>
        <v>0.20750000000000002</v>
      </c>
      <c r="T55" s="10">
        <f t="shared" si="19"/>
        <v>0</v>
      </c>
      <c r="U55" s="70">
        <f t="shared" si="20"/>
        <v>3</v>
      </c>
      <c r="V55" s="10">
        <f t="shared" si="21"/>
        <v>9</v>
      </c>
      <c r="W55">
        <f t="shared" si="4"/>
        <v>90</v>
      </c>
    </row>
    <row r="56" spans="1:90">
      <c r="A56" s="47" t="s">
        <v>117</v>
      </c>
      <c r="B56">
        <v>-0.67</v>
      </c>
      <c r="C56">
        <v>0.33</v>
      </c>
      <c r="D56">
        <v>0.33</v>
      </c>
      <c r="E56">
        <v>0.33</v>
      </c>
      <c r="F56">
        <v>0.33</v>
      </c>
      <c r="G56">
        <v>0</v>
      </c>
      <c r="H56">
        <v>0.33</v>
      </c>
      <c r="I56">
        <v>0.67</v>
      </c>
      <c r="J56">
        <v>0.33</v>
      </c>
      <c r="K56">
        <v>0.33</v>
      </c>
      <c r="L56">
        <v>0</v>
      </c>
      <c r="N56" s="50">
        <v>0</v>
      </c>
      <c r="O56">
        <f t="shared" si="24"/>
        <v>0.1925</v>
      </c>
      <c r="P56" s="2">
        <f t="shared" si="25"/>
        <v>0.33</v>
      </c>
      <c r="Q56">
        <f t="shared" si="26"/>
        <v>0.33240514709941216</v>
      </c>
      <c r="R56" s="2">
        <f t="shared" si="27"/>
        <v>0.16500000000000001</v>
      </c>
      <c r="T56" s="10">
        <f t="shared" si="19"/>
        <v>1</v>
      </c>
      <c r="U56" s="70">
        <f t="shared" si="20"/>
        <v>10</v>
      </c>
      <c r="V56" s="10">
        <f t="shared" si="21"/>
        <v>1</v>
      </c>
      <c r="W56">
        <f t="shared" si="4"/>
        <v>102</v>
      </c>
    </row>
    <row r="57" spans="1:90">
      <c r="A57" s="47" t="s">
        <v>118</v>
      </c>
      <c r="B57">
        <v>0.33</v>
      </c>
      <c r="C57">
        <v>0.33</v>
      </c>
      <c r="D57">
        <v>0.67</v>
      </c>
      <c r="E57">
        <v>0.33</v>
      </c>
      <c r="F57">
        <v>1</v>
      </c>
      <c r="G57">
        <v>0.67</v>
      </c>
      <c r="H57">
        <v>0.67</v>
      </c>
      <c r="I57">
        <v>0.67</v>
      </c>
      <c r="J57">
        <v>1</v>
      </c>
      <c r="K57">
        <v>0.33</v>
      </c>
      <c r="L57">
        <v>1</v>
      </c>
      <c r="N57" s="50">
        <v>0</v>
      </c>
      <c r="O57">
        <f t="shared" si="24"/>
        <v>0.58333333333333337</v>
      </c>
      <c r="P57" s="2">
        <f t="shared" si="25"/>
        <v>0.67</v>
      </c>
      <c r="Q57">
        <f t="shared" si="26"/>
        <v>0.32303485129551457</v>
      </c>
      <c r="R57" s="2">
        <f t="shared" si="27"/>
        <v>0.21125000000000002</v>
      </c>
      <c r="T57" s="10">
        <f t="shared" si="19"/>
        <v>0</v>
      </c>
      <c r="U57" s="70">
        <f t="shared" si="20"/>
        <v>5</v>
      </c>
      <c r="V57" s="10">
        <f t="shared" si="21"/>
        <v>7</v>
      </c>
      <c r="W57">
        <f t="shared" si="4"/>
        <v>74</v>
      </c>
    </row>
    <row r="58" spans="1:90">
      <c r="A58" s="47" t="s">
        <v>119</v>
      </c>
      <c r="B58">
        <v>0.33</v>
      </c>
      <c r="C58">
        <v>0.33</v>
      </c>
      <c r="D58">
        <v>0.67</v>
      </c>
      <c r="E58">
        <v>0</v>
      </c>
      <c r="F58">
        <v>0.33</v>
      </c>
      <c r="G58">
        <v>0.33</v>
      </c>
      <c r="H58">
        <v>0</v>
      </c>
      <c r="I58">
        <v>-1</v>
      </c>
      <c r="J58">
        <v>0.33</v>
      </c>
      <c r="K58">
        <v>0.33</v>
      </c>
      <c r="L58">
        <v>0.33</v>
      </c>
      <c r="N58" s="50">
        <v>0</v>
      </c>
      <c r="O58">
        <f t="shared" si="24"/>
        <v>0.16500000000000004</v>
      </c>
      <c r="P58" s="2">
        <f t="shared" si="25"/>
        <v>0.33</v>
      </c>
      <c r="Q58">
        <f t="shared" si="26"/>
        <v>0.41390600601849425</v>
      </c>
      <c r="R58" s="2">
        <f t="shared" si="27"/>
        <v>0.16500000000000001</v>
      </c>
      <c r="T58" s="10">
        <f t="shared" si="19"/>
        <v>1</v>
      </c>
      <c r="U58" s="70">
        <f t="shared" si="20"/>
        <v>10</v>
      </c>
      <c r="V58" s="10">
        <f t="shared" si="21"/>
        <v>1</v>
      </c>
      <c r="W58">
        <f t="shared" si="4"/>
        <v>102</v>
      </c>
    </row>
    <row r="59" spans="1:90">
      <c r="A59" s="47" t="s">
        <v>120</v>
      </c>
      <c r="B59">
        <v>1</v>
      </c>
      <c r="C59">
        <v>0.33</v>
      </c>
      <c r="D59">
        <v>0.67</v>
      </c>
      <c r="E59">
        <v>0.33</v>
      </c>
      <c r="F59">
        <v>0.67</v>
      </c>
      <c r="G59">
        <v>0.67</v>
      </c>
      <c r="H59">
        <v>0.67</v>
      </c>
      <c r="I59">
        <v>0.67</v>
      </c>
      <c r="J59">
        <v>0.67</v>
      </c>
      <c r="K59">
        <v>0.33</v>
      </c>
      <c r="L59">
        <v>0.33</v>
      </c>
      <c r="N59" s="50">
        <v>0.33</v>
      </c>
      <c r="O59">
        <f t="shared" si="24"/>
        <v>0.55583333333333329</v>
      </c>
      <c r="P59" s="2">
        <f t="shared" si="25"/>
        <v>0.67</v>
      </c>
      <c r="Q59">
        <f t="shared" si="26"/>
        <v>0.21960536230136823</v>
      </c>
      <c r="R59" s="2">
        <f t="shared" si="27"/>
        <v>0.17</v>
      </c>
      <c r="T59" s="10">
        <f t="shared" si="19"/>
        <v>0</v>
      </c>
      <c r="U59" s="70">
        <f t="shared" si="20"/>
        <v>5</v>
      </c>
      <c r="V59" s="10">
        <f t="shared" si="21"/>
        <v>7</v>
      </c>
      <c r="W59">
        <f t="shared" si="4"/>
        <v>74</v>
      </c>
    </row>
    <row r="60" spans="1:90">
      <c r="A60" s="47" t="s">
        <v>121</v>
      </c>
      <c r="B60">
        <v>-0.67</v>
      </c>
      <c r="C60">
        <v>0</v>
      </c>
      <c r="D60">
        <v>0</v>
      </c>
      <c r="E60">
        <v>0</v>
      </c>
      <c r="F60">
        <v>-0.33</v>
      </c>
      <c r="G60">
        <v>-1</v>
      </c>
      <c r="H60">
        <v>0</v>
      </c>
      <c r="I60">
        <v>0</v>
      </c>
      <c r="J60">
        <v>0</v>
      </c>
      <c r="K60">
        <v>0</v>
      </c>
      <c r="L60">
        <v>-0.67</v>
      </c>
      <c r="N60" s="50">
        <v>-0.67</v>
      </c>
      <c r="O60">
        <f t="shared" si="24"/>
        <v>-0.27833333333333332</v>
      </c>
      <c r="P60" s="2">
        <f t="shared" si="25"/>
        <v>0</v>
      </c>
      <c r="Q60">
        <f t="shared" si="26"/>
        <v>0.37245703433314625</v>
      </c>
      <c r="R60" s="2">
        <f t="shared" si="27"/>
        <v>0.33500000000000002</v>
      </c>
      <c r="T60" s="10">
        <f t="shared" si="19"/>
        <v>4</v>
      </c>
      <c r="U60" s="70">
        <f t="shared" si="20"/>
        <v>8</v>
      </c>
      <c r="V60" s="10">
        <f t="shared" si="21"/>
        <v>0</v>
      </c>
      <c r="W60">
        <f t="shared" si="4"/>
        <v>80</v>
      </c>
    </row>
    <row r="61" spans="1:90">
      <c r="A61" s="47" t="s">
        <v>122</v>
      </c>
      <c r="B61">
        <v>0</v>
      </c>
      <c r="C61">
        <v>0.33</v>
      </c>
      <c r="D61">
        <v>0.33</v>
      </c>
      <c r="E61">
        <v>0</v>
      </c>
      <c r="F61">
        <v>0.33</v>
      </c>
      <c r="G61">
        <v>0</v>
      </c>
      <c r="H61">
        <v>-0.33</v>
      </c>
      <c r="I61">
        <v>0</v>
      </c>
      <c r="J61">
        <v>0</v>
      </c>
      <c r="K61">
        <v>0</v>
      </c>
      <c r="L61">
        <v>0.33</v>
      </c>
      <c r="N61" s="50">
        <v>-0.67</v>
      </c>
      <c r="O61">
        <f t="shared" si="24"/>
        <v>2.6666666666666661E-2</v>
      </c>
      <c r="P61" s="2">
        <f t="shared" si="25"/>
        <v>0</v>
      </c>
      <c r="Q61">
        <f t="shared" si="26"/>
        <v>0.29922121136933683</v>
      </c>
      <c r="R61" s="2">
        <f t="shared" si="27"/>
        <v>0.16500000000000001</v>
      </c>
      <c r="T61" s="10">
        <f t="shared" si="19"/>
        <v>1</v>
      </c>
      <c r="U61" s="70">
        <f t="shared" si="20"/>
        <v>11</v>
      </c>
      <c r="V61" s="10">
        <f t="shared" si="21"/>
        <v>0</v>
      </c>
      <c r="W61">
        <f t="shared" si="4"/>
        <v>122</v>
      </c>
    </row>
    <row r="62" spans="1:90">
      <c r="A62" s="47" t="s">
        <v>123</v>
      </c>
      <c r="B62">
        <v>-1</v>
      </c>
      <c r="C62">
        <v>0</v>
      </c>
      <c r="D62">
        <v>-0.33</v>
      </c>
      <c r="E62">
        <v>-1</v>
      </c>
      <c r="F62">
        <v>-0.33</v>
      </c>
      <c r="G62">
        <v>-0.33</v>
      </c>
      <c r="H62">
        <v>0.33</v>
      </c>
      <c r="I62">
        <v>-1</v>
      </c>
      <c r="J62">
        <v>0</v>
      </c>
      <c r="K62">
        <v>0</v>
      </c>
      <c r="L62">
        <v>-0.67</v>
      </c>
      <c r="N62" s="50">
        <v>0</v>
      </c>
      <c r="O62">
        <f t="shared" si="24"/>
        <v>-0.36083333333333334</v>
      </c>
      <c r="P62" s="2">
        <f t="shared" si="25"/>
        <v>-0.33</v>
      </c>
      <c r="Q62">
        <f t="shared" si="26"/>
        <v>0.45945537587914081</v>
      </c>
      <c r="R62" s="2">
        <f t="shared" si="27"/>
        <v>0.37625000000000003</v>
      </c>
      <c r="T62" s="10">
        <f t="shared" si="19"/>
        <v>4</v>
      </c>
      <c r="U62" s="70">
        <f t="shared" si="20"/>
        <v>8</v>
      </c>
      <c r="V62" s="10">
        <f t="shared" si="21"/>
        <v>0</v>
      </c>
      <c r="W62">
        <f t="shared" si="4"/>
        <v>80</v>
      </c>
    </row>
    <row r="63" spans="1:90">
      <c r="A63" s="47" t="s">
        <v>124</v>
      </c>
      <c r="B63">
        <v>-1</v>
      </c>
      <c r="C63">
        <v>0</v>
      </c>
      <c r="D63">
        <v>0</v>
      </c>
      <c r="E63">
        <v>-0.33</v>
      </c>
      <c r="F63">
        <v>0</v>
      </c>
      <c r="G63">
        <v>0</v>
      </c>
      <c r="H63">
        <v>-0.33</v>
      </c>
      <c r="I63">
        <v>-0.67</v>
      </c>
      <c r="J63">
        <v>0</v>
      </c>
      <c r="K63">
        <v>0</v>
      </c>
      <c r="L63">
        <v>-0.33</v>
      </c>
      <c r="N63" s="50">
        <v>0</v>
      </c>
      <c r="O63">
        <f t="shared" si="24"/>
        <v>-0.22166666666666668</v>
      </c>
      <c r="P63" s="2">
        <f t="shared" si="25"/>
        <v>0</v>
      </c>
      <c r="Q63">
        <f t="shared" si="26"/>
        <v>0.32835217604753519</v>
      </c>
      <c r="R63" s="2">
        <f t="shared" si="27"/>
        <v>0.16500000000000001</v>
      </c>
      <c r="T63" s="10">
        <f t="shared" si="19"/>
        <v>2</v>
      </c>
      <c r="U63" s="70">
        <f t="shared" si="20"/>
        <v>10</v>
      </c>
      <c r="V63" s="10">
        <f t="shared" si="21"/>
        <v>0</v>
      </c>
      <c r="W63">
        <f t="shared" si="4"/>
        <v>104</v>
      </c>
    </row>
    <row r="64" spans="1:90">
      <c r="A64" s="47" t="s">
        <v>125</v>
      </c>
      <c r="B64">
        <v>-0.67</v>
      </c>
      <c r="C64">
        <v>-0.33</v>
      </c>
      <c r="D64">
        <v>-0.33</v>
      </c>
      <c r="E64">
        <v>0</v>
      </c>
      <c r="F64">
        <v>0</v>
      </c>
      <c r="G64">
        <v>0</v>
      </c>
      <c r="H64">
        <v>-1</v>
      </c>
      <c r="I64">
        <v>-0.67</v>
      </c>
      <c r="J64">
        <v>0</v>
      </c>
      <c r="K64">
        <v>0</v>
      </c>
      <c r="L64">
        <v>-0.33</v>
      </c>
      <c r="N64" s="50">
        <v>-0.33</v>
      </c>
      <c r="O64">
        <f t="shared" si="24"/>
        <v>-0.30499999999999999</v>
      </c>
      <c r="P64" s="2">
        <f t="shared" si="25"/>
        <v>-0.33</v>
      </c>
      <c r="Q64">
        <f t="shared" si="26"/>
        <v>0.33263411512569568</v>
      </c>
      <c r="R64" s="2">
        <f t="shared" si="27"/>
        <v>0.20750000000000002</v>
      </c>
      <c r="T64" s="10">
        <f t="shared" si="19"/>
        <v>3</v>
      </c>
      <c r="U64" s="70">
        <f t="shared" si="20"/>
        <v>9</v>
      </c>
      <c r="V64" s="10">
        <f t="shared" si="21"/>
        <v>0</v>
      </c>
      <c r="W64">
        <f t="shared" si="4"/>
        <v>90</v>
      </c>
    </row>
    <row r="65" spans="1:23">
      <c r="A65" s="47" t="s">
        <v>126</v>
      </c>
      <c r="B65">
        <v>-0.33</v>
      </c>
      <c r="C65">
        <v>0</v>
      </c>
      <c r="D65">
        <v>0.33</v>
      </c>
      <c r="E65">
        <v>0</v>
      </c>
      <c r="F65">
        <v>0</v>
      </c>
      <c r="G65">
        <v>0</v>
      </c>
      <c r="H65">
        <v>0</v>
      </c>
      <c r="I65">
        <v>-0.67</v>
      </c>
      <c r="J65">
        <v>0</v>
      </c>
      <c r="K65">
        <v>0</v>
      </c>
      <c r="L65">
        <v>0</v>
      </c>
      <c r="N65" s="50">
        <v>0</v>
      </c>
      <c r="O65">
        <f t="shared" si="24"/>
        <v>-5.5833333333333339E-2</v>
      </c>
      <c r="P65" s="2">
        <f t="shared" si="25"/>
        <v>0</v>
      </c>
      <c r="Q65">
        <f t="shared" si="26"/>
        <v>0.23918263593608408</v>
      </c>
      <c r="R65" s="2">
        <f t="shared" si="27"/>
        <v>0</v>
      </c>
      <c r="T65" s="10">
        <f t="shared" si="19"/>
        <v>1</v>
      </c>
      <c r="U65" s="70">
        <f t="shared" si="20"/>
        <v>11</v>
      </c>
      <c r="V65" s="10">
        <f t="shared" si="21"/>
        <v>0</v>
      </c>
      <c r="W65">
        <f t="shared" si="4"/>
        <v>122</v>
      </c>
    </row>
    <row r="66" spans="1:23">
      <c r="A66" s="47" t="s">
        <v>127</v>
      </c>
      <c r="B66">
        <v>-0.67</v>
      </c>
      <c r="C66">
        <v>0</v>
      </c>
      <c r="D66">
        <v>0</v>
      </c>
      <c r="E66">
        <v>-1</v>
      </c>
      <c r="F66">
        <v>0</v>
      </c>
      <c r="G66">
        <v>0.33</v>
      </c>
      <c r="H66">
        <v>0</v>
      </c>
      <c r="I66">
        <v>-0.33</v>
      </c>
      <c r="J66">
        <v>0</v>
      </c>
      <c r="K66">
        <v>0</v>
      </c>
      <c r="L66">
        <v>0</v>
      </c>
      <c r="N66" s="50">
        <v>0</v>
      </c>
      <c r="O66">
        <f t="shared" si="24"/>
        <v>-0.13916666666666666</v>
      </c>
      <c r="P66" s="2">
        <f t="shared" si="25"/>
        <v>0</v>
      </c>
      <c r="Q66">
        <f t="shared" si="26"/>
        <v>0.36109576501968493</v>
      </c>
      <c r="R66" s="2">
        <f t="shared" si="27"/>
        <v>4.1250000000000009E-2</v>
      </c>
      <c r="T66" s="10">
        <f t="shared" si="19"/>
        <v>2</v>
      </c>
      <c r="U66" s="70">
        <f t="shared" si="20"/>
        <v>10</v>
      </c>
      <c r="V66" s="10">
        <f t="shared" si="21"/>
        <v>0</v>
      </c>
      <c r="W66">
        <f t="shared" si="4"/>
        <v>104</v>
      </c>
    </row>
    <row r="67" spans="1:23">
      <c r="A67" s="47" t="s">
        <v>128</v>
      </c>
      <c r="B67">
        <v>-0.67</v>
      </c>
      <c r="C67">
        <v>0</v>
      </c>
      <c r="D67">
        <v>0.33</v>
      </c>
      <c r="E67">
        <v>-0.67</v>
      </c>
      <c r="F67">
        <v>0</v>
      </c>
      <c r="G67">
        <v>0</v>
      </c>
      <c r="H67">
        <v>-0.67</v>
      </c>
      <c r="I67">
        <v>-0.33</v>
      </c>
      <c r="J67">
        <v>-1</v>
      </c>
      <c r="K67">
        <v>0</v>
      </c>
      <c r="L67">
        <v>0</v>
      </c>
      <c r="N67" s="50">
        <v>-1</v>
      </c>
      <c r="O67">
        <f t="shared" si="24"/>
        <v>-0.33416666666666667</v>
      </c>
      <c r="P67" s="2">
        <f t="shared" si="25"/>
        <v>-0.16500000000000001</v>
      </c>
      <c r="Q67">
        <f t="shared" si="26"/>
        <v>0.44969602527876007</v>
      </c>
      <c r="R67" s="2">
        <f t="shared" si="27"/>
        <v>0.33500000000000002</v>
      </c>
      <c r="T67" s="10">
        <f t="shared" si="19"/>
        <v>5</v>
      </c>
      <c r="U67" s="70">
        <f t="shared" si="20"/>
        <v>7</v>
      </c>
      <c r="V67" s="10">
        <f t="shared" si="21"/>
        <v>0</v>
      </c>
      <c r="W67">
        <f t="shared" si="4"/>
        <v>74</v>
      </c>
    </row>
    <row r="68" spans="1:23">
      <c r="A68" s="47" t="s">
        <v>129</v>
      </c>
      <c r="B68">
        <v>0.33</v>
      </c>
      <c r="C68">
        <v>0.33</v>
      </c>
      <c r="D68">
        <v>0.33</v>
      </c>
      <c r="E68">
        <v>0.33</v>
      </c>
      <c r="F68">
        <v>0.33</v>
      </c>
      <c r="G68">
        <v>0.33</v>
      </c>
      <c r="H68">
        <v>0.67</v>
      </c>
      <c r="I68">
        <v>0.33</v>
      </c>
      <c r="J68">
        <v>0.67</v>
      </c>
      <c r="K68">
        <v>0.33</v>
      </c>
      <c r="L68">
        <v>0</v>
      </c>
      <c r="N68" s="50">
        <v>0.33</v>
      </c>
      <c r="O68">
        <f t="shared" ref="O68:O99" si="28">AVERAGE(B68:N68)</f>
        <v>0.35916666666666669</v>
      </c>
      <c r="P68" s="2">
        <f t="shared" ref="P68:P99" si="29">MEDIAN(B68:N68)</f>
        <v>0.33</v>
      </c>
      <c r="Q68">
        <f t="shared" ref="Q68:Q99" si="30">STDEV(B68:N68)</f>
        <v>0.17317664829633209</v>
      </c>
      <c r="R68" s="2">
        <f t="shared" ref="R68:R99" si="31">(PERCENTILE(B68:N68,0.75)-PERCENTILE(B68:N68,0.25))/2</f>
        <v>0</v>
      </c>
      <c r="T68" s="10">
        <f t="shared" si="19"/>
        <v>0</v>
      </c>
      <c r="U68" s="70">
        <f t="shared" si="20"/>
        <v>10</v>
      </c>
      <c r="V68" s="10">
        <f t="shared" si="21"/>
        <v>2</v>
      </c>
      <c r="W68">
        <f t="shared" ref="W68:W131" si="32">SUM(T68*T68,U68*U68,V68*V68)</f>
        <v>104</v>
      </c>
    </row>
    <row r="69" spans="1:23">
      <c r="A69" s="47" t="s">
        <v>130</v>
      </c>
      <c r="B69">
        <v>0.33</v>
      </c>
      <c r="C69">
        <v>0.33</v>
      </c>
      <c r="D69">
        <v>0.33</v>
      </c>
      <c r="E69">
        <v>0</v>
      </c>
      <c r="F69">
        <v>0.33</v>
      </c>
      <c r="G69">
        <v>0.33</v>
      </c>
      <c r="H69">
        <v>0.33</v>
      </c>
      <c r="I69">
        <v>0.33</v>
      </c>
      <c r="J69">
        <v>0.33</v>
      </c>
      <c r="K69">
        <v>0.33</v>
      </c>
      <c r="L69">
        <v>0</v>
      </c>
      <c r="N69" s="50">
        <v>-0.33</v>
      </c>
      <c r="O69">
        <f t="shared" si="28"/>
        <v>0.22</v>
      </c>
      <c r="P69" s="2">
        <f t="shared" si="29"/>
        <v>0.33</v>
      </c>
      <c r="Q69">
        <f t="shared" si="30"/>
        <v>0.21494185260204679</v>
      </c>
      <c r="R69" s="2">
        <f t="shared" si="31"/>
        <v>4.1250000000000009E-2</v>
      </c>
      <c r="T69" s="10">
        <f t="shared" ref="T69:T132" si="33">IF(B69&lt;-0.6,1,0)+IF(C69&lt;-0.6,1,0)+IF(D69&lt;-0.6,1,0)+IF(E69&lt;-0.6,1,0)+IF(F69&lt;-0.6,1,0)+IF(G69&lt;-0.6,1,0)+IF(H69&lt;-0.6,1,0)+IF(I69&lt;-0.6,1,0)+IF(J69&lt;-0.6,1,0)+IF(K69&lt;-0.6,1,0)+IF(L69&lt;-0.6,1,0)+IF(N69&lt;-0.6,1,0)</f>
        <v>0</v>
      </c>
      <c r="U69" s="70">
        <f t="shared" ref="U69:U132" si="34">12-T69-V69</f>
        <v>12</v>
      </c>
      <c r="V69" s="10">
        <f t="shared" ref="V69:V132" si="35">IF(B69&gt;0.6,1,0)+IF(C69&gt;0.6,1,0)+IF(D69&gt;0.6,1,0)+IF(E69&gt;0.6,1,0)+IF(F69&gt;0.6,1,0)+IF(G69&gt;0.6,1,0)+IF(H69&gt;0.6,1,0)+IF(I69&gt;0.6,1,0)+IF(J69&gt;0.6,1,0)+IF(K69&gt;0.6,1,0)+IF(L69&gt;0.6,1,0)+IF(N69&gt;0.6,1,0)</f>
        <v>0</v>
      </c>
      <c r="W69">
        <f t="shared" si="32"/>
        <v>144</v>
      </c>
    </row>
    <row r="70" spans="1:23">
      <c r="A70" s="47" t="s">
        <v>131</v>
      </c>
      <c r="B70">
        <v>0.33</v>
      </c>
      <c r="C70">
        <v>0.33</v>
      </c>
      <c r="D70">
        <v>0.67</v>
      </c>
      <c r="E70">
        <v>0.67</v>
      </c>
      <c r="F70">
        <v>0.33</v>
      </c>
      <c r="G70">
        <v>0.33</v>
      </c>
      <c r="H70">
        <v>0.33</v>
      </c>
      <c r="I70">
        <v>-0.33</v>
      </c>
      <c r="J70">
        <v>0.33</v>
      </c>
      <c r="K70">
        <v>0.33</v>
      </c>
      <c r="L70">
        <v>0</v>
      </c>
      <c r="N70" s="50">
        <v>0.33</v>
      </c>
      <c r="O70">
        <f t="shared" si="28"/>
        <v>0.3041666666666667</v>
      </c>
      <c r="P70" s="2">
        <f t="shared" si="29"/>
        <v>0.33</v>
      </c>
      <c r="Q70">
        <f t="shared" si="30"/>
        <v>0.26417825708250764</v>
      </c>
      <c r="R70" s="2">
        <f t="shared" si="31"/>
        <v>0</v>
      </c>
      <c r="T70" s="10">
        <f t="shared" si="33"/>
        <v>0</v>
      </c>
      <c r="U70" s="70">
        <f t="shared" si="34"/>
        <v>10</v>
      </c>
      <c r="V70" s="10">
        <f t="shared" si="35"/>
        <v>2</v>
      </c>
      <c r="W70">
        <f t="shared" si="32"/>
        <v>104</v>
      </c>
    </row>
    <row r="71" spans="1:23">
      <c r="A71" s="47" t="s">
        <v>132</v>
      </c>
      <c r="B71">
        <v>-0.67</v>
      </c>
      <c r="C71">
        <v>-0.33</v>
      </c>
      <c r="D71">
        <v>0.67</v>
      </c>
      <c r="E71">
        <v>0</v>
      </c>
      <c r="F71">
        <v>0.33</v>
      </c>
      <c r="G71">
        <v>0.33</v>
      </c>
      <c r="H71">
        <v>-0.33</v>
      </c>
      <c r="I71">
        <v>0</v>
      </c>
      <c r="J71">
        <v>0.33</v>
      </c>
      <c r="K71">
        <v>0.33</v>
      </c>
      <c r="L71">
        <v>0</v>
      </c>
      <c r="N71" s="50">
        <v>-0.33</v>
      </c>
      <c r="O71">
        <f t="shared" si="28"/>
        <v>2.7500000000000011E-2</v>
      </c>
      <c r="P71" s="2">
        <f t="shared" si="29"/>
        <v>0</v>
      </c>
      <c r="Q71">
        <f t="shared" si="30"/>
        <v>0.38741861315401699</v>
      </c>
      <c r="R71" s="2">
        <f t="shared" si="31"/>
        <v>0.33</v>
      </c>
      <c r="T71" s="10">
        <f t="shared" si="33"/>
        <v>1</v>
      </c>
      <c r="U71" s="70">
        <f t="shared" si="34"/>
        <v>10</v>
      </c>
      <c r="V71" s="10">
        <f t="shared" si="35"/>
        <v>1</v>
      </c>
      <c r="W71">
        <f t="shared" si="32"/>
        <v>102</v>
      </c>
    </row>
    <row r="72" spans="1:23">
      <c r="A72" s="47" t="s">
        <v>133</v>
      </c>
      <c r="B72">
        <v>-0.33</v>
      </c>
      <c r="C72">
        <v>0</v>
      </c>
      <c r="D72">
        <v>0.33</v>
      </c>
      <c r="E72">
        <v>0</v>
      </c>
      <c r="F72">
        <v>0.33</v>
      </c>
      <c r="G72">
        <v>0.33</v>
      </c>
      <c r="H72">
        <v>0.67</v>
      </c>
      <c r="I72">
        <v>0</v>
      </c>
      <c r="J72">
        <v>0.33</v>
      </c>
      <c r="K72">
        <v>1</v>
      </c>
      <c r="L72">
        <v>0.33</v>
      </c>
      <c r="N72" s="50">
        <v>-0.33</v>
      </c>
      <c r="O72">
        <f t="shared" si="28"/>
        <v>0.22166666666666668</v>
      </c>
      <c r="P72" s="2">
        <f t="shared" si="29"/>
        <v>0.33</v>
      </c>
      <c r="Q72">
        <f t="shared" si="30"/>
        <v>0.38394680818461235</v>
      </c>
      <c r="R72" s="2">
        <f t="shared" si="31"/>
        <v>0.16500000000000001</v>
      </c>
      <c r="T72" s="10">
        <f t="shared" si="33"/>
        <v>0</v>
      </c>
      <c r="U72" s="70">
        <f t="shared" si="34"/>
        <v>10</v>
      </c>
      <c r="V72" s="10">
        <f t="shared" si="35"/>
        <v>2</v>
      </c>
      <c r="W72">
        <f t="shared" si="32"/>
        <v>104</v>
      </c>
    </row>
    <row r="73" spans="1:23">
      <c r="A73" s="47" t="s">
        <v>134</v>
      </c>
      <c r="B73">
        <v>0.33</v>
      </c>
      <c r="C73">
        <v>0.33</v>
      </c>
      <c r="D73">
        <v>0.67</v>
      </c>
      <c r="E73">
        <v>0</v>
      </c>
      <c r="F73">
        <v>0.33</v>
      </c>
      <c r="G73">
        <v>0.33</v>
      </c>
      <c r="H73">
        <v>-0.33</v>
      </c>
      <c r="I73">
        <v>0.33</v>
      </c>
      <c r="J73">
        <v>0.33</v>
      </c>
      <c r="K73">
        <v>0.33</v>
      </c>
      <c r="L73">
        <v>0.67</v>
      </c>
      <c r="N73" s="50">
        <v>-0.33</v>
      </c>
      <c r="O73">
        <f t="shared" si="28"/>
        <v>0.24916666666666668</v>
      </c>
      <c r="P73" s="2">
        <f t="shared" si="29"/>
        <v>0.33</v>
      </c>
      <c r="Q73">
        <f t="shared" si="30"/>
        <v>0.3209207869788922</v>
      </c>
      <c r="R73" s="2">
        <f t="shared" si="31"/>
        <v>4.1250000000000009E-2</v>
      </c>
      <c r="T73" s="10">
        <f t="shared" si="33"/>
        <v>0</v>
      </c>
      <c r="U73" s="70">
        <f t="shared" si="34"/>
        <v>10</v>
      </c>
      <c r="V73" s="10">
        <f t="shared" si="35"/>
        <v>2</v>
      </c>
      <c r="W73">
        <f t="shared" si="32"/>
        <v>104</v>
      </c>
    </row>
    <row r="74" spans="1:23">
      <c r="A74" s="47" t="s">
        <v>135</v>
      </c>
      <c r="B74">
        <v>0.33</v>
      </c>
      <c r="C74">
        <v>0.33</v>
      </c>
      <c r="D74">
        <v>0.33</v>
      </c>
      <c r="E74">
        <v>-0.67</v>
      </c>
      <c r="F74">
        <v>0</v>
      </c>
      <c r="G74">
        <v>0.33</v>
      </c>
      <c r="H74">
        <v>0.33</v>
      </c>
      <c r="I74">
        <v>-0.67</v>
      </c>
      <c r="J74">
        <v>0</v>
      </c>
      <c r="K74">
        <v>0.33</v>
      </c>
      <c r="L74">
        <v>0.33</v>
      </c>
      <c r="N74" s="50">
        <v>-0.67</v>
      </c>
      <c r="O74">
        <f t="shared" si="28"/>
        <v>2.4999999999999994E-2</v>
      </c>
      <c r="P74" s="2">
        <f t="shared" si="29"/>
        <v>0.33</v>
      </c>
      <c r="Q74">
        <f t="shared" si="30"/>
        <v>0.43708746784305602</v>
      </c>
      <c r="R74" s="2">
        <f t="shared" si="31"/>
        <v>0.24875</v>
      </c>
      <c r="T74" s="10">
        <f t="shared" si="33"/>
        <v>3</v>
      </c>
      <c r="U74" s="70">
        <f t="shared" si="34"/>
        <v>9</v>
      </c>
      <c r="V74" s="10">
        <f t="shared" si="35"/>
        <v>0</v>
      </c>
      <c r="W74">
        <f t="shared" si="32"/>
        <v>90</v>
      </c>
    </row>
    <row r="75" spans="1:23">
      <c r="A75" s="47" t="s">
        <v>136</v>
      </c>
      <c r="B75">
        <v>-0.67</v>
      </c>
      <c r="C75">
        <v>0.33</v>
      </c>
      <c r="D75">
        <v>0.33</v>
      </c>
      <c r="E75">
        <v>0.33</v>
      </c>
      <c r="F75">
        <v>0.33</v>
      </c>
      <c r="G75">
        <v>0.33</v>
      </c>
      <c r="H75">
        <v>0.33</v>
      </c>
      <c r="I75">
        <v>0</v>
      </c>
      <c r="J75">
        <v>0</v>
      </c>
      <c r="K75">
        <v>1</v>
      </c>
      <c r="L75">
        <v>0.33</v>
      </c>
      <c r="N75" s="50">
        <v>-0.67</v>
      </c>
      <c r="O75">
        <f t="shared" si="28"/>
        <v>0.16416666666666668</v>
      </c>
      <c r="P75" s="2">
        <f t="shared" si="29"/>
        <v>0.33</v>
      </c>
      <c r="Q75">
        <f t="shared" si="30"/>
        <v>0.46089751046356842</v>
      </c>
      <c r="R75" s="2">
        <f t="shared" si="31"/>
        <v>0.16500000000000001</v>
      </c>
      <c r="T75" s="10">
        <f t="shared" si="33"/>
        <v>2</v>
      </c>
      <c r="U75" s="70">
        <f t="shared" si="34"/>
        <v>9</v>
      </c>
      <c r="V75" s="10">
        <f t="shared" si="35"/>
        <v>1</v>
      </c>
      <c r="W75">
        <f t="shared" si="32"/>
        <v>86</v>
      </c>
    </row>
    <row r="76" spans="1:23">
      <c r="A76" s="47" t="s">
        <v>137</v>
      </c>
      <c r="B76">
        <v>-0.67</v>
      </c>
      <c r="C76">
        <v>0</v>
      </c>
      <c r="D76">
        <v>0.33</v>
      </c>
      <c r="E76">
        <v>-1</v>
      </c>
      <c r="F76">
        <v>0</v>
      </c>
      <c r="G76">
        <v>0.33</v>
      </c>
      <c r="H76">
        <v>-0.33</v>
      </c>
      <c r="I76">
        <v>0</v>
      </c>
      <c r="J76">
        <v>0</v>
      </c>
      <c r="K76">
        <v>0.33</v>
      </c>
      <c r="L76">
        <v>0.67</v>
      </c>
      <c r="N76" s="50">
        <v>-0.67</v>
      </c>
      <c r="O76">
        <f t="shared" si="28"/>
        <v>-8.4166666666666667E-2</v>
      </c>
      <c r="P76" s="2">
        <f t="shared" si="29"/>
        <v>0</v>
      </c>
      <c r="Q76">
        <f t="shared" si="30"/>
        <v>0.49518515055818602</v>
      </c>
      <c r="R76" s="2">
        <f t="shared" si="31"/>
        <v>0.37250000000000005</v>
      </c>
      <c r="T76" s="10">
        <f t="shared" si="33"/>
        <v>3</v>
      </c>
      <c r="U76" s="70">
        <f t="shared" si="34"/>
        <v>8</v>
      </c>
      <c r="V76" s="10">
        <f t="shared" si="35"/>
        <v>1</v>
      </c>
      <c r="W76">
        <f t="shared" si="32"/>
        <v>74</v>
      </c>
    </row>
    <row r="77" spans="1:23">
      <c r="A77" s="47" t="s">
        <v>138</v>
      </c>
      <c r="B77">
        <v>0.67</v>
      </c>
      <c r="C77">
        <v>0</v>
      </c>
      <c r="D77">
        <v>0.33</v>
      </c>
      <c r="E77">
        <v>0.33</v>
      </c>
      <c r="F77">
        <v>0.33</v>
      </c>
      <c r="G77">
        <v>0.33</v>
      </c>
      <c r="H77">
        <v>-0.67</v>
      </c>
      <c r="I77">
        <v>-0.33</v>
      </c>
      <c r="J77">
        <v>0</v>
      </c>
      <c r="K77">
        <v>0.33</v>
      </c>
      <c r="L77">
        <v>0.33</v>
      </c>
      <c r="N77" s="50">
        <v>0</v>
      </c>
      <c r="O77">
        <f t="shared" si="28"/>
        <v>0.13750000000000004</v>
      </c>
      <c r="P77" s="2">
        <f t="shared" si="29"/>
        <v>0.33</v>
      </c>
      <c r="Q77">
        <f t="shared" si="30"/>
        <v>0.36096146860597433</v>
      </c>
      <c r="R77" s="2">
        <f t="shared" si="31"/>
        <v>0.16500000000000001</v>
      </c>
      <c r="T77" s="10">
        <f t="shared" si="33"/>
        <v>1</v>
      </c>
      <c r="U77" s="70">
        <f t="shared" si="34"/>
        <v>10</v>
      </c>
      <c r="V77" s="10">
        <f t="shared" si="35"/>
        <v>1</v>
      </c>
      <c r="W77">
        <f t="shared" si="32"/>
        <v>102</v>
      </c>
    </row>
    <row r="78" spans="1:23">
      <c r="A78" s="47" t="s">
        <v>139</v>
      </c>
      <c r="B78">
        <v>0</v>
      </c>
      <c r="C78">
        <v>0.33</v>
      </c>
      <c r="D78">
        <v>0.33</v>
      </c>
      <c r="E78">
        <v>0.33</v>
      </c>
      <c r="F78">
        <v>-0.33</v>
      </c>
      <c r="G78">
        <v>0.33</v>
      </c>
      <c r="H78">
        <v>-0.33</v>
      </c>
      <c r="I78">
        <v>0.33</v>
      </c>
      <c r="J78">
        <v>0</v>
      </c>
      <c r="K78">
        <v>0.33</v>
      </c>
      <c r="L78">
        <v>0.33</v>
      </c>
      <c r="N78" s="50">
        <v>0</v>
      </c>
      <c r="O78">
        <f t="shared" si="28"/>
        <v>0.13750000000000001</v>
      </c>
      <c r="P78" s="2">
        <f t="shared" si="29"/>
        <v>0.33</v>
      </c>
      <c r="Q78">
        <f t="shared" si="30"/>
        <v>0.26167728216259051</v>
      </c>
      <c r="R78" s="2">
        <f t="shared" si="31"/>
        <v>0.16500000000000001</v>
      </c>
      <c r="T78" s="10">
        <f t="shared" si="33"/>
        <v>0</v>
      </c>
      <c r="U78" s="70">
        <f t="shared" si="34"/>
        <v>12</v>
      </c>
      <c r="V78" s="10">
        <f t="shared" si="35"/>
        <v>0</v>
      </c>
      <c r="W78">
        <f t="shared" si="32"/>
        <v>144</v>
      </c>
    </row>
    <row r="79" spans="1:23">
      <c r="A79" s="47" t="s">
        <v>140</v>
      </c>
      <c r="B79">
        <v>-0.67</v>
      </c>
      <c r="C79">
        <v>-0.67</v>
      </c>
      <c r="D79">
        <v>-0.33</v>
      </c>
      <c r="E79">
        <v>-0.33</v>
      </c>
      <c r="F79">
        <v>-0.33</v>
      </c>
      <c r="G79">
        <v>-0.67</v>
      </c>
      <c r="H79">
        <v>-0.33</v>
      </c>
      <c r="I79">
        <v>0</v>
      </c>
      <c r="J79">
        <v>-1</v>
      </c>
      <c r="K79">
        <v>-1</v>
      </c>
      <c r="L79">
        <v>-1</v>
      </c>
      <c r="N79" s="50">
        <v>0</v>
      </c>
      <c r="O79">
        <f t="shared" si="28"/>
        <v>-0.52749999999999997</v>
      </c>
      <c r="P79" s="2">
        <f t="shared" si="29"/>
        <v>-0.5</v>
      </c>
      <c r="Q79">
        <f t="shared" si="30"/>
        <v>0.36221854277117393</v>
      </c>
      <c r="R79" s="2">
        <f t="shared" si="31"/>
        <v>0.21125000000000002</v>
      </c>
      <c r="T79" s="10">
        <f t="shared" si="33"/>
        <v>6</v>
      </c>
      <c r="U79" s="70">
        <f t="shared" si="34"/>
        <v>6</v>
      </c>
      <c r="V79" s="10">
        <f t="shared" si="35"/>
        <v>0</v>
      </c>
      <c r="W79">
        <f t="shared" si="32"/>
        <v>72</v>
      </c>
    </row>
    <row r="80" spans="1:23">
      <c r="A80" s="47" t="s">
        <v>141</v>
      </c>
      <c r="B80">
        <v>-0.67</v>
      </c>
      <c r="C80">
        <v>0</v>
      </c>
      <c r="D80">
        <v>0</v>
      </c>
      <c r="E80">
        <v>0.33</v>
      </c>
      <c r="F80">
        <v>0.33</v>
      </c>
      <c r="G80">
        <v>0.33</v>
      </c>
      <c r="H80">
        <v>-0.67</v>
      </c>
      <c r="I80">
        <v>-0.33</v>
      </c>
      <c r="J80">
        <v>-0.67</v>
      </c>
      <c r="K80">
        <v>0</v>
      </c>
      <c r="L80">
        <v>0</v>
      </c>
      <c r="N80" s="50">
        <v>-0.67</v>
      </c>
      <c r="O80">
        <f t="shared" si="28"/>
        <v>-0.16833333333333333</v>
      </c>
      <c r="P80" s="2">
        <f t="shared" si="29"/>
        <v>0</v>
      </c>
      <c r="Q80">
        <f t="shared" si="30"/>
        <v>0.41463748313947985</v>
      </c>
      <c r="R80" s="2">
        <f t="shared" si="31"/>
        <v>0.37625000000000003</v>
      </c>
      <c r="T80" s="10">
        <f t="shared" si="33"/>
        <v>4</v>
      </c>
      <c r="U80" s="70">
        <f t="shared" si="34"/>
        <v>8</v>
      </c>
      <c r="V80" s="10">
        <f t="shared" si="35"/>
        <v>0</v>
      </c>
      <c r="W80">
        <f t="shared" si="32"/>
        <v>80</v>
      </c>
    </row>
    <row r="81" spans="1:23">
      <c r="A81" s="47" t="s">
        <v>142</v>
      </c>
      <c r="B81">
        <v>-1</v>
      </c>
      <c r="C81">
        <v>0</v>
      </c>
      <c r="D81">
        <v>0.33</v>
      </c>
      <c r="E81">
        <v>0.33</v>
      </c>
      <c r="F81">
        <v>-0.33</v>
      </c>
      <c r="G81">
        <v>-0.33</v>
      </c>
      <c r="H81">
        <v>0.67</v>
      </c>
      <c r="I81">
        <v>-0.67</v>
      </c>
      <c r="J81">
        <v>0</v>
      </c>
      <c r="K81">
        <v>0</v>
      </c>
      <c r="L81">
        <v>0</v>
      </c>
      <c r="N81" s="50">
        <v>-0.67</v>
      </c>
      <c r="O81">
        <f t="shared" si="28"/>
        <v>-0.13916666666666666</v>
      </c>
      <c r="P81" s="2">
        <f t="shared" si="29"/>
        <v>0</v>
      </c>
      <c r="Q81">
        <f t="shared" si="30"/>
        <v>0.48146477891257361</v>
      </c>
      <c r="R81" s="2">
        <f t="shared" si="31"/>
        <v>0.24875000000000003</v>
      </c>
      <c r="T81" s="10">
        <f t="shared" si="33"/>
        <v>3</v>
      </c>
      <c r="U81" s="70">
        <f t="shared" si="34"/>
        <v>8</v>
      </c>
      <c r="V81" s="10">
        <f t="shared" si="35"/>
        <v>1</v>
      </c>
      <c r="W81">
        <f t="shared" si="32"/>
        <v>74</v>
      </c>
    </row>
    <row r="82" spans="1:23">
      <c r="A82" s="47" t="s">
        <v>143</v>
      </c>
      <c r="B82">
        <v>0.33</v>
      </c>
      <c r="C82">
        <v>0</v>
      </c>
      <c r="D82">
        <v>-0.33</v>
      </c>
      <c r="E82">
        <v>0.33</v>
      </c>
      <c r="F82">
        <v>0.33</v>
      </c>
      <c r="G82">
        <v>0.33</v>
      </c>
      <c r="H82">
        <v>1</v>
      </c>
      <c r="I82">
        <v>1</v>
      </c>
      <c r="J82">
        <v>0</v>
      </c>
      <c r="K82">
        <v>0.67</v>
      </c>
      <c r="L82">
        <v>1</v>
      </c>
      <c r="N82" s="50">
        <v>-0.33</v>
      </c>
      <c r="O82">
        <f t="shared" si="28"/>
        <v>0.36083333333333334</v>
      </c>
      <c r="P82" s="2">
        <f t="shared" si="29"/>
        <v>0.33</v>
      </c>
      <c r="Q82">
        <f t="shared" si="30"/>
        <v>0.48051976278217995</v>
      </c>
      <c r="R82" s="2">
        <f t="shared" si="31"/>
        <v>0.37625000000000003</v>
      </c>
      <c r="T82" s="10">
        <f t="shared" si="33"/>
        <v>0</v>
      </c>
      <c r="U82" s="70">
        <f t="shared" si="34"/>
        <v>8</v>
      </c>
      <c r="V82" s="10">
        <f t="shared" si="35"/>
        <v>4</v>
      </c>
      <c r="W82">
        <f t="shared" si="32"/>
        <v>80</v>
      </c>
    </row>
    <row r="83" spans="1:23">
      <c r="A83" s="47" t="s">
        <v>144</v>
      </c>
      <c r="B83">
        <v>0.33</v>
      </c>
      <c r="C83">
        <v>0.67</v>
      </c>
      <c r="D83">
        <v>1</v>
      </c>
      <c r="E83">
        <v>0.33</v>
      </c>
      <c r="F83">
        <v>0.67</v>
      </c>
      <c r="G83">
        <v>1</v>
      </c>
      <c r="H83">
        <v>1</v>
      </c>
      <c r="I83">
        <v>0.67</v>
      </c>
      <c r="J83">
        <v>0.67</v>
      </c>
      <c r="K83">
        <v>0.67</v>
      </c>
      <c r="L83">
        <v>0.33</v>
      </c>
      <c r="N83" s="50">
        <v>0.33</v>
      </c>
      <c r="O83">
        <f t="shared" si="28"/>
        <v>0.63916666666666666</v>
      </c>
      <c r="P83" s="2">
        <f t="shared" si="29"/>
        <v>0.67</v>
      </c>
      <c r="Q83">
        <f t="shared" si="30"/>
        <v>0.26589329142391421</v>
      </c>
      <c r="R83" s="2">
        <f t="shared" si="31"/>
        <v>0.21125000000000002</v>
      </c>
      <c r="T83" s="10">
        <f t="shared" si="33"/>
        <v>0</v>
      </c>
      <c r="U83" s="70">
        <f t="shared" si="34"/>
        <v>4</v>
      </c>
      <c r="V83" s="10">
        <f t="shared" si="35"/>
        <v>8</v>
      </c>
      <c r="W83">
        <f t="shared" si="32"/>
        <v>80</v>
      </c>
    </row>
    <row r="84" spans="1:23">
      <c r="A84" s="47" t="s">
        <v>145</v>
      </c>
      <c r="B84">
        <v>1</v>
      </c>
      <c r="C84">
        <v>0.33</v>
      </c>
      <c r="D84">
        <v>1</v>
      </c>
      <c r="E84">
        <v>0.67</v>
      </c>
      <c r="F84">
        <v>0.67</v>
      </c>
      <c r="G84">
        <v>0.67</v>
      </c>
      <c r="H84">
        <v>0.67</v>
      </c>
      <c r="I84">
        <v>1</v>
      </c>
      <c r="J84">
        <v>1</v>
      </c>
      <c r="K84">
        <v>1</v>
      </c>
      <c r="L84">
        <v>0.67</v>
      </c>
      <c r="N84" s="50">
        <v>-0.33</v>
      </c>
      <c r="O84">
        <f t="shared" si="28"/>
        <v>0.6958333333333333</v>
      </c>
      <c r="P84" s="2">
        <f t="shared" si="29"/>
        <v>0.67</v>
      </c>
      <c r="Q84">
        <f t="shared" si="30"/>
        <v>0.38754374142172859</v>
      </c>
      <c r="R84" s="2">
        <f t="shared" si="31"/>
        <v>0.16499999999999998</v>
      </c>
      <c r="T84" s="10">
        <f t="shared" si="33"/>
        <v>0</v>
      </c>
      <c r="U84" s="70">
        <f t="shared" si="34"/>
        <v>2</v>
      </c>
      <c r="V84" s="10">
        <f t="shared" si="35"/>
        <v>10</v>
      </c>
      <c r="W84">
        <f t="shared" si="32"/>
        <v>104</v>
      </c>
    </row>
    <row r="85" spans="1:23">
      <c r="A85" s="47" t="s">
        <v>146</v>
      </c>
      <c r="B85">
        <v>-1</v>
      </c>
      <c r="C85">
        <v>0</v>
      </c>
      <c r="D85">
        <v>-0.33</v>
      </c>
      <c r="E85">
        <v>-1</v>
      </c>
      <c r="F85">
        <v>-0.67</v>
      </c>
      <c r="G85">
        <v>0</v>
      </c>
      <c r="H85">
        <v>-0.67</v>
      </c>
      <c r="I85">
        <v>-1</v>
      </c>
      <c r="J85">
        <v>-0.67</v>
      </c>
      <c r="K85">
        <v>-0.67</v>
      </c>
      <c r="L85">
        <v>-0.33</v>
      </c>
      <c r="N85" s="50">
        <v>-1</v>
      </c>
      <c r="O85">
        <f t="shared" si="28"/>
        <v>-0.61166666666666669</v>
      </c>
      <c r="P85" s="2">
        <f t="shared" si="29"/>
        <v>-0.67</v>
      </c>
      <c r="Q85">
        <f t="shared" si="30"/>
        <v>0.37218845014890312</v>
      </c>
      <c r="R85" s="2">
        <f t="shared" si="31"/>
        <v>0.33499999999999996</v>
      </c>
      <c r="T85" s="10">
        <f t="shared" si="33"/>
        <v>8</v>
      </c>
      <c r="U85" s="70">
        <f t="shared" si="34"/>
        <v>4</v>
      </c>
      <c r="V85" s="10">
        <f t="shared" si="35"/>
        <v>0</v>
      </c>
      <c r="W85">
        <f t="shared" si="32"/>
        <v>80</v>
      </c>
    </row>
    <row r="86" spans="1:23">
      <c r="A86" s="47" t="s">
        <v>147</v>
      </c>
      <c r="B86">
        <v>-1</v>
      </c>
      <c r="C86">
        <v>0</v>
      </c>
      <c r="D86">
        <v>-0.33</v>
      </c>
      <c r="E86">
        <v>-0.67</v>
      </c>
      <c r="F86">
        <v>0.33</v>
      </c>
      <c r="G86">
        <v>-0.67</v>
      </c>
      <c r="H86">
        <v>0</v>
      </c>
      <c r="I86">
        <v>0</v>
      </c>
      <c r="J86">
        <v>-0.67</v>
      </c>
      <c r="K86">
        <v>-1</v>
      </c>
      <c r="L86">
        <v>-0.33</v>
      </c>
      <c r="N86" s="50">
        <v>-0.67</v>
      </c>
      <c r="O86">
        <f t="shared" si="28"/>
        <v>-0.41749999999999998</v>
      </c>
      <c r="P86" s="2">
        <f t="shared" si="29"/>
        <v>-0.5</v>
      </c>
      <c r="Q86">
        <f t="shared" si="30"/>
        <v>0.42965366602331329</v>
      </c>
      <c r="R86" s="2">
        <f t="shared" si="31"/>
        <v>0.33500000000000002</v>
      </c>
      <c r="T86" s="10">
        <f t="shared" si="33"/>
        <v>6</v>
      </c>
      <c r="U86" s="70">
        <f t="shared" si="34"/>
        <v>6</v>
      </c>
      <c r="V86" s="10">
        <f t="shared" si="35"/>
        <v>0</v>
      </c>
      <c r="W86">
        <f t="shared" si="32"/>
        <v>72</v>
      </c>
    </row>
    <row r="87" spans="1:23">
      <c r="A87" s="47" t="s">
        <v>148</v>
      </c>
      <c r="B87">
        <v>-1</v>
      </c>
      <c r="C87">
        <v>-0.33</v>
      </c>
      <c r="D87">
        <v>-0.33</v>
      </c>
      <c r="E87">
        <v>-1</v>
      </c>
      <c r="F87">
        <v>-0.33</v>
      </c>
      <c r="G87">
        <v>-0.33</v>
      </c>
      <c r="H87">
        <v>-1</v>
      </c>
      <c r="I87">
        <v>-0.67</v>
      </c>
      <c r="J87">
        <v>-0.67</v>
      </c>
      <c r="K87">
        <v>-0.67</v>
      </c>
      <c r="L87">
        <v>-0.33</v>
      </c>
      <c r="N87" s="50">
        <v>-0.67</v>
      </c>
      <c r="O87">
        <f t="shared" si="28"/>
        <v>-0.61083333333333334</v>
      </c>
      <c r="P87" s="2">
        <f t="shared" si="29"/>
        <v>-0.67</v>
      </c>
      <c r="Q87">
        <f t="shared" si="30"/>
        <v>0.28004734448217006</v>
      </c>
      <c r="R87" s="2">
        <f t="shared" si="31"/>
        <v>0.21125000000000002</v>
      </c>
      <c r="T87" s="10">
        <f t="shared" si="33"/>
        <v>7</v>
      </c>
      <c r="U87" s="70">
        <f t="shared" si="34"/>
        <v>5</v>
      </c>
      <c r="V87" s="10">
        <f t="shared" si="35"/>
        <v>0</v>
      </c>
      <c r="W87">
        <f t="shared" si="32"/>
        <v>74</v>
      </c>
    </row>
    <row r="88" spans="1:23">
      <c r="A88" s="47" t="s">
        <v>149</v>
      </c>
      <c r="B88">
        <v>-0.67</v>
      </c>
      <c r="C88">
        <v>-0.33</v>
      </c>
      <c r="D88">
        <v>0</v>
      </c>
      <c r="E88">
        <v>-1</v>
      </c>
      <c r="F88">
        <v>-0.33</v>
      </c>
      <c r="G88">
        <v>-1</v>
      </c>
      <c r="H88">
        <v>-1</v>
      </c>
      <c r="I88">
        <v>-0.33</v>
      </c>
      <c r="J88">
        <v>-0.67</v>
      </c>
      <c r="K88">
        <v>-0.67</v>
      </c>
      <c r="L88">
        <v>0</v>
      </c>
      <c r="N88" s="50">
        <v>0</v>
      </c>
      <c r="O88">
        <f t="shared" si="28"/>
        <v>-0.5</v>
      </c>
      <c r="P88" s="2">
        <f t="shared" si="29"/>
        <v>-0.5</v>
      </c>
      <c r="Q88">
        <f t="shared" si="30"/>
        <v>0.39003496346772915</v>
      </c>
      <c r="R88" s="2">
        <f t="shared" si="31"/>
        <v>0.25250000000000006</v>
      </c>
      <c r="T88" s="10">
        <f t="shared" si="33"/>
        <v>6</v>
      </c>
      <c r="U88" s="70">
        <f t="shared" si="34"/>
        <v>6</v>
      </c>
      <c r="V88" s="10">
        <f t="shared" si="35"/>
        <v>0</v>
      </c>
      <c r="W88">
        <f t="shared" si="32"/>
        <v>72</v>
      </c>
    </row>
    <row r="89" spans="1:23">
      <c r="A89" s="47" t="s">
        <v>150</v>
      </c>
      <c r="B89">
        <v>-0.67</v>
      </c>
      <c r="C89">
        <v>-0.33</v>
      </c>
      <c r="D89">
        <v>0</v>
      </c>
      <c r="E89">
        <v>-1</v>
      </c>
      <c r="F89">
        <v>-0.33</v>
      </c>
      <c r="G89">
        <v>0</v>
      </c>
      <c r="H89">
        <v>0</v>
      </c>
      <c r="I89">
        <v>-1</v>
      </c>
      <c r="J89">
        <v>-0.67</v>
      </c>
      <c r="K89">
        <v>-0.33</v>
      </c>
      <c r="L89">
        <v>-0.67</v>
      </c>
      <c r="N89" s="50">
        <v>-1</v>
      </c>
      <c r="O89">
        <f t="shared" si="28"/>
        <v>-0.5</v>
      </c>
      <c r="P89" s="2">
        <f t="shared" si="29"/>
        <v>-0.5</v>
      </c>
      <c r="Q89">
        <f t="shared" si="30"/>
        <v>0.39003496346772915</v>
      </c>
      <c r="R89" s="2">
        <f t="shared" si="31"/>
        <v>0.25250000000000006</v>
      </c>
      <c r="T89" s="10">
        <f t="shared" si="33"/>
        <v>6</v>
      </c>
      <c r="U89" s="70">
        <f t="shared" si="34"/>
        <v>6</v>
      </c>
      <c r="V89" s="10">
        <f t="shared" si="35"/>
        <v>0</v>
      </c>
      <c r="W89">
        <f t="shared" si="32"/>
        <v>72</v>
      </c>
    </row>
    <row r="90" spans="1:23">
      <c r="A90" s="47" t="s">
        <v>151</v>
      </c>
      <c r="B90">
        <v>-1</v>
      </c>
      <c r="C90">
        <v>-0.67</v>
      </c>
      <c r="D90">
        <v>0.33</v>
      </c>
      <c r="E90">
        <v>-0.33</v>
      </c>
      <c r="F90">
        <v>-0.33</v>
      </c>
      <c r="G90">
        <v>-0.67</v>
      </c>
      <c r="H90">
        <v>-1</v>
      </c>
      <c r="I90">
        <v>-0.67</v>
      </c>
      <c r="J90">
        <v>-1</v>
      </c>
      <c r="K90">
        <v>-1</v>
      </c>
      <c r="L90">
        <v>0</v>
      </c>
      <c r="N90" s="50">
        <v>-0.33</v>
      </c>
      <c r="O90">
        <f t="shared" si="28"/>
        <v>-0.55583333333333329</v>
      </c>
      <c r="P90" s="2">
        <f t="shared" si="29"/>
        <v>-0.67</v>
      </c>
      <c r="Q90">
        <f t="shared" si="30"/>
        <v>0.43431154158220936</v>
      </c>
      <c r="R90" s="2">
        <f t="shared" si="31"/>
        <v>0.33499999999999996</v>
      </c>
      <c r="T90" s="10">
        <f t="shared" si="33"/>
        <v>7</v>
      </c>
      <c r="U90" s="70">
        <f t="shared" si="34"/>
        <v>5</v>
      </c>
      <c r="V90" s="10">
        <f t="shared" si="35"/>
        <v>0</v>
      </c>
      <c r="W90">
        <f t="shared" si="32"/>
        <v>74</v>
      </c>
    </row>
    <row r="91" spans="1:23">
      <c r="A91" s="47" t="s">
        <v>152</v>
      </c>
      <c r="B91">
        <v>-1</v>
      </c>
      <c r="C91">
        <v>-0.67</v>
      </c>
      <c r="D91">
        <v>-0.67</v>
      </c>
      <c r="E91">
        <v>-1</v>
      </c>
      <c r="F91">
        <v>-0.33</v>
      </c>
      <c r="G91">
        <v>-1</v>
      </c>
      <c r="H91">
        <v>-0.67</v>
      </c>
      <c r="I91">
        <v>-1</v>
      </c>
      <c r="J91">
        <v>-0.67</v>
      </c>
      <c r="K91">
        <v>-0.67</v>
      </c>
      <c r="L91">
        <v>-0.67</v>
      </c>
      <c r="N91" s="50">
        <v>-1</v>
      </c>
      <c r="O91">
        <f t="shared" si="28"/>
        <v>-0.77916666666666667</v>
      </c>
      <c r="P91" s="2">
        <f t="shared" si="29"/>
        <v>-0.67</v>
      </c>
      <c r="Q91">
        <f t="shared" si="30"/>
        <v>0.21681405243510718</v>
      </c>
      <c r="R91" s="2">
        <f t="shared" si="31"/>
        <v>0.16499999999999998</v>
      </c>
      <c r="T91" s="10">
        <f t="shared" si="33"/>
        <v>11</v>
      </c>
      <c r="U91" s="70">
        <f t="shared" si="34"/>
        <v>1</v>
      </c>
      <c r="V91" s="10">
        <f t="shared" si="35"/>
        <v>0</v>
      </c>
      <c r="W91">
        <f t="shared" si="32"/>
        <v>122</v>
      </c>
    </row>
    <row r="92" spans="1:23">
      <c r="A92" s="47" t="s">
        <v>153</v>
      </c>
      <c r="B92">
        <v>-1</v>
      </c>
      <c r="C92">
        <v>0</v>
      </c>
      <c r="D92">
        <v>-0.67</v>
      </c>
      <c r="E92">
        <v>-0.67</v>
      </c>
      <c r="F92">
        <v>0</v>
      </c>
      <c r="G92">
        <v>-0.67</v>
      </c>
      <c r="H92">
        <v>-1</v>
      </c>
      <c r="I92">
        <v>-0.67</v>
      </c>
      <c r="J92">
        <v>-0.67</v>
      </c>
      <c r="K92">
        <v>0</v>
      </c>
      <c r="L92">
        <v>-0.33</v>
      </c>
      <c r="N92" s="50">
        <v>-0.33</v>
      </c>
      <c r="O92">
        <f t="shared" si="28"/>
        <v>-0.50083333333333335</v>
      </c>
      <c r="P92" s="2">
        <f t="shared" si="29"/>
        <v>-0.67</v>
      </c>
      <c r="Q92">
        <f t="shared" si="30"/>
        <v>0.3633545309357174</v>
      </c>
      <c r="R92" s="2">
        <f t="shared" si="31"/>
        <v>0.21125000000000002</v>
      </c>
      <c r="T92" s="10">
        <f t="shared" si="33"/>
        <v>7</v>
      </c>
      <c r="U92" s="70">
        <f t="shared" si="34"/>
        <v>5</v>
      </c>
      <c r="V92" s="10">
        <f t="shared" si="35"/>
        <v>0</v>
      </c>
      <c r="W92">
        <f t="shared" si="32"/>
        <v>74</v>
      </c>
    </row>
    <row r="93" spans="1:23">
      <c r="A93" s="47" t="s">
        <v>154</v>
      </c>
      <c r="B93">
        <v>-1</v>
      </c>
      <c r="C93">
        <v>0</v>
      </c>
      <c r="D93">
        <v>-0.67</v>
      </c>
      <c r="E93">
        <v>-1</v>
      </c>
      <c r="F93">
        <v>-0.67</v>
      </c>
      <c r="G93">
        <v>-0.33</v>
      </c>
      <c r="H93">
        <v>-1</v>
      </c>
      <c r="I93">
        <v>-1</v>
      </c>
      <c r="J93">
        <v>-1</v>
      </c>
      <c r="K93">
        <v>0.33</v>
      </c>
      <c r="L93">
        <v>0.33</v>
      </c>
      <c r="N93" s="50">
        <v>-1</v>
      </c>
      <c r="O93">
        <f t="shared" si="28"/>
        <v>-0.58416666666666661</v>
      </c>
      <c r="P93" s="2">
        <f t="shared" si="29"/>
        <v>-0.83499999999999996</v>
      </c>
      <c r="Q93">
        <f t="shared" si="30"/>
        <v>0.53338470396538606</v>
      </c>
      <c r="R93" s="2">
        <f t="shared" si="31"/>
        <v>0.37624999999999997</v>
      </c>
      <c r="T93" s="10">
        <f t="shared" si="33"/>
        <v>8</v>
      </c>
      <c r="U93" s="70">
        <f t="shared" si="34"/>
        <v>4</v>
      </c>
      <c r="V93" s="10">
        <f t="shared" si="35"/>
        <v>0</v>
      </c>
      <c r="W93">
        <f t="shared" si="32"/>
        <v>80</v>
      </c>
    </row>
    <row r="94" spans="1:23">
      <c r="A94" s="47" t="s">
        <v>155</v>
      </c>
      <c r="B94">
        <v>-1</v>
      </c>
      <c r="C94">
        <v>-0.33</v>
      </c>
      <c r="D94">
        <v>-0.33</v>
      </c>
      <c r="E94">
        <v>0</v>
      </c>
      <c r="F94">
        <v>-0.33</v>
      </c>
      <c r="G94">
        <v>-0.33</v>
      </c>
      <c r="H94">
        <v>-1</v>
      </c>
      <c r="I94">
        <v>-0.67</v>
      </c>
      <c r="J94">
        <v>-1</v>
      </c>
      <c r="K94">
        <v>0</v>
      </c>
      <c r="L94">
        <v>0</v>
      </c>
      <c r="N94" s="50">
        <v>-0.67</v>
      </c>
      <c r="O94">
        <f t="shared" si="28"/>
        <v>-0.47166666666666668</v>
      </c>
      <c r="P94" s="2">
        <f t="shared" si="29"/>
        <v>-0.33</v>
      </c>
      <c r="Q94">
        <f t="shared" si="30"/>
        <v>0.38891067760028797</v>
      </c>
      <c r="R94" s="2">
        <f t="shared" si="31"/>
        <v>0.25250000000000006</v>
      </c>
      <c r="T94" s="10">
        <f t="shared" si="33"/>
        <v>5</v>
      </c>
      <c r="U94" s="70">
        <f t="shared" si="34"/>
        <v>7</v>
      </c>
      <c r="V94" s="10">
        <f t="shared" si="35"/>
        <v>0</v>
      </c>
      <c r="W94">
        <f t="shared" si="32"/>
        <v>74</v>
      </c>
    </row>
    <row r="95" spans="1:23">
      <c r="A95" s="47" t="s">
        <v>156</v>
      </c>
      <c r="B95">
        <v>-1</v>
      </c>
      <c r="C95">
        <v>-0.33</v>
      </c>
      <c r="D95">
        <v>-0.67</v>
      </c>
      <c r="E95">
        <v>-0.33</v>
      </c>
      <c r="F95">
        <v>-0.33</v>
      </c>
      <c r="G95">
        <v>0</v>
      </c>
      <c r="H95">
        <v>-1</v>
      </c>
      <c r="I95">
        <v>-1</v>
      </c>
      <c r="J95">
        <v>-1</v>
      </c>
      <c r="K95">
        <v>-0.67</v>
      </c>
      <c r="L95">
        <v>-0.33</v>
      </c>
      <c r="N95" s="50">
        <v>-1</v>
      </c>
      <c r="O95">
        <f t="shared" si="28"/>
        <v>-0.63833333333333331</v>
      </c>
      <c r="P95" s="2">
        <f t="shared" si="29"/>
        <v>-0.67</v>
      </c>
      <c r="Q95">
        <f t="shared" si="30"/>
        <v>0.36228650975645665</v>
      </c>
      <c r="R95" s="2">
        <f t="shared" si="31"/>
        <v>0.33499999999999996</v>
      </c>
      <c r="T95" s="10">
        <f t="shared" si="33"/>
        <v>7</v>
      </c>
      <c r="U95" s="70">
        <f t="shared" si="34"/>
        <v>5</v>
      </c>
      <c r="V95" s="10">
        <f t="shared" si="35"/>
        <v>0</v>
      </c>
      <c r="W95">
        <f t="shared" si="32"/>
        <v>74</v>
      </c>
    </row>
    <row r="96" spans="1:23">
      <c r="A96" s="47" t="s">
        <v>157</v>
      </c>
      <c r="B96">
        <v>-0.67</v>
      </c>
      <c r="C96">
        <v>-0.33</v>
      </c>
      <c r="D96">
        <v>0</v>
      </c>
      <c r="E96">
        <v>-1</v>
      </c>
      <c r="F96">
        <v>-0.33</v>
      </c>
      <c r="G96">
        <v>-0.33</v>
      </c>
      <c r="H96">
        <v>-1</v>
      </c>
      <c r="I96">
        <v>-0.33</v>
      </c>
      <c r="J96">
        <v>-0.33</v>
      </c>
      <c r="K96">
        <v>0</v>
      </c>
      <c r="L96">
        <v>0</v>
      </c>
      <c r="N96" s="50">
        <v>-0.33</v>
      </c>
      <c r="O96">
        <f t="shared" si="28"/>
        <v>-0.38750000000000001</v>
      </c>
      <c r="P96" s="2">
        <f t="shared" si="29"/>
        <v>-0.33</v>
      </c>
      <c r="Q96">
        <f t="shared" si="30"/>
        <v>0.3438320150094441</v>
      </c>
      <c r="R96" s="2">
        <f t="shared" si="31"/>
        <v>8.3750000000000019E-2</v>
      </c>
      <c r="T96" s="10">
        <f t="shared" si="33"/>
        <v>3</v>
      </c>
      <c r="U96" s="70">
        <f t="shared" si="34"/>
        <v>9</v>
      </c>
      <c r="V96" s="10">
        <f t="shared" si="35"/>
        <v>0</v>
      </c>
      <c r="W96">
        <f t="shared" si="32"/>
        <v>90</v>
      </c>
    </row>
    <row r="97" spans="1:23">
      <c r="A97" s="47" t="s">
        <v>158</v>
      </c>
      <c r="B97">
        <v>0.33</v>
      </c>
      <c r="C97">
        <v>0.33</v>
      </c>
      <c r="D97">
        <v>0.33</v>
      </c>
      <c r="E97">
        <v>0.33</v>
      </c>
      <c r="F97">
        <v>0.33</v>
      </c>
      <c r="G97">
        <v>0.33</v>
      </c>
      <c r="H97">
        <v>0.67</v>
      </c>
      <c r="I97">
        <v>0.33</v>
      </c>
      <c r="J97">
        <v>0.33</v>
      </c>
      <c r="K97">
        <v>0.33</v>
      </c>
      <c r="L97">
        <v>0.33</v>
      </c>
      <c r="N97" s="50">
        <v>-0.33</v>
      </c>
      <c r="O97">
        <f t="shared" si="28"/>
        <v>0.3033333333333334</v>
      </c>
      <c r="P97" s="2">
        <f t="shared" si="29"/>
        <v>0.33</v>
      </c>
      <c r="Q97">
        <f t="shared" si="30"/>
        <v>0.22211108331943571</v>
      </c>
      <c r="R97" s="2">
        <f t="shared" si="31"/>
        <v>0</v>
      </c>
      <c r="T97" s="10">
        <f t="shared" si="33"/>
        <v>0</v>
      </c>
      <c r="U97" s="70">
        <f t="shared" si="34"/>
        <v>11</v>
      </c>
      <c r="V97" s="10">
        <f t="shared" si="35"/>
        <v>1</v>
      </c>
      <c r="W97">
        <f t="shared" si="32"/>
        <v>122</v>
      </c>
    </row>
    <row r="98" spans="1:23">
      <c r="A98" s="47" t="s">
        <v>159</v>
      </c>
      <c r="B98">
        <v>-0.33</v>
      </c>
      <c r="C98">
        <v>0.33</v>
      </c>
      <c r="D98">
        <v>0.33</v>
      </c>
      <c r="E98">
        <v>-0.33</v>
      </c>
      <c r="F98">
        <v>-0.33</v>
      </c>
      <c r="G98">
        <v>0.33</v>
      </c>
      <c r="H98">
        <v>0.67</v>
      </c>
      <c r="I98">
        <v>0</v>
      </c>
      <c r="J98">
        <v>0.33</v>
      </c>
      <c r="K98">
        <v>0</v>
      </c>
      <c r="L98">
        <v>-0.33</v>
      </c>
      <c r="N98" s="50">
        <v>-1</v>
      </c>
      <c r="O98">
        <f t="shared" si="28"/>
        <v>-2.7500000000000007E-2</v>
      </c>
      <c r="P98" s="2">
        <f t="shared" si="29"/>
        <v>0</v>
      </c>
      <c r="Q98">
        <f t="shared" si="30"/>
        <v>0.45835922791865097</v>
      </c>
      <c r="R98" s="2">
        <f t="shared" si="31"/>
        <v>0.33</v>
      </c>
      <c r="T98" s="10">
        <f t="shared" si="33"/>
        <v>1</v>
      </c>
      <c r="U98" s="70">
        <f t="shared" si="34"/>
        <v>10</v>
      </c>
      <c r="V98" s="10">
        <f t="shared" si="35"/>
        <v>1</v>
      </c>
      <c r="W98">
        <f t="shared" si="32"/>
        <v>102</v>
      </c>
    </row>
    <row r="99" spans="1:23">
      <c r="A99" s="47" t="s">
        <v>160</v>
      </c>
      <c r="B99">
        <v>0</v>
      </c>
      <c r="C99">
        <v>0.33</v>
      </c>
      <c r="D99">
        <v>0.33</v>
      </c>
      <c r="E99">
        <v>-0.67</v>
      </c>
      <c r="F99">
        <v>0.33</v>
      </c>
      <c r="G99">
        <v>0.67</v>
      </c>
      <c r="H99">
        <v>0.33</v>
      </c>
      <c r="I99">
        <v>-0.67</v>
      </c>
      <c r="J99">
        <v>0</v>
      </c>
      <c r="K99">
        <v>0</v>
      </c>
      <c r="L99">
        <v>0</v>
      </c>
      <c r="N99" s="50">
        <v>0.33</v>
      </c>
      <c r="O99">
        <f t="shared" si="28"/>
        <v>8.1666666666666665E-2</v>
      </c>
      <c r="P99" s="2">
        <f t="shared" si="29"/>
        <v>0.16500000000000001</v>
      </c>
      <c r="Q99">
        <f t="shared" si="30"/>
        <v>0.40577273830497185</v>
      </c>
      <c r="R99" s="2">
        <f t="shared" si="31"/>
        <v>0.16500000000000001</v>
      </c>
      <c r="T99" s="10">
        <f t="shared" si="33"/>
        <v>2</v>
      </c>
      <c r="U99" s="70">
        <f t="shared" si="34"/>
        <v>9</v>
      </c>
      <c r="V99" s="10">
        <f t="shared" si="35"/>
        <v>1</v>
      </c>
      <c r="W99">
        <f t="shared" si="32"/>
        <v>86</v>
      </c>
    </row>
    <row r="100" spans="1:23">
      <c r="A100" s="47" t="s">
        <v>161</v>
      </c>
      <c r="B100">
        <v>0</v>
      </c>
      <c r="C100">
        <v>0.33</v>
      </c>
      <c r="D100">
        <v>-0.33</v>
      </c>
      <c r="E100">
        <v>-0.67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N100" s="50">
        <v>-1</v>
      </c>
      <c r="O100">
        <f t="shared" ref="O100:O131" si="36">AVERAGE(B100:N100)</f>
        <v>-0.13916666666666666</v>
      </c>
      <c r="P100" s="2">
        <f t="shared" ref="P100:P133" si="37">MEDIAN(B100:N100)</f>
        <v>0</v>
      </c>
      <c r="Q100">
        <f t="shared" ref="Q100:Q133" si="38">STDEV(B100:N100)</f>
        <v>0.36109576501968493</v>
      </c>
      <c r="R100" s="2">
        <f t="shared" ref="R100:R133" si="39">(PERCENTILE(B100:N100,0.75)-PERCENTILE(B100:N100,0.25))/2</f>
        <v>4.1250000000000009E-2</v>
      </c>
      <c r="T100" s="10">
        <f t="shared" si="33"/>
        <v>2</v>
      </c>
      <c r="U100" s="70">
        <f t="shared" si="34"/>
        <v>10</v>
      </c>
      <c r="V100" s="10">
        <f t="shared" si="35"/>
        <v>0</v>
      </c>
      <c r="W100">
        <f t="shared" si="32"/>
        <v>104</v>
      </c>
    </row>
    <row r="101" spans="1:23">
      <c r="A101" s="47" t="s">
        <v>162</v>
      </c>
      <c r="B101">
        <v>0.33</v>
      </c>
      <c r="C101">
        <v>0</v>
      </c>
      <c r="D101">
        <v>0.67</v>
      </c>
      <c r="E101">
        <v>0</v>
      </c>
      <c r="F101">
        <v>-0.33</v>
      </c>
      <c r="G101">
        <v>0.33</v>
      </c>
      <c r="H101">
        <v>0</v>
      </c>
      <c r="I101">
        <v>-0.33</v>
      </c>
      <c r="J101">
        <v>0.67</v>
      </c>
      <c r="K101">
        <v>0.33</v>
      </c>
      <c r="L101">
        <v>0.33</v>
      </c>
      <c r="N101" s="50">
        <v>-0.67</v>
      </c>
      <c r="O101">
        <f t="shared" si="36"/>
        <v>0.11083333333333334</v>
      </c>
      <c r="P101" s="2">
        <f t="shared" si="37"/>
        <v>0.16500000000000001</v>
      </c>
      <c r="Q101">
        <f t="shared" si="38"/>
        <v>0.41039799603740168</v>
      </c>
      <c r="R101" s="2">
        <f t="shared" si="39"/>
        <v>0.20625000000000002</v>
      </c>
      <c r="T101" s="10">
        <f t="shared" si="33"/>
        <v>1</v>
      </c>
      <c r="U101" s="70">
        <f t="shared" si="34"/>
        <v>9</v>
      </c>
      <c r="V101" s="10">
        <f t="shared" si="35"/>
        <v>2</v>
      </c>
      <c r="W101">
        <f t="shared" si="32"/>
        <v>86</v>
      </c>
    </row>
    <row r="102" spans="1:23">
      <c r="A102" s="47" t="s">
        <v>163</v>
      </c>
      <c r="B102">
        <v>0.33</v>
      </c>
      <c r="C102">
        <v>0</v>
      </c>
      <c r="D102">
        <v>0.33</v>
      </c>
      <c r="E102">
        <v>-0.33</v>
      </c>
      <c r="F102">
        <v>0.33</v>
      </c>
      <c r="G102">
        <v>0.33</v>
      </c>
      <c r="H102">
        <v>0.33</v>
      </c>
      <c r="I102">
        <v>0.33</v>
      </c>
      <c r="J102">
        <v>0.33</v>
      </c>
      <c r="K102">
        <v>0</v>
      </c>
      <c r="L102">
        <v>0.33</v>
      </c>
      <c r="N102" s="50">
        <v>-1</v>
      </c>
      <c r="O102">
        <f t="shared" si="36"/>
        <v>0.10916666666666668</v>
      </c>
      <c r="P102" s="2">
        <f t="shared" si="37"/>
        <v>0.33</v>
      </c>
      <c r="Q102">
        <f t="shared" si="38"/>
        <v>0.40866653072319653</v>
      </c>
      <c r="R102" s="2">
        <f t="shared" si="39"/>
        <v>0.16500000000000001</v>
      </c>
      <c r="T102" s="10">
        <f t="shared" si="33"/>
        <v>1</v>
      </c>
      <c r="U102" s="70">
        <f t="shared" si="34"/>
        <v>11</v>
      </c>
      <c r="V102" s="10">
        <f t="shared" si="35"/>
        <v>0</v>
      </c>
      <c r="W102">
        <f t="shared" si="32"/>
        <v>122</v>
      </c>
    </row>
    <row r="103" spans="1:23">
      <c r="A103" s="47" t="s">
        <v>164</v>
      </c>
      <c r="B103">
        <v>0.33</v>
      </c>
      <c r="C103">
        <v>0</v>
      </c>
      <c r="D103">
        <v>0.67</v>
      </c>
      <c r="E103">
        <v>0</v>
      </c>
      <c r="F103">
        <v>-0.33</v>
      </c>
      <c r="G103">
        <v>0</v>
      </c>
      <c r="H103">
        <v>0.67</v>
      </c>
      <c r="I103">
        <v>0.33</v>
      </c>
      <c r="J103">
        <v>0</v>
      </c>
      <c r="K103">
        <v>0.33</v>
      </c>
      <c r="L103">
        <v>0</v>
      </c>
      <c r="N103" s="50">
        <v>-0.33</v>
      </c>
      <c r="O103">
        <f t="shared" si="36"/>
        <v>0.13916666666666666</v>
      </c>
      <c r="P103" s="2">
        <f t="shared" si="37"/>
        <v>0</v>
      </c>
      <c r="Q103">
        <f t="shared" si="38"/>
        <v>0.33164763155365895</v>
      </c>
      <c r="R103" s="2">
        <f t="shared" si="39"/>
        <v>0.16500000000000001</v>
      </c>
      <c r="T103" s="10">
        <f t="shared" si="33"/>
        <v>0</v>
      </c>
      <c r="U103" s="70">
        <f t="shared" si="34"/>
        <v>10</v>
      </c>
      <c r="V103" s="10">
        <f t="shared" si="35"/>
        <v>2</v>
      </c>
      <c r="W103">
        <f t="shared" si="32"/>
        <v>104</v>
      </c>
    </row>
    <row r="104" spans="1:23">
      <c r="A104" s="47" t="s">
        <v>165</v>
      </c>
      <c r="B104">
        <v>0.33</v>
      </c>
      <c r="C104">
        <v>0.33</v>
      </c>
      <c r="D104">
        <v>0.67</v>
      </c>
      <c r="E104">
        <v>0.67</v>
      </c>
      <c r="F104">
        <v>0.33</v>
      </c>
      <c r="G104">
        <v>0.33</v>
      </c>
      <c r="H104">
        <v>1</v>
      </c>
      <c r="I104">
        <v>0</v>
      </c>
      <c r="J104">
        <v>0.33</v>
      </c>
      <c r="K104">
        <v>0.33</v>
      </c>
      <c r="L104">
        <v>-0.33</v>
      </c>
      <c r="N104" s="50">
        <v>-0.67</v>
      </c>
      <c r="O104">
        <f t="shared" si="36"/>
        <v>0.27666666666666667</v>
      </c>
      <c r="P104" s="2">
        <f t="shared" si="37"/>
        <v>0.33</v>
      </c>
      <c r="Q104">
        <f t="shared" si="38"/>
        <v>0.44624358071946918</v>
      </c>
      <c r="R104" s="2">
        <f t="shared" si="39"/>
        <v>8.3750000000000019E-2</v>
      </c>
      <c r="T104" s="10">
        <f t="shared" si="33"/>
        <v>1</v>
      </c>
      <c r="U104" s="70">
        <f t="shared" si="34"/>
        <v>8</v>
      </c>
      <c r="V104" s="10">
        <f t="shared" si="35"/>
        <v>3</v>
      </c>
      <c r="W104">
        <f t="shared" si="32"/>
        <v>74</v>
      </c>
    </row>
    <row r="105" spans="1:23">
      <c r="A105" s="47" t="s">
        <v>166</v>
      </c>
      <c r="B105">
        <v>0.33</v>
      </c>
      <c r="C105">
        <v>0.33</v>
      </c>
      <c r="D105">
        <v>0.67</v>
      </c>
      <c r="E105">
        <v>0.33</v>
      </c>
      <c r="F105">
        <v>0.33</v>
      </c>
      <c r="G105">
        <v>0.33</v>
      </c>
      <c r="H105">
        <v>0.67</v>
      </c>
      <c r="I105">
        <v>0.33</v>
      </c>
      <c r="J105">
        <v>-0.33</v>
      </c>
      <c r="K105">
        <v>0</v>
      </c>
      <c r="L105">
        <v>0.33</v>
      </c>
      <c r="N105" s="50">
        <v>-0.67</v>
      </c>
      <c r="O105">
        <f t="shared" si="36"/>
        <v>0.22083333333333335</v>
      </c>
      <c r="P105" s="2">
        <f t="shared" si="37"/>
        <v>0.33</v>
      </c>
      <c r="Q105">
        <f t="shared" si="38"/>
        <v>0.38526161909995021</v>
      </c>
      <c r="R105" s="2">
        <f t="shared" si="39"/>
        <v>4.1250000000000009E-2</v>
      </c>
      <c r="T105" s="10">
        <f t="shared" si="33"/>
        <v>1</v>
      </c>
      <c r="U105" s="70">
        <f t="shared" si="34"/>
        <v>9</v>
      </c>
      <c r="V105" s="10">
        <f t="shared" si="35"/>
        <v>2</v>
      </c>
      <c r="W105">
        <f t="shared" si="32"/>
        <v>86</v>
      </c>
    </row>
    <row r="106" spans="1:23">
      <c r="A106" s="47" t="s">
        <v>167</v>
      </c>
      <c r="B106">
        <v>0.33</v>
      </c>
      <c r="C106">
        <v>0.33</v>
      </c>
      <c r="D106">
        <v>0.67</v>
      </c>
      <c r="E106">
        <v>-0.33</v>
      </c>
      <c r="F106">
        <v>-0.33</v>
      </c>
      <c r="G106">
        <v>-0.33</v>
      </c>
      <c r="H106">
        <v>0.33</v>
      </c>
      <c r="I106">
        <v>-0.33</v>
      </c>
      <c r="J106">
        <v>0.33</v>
      </c>
      <c r="K106">
        <v>0.33</v>
      </c>
      <c r="L106">
        <v>0</v>
      </c>
      <c r="N106" s="50">
        <v>-1</v>
      </c>
      <c r="O106">
        <f t="shared" si="36"/>
        <v>0</v>
      </c>
      <c r="P106" s="2">
        <f t="shared" si="37"/>
        <v>0.16500000000000001</v>
      </c>
      <c r="Q106">
        <f t="shared" si="38"/>
        <v>0.46991295131990335</v>
      </c>
      <c r="R106" s="2">
        <f t="shared" si="39"/>
        <v>0.33</v>
      </c>
      <c r="T106" s="10">
        <f t="shared" si="33"/>
        <v>1</v>
      </c>
      <c r="U106" s="70">
        <f t="shared" si="34"/>
        <v>10</v>
      </c>
      <c r="V106" s="10">
        <f t="shared" si="35"/>
        <v>1</v>
      </c>
      <c r="W106">
        <f t="shared" si="32"/>
        <v>102</v>
      </c>
    </row>
    <row r="107" spans="1:23">
      <c r="A107" s="47" t="s">
        <v>168</v>
      </c>
      <c r="B107">
        <v>0.67</v>
      </c>
      <c r="C107">
        <v>0.33</v>
      </c>
      <c r="D107">
        <v>0.67</v>
      </c>
      <c r="E107">
        <v>0</v>
      </c>
      <c r="F107">
        <v>0.67</v>
      </c>
      <c r="G107">
        <v>0.33</v>
      </c>
      <c r="H107">
        <v>0.33</v>
      </c>
      <c r="I107">
        <v>0</v>
      </c>
      <c r="J107">
        <v>0.33</v>
      </c>
      <c r="K107">
        <v>0</v>
      </c>
      <c r="L107">
        <v>0.33</v>
      </c>
      <c r="N107" s="50">
        <v>0.33</v>
      </c>
      <c r="O107">
        <f t="shared" si="36"/>
        <v>0.33250000000000002</v>
      </c>
      <c r="P107" s="2">
        <f t="shared" si="37"/>
        <v>0.33</v>
      </c>
      <c r="Q107">
        <f t="shared" si="38"/>
        <v>0.24742767538303906</v>
      </c>
      <c r="R107" s="2">
        <f t="shared" si="39"/>
        <v>8.3750000000000019E-2</v>
      </c>
      <c r="T107" s="10">
        <f t="shared" si="33"/>
        <v>0</v>
      </c>
      <c r="U107" s="70">
        <f t="shared" si="34"/>
        <v>9</v>
      </c>
      <c r="V107" s="10">
        <f t="shared" si="35"/>
        <v>3</v>
      </c>
      <c r="W107">
        <f t="shared" si="32"/>
        <v>90</v>
      </c>
    </row>
    <row r="108" spans="1:23">
      <c r="A108" s="47" t="s">
        <v>169</v>
      </c>
      <c r="B108">
        <v>0.33</v>
      </c>
      <c r="C108">
        <v>0.67</v>
      </c>
      <c r="D108">
        <v>0.67</v>
      </c>
      <c r="E108">
        <v>0.67</v>
      </c>
      <c r="F108">
        <v>0.67</v>
      </c>
      <c r="G108">
        <v>0.33</v>
      </c>
      <c r="H108">
        <v>0.33</v>
      </c>
      <c r="I108">
        <v>0.67</v>
      </c>
      <c r="J108">
        <v>0.67</v>
      </c>
      <c r="K108">
        <v>0.67</v>
      </c>
      <c r="L108">
        <v>0.67</v>
      </c>
      <c r="N108" s="50">
        <v>0.33</v>
      </c>
      <c r="O108">
        <f t="shared" si="36"/>
        <v>0.55666666666666664</v>
      </c>
      <c r="P108" s="2">
        <f t="shared" si="37"/>
        <v>0.67</v>
      </c>
      <c r="Q108">
        <f t="shared" si="38"/>
        <v>0.16740442773189271</v>
      </c>
      <c r="R108" s="2">
        <f t="shared" si="39"/>
        <v>0.17</v>
      </c>
      <c r="T108" s="10">
        <f t="shared" si="33"/>
        <v>0</v>
      </c>
      <c r="U108" s="70">
        <f t="shared" si="34"/>
        <v>4</v>
      </c>
      <c r="V108" s="10">
        <f t="shared" si="35"/>
        <v>8</v>
      </c>
      <c r="W108">
        <f t="shared" si="32"/>
        <v>80</v>
      </c>
    </row>
    <row r="109" spans="1:23">
      <c r="A109" s="47" t="s">
        <v>170</v>
      </c>
      <c r="B109">
        <v>-0.33</v>
      </c>
      <c r="C109">
        <v>0.33</v>
      </c>
      <c r="D109">
        <v>0.67</v>
      </c>
      <c r="E109">
        <v>0.33</v>
      </c>
      <c r="F109">
        <v>0.33</v>
      </c>
      <c r="G109">
        <v>0.33</v>
      </c>
      <c r="H109">
        <v>0.67</v>
      </c>
      <c r="I109">
        <v>0.33</v>
      </c>
      <c r="J109">
        <v>0.33</v>
      </c>
      <c r="K109">
        <v>0.33</v>
      </c>
      <c r="L109">
        <v>0.33</v>
      </c>
      <c r="N109" s="50">
        <v>0.67</v>
      </c>
      <c r="O109">
        <f t="shared" si="36"/>
        <v>0.36000000000000004</v>
      </c>
      <c r="P109" s="2">
        <f t="shared" si="37"/>
        <v>0.33</v>
      </c>
      <c r="Q109">
        <f t="shared" si="38"/>
        <v>0.2648498717112292</v>
      </c>
      <c r="R109" s="2">
        <f t="shared" si="39"/>
        <v>4.250000000000001E-2</v>
      </c>
      <c r="T109" s="10">
        <f t="shared" si="33"/>
        <v>0</v>
      </c>
      <c r="U109" s="70">
        <f t="shared" si="34"/>
        <v>9</v>
      </c>
      <c r="V109" s="10">
        <f t="shared" si="35"/>
        <v>3</v>
      </c>
      <c r="W109">
        <f t="shared" si="32"/>
        <v>90</v>
      </c>
    </row>
    <row r="110" spans="1:23">
      <c r="A110" s="47" t="s">
        <v>171</v>
      </c>
      <c r="B110">
        <v>0</v>
      </c>
      <c r="C110">
        <v>0.67</v>
      </c>
      <c r="D110">
        <v>0.67</v>
      </c>
      <c r="E110">
        <v>0.67</v>
      </c>
      <c r="F110">
        <v>0.67</v>
      </c>
      <c r="G110">
        <v>0.67</v>
      </c>
      <c r="H110">
        <v>0.67</v>
      </c>
      <c r="I110">
        <v>1</v>
      </c>
      <c r="J110">
        <v>0.33</v>
      </c>
      <c r="K110">
        <v>0.33</v>
      </c>
      <c r="L110">
        <v>0.33</v>
      </c>
      <c r="N110" s="50">
        <v>0</v>
      </c>
      <c r="O110">
        <f t="shared" si="36"/>
        <v>0.50083333333333335</v>
      </c>
      <c r="P110" s="2">
        <f t="shared" si="37"/>
        <v>0.67</v>
      </c>
      <c r="Q110">
        <f t="shared" si="38"/>
        <v>0.30302890151191059</v>
      </c>
      <c r="R110" s="2">
        <f t="shared" si="39"/>
        <v>0.17</v>
      </c>
      <c r="T110" s="10">
        <f t="shared" si="33"/>
        <v>0</v>
      </c>
      <c r="U110" s="70">
        <f t="shared" si="34"/>
        <v>5</v>
      </c>
      <c r="V110" s="10">
        <f t="shared" si="35"/>
        <v>7</v>
      </c>
      <c r="W110">
        <f t="shared" si="32"/>
        <v>74</v>
      </c>
    </row>
    <row r="111" spans="1:23">
      <c r="A111" s="47" t="s">
        <v>172</v>
      </c>
      <c r="B111">
        <v>0.33</v>
      </c>
      <c r="C111">
        <v>0.67</v>
      </c>
      <c r="D111">
        <v>-0.33</v>
      </c>
      <c r="E111">
        <v>0.33</v>
      </c>
      <c r="F111">
        <v>0.33</v>
      </c>
      <c r="G111">
        <v>0.67</v>
      </c>
      <c r="H111">
        <v>0.67</v>
      </c>
      <c r="I111">
        <v>0.33</v>
      </c>
      <c r="J111">
        <v>0</v>
      </c>
      <c r="K111">
        <v>0.33</v>
      </c>
      <c r="L111">
        <v>0.33</v>
      </c>
      <c r="N111" s="50">
        <v>0.33</v>
      </c>
      <c r="O111">
        <f t="shared" si="36"/>
        <v>0.33250000000000002</v>
      </c>
      <c r="P111" s="2">
        <f t="shared" si="37"/>
        <v>0.33</v>
      </c>
      <c r="Q111">
        <f t="shared" si="38"/>
        <v>0.28464092212022957</v>
      </c>
      <c r="R111" s="2">
        <f t="shared" si="39"/>
        <v>4.250000000000001E-2</v>
      </c>
      <c r="T111" s="10">
        <f t="shared" si="33"/>
        <v>0</v>
      </c>
      <c r="U111" s="70">
        <f t="shared" si="34"/>
        <v>9</v>
      </c>
      <c r="V111" s="10">
        <f t="shared" si="35"/>
        <v>3</v>
      </c>
      <c r="W111">
        <f t="shared" si="32"/>
        <v>90</v>
      </c>
    </row>
    <row r="112" spans="1:23">
      <c r="A112" s="47" t="s">
        <v>173</v>
      </c>
      <c r="B112">
        <v>0.33</v>
      </c>
      <c r="C112">
        <v>0</v>
      </c>
      <c r="D112">
        <v>0.33</v>
      </c>
      <c r="E112">
        <v>0.33</v>
      </c>
      <c r="F112">
        <v>0.33</v>
      </c>
      <c r="G112">
        <v>0.67</v>
      </c>
      <c r="H112">
        <v>1</v>
      </c>
      <c r="I112">
        <v>0.67</v>
      </c>
      <c r="J112">
        <v>0</v>
      </c>
      <c r="K112">
        <v>0.33</v>
      </c>
      <c r="L112">
        <v>0.67</v>
      </c>
      <c r="N112" s="50">
        <v>0</v>
      </c>
      <c r="O112">
        <f t="shared" si="36"/>
        <v>0.38833333333333336</v>
      </c>
      <c r="P112" s="2">
        <f t="shared" si="37"/>
        <v>0.33</v>
      </c>
      <c r="Q112">
        <f t="shared" si="38"/>
        <v>0.31356696641107218</v>
      </c>
      <c r="R112" s="2">
        <f t="shared" si="39"/>
        <v>0.21125000000000002</v>
      </c>
      <c r="T112" s="10">
        <f t="shared" si="33"/>
        <v>0</v>
      </c>
      <c r="U112" s="70">
        <f t="shared" si="34"/>
        <v>8</v>
      </c>
      <c r="V112" s="10">
        <f t="shared" si="35"/>
        <v>4</v>
      </c>
      <c r="W112">
        <f t="shared" si="32"/>
        <v>80</v>
      </c>
    </row>
    <row r="113" spans="1:23">
      <c r="A113" s="47" t="s">
        <v>174</v>
      </c>
      <c r="B113">
        <v>0.67</v>
      </c>
      <c r="C113">
        <v>0.67</v>
      </c>
      <c r="D113">
        <v>0.67</v>
      </c>
      <c r="E113">
        <v>0.33</v>
      </c>
      <c r="F113">
        <v>0.33</v>
      </c>
      <c r="G113">
        <v>0.67</v>
      </c>
      <c r="H113">
        <v>0.33</v>
      </c>
      <c r="I113">
        <v>0.67</v>
      </c>
      <c r="J113">
        <v>0.67</v>
      </c>
      <c r="K113">
        <v>0.33</v>
      </c>
      <c r="L113">
        <v>0.67</v>
      </c>
      <c r="N113" s="50">
        <v>0.33</v>
      </c>
      <c r="O113">
        <f t="shared" si="36"/>
        <v>0.52833333333333343</v>
      </c>
      <c r="P113" s="2">
        <f t="shared" si="37"/>
        <v>0.67</v>
      </c>
      <c r="Q113">
        <f t="shared" si="38"/>
        <v>0.17507574118510888</v>
      </c>
      <c r="R113" s="2">
        <f t="shared" si="39"/>
        <v>0.17</v>
      </c>
      <c r="T113" s="10">
        <f t="shared" si="33"/>
        <v>0</v>
      </c>
      <c r="U113" s="70">
        <f t="shared" si="34"/>
        <v>5</v>
      </c>
      <c r="V113" s="10">
        <f t="shared" si="35"/>
        <v>7</v>
      </c>
      <c r="W113">
        <f t="shared" si="32"/>
        <v>74</v>
      </c>
    </row>
    <row r="114" spans="1:23">
      <c r="A114" s="47" t="s">
        <v>175</v>
      </c>
      <c r="B114">
        <v>1</v>
      </c>
      <c r="C114">
        <v>0.33</v>
      </c>
      <c r="D114">
        <v>0.67</v>
      </c>
      <c r="E114">
        <v>0.67</v>
      </c>
      <c r="F114">
        <v>0.67</v>
      </c>
      <c r="G114">
        <v>0.67</v>
      </c>
      <c r="H114">
        <v>0.33</v>
      </c>
      <c r="I114">
        <v>0.67</v>
      </c>
      <c r="J114">
        <v>0.33</v>
      </c>
      <c r="K114">
        <v>0.33</v>
      </c>
      <c r="L114">
        <v>0.33</v>
      </c>
      <c r="N114" s="50">
        <v>0.33</v>
      </c>
      <c r="O114">
        <f t="shared" si="36"/>
        <v>0.52749999999999997</v>
      </c>
      <c r="P114" s="2">
        <f t="shared" si="37"/>
        <v>0.5</v>
      </c>
      <c r="Q114">
        <f t="shared" si="38"/>
        <v>0.22539359513365259</v>
      </c>
      <c r="R114" s="2">
        <f t="shared" si="39"/>
        <v>0.17</v>
      </c>
      <c r="T114" s="10">
        <f t="shared" si="33"/>
        <v>0</v>
      </c>
      <c r="U114" s="70">
        <f t="shared" si="34"/>
        <v>6</v>
      </c>
      <c r="V114" s="10">
        <f t="shared" si="35"/>
        <v>6</v>
      </c>
      <c r="W114">
        <f t="shared" si="32"/>
        <v>72</v>
      </c>
    </row>
    <row r="115" spans="1:23">
      <c r="A115" s="47" t="s">
        <v>176</v>
      </c>
      <c r="B115">
        <v>0.33</v>
      </c>
      <c r="C115">
        <v>0.33</v>
      </c>
      <c r="D115">
        <v>0.67</v>
      </c>
      <c r="E115">
        <v>0.33</v>
      </c>
      <c r="F115">
        <v>0.33</v>
      </c>
      <c r="G115">
        <v>0.33</v>
      </c>
      <c r="H115">
        <v>1</v>
      </c>
      <c r="I115">
        <v>0.67</v>
      </c>
      <c r="J115">
        <v>0.33</v>
      </c>
      <c r="K115">
        <v>0.67</v>
      </c>
      <c r="L115">
        <v>0.33</v>
      </c>
      <c r="N115" s="50">
        <v>-0.33</v>
      </c>
      <c r="O115">
        <f t="shared" si="36"/>
        <v>0.41583333333333333</v>
      </c>
      <c r="P115" s="2">
        <f t="shared" si="37"/>
        <v>0.33</v>
      </c>
      <c r="Q115">
        <f t="shared" si="38"/>
        <v>0.3223340540871264</v>
      </c>
      <c r="R115" s="2">
        <f t="shared" si="39"/>
        <v>0.17</v>
      </c>
      <c r="T115" s="10">
        <f t="shared" si="33"/>
        <v>0</v>
      </c>
      <c r="U115" s="70">
        <f t="shared" si="34"/>
        <v>8</v>
      </c>
      <c r="V115" s="10">
        <f t="shared" si="35"/>
        <v>4</v>
      </c>
      <c r="W115">
        <f t="shared" si="32"/>
        <v>80</v>
      </c>
    </row>
    <row r="116" spans="1:23">
      <c r="A116" s="47" t="s">
        <v>177</v>
      </c>
      <c r="B116">
        <v>1</v>
      </c>
      <c r="C116">
        <v>0.33</v>
      </c>
      <c r="D116">
        <v>0.67</v>
      </c>
      <c r="E116">
        <v>1</v>
      </c>
      <c r="F116">
        <v>0.67</v>
      </c>
      <c r="G116">
        <v>0.67</v>
      </c>
      <c r="H116">
        <v>1</v>
      </c>
      <c r="I116">
        <v>1</v>
      </c>
      <c r="J116">
        <v>1</v>
      </c>
      <c r="K116">
        <v>0.67</v>
      </c>
      <c r="L116">
        <v>0.67</v>
      </c>
      <c r="N116" s="50">
        <v>0.33</v>
      </c>
      <c r="O116">
        <f t="shared" si="36"/>
        <v>0.75083333333333335</v>
      </c>
      <c r="P116" s="2">
        <f t="shared" si="37"/>
        <v>0.67</v>
      </c>
      <c r="Q116">
        <f t="shared" si="38"/>
        <v>0.25177400881574652</v>
      </c>
      <c r="R116" s="2">
        <f t="shared" si="39"/>
        <v>0.16499999999999998</v>
      </c>
      <c r="T116" s="10">
        <f t="shared" si="33"/>
        <v>0</v>
      </c>
      <c r="U116" s="70">
        <f t="shared" si="34"/>
        <v>2</v>
      </c>
      <c r="V116" s="10">
        <f t="shared" si="35"/>
        <v>10</v>
      </c>
      <c r="W116">
        <f t="shared" si="32"/>
        <v>104</v>
      </c>
    </row>
    <row r="117" spans="1:23">
      <c r="A117" s="47" t="s">
        <v>178</v>
      </c>
      <c r="B117">
        <v>0.33</v>
      </c>
      <c r="C117">
        <v>0.33</v>
      </c>
      <c r="D117">
        <v>0.67</v>
      </c>
      <c r="E117">
        <v>1</v>
      </c>
      <c r="F117">
        <v>0.33</v>
      </c>
      <c r="G117">
        <v>0.67</v>
      </c>
      <c r="H117">
        <v>0.33</v>
      </c>
      <c r="I117">
        <v>1</v>
      </c>
      <c r="J117">
        <v>0.33</v>
      </c>
      <c r="K117">
        <v>0.33</v>
      </c>
      <c r="L117">
        <v>0.33</v>
      </c>
      <c r="N117" s="50">
        <v>0.33</v>
      </c>
      <c r="O117">
        <f t="shared" si="36"/>
        <v>0.49833333333333335</v>
      </c>
      <c r="P117" s="2">
        <f t="shared" si="37"/>
        <v>0.33</v>
      </c>
      <c r="Q117">
        <f t="shared" si="38"/>
        <v>0.26781382045040636</v>
      </c>
      <c r="R117" s="2">
        <f t="shared" si="39"/>
        <v>0.17</v>
      </c>
      <c r="T117" s="10">
        <f t="shared" si="33"/>
        <v>0</v>
      </c>
      <c r="U117" s="70">
        <f t="shared" si="34"/>
        <v>8</v>
      </c>
      <c r="V117" s="10">
        <f t="shared" si="35"/>
        <v>4</v>
      </c>
      <c r="W117">
        <f t="shared" si="32"/>
        <v>80</v>
      </c>
    </row>
    <row r="118" spans="1:23">
      <c r="A118" s="47" t="s">
        <v>179</v>
      </c>
      <c r="B118">
        <v>0.67</v>
      </c>
      <c r="C118">
        <v>0.33</v>
      </c>
      <c r="D118">
        <v>0.67</v>
      </c>
      <c r="E118">
        <v>0.33</v>
      </c>
      <c r="F118">
        <v>0.67</v>
      </c>
      <c r="G118">
        <v>0.67</v>
      </c>
      <c r="H118">
        <v>0.33</v>
      </c>
      <c r="I118">
        <v>0.33</v>
      </c>
      <c r="J118">
        <v>0.67</v>
      </c>
      <c r="K118">
        <v>0.67</v>
      </c>
      <c r="L118">
        <v>0.67</v>
      </c>
      <c r="N118" s="50">
        <v>0.33</v>
      </c>
      <c r="O118">
        <f t="shared" si="36"/>
        <v>0.52833333333333332</v>
      </c>
      <c r="P118" s="2">
        <f t="shared" si="37"/>
        <v>0.67</v>
      </c>
      <c r="Q118">
        <f t="shared" si="38"/>
        <v>0.17507574118510899</v>
      </c>
      <c r="R118" s="2">
        <f t="shared" si="39"/>
        <v>0.17</v>
      </c>
      <c r="T118" s="10">
        <f t="shared" si="33"/>
        <v>0</v>
      </c>
      <c r="U118" s="70">
        <f t="shared" si="34"/>
        <v>5</v>
      </c>
      <c r="V118" s="10">
        <f t="shared" si="35"/>
        <v>7</v>
      </c>
      <c r="W118">
        <f t="shared" si="32"/>
        <v>74</v>
      </c>
    </row>
    <row r="119" spans="1:23">
      <c r="A119" s="47" t="s">
        <v>180</v>
      </c>
      <c r="B119">
        <v>-0.67</v>
      </c>
      <c r="C119">
        <v>0</v>
      </c>
      <c r="D119">
        <v>0</v>
      </c>
      <c r="E119">
        <v>0</v>
      </c>
      <c r="F119">
        <v>-0.33</v>
      </c>
      <c r="G119">
        <v>0</v>
      </c>
      <c r="H119">
        <v>0</v>
      </c>
      <c r="I119">
        <v>-1</v>
      </c>
      <c r="J119">
        <v>-0.33</v>
      </c>
      <c r="K119">
        <v>0</v>
      </c>
      <c r="L119">
        <v>-0.33</v>
      </c>
      <c r="N119" s="50">
        <v>-0.33</v>
      </c>
      <c r="O119">
        <f t="shared" si="36"/>
        <v>-0.24916666666666668</v>
      </c>
      <c r="P119" s="2">
        <f t="shared" si="37"/>
        <v>-0.16500000000000001</v>
      </c>
      <c r="Q119">
        <f t="shared" si="38"/>
        <v>0.32185423954820219</v>
      </c>
      <c r="R119" s="2">
        <f t="shared" si="39"/>
        <v>0.16500000000000001</v>
      </c>
      <c r="T119" s="10">
        <f t="shared" si="33"/>
        <v>2</v>
      </c>
      <c r="U119" s="70">
        <f t="shared" si="34"/>
        <v>10</v>
      </c>
      <c r="V119" s="10">
        <f t="shared" si="35"/>
        <v>0</v>
      </c>
      <c r="W119">
        <f t="shared" si="32"/>
        <v>104</v>
      </c>
    </row>
    <row r="120" spans="1:23">
      <c r="A120" s="47" t="s">
        <v>181</v>
      </c>
      <c r="B120">
        <v>0.33</v>
      </c>
      <c r="C120">
        <v>-0.33</v>
      </c>
      <c r="D120">
        <v>0</v>
      </c>
      <c r="E120">
        <v>-0.67</v>
      </c>
      <c r="F120">
        <v>0</v>
      </c>
      <c r="G120">
        <v>-0.33</v>
      </c>
      <c r="H120">
        <v>-0.67</v>
      </c>
      <c r="I120">
        <v>0</v>
      </c>
      <c r="J120">
        <v>0</v>
      </c>
      <c r="K120">
        <v>-0.33</v>
      </c>
      <c r="L120">
        <v>0</v>
      </c>
      <c r="N120" s="50">
        <v>0</v>
      </c>
      <c r="O120">
        <f t="shared" si="36"/>
        <v>-0.16666666666666666</v>
      </c>
      <c r="P120" s="2">
        <f t="shared" si="37"/>
        <v>0</v>
      </c>
      <c r="Q120">
        <f t="shared" si="38"/>
        <v>0.3015213947884155</v>
      </c>
      <c r="R120" s="2">
        <f t="shared" si="39"/>
        <v>0.16500000000000001</v>
      </c>
      <c r="T120" s="10">
        <f t="shared" si="33"/>
        <v>2</v>
      </c>
      <c r="U120" s="70">
        <f t="shared" si="34"/>
        <v>10</v>
      </c>
      <c r="V120" s="10">
        <f t="shared" si="35"/>
        <v>0</v>
      </c>
      <c r="W120">
        <f t="shared" si="32"/>
        <v>104</v>
      </c>
    </row>
    <row r="121" spans="1:23">
      <c r="A121" s="47" t="s">
        <v>182</v>
      </c>
      <c r="B121">
        <v>-0.67</v>
      </c>
      <c r="C121">
        <v>-0.33</v>
      </c>
      <c r="D121">
        <v>0</v>
      </c>
      <c r="E121">
        <v>0</v>
      </c>
      <c r="F121">
        <v>0</v>
      </c>
      <c r="G121">
        <v>-0.33</v>
      </c>
      <c r="H121">
        <v>-1</v>
      </c>
      <c r="I121">
        <v>-1</v>
      </c>
      <c r="J121">
        <v>-0.33</v>
      </c>
      <c r="K121">
        <v>0</v>
      </c>
      <c r="L121">
        <v>0</v>
      </c>
      <c r="N121" s="50">
        <v>0</v>
      </c>
      <c r="O121">
        <f t="shared" si="36"/>
        <v>-0.30499999999999999</v>
      </c>
      <c r="P121" s="2">
        <f t="shared" si="37"/>
        <v>-0.16500000000000001</v>
      </c>
      <c r="Q121">
        <f t="shared" si="38"/>
        <v>0.38838827807421605</v>
      </c>
      <c r="R121" s="2">
        <f t="shared" si="39"/>
        <v>0.20750000000000002</v>
      </c>
      <c r="T121" s="10">
        <f t="shared" si="33"/>
        <v>3</v>
      </c>
      <c r="U121" s="70">
        <f t="shared" si="34"/>
        <v>9</v>
      </c>
      <c r="V121" s="10">
        <f t="shared" si="35"/>
        <v>0</v>
      </c>
      <c r="W121">
        <f t="shared" si="32"/>
        <v>90</v>
      </c>
    </row>
    <row r="122" spans="1:23">
      <c r="A122" s="47" t="s">
        <v>183</v>
      </c>
      <c r="B122">
        <v>-0.67</v>
      </c>
      <c r="C122">
        <v>0.33</v>
      </c>
      <c r="D122">
        <v>-0.33</v>
      </c>
      <c r="E122">
        <v>0</v>
      </c>
      <c r="F122">
        <v>0</v>
      </c>
      <c r="G122">
        <v>-0.33</v>
      </c>
      <c r="H122">
        <v>-1</v>
      </c>
      <c r="I122">
        <v>-0.33</v>
      </c>
      <c r="J122">
        <v>0</v>
      </c>
      <c r="K122">
        <v>0</v>
      </c>
      <c r="L122">
        <v>0</v>
      </c>
      <c r="N122" s="50">
        <v>-0.33</v>
      </c>
      <c r="O122">
        <f t="shared" si="36"/>
        <v>-0.22166666666666668</v>
      </c>
      <c r="P122" s="2">
        <f t="shared" si="37"/>
        <v>-0.16500000000000001</v>
      </c>
      <c r="Q122">
        <f t="shared" si="38"/>
        <v>0.35723262940995681</v>
      </c>
      <c r="R122" s="2">
        <f t="shared" si="39"/>
        <v>0.16500000000000001</v>
      </c>
      <c r="T122" s="10">
        <f t="shared" si="33"/>
        <v>2</v>
      </c>
      <c r="U122" s="70">
        <f t="shared" si="34"/>
        <v>10</v>
      </c>
      <c r="V122" s="10">
        <f t="shared" si="35"/>
        <v>0</v>
      </c>
      <c r="W122">
        <f t="shared" si="32"/>
        <v>104</v>
      </c>
    </row>
    <row r="123" spans="1:23">
      <c r="A123" s="47" t="s">
        <v>184</v>
      </c>
      <c r="B123">
        <v>-1</v>
      </c>
      <c r="C123">
        <v>0</v>
      </c>
      <c r="D123">
        <v>-0.33</v>
      </c>
      <c r="E123">
        <v>-1</v>
      </c>
      <c r="F123">
        <v>0</v>
      </c>
      <c r="G123">
        <v>0</v>
      </c>
      <c r="H123">
        <v>-0.33</v>
      </c>
      <c r="I123">
        <v>-0.67</v>
      </c>
      <c r="J123">
        <v>0</v>
      </c>
      <c r="K123">
        <v>0</v>
      </c>
      <c r="L123">
        <v>0</v>
      </c>
      <c r="N123" s="50">
        <v>-0.67</v>
      </c>
      <c r="O123">
        <f t="shared" si="36"/>
        <v>-0.33333333333333331</v>
      </c>
      <c r="P123" s="2">
        <f t="shared" si="37"/>
        <v>-0.16500000000000001</v>
      </c>
      <c r="Q123">
        <f t="shared" si="38"/>
        <v>0.40252235021703142</v>
      </c>
      <c r="R123" s="2">
        <f t="shared" si="39"/>
        <v>0.33500000000000002</v>
      </c>
      <c r="T123" s="10">
        <f t="shared" si="33"/>
        <v>4</v>
      </c>
      <c r="U123" s="70">
        <f t="shared" si="34"/>
        <v>8</v>
      </c>
      <c r="V123" s="10">
        <f t="shared" si="35"/>
        <v>0</v>
      </c>
      <c r="W123">
        <f t="shared" si="32"/>
        <v>80</v>
      </c>
    </row>
    <row r="124" spans="1:23">
      <c r="A124" s="47" t="s">
        <v>185</v>
      </c>
      <c r="B124">
        <v>-0.67</v>
      </c>
      <c r="C124">
        <v>-0.33</v>
      </c>
      <c r="D124">
        <v>0.33</v>
      </c>
      <c r="E124">
        <v>-0.33</v>
      </c>
      <c r="F124">
        <v>0</v>
      </c>
      <c r="G124">
        <v>-0.33</v>
      </c>
      <c r="H124">
        <v>-0.33</v>
      </c>
      <c r="I124">
        <v>-0.67</v>
      </c>
      <c r="J124">
        <v>0</v>
      </c>
      <c r="K124">
        <v>0</v>
      </c>
      <c r="L124">
        <v>-0.33</v>
      </c>
      <c r="N124" s="50">
        <v>0</v>
      </c>
      <c r="O124">
        <f t="shared" si="36"/>
        <v>-0.22166666666666668</v>
      </c>
      <c r="P124" s="2">
        <f t="shared" si="37"/>
        <v>-0.33</v>
      </c>
      <c r="Q124">
        <f t="shared" si="38"/>
        <v>0.29566053425364625</v>
      </c>
      <c r="R124" s="2">
        <f t="shared" si="39"/>
        <v>0.16500000000000001</v>
      </c>
      <c r="T124" s="10">
        <f t="shared" si="33"/>
        <v>2</v>
      </c>
      <c r="U124" s="70">
        <f t="shared" si="34"/>
        <v>10</v>
      </c>
      <c r="V124" s="10">
        <f t="shared" si="35"/>
        <v>0</v>
      </c>
      <c r="W124">
        <f t="shared" si="32"/>
        <v>104</v>
      </c>
    </row>
    <row r="125" spans="1:23">
      <c r="A125" s="47" t="s">
        <v>186</v>
      </c>
      <c r="B125">
        <v>-1</v>
      </c>
      <c r="C125">
        <v>0.33</v>
      </c>
      <c r="D125">
        <v>0.33</v>
      </c>
      <c r="E125">
        <v>0</v>
      </c>
      <c r="F125">
        <v>-0.33</v>
      </c>
      <c r="G125">
        <v>-0.33</v>
      </c>
      <c r="H125">
        <v>0</v>
      </c>
      <c r="I125">
        <v>0.33</v>
      </c>
      <c r="J125">
        <v>0</v>
      </c>
      <c r="K125">
        <v>0</v>
      </c>
      <c r="L125">
        <v>0</v>
      </c>
      <c r="N125" s="50">
        <v>0</v>
      </c>
      <c r="O125">
        <f t="shared" si="36"/>
        <v>-5.5833333333333325E-2</v>
      </c>
      <c r="P125" s="2">
        <f t="shared" si="37"/>
        <v>0</v>
      </c>
      <c r="Q125">
        <f t="shared" si="38"/>
        <v>0.37014636744581642</v>
      </c>
      <c r="R125" s="2">
        <f t="shared" si="39"/>
        <v>8.2500000000000018E-2</v>
      </c>
      <c r="T125" s="10">
        <f t="shared" si="33"/>
        <v>1</v>
      </c>
      <c r="U125" s="70">
        <f t="shared" si="34"/>
        <v>11</v>
      </c>
      <c r="V125" s="10">
        <f t="shared" si="35"/>
        <v>0</v>
      </c>
      <c r="W125">
        <f t="shared" si="32"/>
        <v>122</v>
      </c>
    </row>
    <row r="126" spans="1:23">
      <c r="A126" s="47" t="s">
        <v>187</v>
      </c>
      <c r="B126">
        <v>-1</v>
      </c>
      <c r="C126">
        <v>0.33</v>
      </c>
      <c r="D126">
        <v>0.33</v>
      </c>
      <c r="E126">
        <v>-0.33</v>
      </c>
      <c r="F126">
        <v>0.33</v>
      </c>
      <c r="G126">
        <v>0</v>
      </c>
      <c r="H126">
        <v>-0.33</v>
      </c>
      <c r="I126">
        <v>0.33</v>
      </c>
      <c r="J126">
        <v>0.33</v>
      </c>
      <c r="K126">
        <v>0</v>
      </c>
      <c r="L126">
        <v>0.33</v>
      </c>
      <c r="N126" s="50">
        <v>-0.67</v>
      </c>
      <c r="O126">
        <f t="shared" si="36"/>
        <v>-2.916666666666666E-2</v>
      </c>
      <c r="P126" s="2">
        <f t="shared" si="37"/>
        <v>0.16500000000000001</v>
      </c>
      <c r="Q126">
        <f t="shared" si="38"/>
        <v>0.45824682379166748</v>
      </c>
      <c r="R126" s="2">
        <f t="shared" si="39"/>
        <v>0.33</v>
      </c>
      <c r="T126" s="10">
        <f t="shared" si="33"/>
        <v>2</v>
      </c>
      <c r="U126" s="70">
        <f t="shared" si="34"/>
        <v>10</v>
      </c>
      <c r="V126" s="10">
        <f t="shared" si="35"/>
        <v>0</v>
      </c>
      <c r="W126">
        <f t="shared" si="32"/>
        <v>104</v>
      </c>
    </row>
    <row r="127" spans="1:23">
      <c r="A127" s="47" t="s">
        <v>188</v>
      </c>
      <c r="B127">
        <v>-1</v>
      </c>
      <c r="C127">
        <v>0</v>
      </c>
      <c r="D127">
        <v>0.33</v>
      </c>
      <c r="E127">
        <v>0</v>
      </c>
      <c r="F127">
        <v>0</v>
      </c>
      <c r="G127">
        <v>0</v>
      </c>
      <c r="H127">
        <v>-0.67</v>
      </c>
      <c r="I127">
        <v>-0.33</v>
      </c>
      <c r="J127">
        <v>0</v>
      </c>
      <c r="K127">
        <v>-0.33</v>
      </c>
      <c r="L127">
        <v>-0.33</v>
      </c>
      <c r="N127" s="50">
        <v>0</v>
      </c>
      <c r="O127">
        <f t="shared" si="36"/>
        <v>-0.19416666666666668</v>
      </c>
      <c r="P127" s="2">
        <f t="shared" si="37"/>
        <v>0</v>
      </c>
      <c r="Q127">
        <f t="shared" si="38"/>
        <v>0.36081872389768183</v>
      </c>
      <c r="R127" s="2">
        <f t="shared" si="39"/>
        <v>0.16500000000000001</v>
      </c>
      <c r="T127" s="10">
        <f t="shared" si="33"/>
        <v>2</v>
      </c>
      <c r="U127" s="70">
        <f t="shared" si="34"/>
        <v>10</v>
      </c>
      <c r="V127" s="10">
        <f t="shared" si="35"/>
        <v>0</v>
      </c>
      <c r="W127">
        <f t="shared" si="32"/>
        <v>104</v>
      </c>
    </row>
    <row r="128" spans="1:23">
      <c r="A128" s="47" t="s">
        <v>189</v>
      </c>
      <c r="B128">
        <v>-0.67</v>
      </c>
      <c r="C128">
        <v>0</v>
      </c>
      <c r="D128">
        <v>0.33</v>
      </c>
      <c r="E128">
        <v>-1</v>
      </c>
      <c r="F128">
        <v>0</v>
      </c>
      <c r="G128">
        <v>0</v>
      </c>
      <c r="H128">
        <v>-0.33</v>
      </c>
      <c r="I128">
        <v>-1</v>
      </c>
      <c r="J128">
        <v>0.67</v>
      </c>
      <c r="K128">
        <v>-0.33</v>
      </c>
      <c r="L128">
        <v>0</v>
      </c>
      <c r="N128" s="50">
        <v>-0.33</v>
      </c>
      <c r="O128">
        <f t="shared" si="36"/>
        <v>-0.22166666666666668</v>
      </c>
      <c r="P128" s="2">
        <f t="shared" si="37"/>
        <v>-0.16500000000000001</v>
      </c>
      <c r="Q128">
        <f t="shared" si="38"/>
        <v>0.49943301185777994</v>
      </c>
      <c r="R128" s="2">
        <f t="shared" si="39"/>
        <v>0.20750000000000002</v>
      </c>
      <c r="T128" s="10">
        <f t="shared" si="33"/>
        <v>3</v>
      </c>
      <c r="U128" s="70">
        <f t="shared" si="34"/>
        <v>8</v>
      </c>
      <c r="V128" s="10">
        <f t="shared" si="35"/>
        <v>1</v>
      </c>
      <c r="W128">
        <f t="shared" si="32"/>
        <v>74</v>
      </c>
    </row>
    <row r="129" spans="1:28">
      <c r="A129" s="47" t="s">
        <v>190</v>
      </c>
      <c r="B129">
        <v>-1</v>
      </c>
      <c r="C129">
        <v>-1</v>
      </c>
      <c r="D129">
        <v>0</v>
      </c>
      <c r="E129">
        <v>-1</v>
      </c>
      <c r="F129">
        <v>-0.33</v>
      </c>
      <c r="G129">
        <v>-1</v>
      </c>
      <c r="H129">
        <v>-1</v>
      </c>
      <c r="I129">
        <v>-1</v>
      </c>
      <c r="J129">
        <v>-1</v>
      </c>
      <c r="K129">
        <v>-0.67</v>
      </c>
      <c r="L129">
        <v>-0.33</v>
      </c>
      <c r="N129" s="50">
        <v>-0.33</v>
      </c>
      <c r="O129">
        <f t="shared" si="36"/>
        <v>-0.72166666666666668</v>
      </c>
      <c r="P129" s="2">
        <f t="shared" si="37"/>
        <v>-1</v>
      </c>
      <c r="Q129">
        <f t="shared" si="38"/>
        <v>0.37245703433314636</v>
      </c>
      <c r="R129" s="2">
        <f t="shared" si="39"/>
        <v>0.33499999999999996</v>
      </c>
      <c r="T129" s="10">
        <f t="shared" si="33"/>
        <v>8</v>
      </c>
      <c r="U129" s="70">
        <f t="shared" si="34"/>
        <v>4</v>
      </c>
      <c r="V129" s="10">
        <f t="shared" si="35"/>
        <v>0</v>
      </c>
      <c r="W129">
        <f t="shared" si="32"/>
        <v>80</v>
      </c>
    </row>
    <row r="130" spans="1:28">
      <c r="A130" s="47" t="s">
        <v>191</v>
      </c>
      <c r="B130">
        <v>-0.67</v>
      </c>
      <c r="C130">
        <v>-0.33</v>
      </c>
      <c r="D130">
        <v>0</v>
      </c>
      <c r="E130">
        <v>0</v>
      </c>
      <c r="F130">
        <v>0</v>
      </c>
      <c r="G130">
        <v>-0.33</v>
      </c>
      <c r="H130">
        <v>-1</v>
      </c>
      <c r="I130">
        <v>-0.33</v>
      </c>
      <c r="J130">
        <v>-0.33</v>
      </c>
      <c r="K130">
        <v>0</v>
      </c>
      <c r="L130">
        <v>-0.33</v>
      </c>
      <c r="N130" s="50">
        <v>0</v>
      </c>
      <c r="O130">
        <f t="shared" si="36"/>
        <v>-0.27666666666666667</v>
      </c>
      <c r="P130" s="2">
        <f t="shared" si="37"/>
        <v>-0.33</v>
      </c>
      <c r="Q130">
        <f t="shared" si="38"/>
        <v>0.31259422821791116</v>
      </c>
      <c r="R130" s="2">
        <f t="shared" si="39"/>
        <v>0.16500000000000001</v>
      </c>
      <c r="T130" s="10">
        <f t="shared" si="33"/>
        <v>2</v>
      </c>
      <c r="U130" s="70">
        <f t="shared" si="34"/>
        <v>10</v>
      </c>
      <c r="V130" s="10">
        <f t="shared" si="35"/>
        <v>0</v>
      </c>
      <c r="W130">
        <f t="shared" si="32"/>
        <v>104</v>
      </c>
    </row>
    <row r="131" spans="1:28">
      <c r="A131" s="47" t="s">
        <v>192</v>
      </c>
      <c r="B131">
        <v>-0.67</v>
      </c>
      <c r="C131">
        <v>0</v>
      </c>
      <c r="D131">
        <v>0.33</v>
      </c>
      <c r="E131">
        <v>0</v>
      </c>
      <c r="F131">
        <v>0</v>
      </c>
      <c r="G131">
        <v>0</v>
      </c>
      <c r="H131">
        <v>-0.33</v>
      </c>
      <c r="I131">
        <v>-0.67</v>
      </c>
      <c r="J131">
        <v>0</v>
      </c>
      <c r="K131">
        <v>0</v>
      </c>
      <c r="L131">
        <v>-0.33</v>
      </c>
      <c r="N131" s="50">
        <v>-0.33</v>
      </c>
      <c r="O131">
        <f t="shared" si="36"/>
        <v>-0.16666666666666666</v>
      </c>
      <c r="P131" s="2">
        <f t="shared" si="37"/>
        <v>0</v>
      </c>
      <c r="Q131">
        <f t="shared" si="38"/>
        <v>0.3015213947884155</v>
      </c>
      <c r="R131" s="2">
        <f t="shared" si="39"/>
        <v>0.16500000000000001</v>
      </c>
      <c r="T131" s="10">
        <f t="shared" si="33"/>
        <v>2</v>
      </c>
      <c r="U131" s="70">
        <f t="shared" si="34"/>
        <v>10</v>
      </c>
      <c r="V131" s="10">
        <f t="shared" si="35"/>
        <v>0</v>
      </c>
      <c r="W131">
        <f t="shared" si="32"/>
        <v>104</v>
      </c>
    </row>
    <row r="132" spans="1:28">
      <c r="A132" s="47" t="s">
        <v>193</v>
      </c>
      <c r="B132">
        <v>-1</v>
      </c>
      <c r="C132">
        <v>0</v>
      </c>
      <c r="D132">
        <v>0</v>
      </c>
      <c r="E132">
        <v>0</v>
      </c>
      <c r="F132">
        <v>0</v>
      </c>
      <c r="G132">
        <v>-0.67</v>
      </c>
      <c r="H132">
        <v>-0.67</v>
      </c>
      <c r="I132">
        <v>-1</v>
      </c>
      <c r="J132">
        <v>0</v>
      </c>
      <c r="K132">
        <v>-0.33</v>
      </c>
      <c r="L132">
        <v>-1</v>
      </c>
      <c r="N132" s="50">
        <v>0</v>
      </c>
      <c r="O132">
        <f>AVERAGE(B132:N132)</f>
        <v>-0.38916666666666666</v>
      </c>
      <c r="P132" s="2">
        <f t="shared" si="37"/>
        <v>-0.16500000000000001</v>
      </c>
      <c r="Q132">
        <f t="shared" si="38"/>
        <v>0.44612387870580883</v>
      </c>
      <c r="R132" s="2">
        <f t="shared" si="39"/>
        <v>0.37625000000000003</v>
      </c>
      <c r="T132" s="10">
        <f t="shared" si="33"/>
        <v>5</v>
      </c>
      <c r="U132" s="70">
        <f t="shared" si="34"/>
        <v>7</v>
      </c>
      <c r="V132" s="10">
        <f t="shared" si="35"/>
        <v>0</v>
      </c>
      <c r="W132">
        <f>SUM(T132*T132,U132*U132,V132*V132)</f>
        <v>74</v>
      </c>
    </row>
    <row r="133" spans="1:28">
      <c r="A133" s="47" t="s">
        <v>194</v>
      </c>
      <c r="B133">
        <v>0</v>
      </c>
      <c r="C133">
        <v>0</v>
      </c>
      <c r="D133">
        <v>0</v>
      </c>
      <c r="E133">
        <v>0</v>
      </c>
      <c r="F133">
        <v>0.33</v>
      </c>
      <c r="G133">
        <v>-0.33</v>
      </c>
      <c r="H133">
        <v>0.33</v>
      </c>
      <c r="I133">
        <v>-0.67</v>
      </c>
      <c r="J133">
        <v>0</v>
      </c>
      <c r="K133">
        <v>0</v>
      </c>
      <c r="L133">
        <v>0</v>
      </c>
      <c r="N133" s="50">
        <v>0</v>
      </c>
      <c r="O133">
        <f>AVERAGE(B133:N133)</f>
        <v>-2.8333333333333335E-2</v>
      </c>
      <c r="P133" s="2">
        <f t="shared" si="37"/>
        <v>0</v>
      </c>
      <c r="Q133">
        <f t="shared" si="38"/>
        <v>0.26388128644019709</v>
      </c>
      <c r="R133" s="2">
        <f t="shared" si="39"/>
        <v>0</v>
      </c>
      <c r="T133" s="10">
        <f>IF(B133&lt;-0.6,1,0)+IF(C133&lt;-0.6,1,0)+IF(D133&lt;-0.6,1,0)+IF(E133&lt;-0.6,1,0)+IF(F133&lt;-0.6,1,0)+IF(G133&lt;-0.6,1,0)+IF(H133&lt;-0.6,1,0)+IF(I133&lt;-0.6,1,0)+IF(J133&lt;-0.6,1,0)+IF(K133&lt;-0.6,1,0)+IF(L133&lt;-0.6,1,0)+IF(N133&lt;-0.6,1,0)</f>
        <v>1</v>
      </c>
      <c r="U133" s="70">
        <f>12-T133-V133</f>
        <v>11</v>
      </c>
      <c r="V133" s="10">
        <f>IF(B133&gt;0.6,1,0)+IF(C133&gt;0.6,1,0)+IF(D133&gt;0.6,1,0)+IF(E133&gt;0.6,1,0)+IF(F133&gt;0.6,1,0)+IF(G133&gt;0.6,1,0)+IF(H133&gt;0.6,1,0)+IF(I133&gt;0.6,1,0)+IF(J133&gt;0.6,1,0)+IF(K133&gt;0.6,1,0)+IF(L133&gt;0.6,1,0)+IF(N133&gt;0.6,1,0)</f>
        <v>0</v>
      </c>
      <c r="W133">
        <f>SUM(T133*T133,U133*U133,V133*V133)</f>
        <v>122</v>
      </c>
    </row>
    <row r="135" spans="1:28">
      <c r="P135">
        <f>MAX(P4:P133)</f>
        <v>1</v>
      </c>
      <c r="Q135">
        <f>MAX(Q4:Q133)</f>
        <v>0.5935582226170939</v>
      </c>
      <c r="R135">
        <f>MAX(R4:R133)</f>
        <v>0.37625000000000003</v>
      </c>
      <c r="S135" t="s">
        <v>6</v>
      </c>
      <c r="T135">
        <f>SUM(T4:T133)</f>
        <v>229</v>
      </c>
      <c r="U135">
        <f>SUM(U4:U133)</f>
        <v>880</v>
      </c>
      <c r="V135">
        <f>SUM(V4:V133)</f>
        <v>451</v>
      </c>
    </row>
    <row r="136" spans="1:28">
      <c r="P136" s="2">
        <f>AVERAGE(P4:P133)</f>
        <v>0.20496153846153828</v>
      </c>
      <c r="R136" s="2">
        <f>AVERAGE(R4:R133)</f>
        <v>0.17000961538461537</v>
      </c>
      <c r="S136" t="s">
        <v>7</v>
      </c>
      <c r="T136">
        <f>T135/12/130</f>
        <v>0.14679487179487177</v>
      </c>
      <c r="U136">
        <f>U135/12/130</f>
        <v>0.5641025641025641</v>
      </c>
      <c r="V136">
        <f>V135/12/130</f>
        <v>0.28910256410256413</v>
      </c>
      <c r="X136">
        <f>T136*(1-T136)+U136*(1-U136)+V136*(1-V136)</f>
        <v>0.57665927021696251</v>
      </c>
      <c r="Z136" t="s">
        <v>22</v>
      </c>
      <c r="AB136" t="s">
        <v>440</v>
      </c>
    </row>
    <row r="137" spans="1:28">
      <c r="P137">
        <f>STDEV(P4:P133)</f>
        <v>0.4799973740859399</v>
      </c>
      <c r="T137">
        <f>T136*T136</f>
        <v>2.1548734385272841E-2</v>
      </c>
      <c r="U137">
        <f>U136*U136</f>
        <v>0.31821170282708744</v>
      </c>
      <c r="V137">
        <f>V136*V136</f>
        <v>8.35802925706772E-2</v>
      </c>
      <c r="X137">
        <f>T136*(1-T136)*(1-2*T136)+U136*(1-U136)*(1-2*U136)+V136*(1-V136)*(1-2*V136)</f>
        <v>0.14363892681940019</v>
      </c>
      <c r="Z137" t="s">
        <v>23</v>
      </c>
      <c r="AB137" t="s">
        <v>441</v>
      </c>
    </row>
    <row r="138" spans="1:28">
      <c r="S138" s="73" t="s">
        <v>11</v>
      </c>
      <c r="T138" s="2">
        <f>SUM(T137:V137)</f>
        <v>0.42334072978303749</v>
      </c>
    </row>
    <row r="139" spans="1:28">
      <c r="S139" t="s">
        <v>12</v>
      </c>
      <c r="W139">
        <f>SUM(W4:W133)</f>
        <v>12630</v>
      </c>
    </row>
    <row r="140" spans="1:28">
      <c r="S140" s="73" t="s">
        <v>13</v>
      </c>
      <c r="W140" s="2">
        <f>(W139-130*12)/(130*12)/11</f>
        <v>0.6451048951048951</v>
      </c>
    </row>
    <row r="142" spans="1:28">
      <c r="S142" t="s">
        <v>14</v>
      </c>
      <c r="T142" s="72">
        <f>(W140-T138)/(1-T138)</f>
        <v>0.3845670689355622</v>
      </c>
      <c r="X142">
        <f>SQRT(2)*SQRT(X136^2-X137)/X136/SQRT(130*11*12)</f>
        <v>8.1367241631894686E-3</v>
      </c>
      <c r="Z142" t="s">
        <v>24</v>
      </c>
    </row>
    <row r="143" spans="1:28">
      <c r="X143" s="71">
        <f>T142/X142</f>
        <v>47.263132093790666</v>
      </c>
      <c r="Y143" s="2"/>
      <c r="Z143" s="73" t="s">
        <v>25</v>
      </c>
    </row>
  </sheetData>
  <mergeCells count="2">
    <mergeCell ref="BA2:BC2"/>
    <mergeCell ref="T2:V2"/>
  </mergeCells>
  <phoneticPr fontId="2" type="noConversion"/>
  <pageMargins left="0.75" right="0.75" top="1" bottom="1" header="0.49212598499999999" footer="0.492125984999999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43"/>
  <sheetViews>
    <sheetView topLeftCell="C1" workbookViewId="0">
      <selection activeCell="P136" sqref="P136"/>
    </sheetView>
  </sheetViews>
  <sheetFormatPr baseColWidth="10" defaultColWidth="8.83203125" defaultRowHeight="12" x14ac:dyDescent="0"/>
  <cols>
    <col min="1" max="1" width="11.6640625" customWidth="1"/>
    <col min="2" max="2" width="8.5" customWidth="1"/>
    <col min="3" max="3" width="9" customWidth="1"/>
    <col min="4" max="4" width="7.6640625" customWidth="1"/>
    <col min="5" max="5" width="6.6640625" customWidth="1"/>
    <col min="6" max="6" width="8.1640625" customWidth="1"/>
    <col min="7" max="7" width="8" customWidth="1"/>
    <col min="8" max="8" width="7.33203125" customWidth="1"/>
    <col min="9" max="9" width="8.1640625" customWidth="1"/>
    <col min="10" max="10" width="7.1640625" customWidth="1"/>
    <col min="11" max="12" width="6.5" customWidth="1"/>
    <col min="13" max="13" width="3.83203125" hidden="1" customWidth="1"/>
    <col min="14" max="14" width="7.5" style="50" customWidth="1"/>
    <col min="15" max="15" width="8.6640625" customWidth="1"/>
    <col min="16" max="16" width="8.1640625" customWidth="1"/>
    <col min="17" max="17" width="7.5" customWidth="1"/>
    <col min="18" max="18" width="10.6640625" customWidth="1"/>
    <col min="19" max="19" width="9" customWidth="1"/>
    <col min="20" max="20" width="5.5" customWidth="1"/>
    <col min="21" max="21" width="8.5" customWidth="1"/>
    <col min="22" max="22" width="9.5" customWidth="1"/>
    <col min="23" max="23" width="6.1640625" customWidth="1"/>
    <col min="24" max="24" width="8.5" customWidth="1"/>
    <col min="25" max="25" width="11.83203125" customWidth="1"/>
    <col min="26" max="26" width="2.5" customWidth="1"/>
    <col min="27" max="27" width="2.6640625" customWidth="1"/>
    <col min="28" max="29" width="11.5" customWidth="1"/>
    <col min="30" max="30" width="6.5" customWidth="1"/>
    <col min="31" max="31" width="6" customWidth="1"/>
    <col min="32" max="33" width="9.83203125" customWidth="1"/>
    <col min="34" max="34" width="2.6640625" customWidth="1"/>
    <col min="35" max="35" width="3.1640625" customWidth="1"/>
    <col min="36" max="37" width="6.83203125" customWidth="1"/>
    <col min="38" max="38" width="3.5" customWidth="1"/>
    <col min="39" max="39" width="4.5" customWidth="1"/>
    <col min="40" max="41" width="6.83203125" customWidth="1"/>
    <col min="42" max="42" width="18.5" customWidth="1"/>
    <col min="43" max="43" width="7.5" customWidth="1"/>
    <col min="45" max="48" width="8.5" customWidth="1"/>
    <col min="49" max="49" width="8.83203125" customWidth="1"/>
    <col min="50" max="50" width="9.33203125" customWidth="1"/>
    <col min="51" max="51" width="11.5" customWidth="1"/>
    <col min="52" max="52" width="8.83203125" customWidth="1"/>
    <col min="53" max="54" width="7.6640625" customWidth="1"/>
    <col min="57" max="58" width="11.83203125" customWidth="1"/>
    <col min="59" max="59" width="12.5" customWidth="1"/>
    <col min="60" max="60" width="4.5" customWidth="1"/>
    <col min="61" max="61" width="6.33203125" style="2" customWidth="1"/>
    <col min="62" max="62" width="9.83203125" style="2" customWidth="1"/>
    <col min="63" max="63" width="11.6640625" style="2" customWidth="1"/>
    <col min="64" max="64" width="2.5" style="7" customWidth="1"/>
    <col min="65" max="65" width="5.1640625" customWidth="1"/>
    <col min="66" max="66" width="3" customWidth="1"/>
    <col min="67" max="67" width="11.1640625" style="2" customWidth="1"/>
    <col min="68" max="68" width="7.1640625" style="2" customWidth="1"/>
    <col min="69" max="69" width="11.6640625" style="2" customWidth="1"/>
    <col min="70" max="70" width="2.6640625" style="7" customWidth="1"/>
    <col min="71" max="71" width="5.83203125" customWidth="1"/>
    <col min="72" max="72" width="3.5" customWidth="1"/>
    <col min="73" max="73" width="12.5" customWidth="1"/>
    <col min="74" max="74" width="7.5" customWidth="1"/>
    <col min="75" max="75" width="12.5" customWidth="1"/>
    <col min="76" max="76" width="3" style="7" customWidth="1"/>
    <col min="77" max="77" width="4.5" customWidth="1"/>
    <col min="78" max="78" width="2.83203125" style="7" customWidth="1"/>
    <col min="79" max="79" width="10.5" customWidth="1"/>
    <col min="80" max="80" width="8.6640625" customWidth="1"/>
    <col min="81" max="81" width="5.5" customWidth="1"/>
    <col min="82" max="82" width="10.5" customWidth="1"/>
    <col min="83" max="83" width="10.5" style="7" customWidth="1"/>
    <col min="84" max="84" width="11.5" customWidth="1"/>
    <col min="85" max="85" width="10" customWidth="1"/>
    <col min="91" max="91" width="12.5" customWidth="1"/>
  </cols>
  <sheetData>
    <row r="1" spans="1:101" s="9" customFormat="1">
      <c r="A1" s="9" t="s">
        <v>0</v>
      </c>
      <c r="B1" s="9" t="s">
        <v>196</v>
      </c>
      <c r="C1" s="9" t="s">
        <v>31</v>
      </c>
      <c r="D1" s="9" t="s">
        <v>197</v>
      </c>
      <c r="E1" s="9" t="s">
        <v>198</v>
      </c>
      <c r="F1" s="9" t="s">
        <v>26</v>
      </c>
      <c r="G1" s="9" t="s">
        <v>199</v>
      </c>
      <c r="H1" s="9" t="s">
        <v>200</v>
      </c>
      <c r="I1" s="9" t="s">
        <v>1</v>
      </c>
      <c r="J1" s="9" t="s">
        <v>203</v>
      </c>
      <c r="K1" s="9" t="s">
        <v>204</v>
      </c>
      <c r="L1" s="9" t="s">
        <v>205</v>
      </c>
      <c r="N1" s="49" t="s">
        <v>4</v>
      </c>
      <c r="O1" s="8" t="s">
        <v>201</v>
      </c>
      <c r="P1" s="48" t="s">
        <v>206</v>
      </c>
      <c r="Q1" s="8" t="s">
        <v>202</v>
      </c>
      <c r="R1" s="48" t="s">
        <v>207</v>
      </c>
      <c r="AE1" s="9" t="s">
        <v>2</v>
      </c>
      <c r="AI1" s="9" t="s">
        <v>3</v>
      </c>
      <c r="AM1" s="9" t="s">
        <v>4</v>
      </c>
      <c r="AP1" s="9" t="s">
        <v>5</v>
      </c>
    </row>
    <row r="2" spans="1:101">
      <c r="A2" s="5" t="s">
        <v>195</v>
      </c>
      <c r="T2" s="68" t="s">
        <v>21</v>
      </c>
      <c r="U2" s="69"/>
      <c r="V2" s="69"/>
      <c r="AS2" t="s">
        <v>10</v>
      </c>
      <c r="BA2" s="68" t="s">
        <v>21</v>
      </c>
      <c r="BB2" s="69"/>
      <c r="BC2" s="69"/>
    </row>
    <row r="3" spans="1:101">
      <c r="A3" s="47"/>
      <c r="T3" s="9" t="s">
        <v>27</v>
      </c>
      <c r="U3" s="9" t="s">
        <v>28</v>
      </c>
      <c r="V3" s="9" t="s">
        <v>29</v>
      </c>
      <c r="AQ3" t="s">
        <v>8</v>
      </c>
      <c r="AR3" t="s">
        <v>30</v>
      </c>
      <c r="AS3" t="s">
        <v>9</v>
      </c>
      <c r="AW3" s="20" t="s">
        <v>15</v>
      </c>
      <c r="AX3" s="5" t="s">
        <v>16</v>
      </c>
      <c r="AY3" s="19" t="s">
        <v>17</v>
      </c>
      <c r="AZ3" s="1" t="s">
        <v>18</v>
      </c>
      <c r="BA3" s="9" t="s">
        <v>27</v>
      </c>
      <c r="BB3" s="9" t="s">
        <v>28</v>
      </c>
      <c r="BC3" s="9" t="s">
        <v>29</v>
      </c>
      <c r="BE3" s="9" t="s">
        <v>50</v>
      </c>
      <c r="BF3" s="9" t="s">
        <v>53</v>
      </c>
      <c r="BG3" s="9" t="s">
        <v>52</v>
      </c>
      <c r="BH3" s="9" t="s">
        <v>51</v>
      </c>
      <c r="BI3" s="9" t="s">
        <v>57</v>
      </c>
      <c r="BJ3" s="9" t="s">
        <v>62</v>
      </c>
      <c r="BK3" s="9" t="s">
        <v>63</v>
      </c>
      <c r="BL3" s="22" t="s">
        <v>51</v>
      </c>
      <c r="BM3" s="9" t="s">
        <v>54</v>
      </c>
      <c r="BN3" s="9" t="s">
        <v>51</v>
      </c>
      <c r="BO3" s="9" t="s">
        <v>58</v>
      </c>
      <c r="BP3" s="9"/>
      <c r="BQ3" s="9" t="s">
        <v>63</v>
      </c>
      <c r="BR3" s="22" t="s">
        <v>51</v>
      </c>
      <c r="BS3" s="9" t="s">
        <v>55</v>
      </c>
      <c r="BT3" s="9" t="s">
        <v>51</v>
      </c>
      <c r="BU3" s="9" t="s">
        <v>59</v>
      </c>
      <c r="BV3" s="9"/>
      <c r="BW3" s="9" t="s">
        <v>63</v>
      </c>
      <c r="BX3" s="22" t="s">
        <v>51</v>
      </c>
      <c r="BY3" s="9" t="s">
        <v>56</v>
      </c>
      <c r="BZ3" s="22" t="s">
        <v>51</v>
      </c>
      <c r="CA3" s="9" t="s">
        <v>60</v>
      </c>
      <c r="CB3" s="9"/>
      <c r="CC3" s="9"/>
      <c r="CD3" s="9" t="s">
        <v>63</v>
      </c>
      <c r="CE3" s="22" t="s">
        <v>51</v>
      </c>
      <c r="CF3" s="18" t="s">
        <v>34</v>
      </c>
      <c r="CG3" s="18" t="s">
        <v>35</v>
      </c>
      <c r="CH3" s="18" t="s">
        <v>36</v>
      </c>
      <c r="CI3" s="18" t="s">
        <v>37</v>
      </c>
      <c r="CJ3" s="18" t="s">
        <v>38</v>
      </c>
      <c r="CK3" s="18" t="s">
        <v>39</v>
      </c>
      <c r="CL3" s="18" t="s">
        <v>40</v>
      </c>
      <c r="CM3" s="18" t="s">
        <v>41</v>
      </c>
      <c r="CN3" s="18" t="s">
        <v>42</v>
      </c>
      <c r="CO3" s="18" t="s">
        <v>43</v>
      </c>
      <c r="CP3" s="18" t="s">
        <v>44</v>
      </c>
      <c r="CQ3" s="18" t="s">
        <v>45</v>
      </c>
      <c r="CR3" s="18" t="s">
        <v>46</v>
      </c>
      <c r="CS3" s="18" t="s">
        <v>47</v>
      </c>
      <c r="CT3" s="18" t="s">
        <v>48</v>
      </c>
      <c r="CU3" s="18" t="s">
        <v>49</v>
      </c>
      <c r="CV3" s="18" t="s">
        <v>61</v>
      </c>
      <c r="CW3" s="18" t="s">
        <v>64</v>
      </c>
    </row>
    <row r="4" spans="1:101">
      <c r="A4" s="47" t="s">
        <v>65</v>
      </c>
      <c r="B4">
        <v>0.67</v>
      </c>
      <c r="C4">
        <v>0.33</v>
      </c>
      <c r="D4">
        <v>-0.33</v>
      </c>
      <c r="E4">
        <v>1</v>
      </c>
      <c r="F4">
        <v>0</v>
      </c>
      <c r="G4">
        <v>0.67</v>
      </c>
      <c r="H4">
        <v>0.33</v>
      </c>
      <c r="I4">
        <v>0.67</v>
      </c>
      <c r="J4">
        <v>0</v>
      </c>
      <c r="K4">
        <v>0.33</v>
      </c>
      <c r="L4">
        <v>0.67</v>
      </c>
      <c r="M4" s="1"/>
      <c r="N4" s="50">
        <v>0.67</v>
      </c>
      <c r="O4">
        <f>AVERAGE(B4:N4)</f>
        <v>0.41749999999999998</v>
      </c>
      <c r="P4" s="2">
        <f>MEDIAN(B4:N4)</f>
        <v>0.5</v>
      </c>
      <c r="Q4">
        <f>STDEV(B4:N4)</f>
        <v>0.38000299041885549</v>
      </c>
      <c r="R4" s="2">
        <f>(PERCENTILE(B4:N4,0.75)-PERCENTILE(B4:N4,0.25))/2</f>
        <v>0.21125000000000002</v>
      </c>
      <c r="S4" s="5"/>
      <c r="T4" s="10">
        <f>IF(B4&lt;-0.6,1,0)+IF(C4&lt;-0.6,1,0)+IF(D4&lt;-0.6,1,0)+IF(E4&lt;-0.6,1,0)+IF(F4&lt;-0.6,1,0)+IF(G4&lt;-0.6,1,0)+IF(H4&lt;-0.6,1,0)+IF(I4&lt;-0.6,1,0)+IF(J4&lt;-0.6,1,0)+IF(K4&lt;-0.6,1,0)+IF(L4&lt;-0.6,1,0)+IF(N4&lt;-0.6,1,0)</f>
        <v>0</v>
      </c>
      <c r="U4" s="16">
        <f>12-T4-V4</f>
        <v>6</v>
      </c>
      <c r="V4" s="10">
        <f>IF(B4&gt;0.6,1,0)+IF(C4&gt;0.6,1,0)+IF(D4&gt;0.6,1,0)+IF(E4&gt;0.6,1,0)+IF(F4&gt;0.6,1,0)+IF(G4&gt;0.6,1,0)+IF(H4&gt;0.6,1,0)+IF(I4&gt;0.6,1,0)+IF(J4&gt;0.6,1,0)+IF(K4&gt;0.6,1,0)+IF(L4&gt;0.6,1,0)+IF(N4&gt;0.6,1,0)</f>
        <v>6</v>
      </c>
      <c r="W4">
        <f t="shared" ref="W4:W67" si="0">SUM(T4*T4,U4*U4,V4*V4)</f>
        <v>72</v>
      </c>
      <c r="Z4" s="1"/>
      <c r="AA4" s="5"/>
      <c r="AD4" s="1"/>
      <c r="AE4" s="5"/>
      <c r="AH4" s="1"/>
      <c r="AI4" s="5"/>
      <c r="AL4" s="1"/>
      <c r="AM4" s="5"/>
      <c r="AN4" s="2"/>
      <c r="AP4" s="19" t="e">
        <f>MEDIAN(B4,#REF!,#REF!,F4,J4,M4,R4,V4,Z4,AD4,AH4,AL4)</f>
        <v>#REF!</v>
      </c>
      <c r="AQ4" t="e">
        <f>STDEV(#REF!,#REF!,F4,J4,M4,R4,V4,Z4,AD4,AH4,AL4)</f>
        <v>#REF!</v>
      </c>
      <c r="AR4" t="e">
        <f>(AP4+1)/2</f>
        <v>#REF!</v>
      </c>
      <c r="AS4" t="e">
        <f>LN(AR4/(1-AR4))</f>
        <v>#REF!</v>
      </c>
      <c r="AT4" s="3" t="s">
        <v>19</v>
      </c>
      <c r="AU4" s="5" t="e">
        <f>MEDIAN(AP4,AP5,AP16,AP17,AP36)</f>
        <v>#REF!</v>
      </c>
      <c r="AV4" s="5" t="e">
        <f>MEDIAN(AP6,AP7,AP18,AP19,AP37)</f>
        <v>#REF!</v>
      </c>
      <c r="AW4" s="5" t="e">
        <f>MEDIAN(AP8,AP9,AP20,AP21,AP38)</f>
        <v>#REF!</v>
      </c>
      <c r="AX4" s="5" t="e">
        <f>MEDIAN(AP10,AP11,AP22,AP23,AP39)</f>
        <v>#REF!</v>
      </c>
      <c r="AY4" s="10" t="e">
        <f>IF(B4&lt;-0.6,1,0)+IF(#REF!&lt;-0.6,1,0)+IF(#REF!&lt;-0.6,1,0)+IF(F4&lt;-0.6,1,0)+IF(M4&lt;-0.6,1,0)+IF(R4&lt;-0.6,1,0)+IF(Z4&lt;-0.6,1,0)+IF(AD4&lt;-0.6,1,0)+IF(AH4&lt;-0.6,1,0)+IF(AL4&lt;-0.6,1,0)</f>
        <v>#REF!</v>
      </c>
      <c r="AZ4" s="16" t="e">
        <f>10-AY4-BA4</f>
        <v>#REF!</v>
      </c>
      <c r="BA4" s="10" t="e">
        <f>IF(B4&gt;0.6,1,0)+IF(#REF!&gt;0.6,1,0)+IF(#REF!&gt;0.6,1,0)+IF(F4&gt;0.6,1,0)+IF(M4&gt;0.6,1,0)+IF(R4&gt;0.6,1,0)+IF(Z4&gt;0.6,1,0)+IF(AD4&gt;0.6,1,0)+IF(AH4&gt;0.6,1,0)+IF(AL4&gt;0.6,1,0)</f>
        <v>#REF!</v>
      </c>
      <c r="BB4" t="e">
        <f t="shared" ref="BB4:BB43" si="1">SUM(AY4*AY4,AZ4*AZ4,BA4*BA4)</f>
        <v>#REF!</v>
      </c>
      <c r="BC4">
        <f>-1.365+1.11432*CE4</f>
        <v>0.35105279999999994</v>
      </c>
      <c r="BD4" t="e">
        <f>BC4-AP4</f>
        <v>#REF!</v>
      </c>
      <c r="BE4" s="20" t="e">
        <f>ABS((BC4-$AU$6)/$AU$7)</f>
        <v>#REF!</v>
      </c>
      <c r="BF4" s="7" t="e">
        <f t="shared" ref="BF4:BF43" si="2">2*(1-NORMSDIST(BE4))</f>
        <v>#REF!</v>
      </c>
      <c r="BG4" s="7" t="e">
        <f>SQRT(BE4^2+#REF!^2+#REF!^2)</f>
        <v>#REF!</v>
      </c>
      <c r="BH4" s="36" t="e">
        <f>SQRT(BE4^2+#REF!^2+#REF!^2)</f>
        <v>#REF!</v>
      </c>
      <c r="BI4" s="29" t="e">
        <f>SQRT(BE4^2+#REF!^2)</f>
        <v>#REF!</v>
      </c>
      <c r="BJ4" s="7" t="e">
        <f>BF4*#REF!*#REF!</f>
        <v>#REF!</v>
      </c>
      <c r="BK4" t="e">
        <f>ABS((BC4-$AV$6)/$AV$7)</f>
        <v>#REF!</v>
      </c>
      <c r="BL4" t="e">
        <f t="shared" ref="BL4:BL43" si="3">2*(1-NORMSDIST(BK4))</f>
        <v>#REF!</v>
      </c>
      <c r="BM4" s="7" t="e">
        <f>SQRT(BK4^2+#REF!^2+#REF!^2)</f>
        <v>#REF!</v>
      </c>
      <c r="BN4" s="7" t="e">
        <f>SQRT(BK4^2+#REF!^2+#REF!^2)</f>
        <v>#REF!</v>
      </c>
      <c r="BO4" s="7" t="e">
        <f>SQRT(BK4^2+#REF!^2)</f>
        <v>#REF!</v>
      </c>
      <c r="BP4" s="7" t="e">
        <f>BL4*#REF!*#REF!</f>
        <v>#REF!</v>
      </c>
      <c r="BQ4" t="e">
        <f>ABS((BC4-$AW$6)/$AW$7)</f>
        <v>#REF!</v>
      </c>
      <c r="BR4" t="e">
        <f t="shared" ref="BR4:BR43" si="4">2*(1-NORMSDIST(BQ4))</f>
        <v>#REF!</v>
      </c>
      <c r="BS4" s="29" t="e">
        <f>SQRT(BQ4^2+#REF!^2+#REF!^2)</f>
        <v>#REF!</v>
      </c>
      <c r="BT4" s="7" t="e">
        <f>SQRT(BQ4^2+#REF!^2+#REF!^2)</f>
        <v>#REF!</v>
      </c>
      <c r="BU4" s="7" t="e">
        <f>SQRT(BQ4^2+#REF!^2)</f>
        <v>#REF!</v>
      </c>
      <c r="BV4" s="7" t="e">
        <f>BR4*#REF!*#REF!</f>
        <v>#REF!</v>
      </c>
      <c r="BW4" t="e">
        <f>ABS((BC4-$AX$6)/$AX$7)</f>
        <v>#REF!</v>
      </c>
      <c r="BX4" s="7" t="e">
        <f t="shared" ref="BX4:BX43" si="5">2*(1-NORMSDIST(BW4))</f>
        <v>#REF!</v>
      </c>
      <c r="BY4" s="28" t="e">
        <f>SQRT(BW4^2+#REF!^2+#REF!^2)</f>
        <v>#REF!</v>
      </c>
      <c r="BZ4" s="29" t="e">
        <f>SQRT(BW4^2+#REF!^2+#REF!^2)</f>
        <v>#REF!</v>
      </c>
      <c r="CA4" s="29" t="e">
        <f>SQRT(BW4^2+#REF!^2+#REF!^2)</f>
        <v>#REF!</v>
      </c>
      <c r="CB4" s="23" t="e">
        <f>SQRT(BW4^2+#REF!^2)</f>
        <v>#REF!</v>
      </c>
      <c r="CC4" s="7" t="e">
        <f>BX4*#REF!*#REF!</f>
        <v>#REF!</v>
      </c>
      <c r="CD4" s="17">
        <v>0.5</v>
      </c>
      <c r="CE4" s="17">
        <v>1.54</v>
      </c>
      <c r="CF4" s="17">
        <v>7.0000000000000007E-2</v>
      </c>
      <c r="CG4" s="17">
        <v>0.7</v>
      </c>
      <c r="CH4" s="17">
        <v>1.46</v>
      </c>
      <c r="CI4" s="17">
        <v>0.13</v>
      </c>
      <c r="CJ4" s="17">
        <v>0.14000000000000001</v>
      </c>
      <c r="CK4" s="17">
        <v>0.02</v>
      </c>
      <c r="CL4" s="17">
        <v>0.41</v>
      </c>
      <c r="CM4" s="17">
        <v>-0.76</v>
      </c>
      <c r="CN4" s="17">
        <v>0.27</v>
      </c>
      <c r="CO4" s="17">
        <v>7.0000000000000019E-3</v>
      </c>
      <c r="CP4" s="17">
        <v>0.33</v>
      </c>
      <c r="CQ4" s="17">
        <v>0.43</v>
      </c>
      <c r="CR4" s="17">
        <v>2.7</v>
      </c>
      <c r="CS4" s="17">
        <v>2.8</v>
      </c>
      <c r="CT4">
        <v>-0.32</v>
      </c>
      <c r="CU4">
        <v>1.64</v>
      </c>
    </row>
    <row r="5" spans="1:101">
      <c r="A5" s="47" t="s">
        <v>66</v>
      </c>
      <c r="B5">
        <v>0.33</v>
      </c>
      <c r="C5">
        <v>0.67</v>
      </c>
      <c r="D5">
        <v>0.33</v>
      </c>
      <c r="E5">
        <v>1</v>
      </c>
      <c r="F5">
        <v>0</v>
      </c>
      <c r="G5">
        <v>-0.33</v>
      </c>
      <c r="H5">
        <v>0.33</v>
      </c>
      <c r="I5">
        <v>0.67</v>
      </c>
      <c r="J5">
        <v>0</v>
      </c>
      <c r="K5">
        <v>0.67</v>
      </c>
      <c r="L5">
        <v>0</v>
      </c>
      <c r="M5" s="1"/>
      <c r="N5" s="50">
        <v>0.33</v>
      </c>
      <c r="O5">
        <f t="shared" ref="O5:O68" si="6">AVERAGE(B5:N5)</f>
        <v>0.33333333333333331</v>
      </c>
      <c r="P5" s="2">
        <f t="shared" ref="P5:P68" si="7">MEDIAN(B5:N5)</f>
        <v>0.33</v>
      </c>
      <c r="Q5">
        <f t="shared" ref="Q5:Q68" si="8">STDEV(B5:N5)</f>
        <v>0.37632996482374675</v>
      </c>
      <c r="R5" s="2">
        <f t="shared" ref="R5:R68" si="9">(PERCENTILE(B5:N5,0.75)-PERCENTILE(B5:N5,0.25))/2</f>
        <v>0.33500000000000002</v>
      </c>
      <c r="S5" s="5"/>
      <c r="T5" s="10">
        <f t="shared" ref="T5:T68" si="10">IF(B5&lt;-0.6,1,0)+IF(C5&lt;-0.6,1,0)+IF(D5&lt;-0.6,1,0)+IF(E5&lt;-0.6,1,0)+IF(F5&lt;-0.6,1,0)+IF(G5&lt;-0.6,1,0)+IF(H5&lt;-0.6,1,0)+IF(I5&lt;-0.6,1,0)+IF(J5&lt;-0.6,1,0)+IF(K5&lt;-0.6,1,0)+IF(L5&lt;-0.6,1,0)+IF(N5&lt;-0.6,1,0)</f>
        <v>0</v>
      </c>
      <c r="U5" s="16">
        <f t="shared" ref="U5:U68" si="11">12-T5-V5</f>
        <v>8</v>
      </c>
      <c r="V5" s="10">
        <f t="shared" ref="V5:V68" si="12">IF(B5&gt;0.6,1,0)+IF(C5&gt;0.6,1,0)+IF(D5&gt;0.6,1,0)+IF(E5&gt;0.6,1,0)+IF(F5&gt;0.6,1,0)+IF(G5&gt;0.6,1,0)+IF(H5&gt;0.6,1,0)+IF(I5&gt;0.6,1,0)+IF(J5&gt;0.6,1,0)+IF(K5&gt;0.6,1,0)+IF(L5&gt;0.6,1,0)+IF(N5&gt;0.6,1,0)</f>
        <v>4</v>
      </c>
      <c r="W5">
        <f t="shared" si="0"/>
        <v>80</v>
      </c>
      <c r="Z5" s="1"/>
      <c r="AA5" s="5"/>
      <c r="AD5" s="1"/>
      <c r="AE5" s="5"/>
      <c r="AH5" s="1"/>
      <c r="AI5" s="5"/>
      <c r="AL5" s="1"/>
      <c r="AM5" s="5"/>
      <c r="AN5" s="2"/>
      <c r="AP5" s="19" t="e">
        <f>MEDIAN(B5,#REF!,#REF!,F5,J5,M5,R5,V5,Z5,AD5,AH5,AL5)</f>
        <v>#REF!</v>
      </c>
      <c r="AQ5" t="e">
        <f>STDEV(#REF!,#REF!,F5,J5,M5,R5,V5,Z5,AD5,AH5,AL5)</f>
        <v>#REF!</v>
      </c>
      <c r="AR5" t="e">
        <f t="shared" ref="AR5:AR43" si="13">(AP5+1)/2</f>
        <v>#REF!</v>
      </c>
      <c r="AS5" t="e">
        <f t="shared" ref="AS5:AS43" si="14">LN(AR5/(1-AR5))</f>
        <v>#REF!</v>
      </c>
      <c r="AT5" s="3" t="s">
        <v>20</v>
      </c>
      <c r="AU5" s="4" t="e">
        <f>MEDIAN(AP12,AP24,AP25,AP32,AP40)</f>
        <v>#REF!</v>
      </c>
      <c r="AV5" s="4" t="e">
        <f>MEDIAN(AP13,AP26,AP27,AP33,AP41)</f>
        <v>#REF!</v>
      </c>
      <c r="AW5" s="4" t="e">
        <f>MEDIAN(AP14,AP28,AP29,AP34,AP42)</f>
        <v>#REF!</v>
      </c>
      <c r="AX5" s="4" t="e">
        <f>MEDIAN(AP15,AP30,AP31,AP35,AP43)</f>
        <v>#REF!</v>
      </c>
      <c r="AY5" s="10" t="e">
        <f>IF(B5&lt;-0.6,1,0)+IF(#REF!&lt;-0.6,1,0)+IF(#REF!&lt;-0.6,1,0)+IF(F5&lt;-0.6,1,0)+IF(M5&lt;-0.6,1,0)+IF(R5&lt;-0.6,1,0)+IF(Z5&lt;-0.6,1,0)+IF(AD5&lt;-0.6,1,0)+IF(AH5&lt;-0.6,1,0)+IF(AL5&lt;-0.6,1,0)</f>
        <v>#REF!</v>
      </c>
      <c r="AZ5" s="14" t="e">
        <f t="shared" ref="AZ5:AZ43" si="15">10-AY5-BA5</f>
        <v>#REF!</v>
      </c>
      <c r="BA5" s="10" t="e">
        <f>IF(B5&gt;0.6,1,0)+IF(#REF!&gt;0.6,1,0)+IF(#REF!&gt;0.6,1,0)+IF(F5&gt;0.6,1,0)+IF(M5&gt;0.6,1,0)+IF(R5&gt;0.6,1,0)+IF(Z5&gt;0.6,1,0)+IF(AD5&gt;0.6,1,0)+IF(AH5&gt;0.6,1,0)+IF(AL5&gt;0.6,1,0)</f>
        <v>#REF!</v>
      </c>
      <c r="BB5" t="e">
        <f t="shared" si="1"/>
        <v>#REF!</v>
      </c>
      <c r="BC5">
        <f t="shared" ref="BC5:BC43" si="16">-1.365+1.11432*CE5</f>
        <v>0.52934399999999981</v>
      </c>
      <c r="BD5" t="e">
        <f t="shared" ref="BD5:BD43" si="17">BC5-AP5</f>
        <v>#REF!</v>
      </c>
      <c r="BE5" s="20" t="e">
        <f t="shared" ref="BE5:BE43" si="18">ABS((BC5-$AU$6)/$AU$7)</f>
        <v>#REF!</v>
      </c>
      <c r="BF5" s="7" t="e">
        <f t="shared" si="2"/>
        <v>#REF!</v>
      </c>
      <c r="BG5" s="7" t="e">
        <f>SQRT(BE5^2+#REF!^2+#REF!^2)</f>
        <v>#REF!</v>
      </c>
      <c r="BH5" s="7" t="e">
        <f>SQRT(BE5^2+#REF!^2+#REF!^2)</f>
        <v>#REF!</v>
      </c>
      <c r="BI5" s="29" t="e">
        <f>SQRT(BE5^2+#REF!^2)</f>
        <v>#REF!</v>
      </c>
      <c r="BJ5" s="7" t="e">
        <f>BF5*#REF!*#REF!</f>
        <v>#REF!</v>
      </c>
      <c r="BK5" t="e">
        <f t="shared" ref="BK5:BK43" si="19">ABS((BC5-$AV$6)/$AV$7)</f>
        <v>#REF!</v>
      </c>
      <c r="BL5" t="e">
        <f t="shared" si="3"/>
        <v>#REF!</v>
      </c>
      <c r="BM5" s="7" t="e">
        <f>SQRT(BK5^2+#REF!^2+#REF!^2)</f>
        <v>#REF!</v>
      </c>
      <c r="BN5" s="7" t="e">
        <f>SQRT(BK5^2+#REF!^2+#REF!^2)</f>
        <v>#REF!</v>
      </c>
      <c r="BO5" s="7" t="e">
        <f>SQRT(BK5^2+#REF!^2)</f>
        <v>#REF!</v>
      </c>
      <c r="BP5" s="7" t="e">
        <f>BL5*#REF!*#REF!</f>
        <v>#REF!</v>
      </c>
      <c r="BQ5" t="e">
        <f t="shared" ref="BQ5:BQ43" si="20">ABS((BC5-$AW$6)/$AW$7)</f>
        <v>#REF!</v>
      </c>
      <c r="BR5" t="e">
        <f t="shared" si="4"/>
        <v>#REF!</v>
      </c>
      <c r="BS5" s="29" t="e">
        <f>SQRT(BQ5^2+#REF!^2+#REF!^2)</f>
        <v>#REF!</v>
      </c>
      <c r="BT5" s="7" t="e">
        <f>SQRT(BQ5^2+#REF!^2+#REF!^2)</f>
        <v>#REF!</v>
      </c>
      <c r="BU5" s="7" t="e">
        <f>SQRT(BQ5^2+#REF!^2)</f>
        <v>#REF!</v>
      </c>
      <c r="BV5" s="7" t="e">
        <f>BR5*#REF!*#REF!</f>
        <v>#REF!</v>
      </c>
      <c r="BW5" t="e">
        <f t="shared" ref="BW5:BW43" si="21">ABS((BC5-$AX$6)/$AX$7)</f>
        <v>#REF!</v>
      </c>
      <c r="BX5" s="7" t="e">
        <f t="shared" si="5"/>
        <v>#REF!</v>
      </c>
      <c r="BY5" s="28" t="e">
        <f>SQRT(BW5^2+#REF!^2+#REF!^2)</f>
        <v>#REF!</v>
      </c>
      <c r="BZ5" s="23" t="e">
        <f>SQRT(BW5^2+#REF!^2+#REF!^2)</f>
        <v>#REF!</v>
      </c>
      <c r="CA5" s="29" t="e">
        <f>SQRT(BW5^2+#REF!^2+#REF!^2)</f>
        <v>#REF!</v>
      </c>
      <c r="CB5" s="34" t="e">
        <f>SQRT(BW5^2+#REF!^2)</f>
        <v>#REF!</v>
      </c>
      <c r="CC5" s="7" t="e">
        <f>BX5*#REF!*#REF!</f>
        <v>#REF!</v>
      </c>
      <c r="CD5" s="17">
        <v>1.06</v>
      </c>
      <c r="CE5" s="17">
        <v>1.7</v>
      </c>
      <c r="CF5" s="17">
        <v>0.06</v>
      </c>
      <c r="CG5" s="17">
        <v>1.01</v>
      </c>
      <c r="CH5" s="17">
        <v>1.72</v>
      </c>
      <c r="CI5" s="17">
        <v>0.12</v>
      </c>
      <c r="CJ5" s="17">
        <v>3.0000000000000001E-3</v>
      </c>
      <c r="CK5" s="17">
        <v>0.17</v>
      </c>
      <c r="CL5" s="17">
        <v>0.67</v>
      </c>
      <c r="CM5" s="17">
        <v>-0.28999999999999998</v>
      </c>
      <c r="CN5" s="17">
        <v>0.14000000000000001</v>
      </c>
      <c r="CO5" s="17">
        <v>-0.04</v>
      </c>
      <c r="CP5" s="17">
        <v>0.12</v>
      </c>
      <c r="CQ5" s="17">
        <v>0.27</v>
      </c>
      <c r="CR5" s="17">
        <v>2.56</v>
      </c>
      <c r="CS5" s="17">
        <v>2.5299999999999998</v>
      </c>
      <c r="CT5">
        <v>-0.42</v>
      </c>
      <c r="CU5">
        <v>2.52</v>
      </c>
    </row>
    <row r="6" spans="1:101">
      <c r="A6" s="47" t="s">
        <v>67</v>
      </c>
      <c r="B6">
        <v>1</v>
      </c>
      <c r="C6">
        <v>0.33</v>
      </c>
      <c r="D6">
        <v>0.33</v>
      </c>
      <c r="E6">
        <v>1</v>
      </c>
      <c r="F6">
        <v>0</v>
      </c>
      <c r="G6">
        <v>-0.33</v>
      </c>
      <c r="H6">
        <v>0.67</v>
      </c>
      <c r="I6">
        <v>0</v>
      </c>
      <c r="J6">
        <v>0.33</v>
      </c>
      <c r="K6">
        <v>0.67</v>
      </c>
      <c r="L6">
        <v>0</v>
      </c>
      <c r="M6" s="1"/>
      <c r="N6" s="50">
        <v>0</v>
      </c>
      <c r="O6">
        <f t="shared" si="6"/>
        <v>0.33333333333333331</v>
      </c>
      <c r="P6" s="2">
        <f t="shared" si="7"/>
        <v>0.33</v>
      </c>
      <c r="Q6">
        <f t="shared" si="8"/>
        <v>0.42640853934254469</v>
      </c>
      <c r="R6" s="2">
        <f t="shared" si="9"/>
        <v>0.33500000000000002</v>
      </c>
      <c r="S6" s="5"/>
      <c r="T6" s="10">
        <f t="shared" si="10"/>
        <v>0</v>
      </c>
      <c r="U6" s="16">
        <f t="shared" si="11"/>
        <v>8</v>
      </c>
      <c r="V6" s="10">
        <f t="shared" si="12"/>
        <v>4</v>
      </c>
      <c r="W6">
        <f t="shared" si="0"/>
        <v>80</v>
      </c>
      <c r="Z6" s="1"/>
      <c r="AA6" s="5"/>
      <c r="AD6" s="1"/>
      <c r="AE6" s="5"/>
      <c r="AH6" s="1"/>
      <c r="AI6" s="5"/>
      <c r="AL6" s="1"/>
      <c r="AM6" s="5"/>
      <c r="AN6" s="2"/>
      <c r="AP6" s="19" t="e">
        <f>MEDIAN(B6,#REF!,#REF!,F6,J6,M6,R6,V6,Z6,AD6,AH6,AL6)</f>
        <v>#REF!</v>
      </c>
      <c r="AQ6" t="e">
        <f>STDEV(#REF!,#REF!,F6,J6,M6,R6,V6,Z6,AD6,AH6,AL6)</f>
        <v>#REF!</v>
      </c>
      <c r="AR6" t="e">
        <f t="shared" si="13"/>
        <v>#REF!</v>
      </c>
      <c r="AS6" t="e">
        <f t="shared" si="14"/>
        <v>#REF!</v>
      </c>
      <c r="AT6" s="3" t="s">
        <v>32</v>
      </c>
      <c r="AU6" s="8" t="e">
        <f>MEDIAN(AP4,AP5,AP16,AP17,AP36,AP12,AP24,AP25,AP32,AP40)</f>
        <v>#REF!</v>
      </c>
      <c r="AV6" s="9" t="e">
        <f>MEDIAN(AP6,AP7,AP18,AP19,AP37,AP13,AP26,AP27,AP33,AP41)</f>
        <v>#REF!</v>
      </c>
      <c r="AW6" s="9" t="e">
        <f>MEDIAN(AP8,AP9,AP20,AP21,AP38,AP14,AP28,AP29,AP34,AP42)</f>
        <v>#REF!</v>
      </c>
      <c r="AX6" s="9" t="e">
        <f>MEDIAN(AP10,AP11,AP22,AP23,AP39,AP15,AP30,AP31,AP35,AP43)</f>
        <v>#REF!</v>
      </c>
      <c r="AY6" s="10" t="e">
        <f>IF(B6&lt;-0.6,1,0)+IF(#REF!&lt;-0.6,1,0)+IF(#REF!&lt;-0.6,1,0)+IF(F6&lt;-0.6,1,0)+IF(M6&lt;-0.6,1,0)+IF(R6&lt;-0.6,1,0)+IF(Z6&lt;-0.6,1,0)+IF(AD6&lt;-0.6,1,0)+IF(AH6&lt;-0.6,1,0)+IF(AL6&lt;-0.6,1,0)</f>
        <v>#REF!</v>
      </c>
      <c r="AZ6" s="16" t="e">
        <f t="shared" si="15"/>
        <v>#REF!</v>
      </c>
      <c r="BA6" s="10" t="e">
        <f>IF(B6&gt;0.6,1,0)+IF(#REF!&gt;0.6,1,0)+IF(#REF!&gt;0.6,1,0)+IF(F6&gt;0.6,1,0)+IF(M6&gt;0.6,1,0)+IF(R6&gt;0.6,1,0)+IF(Z6&gt;0.6,1,0)+IF(AD6&gt;0.6,1,0)+IF(AH6&gt;0.6,1,0)+IF(AL6&gt;0.6,1,0)</f>
        <v>#REF!</v>
      </c>
      <c r="BB6" t="e">
        <f t="shared" si="1"/>
        <v>#REF!</v>
      </c>
      <c r="BC6">
        <f t="shared" si="16"/>
        <v>2.7900000000000036E-2</v>
      </c>
      <c r="BD6" t="e">
        <f t="shared" si="17"/>
        <v>#REF!</v>
      </c>
      <c r="BE6" s="5" t="e">
        <f t="shared" si="18"/>
        <v>#REF!</v>
      </c>
      <c r="BF6" s="7" t="e">
        <f t="shared" si="2"/>
        <v>#REF!</v>
      </c>
      <c r="BG6" s="7" t="e">
        <f>SQRT(BE6^2+#REF!^2+#REF!^2)</f>
        <v>#REF!</v>
      </c>
      <c r="BH6" s="36" t="e">
        <f>SQRT(BE6^2+#REF!^2+#REF!^2)</f>
        <v>#REF!</v>
      </c>
      <c r="BI6" s="36" t="e">
        <f>SQRT(BE6^2+#REF!^2)</f>
        <v>#REF!</v>
      </c>
      <c r="BJ6" s="7" t="e">
        <f>BF6*#REF!*#REF!</f>
        <v>#REF!</v>
      </c>
      <c r="BK6" t="e">
        <f t="shared" si="19"/>
        <v>#REF!</v>
      </c>
      <c r="BL6" s="7" t="e">
        <f t="shared" si="3"/>
        <v>#REF!</v>
      </c>
      <c r="BM6" s="7" t="e">
        <f>SQRT(BK6^2+#REF!^2+#REF!^2)</f>
        <v>#REF!</v>
      </c>
      <c r="BN6" s="7" t="e">
        <f>SQRT(BK6^2+#REF!^2+#REF!^2)</f>
        <v>#REF!</v>
      </c>
      <c r="BO6" s="7" t="e">
        <f>SQRT(BK6^2+#REF!^2)</f>
        <v>#REF!</v>
      </c>
      <c r="BP6" s="7" t="e">
        <f>BL6*#REF!*#REF!</f>
        <v>#REF!</v>
      </c>
      <c r="BQ6" t="e">
        <f t="shared" si="20"/>
        <v>#REF!</v>
      </c>
      <c r="BR6" s="7" t="e">
        <f t="shared" si="4"/>
        <v>#REF!</v>
      </c>
      <c r="BS6" s="29" t="e">
        <f>SQRT(BQ6^2+#REF!^2+#REF!^2)</f>
        <v>#REF!</v>
      </c>
      <c r="BT6" s="7" t="e">
        <f>SQRT(BQ6^2+#REF!^2+#REF!^2)</f>
        <v>#REF!</v>
      </c>
      <c r="BU6" s="7" t="e">
        <f>SQRT(BQ6^2+#REF!^2)</f>
        <v>#REF!</v>
      </c>
      <c r="BV6" s="7" t="e">
        <f>BR6*#REF!*#REF!</f>
        <v>#REF!</v>
      </c>
      <c r="BW6" t="e">
        <f t="shared" si="21"/>
        <v>#REF!</v>
      </c>
      <c r="BX6" s="7" t="e">
        <f t="shared" si="5"/>
        <v>#REF!</v>
      </c>
      <c r="BY6" s="7" t="e">
        <f>SQRT(BW6^2+#REF!^2+#REF!^2)</f>
        <v>#REF!</v>
      </c>
      <c r="BZ6" s="29" t="e">
        <f>SQRT(BW6^2+#REF!^2+#REF!^2)</f>
        <v>#REF!</v>
      </c>
      <c r="CA6" s="29" t="e">
        <f>SQRT(BW6^2+#REF!^2+#REF!^2)</f>
        <v>#REF!</v>
      </c>
      <c r="CB6" s="29" t="e">
        <f>SQRT(BW6^2+#REF!^2)</f>
        <v>#REF!</v>
      </c>
      <c r="CC6" s="7" t="e">
        <f>BX6*#REF!*#REF!</f>
        <v>#REF!</v>
      </c>
      <c r="CD6" s="17">
        <v>0.45</v>
      </c>
      <c r="CE6" s="17">
        <v>1.25</v>
      </c>
      <c r="CF6" s="17">
        <v>0.11</v>
      </c>
      <c r="CG6" s="17">
        <v>0.7</v>
      </c>
      <c r="CH6" s="17">
        <v>1.42</v>
      </c>
      <c r="CI6" s="17">
        <v>0.17</v>
      </c>
      <c r="CJ6" s="17">
        <v>0.14000000000000001</v>
      </c>
      <c r="CK6" s="17">
        <v>0.38</v>
      </c>
      <c r="CL6" s="17">
        <v>0.51</v>
      </c>
      <c r="CM6" s="17">
        <v>-0.54</v>
      </c>
      <c r="CN6" s="17">
        <v>0.22</v>
      </c>
      <c r="CO6" s="17">
        <v>1.0000000000000002E-3</v>
      </c>
      <c r="CP6" s="17">
        <v>0.34</v>
      </c>
      <c r="CQ6" s="17">
        <v>0.48</v>
      </c>
      <c r="CR6" s="17">
        <v>3.36</v>
      </c>
      <c r="CS6" s="17">
        <v>3.17</v>
      </c>
      <c r="CT6">
        <v>-0.14000000000000001</v>
      </c>
      <c r="CU6">
        <v>1.83</v>
      </c>
    </row>
    <row r="7" spans="1:101">
      <c r="A7" s="47" t="s">
        <v>68</v>
      </c>
      <c r="B7">
        <v>-0.33</v>
      </c>
      <c r="C7">
        <v>0.33</v>
      </c>
      <c r="D7">
        <v>-0.33</v>
      </c>
      <c r="E7">
        <v>1</v>
      </c>
      <c r="F7">
        <v>0.67</v>
      </c>
      <c r="G7">
        <v>0.67</v>
      </c>
      <c r="H7">
        <v>0.67</v>
      </c>
      <c r="I7">
        <v>0.67</v>
      </c>
      <c r="J7">
        <v>1</v>
      </c>
      <c r="K7">
        <v>1</v>
      </c>
      <c r="L7">
        <v>-0.33</v>
      </c>
      <c r="M7" s="1"/>
      <c r="N7" s="50">
        <v>0.67</v>
      </c>
      <c r="O7">
        <f t="shared" si="6"/>
        <v>0.47416666666666663</v>
      </c>
      <c r="P7" s="2">
        <f t="shared" si="7"/>
        <v>0.67</v>
      </c>
      <c r="Q7">
        <f t="shared" si="8"/>
        <v>0.52067191438010418</v>
      </c>
      <c r="R7" s="2">
        <f t="shared" si="9"/>
        <v>0.29375000000000007</v>
      </c>
      <c r="S7" s="5"/>
      <c r="T7" s="10">
        <f t="shared" si="10"/>
        <v>0</v>
      </c>
      <c r="U7" s="16">
        <f t="shared" si="11"/>
        <v>4</v>
      </c>
      <c r="V7" s="10">
        <f t="shared" si="12"/>
        <v>8</v>
      </c>
      <c r="W7">
        <f t="shared" si="0"/>
        <v>80</v>
      </c>
      <c r="Z7" s="1"/>
      <c r="AA7" s="5"/>
      <c r="AD7" s="1"/>
      <c r="AE7" s="5"/>
      <c r="AH7" s="1"/>
      <c r="AI7" s="5"/>
      <c r="AL7" s="1"/>
      <c r="AM7" s="5"/>
      <c r="AN7" s="2"/>
      <c r="AP7" s="19" t="e">
        <f>MEDIAN(B7,#REF!,#REF!,F7,J7,M7,R7,V7,Z7,AD7,AH7,AL7)</f>
        <v>#REF!</v>
      </c>
      <c r="AQ7" t="e">
        <f>STDEV(#REF!,#REF!,F7,J7,M7,R7,V7,Z7,AD7,AH7,AL7)</f>
        <v>#REF!</v>
      </c>
      <c r="AR7" t="e">
        <f t="shared" si="13"/>
        <v>#REF!</v>
      </c>
      <c r="AS7" t="e">
        <f t="shared" si="14"/>
        <v>#REF!</v>
      </c>
      <c r="AT7" s="3" t="s">
        <v>33</v>
      </c>
      <c r="AU7" s="2" t="e">
        <f>STDEV(AP4,AP5,AP16,AP17,AP36,AP12,AP24,AP25,AP32,AP40)</f>
        <v>#REF!</v>
      </c>
      <c r="AV7" s="9" t="e">
        <f>STDEV(AP6,AP7,AP18,AP19,AP37,AP13,AP26,AP27,AP33,AP41)</f>
        <v>#REF!</v>
      </c>
      <c r="AW7" s="9" t="e">
        <f>STDEV(AP8,AP9,AP20,AP21,AP38,AP14,AP28,AP29,AP34,AP42)</f>
        <v>#REF!</v>
      </c>
      <c r="AX7" s="9" t="e">
        <f>STDEV(AP10,AP11,AP22,AP23,AP39,AP15,AP30,AP31,AP35,AP43)</f>
        <v>#REF!</v>
      </c>
      <c r="AY7" s="16" t="e">
        <f>IF(B7&lt;-0.6,1,0)+IF(#REF!&lt;-0.6,1,0)+IF(#REF!&lt;-0.6,1,0)+IF(F7&lt;-0.6,1,0)+IF(M7&lt;-0.6,1,0)+IF(R7&lt;-0.6,1,0)+IF(Z7&lt;-0.6,1,0)+IF(AD7&lt;-0.6,1,0)+IF(AH7&lt;-0.6,1,0)+IF(AL7&lt;-0.6,1,0)</f>
        <v>#REF!</v>
      </c>
      <c r="AZ7" s="14" t="e">
        <f t="shared" si="15"/>
        <v>#REF!</v>
      </c>
      <c r="BA7" s="10" t="e">
        <f>IF(B7&gt;0.6,1,0)+IF(#REF!&gt;0.6,1,0)+IF(#REF!&gt;0.6,1,0)+IF(F7&gt;0.6,1,0)+IF(M7&gt;0.6,1,0)+IF(R7&gt;0.6,1,0)+IF(Z7&gt;0.6,1,0)+IF(AD7&gt;0.6,1,0)+IF(AH7&gt;0.6,1,0)+IF(AL7&gt;0.6,1,0)</f>
        <v>#REF!</v>
      </c>
      <c r="BB7" t="e">
        <f t="shared" si="1"/>
        <v>#REF!</v>
      </c>
      <c r="BC7">
        <f t="shared" si="16"/>
        <v>-0.60726239999999998</v>
      </c>
      <c r="BD7" t="e">
        <f t="shared" si="17"/>
        <v>#REF!</v>
      </c>
      <c r="BE7" s="5" t="e">
        <f t="shared" si="18"/>
        <v>#REF!</v>
      </c>
      <c r="BF7" s="7" t="e">
        <f t="shared" si="2"/>
        <v>#REF!</v>
      </c>
      <c r="BG7" s="7" t="e">
        <f>SQRT(BE7^2+#REF!^2+#REF!^2)</f>
        <v>#REF!</v>
      </c>
      <c r="BH7" s="7" t="e">
        <f>SQRT(BE7^2+#REF!^2+#REF!^2)</f>
        <v>#REF!</v>
      </c>
      <c r="BI7" s="29" t="e">
        <f>SQRT(BE7^2+#REF!^2)</f>
        <v>#REF!</v>
      </c>
      <c r="BJ7" s="7" t="e">
        <f>BF7*#REF!*#REF!</f>
        <v>#REF!</v>
      </c>
      <c r="BK7" t="e">
        <f t="shared" si="19"/>
        <v>#REF!</v>
      </c>
      <c r="BL7" s="7" t="e">
        <f t="shared" si="3"/>
        <v>#REF!</v>
      </c>
      <c r="BM7" s="7" t="e">
        <f>SQRT(BK7^2+#REF!^2+#REF!^2)</f>
        <v>#REF!</v>
      </c>
      <c r="BN7" s="32" t="e">
        <f>SQRT(BK7^2+#REF!^2+#REF!^2)</f>
        <v>#REF!</v>
      </c>
      <c r="BO7" s="31" t="e">
        <f>SQRT(BK7^2+#REF!^2)</f>
        <v>#REF!</v>
      </c>
      <c r="BP7" s="7" t="e">
        <f>BL7*#REF!*#REF!</f>
        <v>#REF!</v>
      </c>
      <c r="BQ7" t="e">
        <f t="shared" si="20"/>
        <v>#REF!</v>
      </c>
      <c r="BR7" s="7" t="e">
        <f t="shared" si="4"/>
        <v>#REF!</v>
      </c>
      <c r="BS7" s="28" t="e">
        <f>SQRT(BQ7^2+#REF!^2+#REF!^2)</f>
        <v>#REF!</v>
      </c>
      <c r="BT7" s="7" t="e">
        <f>SQRT(BQ7^2+#REF!^2+#REF!^2)</f>
        <v>#REF!</v>
      </c>
      <c r="BU7" s="7" t="e">
        <f>SQRT(BQ7^2+#REF!^2)</f>
        <v>#REF!</v>
      </c>
      <c r="BV7" s="7" t="e">
        <f>BR7*#REF!*#REF!</f>
        <v>#REF!</v>
      </c>
      <c r="BW7" t="e">
        <f t="shared" si="21"/>
        <v>#REF!</v>
      </c>
      <c r="BX7" s="7" t="e">
        <f t="shared" si="5"/>
        <v>#REF!</v>
      </c>
      <c r="BY7" s="7" t="e">
        <f>SQRT(BW7^2+#REF!^2+#REF!^2)</f>
        <v>#REF!</v>
      </c>
      <c r="BZ7" s="29" t="e">
        <f>SQRT(BW7^2+#REF!^2+#REF!^2)</f>
        <v>#REF!</v>
      </c>
      <c r="CA7" s="29" t="e">
        <f>SQRT(BW7^2+#REF!^2+#REF!^2)</f>
        <v>#REF!</v>
      </c>
      <c r="CB7" s="29" t="e">
        <f>SQRT(BW7^2+#REF!^2)</f>
        <v>#REF!</v>
      </c>
      <c r="CC7" s="7" t="e">
        <f>BX7*#REF!*#REF!</f>
        <v>#REF!</v>
      </c>
      <c r="CD7" s="17">
        <v>0.49</v>
      </c>
      <c r="CE7" s="17">
        <v>0.68</v>
      </c>
      <c r="CF7" s="17">
        <v>0.11</v>
      </c>
      <c r="CG7" s="17">
        <v>0.8</v>
      </c>
      <c r="CH7" s="17">
        <v>1.23</v>
      </c>
      <c r="CI7" s="17">
        <v>0.22</v>
      </c>
      <c r="CJ7" s="17">
        <v>0.18</v>
      </c>
      <c r="CK7" s="17">
        <v>1.4</v>
      </c>
      <c r="CL7" s="17">
        <v>1.96</v>
      </c>
      <c r="CM7" s="17">
        <v>-0.67</v>
      </c>
      <c r="CN7" s="17">
        <v>0.12</v>
      </c>
      <c r="CO7" s="17">
        <v>-0.18</v>
      </c>
      <c r="CP7" s="17">
        <v>0.12</v>
      </c>
      <c r="CQ7" s="17">
        <v>0.85</v>
      </c>
      <c r="CR7" s="17">
        <v>5.2</v>
      </c>
      <c r="CS7" s="17">
        <v>5.19</v>
      </c>
      <c r="CT7">
        <v>-0.06</v>
      </c>
      <c r="CU7">
        <v>1.82</v>
      </c>
    </row>
    <row r="8" spans="1:101">
      <c r="A8" s="47" t="s">
        <v>69</v>
      </c>
      <c r="B8">
        <v>0.67</v>
      </c>
      <c r="C8">
        <v>0</v>
      </c>
      <c r="D8">
        <v>0.33</v>
      </c>
      <c r="E8">
        <v>1</v>
      </c>
      <c r="F8">
        <v>0.33</v>
      </c>
      <c r="G8">
        <v>-0.33</v>
      </c>
      <c r="H8">
        <v>0.67</v>
      </c>
      <c r="I8">
        <v>0.33</v>
      </c>
      <c r="J8">
        <v>0.33</v>
      </c>
      <c r="K8">
        <v>0.33</v>
      </c>
      <c r="L8">
        <v>0</v>
      </c>
      <c r="M8" s="1"/>
      <c r="N8" s="50">
        <v>0</v>
      </c>
      <c r="O8">
        <f t="shared" si="6"/>
        <v>0.30499999999999999</v>
      </c>
      <c r="P8" s="2">
        <f t="shared" si="7"/>
        <v>0.33</v>
      </c>
      <c r="Q8">
        <f t="shared" si="8"/>
        <v>0.36117233358253592</v>
      </c>
      <c r="R8" s="2">
        <f t="shared" si="9"/>
        <v>0.20750000000000002</v>
      </c>
      <c r="S8" s="5"/>
      <c r="T8" s="10">
        <f t="shared" si="10"/>
        <v>0</v>
      </c>
      <c r="U8" s="16">
        <f t="shared" si="11"/>
        <v>9</v>
      </c>
      <c r="V8" s="10">
        <f t="shared" si="12"/>
        <v>3</v>
      </c>
      <c r="W8">
        <f t="shared" si="0"/>
        <v>90</v>
      </c>
      <c r="Z8" s="1"/>
      <c r="AA8" s="5"/>
      <c r="AD8" s="1"/>
      <c r="AE8" s="5"/>
      <c r="AH8" s="1"/>
      <c r="AI8" s="5"/>
      <c r="AL8" s="1"/>
      <c r="AM8" s="5"/>
      <c r="AN8" s="2"/>
      <c r="AP8" s="19" t="e">
        <f>MEDIAN(B8,#REF!,#REF!,F8,J8,M8,R8,V8,Z8,AD8,AH8,AL8)</f>
        <v>#REF!</v>
      </c>
      <c r="AQ8" s="2" t="e">
        <f>STDEV(#REF!,#REF!,F8,J8,M8,R8,V8,Z8,AD8,AH8,AL8)</f>
        <v>#REF!</v>
      </c>
      <c r="AR8" t="e">
        <f t="shared" si="13"/>
        <v>#REF!</v>
      </c>
      <c r="AS8" t="e">
        <f t="shared" si="14"/>
        <v>#REF!</v>
      </c>
      <c r="AT8" s="11">
        <v>3</v>
      </c>
      <c r="AU8" s="12"/>
      <c r="AV8" s="11"/>
      <c r="AW8" s="11"/>
      <c r="AX8" s="13"/>
      <c r="AY8" s="16" t="e">
        <f>IF(B8&lt;-0.6,1,0)+IF(#REF!&lt;-0.6,1,0)+IF(#REF!&lt;-0.6,1,0)+IF(F8&lt;-0.6,1,0)+IF(M8&lt;-0.6,1,0)+IF(R8&lt;-0.6,1,0)+IF(Z8&lt;-0.6,1,0)+IF(AD8&lt;-0.6,1,0)+IF(AH8&lt;-0.6,1,0)+IF(AL8&lt;-0.6,1,0)</f>
        <v>#REF!</v>
      </c>
      <c r="AZ8" s="14" t="e">
        <f t="shared" si="15"/>
        <v>#REF!</v>
      </c>
      <c r="BA8" s="10" t="e">
        <f>IF(B8&gt;0.6,1,0)+IF(#REF!&gt;0.6,1,0)+IF(#REF!&gt;0.6,1,0)+IF(F8&gt;0.6,1,0)+IF(M8&gt;0.6,1,0)+IF(R8&gt;0.6,1,0)+IF(Z8&gt;0.6,1,0)+IF(AD8&gt;0.6,1,0)+IF(AH8&gt;0.6,1,0)+IF(AL8&gt;0.6,1,0)</f>
        <v>#REF!</v>
      </c>
      <c r="BB8" t="e">
        <f t="shared" si="1"/>
        <v>#REF!</v>
      </c>
      <c r="BC8">
        <f t="shared" si="16"/>
        <v>-0.33982559999999995</v>
      </c>
      <c r="BD8" t="e">
        <f t="shared" si="17"/>
        <v>#REF!</v>
      </c>
      <c r="BE8" s="21" t="e">
        <f t="shared" si="18"/>
        <v>#REF!</v>
      </c>
      <c r="BF8" s="7" t="e">
        <f t="shared" si="2"/>
        <v>#REF!</v>
      </c>
      <c r="BG8" s="7" t="e">
        <f>SQRT(BE8^2+#REF!^2+#REF!^2)</f>
        <v>#REF!</v>
      </c>
      <c r="BH8" s="7" t="e">
        <f>SQRT(BE8^2+#REF!^2+#REF!^2)</f>
        <v>#REF!</v>
      </c>
      <c r="BI8" s="29" t="e">
        <f>SQRT(BE8^2+#REF!^2)</f>
        <v>#REF!</v>
      </c>
      <c r="BJ8" s="7" t="e">
        <f>BF8*#REF!*#REF!</f>
        <v>#REF!</v>
      </c>
      <c r="BK8" t="e">
        <f t="shared" si="19"/>
        <v>#REF!</v>
      </c>
      <c r="BL8" s="7" t="e">
        <f t="shared" si="3"/>
        <v>#REF!</v>
      </c>
      <c r="BM8" s="7" t="e">
        <f>SQRT(BK8^2+#REF!^2+#REF!^2)</f>
        <v>#REF!</v>
      </c>
      <c r="BN8" s="32" t="e">
        <f>SQRT(BK8^2+#REF!^2+#REF!^2)</f>
        <v>#REF!</v>
      </c>
      <c r="BO8" s="31" t="e">
        <f>SQRT(BK8^2+#REF!^2)</f>
        <v>#REF!</v>
      </c>
      <c r="BP8" s="7" t="e">
        <f>BL8*#REF!*#REF!</f>
        <v>#REF!</v>
      </c>
      <c r="BQ8" t="e">
        <f t="shared" si="20"/>
        <v>#REF!</v>
      </c>
      <c r="BR8" s="7" t="e">
        <f t="shared" si="4"/>
        <v>#REF!</v>
      </c>
      <c r="BS8" s="29" t="e">
        <f>SQRT(BQ8^2+#REF!^2+#REF!^2)</f>
        <v>#REF!</v>
      </c>
      <c r="BT8" s="7" t="e">
        <f>SQRT(BQ8^2+#REF!^2+#REF!^2)</f>
        <v>#REF!</v>
      </c>
      <c r="BU8" s="7" t="e">
        <f>SQRT(BQ8^2+#REF!^2)</f>
        <v>#REF!</v>
      </c>
      <c r="BV8" s="7" t="e">
        <f>BR8*#REF!*#REF!</f>
        <v>#REF!</v>
      </c>
      <c r="BW8" t="e">
        <f t="shared" si="21"/>
        <v>#REF!</v>
      </c>
      <c r="BX8" s="7" t="e">
        <f t="shared" si="5"/>
        <v>#REF!</v>
      </c>
      <c r="BY8" s="7" t="e">
        <f>SQRT(BW8^2+#REF!^2+#REF!^2)</f>
        <v>#REF!</v>
      </c>
      <c r="BZ8" s="29" t="e">
        <f>SQRT(BW8^2+#REF!^2+#REF!^2)</f>
        <v>#REF!</v>
      </c>
      <c r="CA8" s="29" t="e">
        <f>SQRT(BW8^2+#REF!^2+#REF!^2)</f>
        <v>#REF!</v>
      </c>
      <c r="CB8" s="29" t="e">
        <f>SQRT(BW8^2+#REF!^2)</f>
        <v>#REF!</v>
      </c>
      <c r="CC8" s="7" t="e">
        <f>BX8*#REF!*#REF!</f>
        <v>#REF!</v>
      </c>
      <c r="CD8" s="17">
        <v>0.44</v>
      </c>
      <c r="CE8" s="17">
        <v>0.92</v>
      </c>
      <c r="CF8" s="17">
        <v>0.11</v>
      </c>
      <c r="CG8" s="17">
        <v>0.66</v>
      </c>
      <c r="CH8" s="17">
        <v>1.29</v>
      </c>
      <c r="CI8" s="17">
        <v>0.19</v>
      </c>
      <c r="CJ8" s="17">
        <v>0.19</v>
      </c>
      <c r="CK8" s="17">
        <v>0.81</v>
      </c>
      <c r="CL8" s="17">
        <v>0.88</v>
      </c>
      <c r="CM8" s="17">
        <v>-0.18</v>
      </c>
      <c r="CN8" s="17">
        <v>0.14000000000000001</v>
      </c>
      <c r="CO8" s="17">
        <v>-0.11</v>
      </c>
      <c r="CP8" s="17">
        <v>0.17</v>
      </c>
      <c r="CQ8" s="17">
        <v>0.52</v>
      </c>
      <c r="CR8" s="17">
        <v>3.23</v>
      </c>
      <c r="CS8" s="17">
        <v>3.23</v>
      </c>
      <c r="CT8">
        <v>-0.13</v>
      </c>
      <c r="CU8">
        <v>1.58</v>
      </c>
    </row>
    <row r="9" spans="1:101" ht="14.25" customHeight="1">
      <c r="A9" s="47" t="s">
        <v>70</v>
      </c>
      <c r="B9">
        <v>1</v>
      </c>
      <c r="C9">
        <v>0.33</v>
      </c>
      <c r="D9">
        <v>0.33</v>
      </c>
      <c r="E9">
        <v>1</v>
      </c>
      <c r="F9">
        <v>0</v>
      </c>
      <c r="G9">
        <v>-0.33</v>
      </c>
      <c r="H9">
        <v>1</v>
      </c>
      <c r="I9">
        <v>1</v>
      </c>
      <c r="J9">
        <v>1</v>
      </c>
      <c r="K9">
        <v>0.33</v>
      </c>
      <c r="L9">
        <v>0</v>
      </c>
      <c r="M9" s="1"/>
      <c r="N9" s="50">
        <v>0.67</v>
      </c>
      <c r="O9">
        <f t="shared" si="6"/>
        <v>0.52749999999999997</v>
      </c>
      <c r="P9" s="2">
        <f t="shared" si="7"/>
        <v>0.5</v>
      </c>
      <c r="Q9">
        <f t="shared" si="8"/>
        <v>0.48104290112969428</v>
      </c>
      <c r="R9" s="2">
        <f t="shared" si="9"/>
        <v>0.37624999999999997</v>
      </c>
      <c r="S9" s="5"/>
      <c r="T9" s="10">
        <f t="shared" si="10"/>
        <v>0</v>
      </c>
      <c r="U9" s="16">
        <f t="shared" si="11"/>
        <v>6</v>
      </c>
      <c r="V9" s="10">
        <f t="shared" si="12"/>
        <v>6</v>
      </c>
      <c r="W9">
        <f t="shared" si="0"/>
        <v>72</v>
      </c>
      <c r="Z9" s="1"/>
      <c r="AA9" s="5"/>
      <c r="AD9" s="1"/>
      <c r="AE9" s="5"/>
      <c r="AH9" s="1"/>
      <c r="AI9" s="5"/>
      <c r="AL9" s="1"/>
      <c r="AM9" s="5"/>
      <c r="AN9" s="2"/>
      <c r="AP9" s="19" t="e">
        <f>MEDIAN(B9,#REF!,#REF!,F9,J9,M9,R9,V9,Z9,AD9,AH9,AL9)</f>
        <v>#REF!</v>
      </c>
      <c r="AQ9" t="e">
        <f>STDEV(#REF!,#REF!,F9,J9,M9,R9,V9,Z9,AD9,AH9,AL9)</f>
        <v>#REF!</v>
      </c>
      <c r="AR9" t="e">
        <f t="shared" si="13"/>
        <v>#REF!</v>
      </c>
      <c r="AS9" t="e">
        <f t="shared" si="14"/>
        <v>#REF!</v>
      </c>
      <c r="AT9">
        <v>4</v>
      </c>
      <c r="AU9" s="7"/>
      <c r="AV9" s="7"/>
      <c r="AW9" s="7"/>
      <c r="AX9" s="7"/>
      <c r="AY9" s="10" t="e">
        <f>IF(B9&lt;-0.6,1,0)+IF(#REF!&lt;-0.6,1,0)+IF(#REF!&lt;-0.6,1,0)+IF(F9&lt;-0.6,1,0)+IF(M9&lt;-0.6,1,0)+IF(R9&lt;-0.6,1,0)+IF(Z9&lt;-0.6,1,0)+IF(AD9&lt;-0.6,1,0)+IF(AH9&lt;-0.6,1,0)+IF(AL9&lt;-0.6,1,0)</f>
        <v>#REF!</v>
      </c>
      <c r="AZ9" s="14" t="e">
        <f t="shared" si="15"/>
        <v>#REF!</v>
      </c>
      <c r="BA9" s="10" t="e">
        <f>IF(B9&gt;0.6,1,0)+IF(#REF!&gt;0.6,1,0)+IF(#REF!&gt;0.6,1,0)+IF(F9&gt;0.6,1,0)+IF(M9&gt;0.6,1,0)+IF(R9&gt;0.6,1,0)+IF(Z9&gt;0.6,1,0)+IF(AD9&gt;0.6,1,0)+IF(AH9&gt;0.6,1,0)+IF(AL9&gt;0.6,1,0)</f>
        <v>#REF!</v>
      </c>
      <c r="BB9" t="e">
        <f t="shared" si="1"/>
        <v>#REF!</v>
      </c>
      <c r="BC9">
        <f t="shared" si="16"/>
        <v>0.18390479999999987</v>
      </c>
      <c r="BD9" t="e">
        <f t="shared" si="17"/>
        <v>#REF!</v>
      </c>
      <c r="BE9" s="21" t="e">
        <f t="shared" si="18"/>
        <v>#REF!</v>
      </c>
      <c r="BF9" s="7" t="e">
        <f t="shared" si="2"/>
        <v>#REF!</v>
      </c>
      <c r="BG9" s="7" t="e">
        <f>SQRT(BE9^2+#REF!^2+#REF!^2)</f>
        <v>#REF!</v>
      </c>
      <c r="BH9" s="36" t="e">
        <f>SQRT(BE9^2+#REF!^2+#REF!^2)</f>
        <v>#REF!</v>
      </c>
      <c r="BI9" s="36" t="e">
        <f>SQRT(BE9^2+#REF!^2)</f>
        <v>#REF!</v>
      </c>
      <c r="BJ9" s="7" t="e">
        <f>BF9*#REF!*#REF!</f>
        <v>#REF!</v>
      </c>
      <c r="BK9" t="e">
        <f t="shared" si="19"/>
        <v>#REF!</v>
      </c>
      <c r="BL9" s="7" t="e">
        <f t="shared" si="3"/>
        <v>#REF!</v>
      </c>
      <c r="BM9" s="2" t="e">
        <f>SQRT(BK9^2+#REF!^2+#REF!^2)</f>
        <v>#REF!</v>
      </c>
      <c r="BN9" s="7" t="e">
        <f>SQRT(BK9^2+#REF!^2+#REF!^2)</f>
        <v>#REF!</v>
      </c>
      <c r="BO9" s="7" t="e">
        <f>SQRT(BK9^2+#REF!^2)</f>
        <v>#REF!</v>
      </c>
      <c r="BP9" s="7" t="e">
        <f>BL9*#REF!*#REF!</f>
        <v>#REF!</v>
      </c>
      <c r="BQ9" t="e">
        <f t="shared" si="20"/>
        <v>#REF!</v>
      </c>
      <c r="BR9" s="7" t="e">
        <f t="shared" si="4"/>
        <v>#REF!</v>
      </c>
      <c r="BS9" s="28" t="e">
        <f>SQRT(BQ9^2+#REF!^2+#REF!^2)</f>
        <v>#REF!</v>
      </c>
      <c r="BT9" s="7" t="e">
        <f>SQRT(BQ9^2+#REF!^2+#REF!^2)</f>
        <v>#REF!</v>
      </c>
      <c r="BU9" s="7" t="e">
        <f>SQRT(BQ9^2+#REF!^2)</f>
        <v>#REF!</v>
      </c>
      <c r="BV9" s="7" t="e">
        <f>BR9*#REF!*#REF!</f>
        <v>#REF!</v>
      </c>
      <c r="BW9" t="e">
        <f t="shared" si="21"/>
        <v>#REF!</v>
      </c>
      <c r="BX9" s="7" t="e">
        <f t="shared" si="5"/>
        <v>#REF!</v>
      </c>
      <c r="BY9" s="29" t="e">
        <f>SQRT(BW9^2+#REF!^2+#REF!^2)</f>
        <v>#REF!</v>
      </c>
      <c r="BZ9" s="29" t="e">
        <f>SQRT(BW9^2+#REF!^2+#REF!^2)</f>
        <v>#REF!</v>
      </c>
      <c r="CA9" s="29" t="e">
        <f>SQRT(BW9^2+#REF!^2+#REF!^2)</f>
        <v>#REF!</v>
      </c>
      <c r="CB9" s="29" t="e">
        <f>SQRT(BW9^2+#REF!^2)</f>
        <v>#REF!</v>
      </c>
      <c r="CC9" s="7" t="e">
        <f>BX9*#REF!*#REF!</f>
        <v>#REF!</v>
      </c>
      <c r="CD9" s="17">
        <v>0.42</v>
      </c>
      <c r="CE9" s="17">
        <v>1.39</v>
      </c>
      <c r="CF9" s="17">
        <v>0.1</v>
      </c>
      <c r="CG9" s="17">
        <v>0.77</v>
      </c>
      <c r="CH9" s="17">
        <v>1.43</v>
      </c>
      <c r="CI9" s="17">
        <v>0.15</v>
      </c>
      <c r="CJ9" s="17">
        <v>0.25</v>
      </c>
      <c r="CK9" s="17">
        <v>0.22</v>
      </c>
      <c r="CL9" s="17">
        <v>0.62</v>
      </c>
      <c r="CM9" s="17">
        <v>-0.88</v>
      </c>
      <c r="CN9" s="17">
        <v>0.18</v>
      </c>
      <c r="CO9" s="17">
        <v>-0.05</v>
      </c>
      <c r="CP9" s="17">
        <v>0.16</v>
      </c>
      <c r="CQ9" s="17">
        <v>0.31</v>
      </c>
      <c r="CR9" s="17">
        <v>2.0299999999999998</v>
      </c>
      <c r="CS9" s="17">
        <v>1.79</v>
      </c>
      <c r="CT9">
        <v>-0.11</v>
      </c>
      <c r="CU9">
        <v>1.66</v>
      </c>
    </row>
    <row r="10" spans="1:101">
      <c r="A10" s="47" t="s">
        <v>71</v>
      </c>
      <c r="B10">
        <v>0.67</v>
      </c>
      <c r="C10">
        <v>0.33</v>
      </c>
      <c r="D10">
        <v>0</v>
      </c>
      <c r="E10">
        <v>0.33</v>
      </c>
      <c r="F10">
        <v>0.67</v>
      </c>
      <c r="G10">
        <v>-0.33</v>
      </c>
      <c r="H10">
        <v>0.67</v>
      </c>
      <c r="I10">
        <v>0.33</v>
      </c>
      <c r="J10">
        <v>0.67</v>
      </c>
      <c r="K10">
        <v>0</v>
      </c>
      <c r="L10">
        <v>0</v>
      </c>
      <c r="M10" s="1"/>
      <c r="N10" s="50">
        <v>0</v>
      </c>
      <c r="O10">
        <f t="shared" si="6"/>
        <v>0.27833333333333332</v>
      </c>
      <c r="P10" s="2">
        <f t="shared" si="7"/>
        <v>0.33</v>
      </c>
      <c r="Q10">
        <f t="shared" si="8"/>
        <v>0.34398291007583859</v>
      </c>
      <c r="R10" s="2">
        <f t="shared" si="9"/>
        <v>0.33500000000000002</v>
      </c>
      <c r="S10" s="5"/>
      <c r="T10" s="10">
        <f t="shared" si="10"/>
        <v>0</v>
      </c>
      <c r="U10" s="16">
        <f t="shared" si="11"/>
        <v>8</v>
      </c>
      <c r="V10" s="10">
        <f t="shared" si="12"/>
        <v>4</v>
      </c>
      <c r="W10">
        <f t="shared" si="0"/>
        <v>80</v>
      </c>
      <c r="Z10" s="1"/>
      <c r="AA10" s="5"/>
      <c r="AD10" s="1"/>
      <c r="AE10" s="5"/>
      <c r="AH10" s="1"/>
      <c r="AI10" s="5"/>
      <c r="AL10" s="1"/>
      <c r="AM10" s="5"/>
      <c r="AN10" s="2"/>
      <c r="AP10" s="19" t="e">
        <f>MEDIAN(B10,#REF!,#REF!,F10,J10,M10,R10,V10,Z10,AD10,AH10,AL10)</f>
        <v>#REF!</v>
      </c>
      <c r="AQ10" s="2" t="e">
        <f>STDEV(#REF!,#REF!,F10,J10,M10,R10,V10,Z10,AD10,AH10,AL10)</f>
        <v>#REF!</v>
      </c>
      <c r="AR10" t="e">
        <f t="shared" si="13"/>
        <v>#REF!</v>
      </c>
      <c r="AS10">
        <v>7</v>
      </c>
      <c r="AT10">
        <v>5</v>
      </c>
      <c r="AU10" s="7"/>
      <c r="AV10" s="2"/>
      <c r="AW10" s="7"/>
      <c r="AX10" s="2"/>
      <c r="AY10" s="10" t="e">
        <f>IF(B10&lt;-0.6,1,0)+IF(#REF!&lt;-0.6,1,0)+IF(#REF!&lt;-0.6,1,0)+IF(F10&lt;-0.6,1,0)+IF(M10&lt;-0.6,1,0)+IF(R10&lt;-0.6,1,0)+IF(Z10&lt;-0.6,1,0)+IF(AD10&lt;-0.6,1,0)+IF(AH10&lt;-0.6,1,0)+IF(AL10&lt;-0.6,1,0)</f>
        <v>#REF!</v>
      </c>
      <c r="AZ10" s="14" t="e">
        <f t="shared" si="15"/>
        <v>#REF!</v>
      </c>
      <c r="BA10" s="16" t="e">
        <f>IF(B10&gt;0.6,1,0)+IF(#REF!&gt;0.6,1,0)+IF(#REF!&gt;0.6,1,0)+IF(F10&gt;0.6,1,0)+IF(M10&gt;0.6,1,0)+IF(R10&gt;0.6,1,0)+IF(Z10&gt;0.6,1,0)+IF(AD10&gt;0.6,1,0)+IF(AH10&gt;0.6,1,0)+IF(AL10&gt;0.6,1,0)</f>
        <v>#REF!</v>
      </c>
      <c r="BB10" t="e">
        <f t="shared" si="1"/>
        <v>#REF!</v>
      </c>
      <c r="BC10">
        <f t="shared" si="16"/>
        <v>0.36219599999999996</v>
      </c>
      <c r="BD10" t="e">
        <f t="shared" si="17"/>
        <v>#REF!</v>
      </c>
      <c r="BE10" s="1" t="e">
        <f t="shared" si="18"/>
        <v>#REF!</v>
      </c>
      <c r="BF10" s="7" t="e">
        <f t="shared" si="2"/>
        <v>#REF!</v>
      </c>
      <c r="BG10" s="7" t="e">
        <f>SQRT(BE10^2+#REF!^2+#REF!^2)</f>
        <v>#REF!</v>
      </c>
      <c r="BH10" s="7" t="e">
        <f>SQRT(BE10^2+#REF!^2+#REF!^2)</f>
        <v>#REF!</v>
      </c>
      <c r="BI10" s="29" t="e">
        <f>SQRT(BE10^2+#REF!^2)</f>
        <v>#REF!</v>
      </c>
      <c r="BJ10" s="7" t="e">
        <f>BF10*#REF!*#REF!</f>
        <v>#REF!</v>
      </c>
      <c r="BK10" t="e">
        <f t="shared" si="19"/>
        <v>#REF!</v>
      </c>
      <c r="BL10" s="7" t="e">
        <f t="shared" si="3"/>
        <v>#REF!</v>
      </c>
      <c r="BM10" s="2" t="e">
        <f>SQRT(BK10^2+#REF!^2+#REF!^2)</f>
        <v>#REF!</v>
      </c>
      <c r="BN10" s="7" t="e">
        <f>SQRT(BK10^2+#REF!^2+#REF!^2)</f>
        <v>#REF!</v>
      </c>
      <c r="BO10" s="7" t="e">
        <f>SQRT(BK10^2+#REF!^2)</f>
        <v>#REF!</v>
      </c>
      <c r="BP10" s="7" t="e">
        <f>BL10*#REF!*#REF!</f>
        <v>#REF!</v>
      </c>
      <c r="BQ10" t="e">
        <f t="shared" si="20"/>
        <v>#REF!</v>
      </c>
      <c r="BR10" s="7" t="e">
        <f t="shared" si="4"/>
        <v>#REF!</v>
      </c>
      <c r="BS10" s="28" t="e">
        <f>SQRT(BQ10^2+#REF!^2+#REF!^2)</f>
        <v>#REF!</v>
      </c>
      <c r="BT10" s="7" t="e">
        <f>SQRT(BQ10^2+#REF!^2+#REF!^2)</f>
        <v>#REF!</v>
      </c>
      <c r="BU10" s="7" t="e">
        <f>SQRT(BQ10^2+#REF!^2)</f>
        <v>#REF!</v>
      </c>
      <c r="BV10" s="7" t="e">
        <f>BR10*#REF!*#REF!</f>
        <v>#REF!</v>
      </c>
      <c r="BW10" t="e">
        <f t="shared" si="21"/>
        <v>#REF!</v>
      </c>
      <c r="BX10" s="7" t="e">
        <f t="shared" si="5"/>
        <v>#REF!</v>
      </c>
      <c r="BY10" s="28" t="e">
        <f>SQRT(BW10^2+#REF!^2+#REF!^2)</f>
        <v>#REF!</v>
      </c>
      <c r="BZ10" s="23" t="e">
        <f>SQRT(BW10^2+#REF!^2+#REF!^2)</f>
        <v>#REF!</v>
      </c>
      <c r="CA10" s="29" t="e">
        <f>SQRT(BW10^2+#REF!^2+#REF!^2)</f>
        <v>#REF!</v>
      </c>
      <c r="CB10" s="34" t="e">
        <f>SQRT(BW10^2+#REF!^2)</f>
        <v>#REF!</v>
      </c>
      <c r="CC10" s="7" t="e">
        <f>BX10*#REF!*#REF!</f>
        <v>#REF!</v>
      </c>
      <c r="CD10" s="17">
        <v>0.42</v>
      </c>
      <c r="CE10" s="17">
        <v>1.55</v>
      </c>
      <c r="CF10" s="17">
        <v>0.08</v>
      </c>
      <c r="CG10" s="17">
        <v>0.7</v>
      </c>
      <c r="CH10" s="17">
        <v>1.45</v>
      </c>
      <c r="CI10" s="17">
        <v>0.14000000000000001</v>
      </c>
      <c r="CJ10" s="17">
        <v>0.19</v>
      </c>
      <c r="CK10" s="17">
        <v>0</v>
      </c>
      <c r="CL10" s="17">
        <v>0.48</v>
      </c>
      <c r="CM10" s="17">
        <v>-0.71</v>
      </c>
      <c r="CN10" s="17">
        <v>0.16</v>
      </c>
      <c r="CO10" s="17">
        <v>-0.01</v>
      </c>
      <c r="CP10" s="17">
        <v>0.15</v>
      </c>
      <c r="CQ10" s="17">
        <v>0.24</v>
      </c>
      <c r="CR10" s="17">
        <v>2.35</v>
      </c>
      <c r="CS10" s="17">
        <v>2.35</v>
      </c>
      <c r="CT10">
        <v>-0.51</v>
      </c>
      <c r="CU10">
        <v>1.94</v>
      </c>
    </row>
    <row r="11" spans="1:101">
      <c r="A11" s="47" t="s">
        <v>72</v>
      </c>
      <c r="B11">
        <v>0.33</v>
      </c>
      <c r="C11">
        <v>0.67</v>
      </c>
      <c r="D11">
        <v>0.33</v>
      </c>
      <c r="E11">
        <v>0</v>
      </c>
      <c r="F11">
        <v>0</v>
      </c>
      <c r="G11">
        <v>0.33</v>
      </c>
      <c r="H11">
        <v>0.67</v>
      </c>
      <c r="I11">
        <v>0.33</v>
      </c>
      <c r="J11">
        <v>1</v>
      </c>
      <c r="K11">
        <v>0.33</v>
      </c>
      <c r="L11">
        <v>0</v>
      </c>
      <c r="M11" s="1"/>
      <c r="N11" s="50">
        <v>0.33</v>
      </c>
      <c r="O11">
        <f t="shared" si="6"/>
        <v>0.36000000000000004</v>
      </c>
      <c r="P11" s="2">
        <f t="shared" si="7"/>
        <v>0.33</v>
      </c>
      <c r="Q11">
        <f t="shared" si="8"/>
        <v>0.30090771765685004</v>
      </c>
      <c r="R11" s="2">
        <f t="shared" si="9"/>
        <v>8.3750000000000019E-2</v>
      </c>
      <c r="S11" s="5"/>
      <c r="T11" s="10">
        <f t="shared" si="10"/>
        <v>0</v>
      </c>
      <c r="U11" s="16">
        <f t="shared" si="11"/>
        <v>9</v>
      </c>
      <c r="V11" s="10">
        <f t="shared" si="12"/>
        <v>3</v>
      </c>
      <c r="W11" s="6">
        <f t="shared" si="0"/>
        <v>90</v>
      </c>
      <c r="Z11" s="1"/>
      <c r="AA11" s="5"/>
      <c r="AD11" s="1"/>
      <c r="AE11" s="5"/>
      <c r="AH11" s="1"/>
      <c r="AI11" s="5"/>
      <c r="AL11" s="1"/>
      <c r="AM11" s="5"/>
      <c r="AN11" s="2"/>
      <c r="AP11" s="19" t="e">
        <f>MEDIAN(B11,#REF!,#REF!,F11,J11,M11,R11,V11,Z11,AD11,AH11,AL11)</f>
        <v>#REF!</v>
      </c>
      <c r="AQ11" t="e">
        <f>STDEV(#REF!,#REF!,F11,J11,M11,R11,V11,Z11,AD11,AH11,AL11)</f>
        <v>#REF!</v>
      </c>
      <c r="AR11" t="e">
        <f t="shared" si="13"/>
        <v>#REF!</v>
      </c>
      <c r="AS11" t="e">
        <f t="shared" si="14"/>
        <v>#REF!</v>
      </c>
      <c r="AT11">
        <v>6</v>
      </c>
      <c r="AU11" s="7"/>
      <c r="AV11" s="7"/>
      <c r="AW11" s="7"/>
      <c r="AX11" s="7"/>
      <c r="AY11" s="10" t="e">
        <f>IF(B11&lt;-0.6,1,0)+IF(#REF!&lt;-0.6,1,0)+IF(#REF!&lt;-0.6,1,0)+IF(F11&lt;-0.6,1,0)+IF(M11&lt;-0.6,1,0)+IF(R11&lt;-0.6,1,0)+IF(Z11&lt;-0.6,1,0)+IF(AD11&lt;-0.6,1,0)+IF(AH11&lt;-0.6,1,0)+IF(AL11&lt;-0.6,1,0)</f>
        <v>#REF!</v>
      </c>
      <c r="AZ11" s="14" t="e">
        <f t="shared" si="15"/>
        <v>#REF!</v>
      </c>
      <c r="BA11" s="10" t="e">
        <f>IF(B11&gt;0.6,1,0)+IF(#REF!&gt;0.6,1,0)+IF(#REF!&gt;0.6,1,0)+IF(F11&gt;0.6,1,0)+IF(M11&gt;0.6,1,0)+IF(R11&gt;0.6,1,0)+IF(Z11&gt;0.6,1,0)+IF(AD11&gt;0.6,1,0)+IF(AH11&gt;0.6,1,0)+IF(AL11&gt;0.6,1,0)</f>
        <v>#REF!</v>
      </c>
      <c r="BB11" s="6" t="e">
        <f t="shared" si="1"/>
        <v>#REF!</v>
      </c>
      <c r="BC11">
        <f t="shared" si="16"/>
        <v>0.22847759999999995</v>
      </c>
      <c r="BD11" t="e">
        <f t="shared" si="17"/>
        <v>#REF!</v>
      </c>
      <c r="BE11" s="25" t="e">
        <f t="shared" si="18"/>
        <v>#REF!</v>
      </c>
      <c r="BF11" s="26" t="e">
        <f t="shared" si="2"/>
        <v>#REF!</v>
      </c>
      <c r="BG11" s="7" t="e">
        <f>SQRT(BE11^2+#REF!^2+#REF!^2)</f>
        <v>#REF!</v>
      </c>
      <c r="BH11" s="7" t="e">
        <f>SQRT(BE11^2+#REF!^2+#REF!^2)</f>
        <v>#REF!</v>
      </c>
      <c r="BI11" s="29" t="e">
        <f>SQRT(BE11^2+#REF!^2)</f>
        <v>#REF!</v>
      </c>
      <c r="BJ11" s="26" t="e">
        <f>BF11*#REF!*#REF!</f>
        <v>#REF!</v>
      </c>
      <c r="BK11" s="6" t="e">
        <f t="shared" si="19"/>
        <v>#REF!</v>
      </c>
      <c r="BL11" s="26" t="e">
        <f t="shared" si="3"/>
        <v>#REF!</v>
      </c>
      <c r="BM11" s="27" t="e">
        <f>SQRT(BK11^2+#REF!^2+#REF!^2)</f>
        <v>#REF!</v>
      </c>
      <c r="BN11" s="7" t="e">
        <f>SQRT(BK11^2+#REF!^2+#REF!^2)</f>
        <v>#REF!</v>
      </c>
      <c r="BO11" s="7" t="e">
        <f>SQRT(BK11^2+#REF!^2)</f>
        <v>#REF!</v>
      </c>
      <c r="BP11" s="26" t="e">
        <f>BL11*#REF!*#REF!</f>
        <v>#REF!</v>
      </c>
      <c r="BQ11" s="6" t="e">
        <f t="shared" si="20"/>
        <v>#REF!</v>
      </c>
      <c r="BR11" s="26" t="e">
        <f t="shared" si="4"/>
        <v>#REF!</v>
      </c>
      <c r="BS11" s="30" t="e">
        <f>SQRT(BQ11^2+#REF!^2+#REF!^2)</f>
        <v>#REF!</v>
      </c>
      <c r="BT11" s="7" t="e">
        <f>SQRT(BQ11^2+#REF!^2+#REF!^2)</f>
        <v>#REF!</v>
      </c>
      <c r="BU11" s="7" t="e">
        <f>SQRT(BQ11^2+#REF!^2)</f>
        <v>#REF!</v>
      </c>
      <c r="BV11" s="26" t="e">
        <f>BR11*#REF!*#REF!</f>
        <v>#REF!</v>
      </c>
      <c r="BW11" s="6" t="e">
        <f t="shared" si="21"/>
        <v>#REF!</v>
      </c>
      <c r="BX11" s="26" t="e">
        <f t="shared" si="5"/>
        <v>#REF!</v>
      </c>
      <c r="BY11" s="30" t="e">
        <f>SQRT(BW11^2+#REF!^2+#REF!^2)</f>
        <v>#REF!</v>
      </c>
      <c r="BZ11" s="23" t="e">
        <f>SQRT(BW11^2+#REF!^2+#REF!^2)</f>
        <v>#REF!</v>
      </c>
      <c r="CA11" s="29" t="e">
        <f>SQRT(BW11^2+#REF!^2+#REF!^2)</f>
        <v>#REF!</v>
      </c>
      <c r="CB11" s="34" t="e">
        <f>SQRT(BW11^2+#REF!^2)</f>
        <v>#REF!</v>
      </c>
      <c r="CC11" s="7" t="e">
        <f>BX11*#REF!*#REF!</f>
        <v>#REF!</v>
      </c>
      <c r="CD11" s="17">
        <v>0.4</v>
      </c>
      <c r="CE11" s="17">
        <v>1.43</v>
      </c>
      <c r="CF11" s="17">
        <v>0.1</v>
      </c>
      <c r="CG11" s="17">
        <v>0.63</v>
      </c>
      <c r="CH11" s="17">
        <v>1.39</v>
      </c>
      <c r="CI11" s="17">
        <v>0.13</v>
      </c>
      <c r="CJ11" s="17">
        <v>0.16</v>
      </c>
      <c r="CK11" s="17">
        <v>7.0000000000000007E-2</v>
      </c>
      <c r="CL11" s="17">
        <v>0.4</v>
      </c>
      <c r="CM11" s="17">
        <v>-0.46</v>
      </c>
      <c r="CN11" s="17">
        <v>0.15</v>
      </c>
      <c r="CO11" s="17">
        <v>-0.03</v>
      </c>
      <c r="CP11" s="17">
        <v>0.16</v>
      </c>
      <c r="CQ11" s="17">
        <v>0.31</v>
      </c>
      <c r="CR11" s="17">
        <v>3.2</v>
      </c>
      <c r="CS11" s="17">
        <v>3.19</v>
      </c>
      <c r="CT11">
        <v>-0.49</v>
      </c>
      <c r="CU11">
        <v>1.76</v>
      </c>
    </row>
    <row r="12" spans="1:101">
      <c r="A12" s="47" t="s">
        <v>73</v>
      </c>
      <c r="B12">
        <v>-0.33</v>
      </c>
      <c r="C12">
        <v>0</v>
      </c>
      <c r="D12">
        <v>0</v>
      </c>
      <c r="E12">
        <v>-0.67</v>
      </c>
      <c r="F12">
        <v>0</v>
      </c>
      <c r="G12">
        <v>-0.67</v>
      </c>
      <c r="H12">
        <v>0</v>
      </c>
      <c r="I12">
        <v>0</v>
      </c>
      <c r="J12">
        <v>0</v>
      </c>
      <c r="K12">
        <v>-0.33</v>
      </c>
      <c r="L12">
        <v>0</v>
      </c>
      <c r="M12" s="1"/>
      <c r="N12" s="50">
        <v>0</v>
      </c>
      <c r="O12">
        <f t="shared" si="6"/>
        <v>-0.16666666666666666</v>
      </c>
      <c r="P12" s="2">
        <f t="shared" si="7"/>
        <v>0</v>
      </c>
      <c r="Q12">
        <f t="shared" si="8"/>
        <v>0.26667424231663533</v>
      </c>
      <c r="R12" s="2">
        <f t="shared" si="9"/>
        <v>0.16500000000000001</v>
      </c>
      <c r="S12" s="5"/>
      <c r="T12" s="10">
        <f t="shared" si="10"/>
        <v>2</v>
      </c>
      <c r="U12" s="16">
        <f t="shared" si="11"/>
        <v>10</v>
      </c>
      <c r="V12" s="10">
        <f t="shared" si="12"/>
        <v>0</v>
      </c>
      <c r="W12">
        <f t="shared" si="0"/>
        <v>104</v>
      </c>
      <c r="Z12" s="1"/>
      <c r="AA12" s="5"/>
      <c r="AD12" s="1"/>
      <c r="AE12" s="5"/>
      <c r="AH12" s="1"/>
      <c r="AI12" s="5"/>
      <c r="AL12" s="1"/>
      <c r="AM12" s="5"/>
      <c r="AN12" s="2"/>
      <c r="AP12" s="19" t="e">
        <f>MEDIAN(B12,#REF!,#REF!,F12,J12,M12,R12,V12,Z12,AD12,AH12,AL12)</f>
        <v>#REF!</v>
      </c>
      <c r="AQ12" t="e">
        <f>STDEV(#REF!,#REF!,F12,J12,M12,R12,V12,Z12,AD12,AH12,AL12)</f>
        <v>#REF!</v>
      </c>
      <c r="AR12" t="e">
        <f t="shared" si="13"/>
        <v>#REF!</v>
      </c>
      <c r="AS12" t="e">
        <f t="shared" si="14"/>
        <v>#REF!</v>
      </c>
      <c r="AT12">
        <v>7</v>
      </c>
      <c r="AU12" s="7"/>
      <c r="AV12" s="7"/>
      <c r="AW12" s="2"/>
      <c r="AX12" s="7"/>
      <c r="AY12" s="10" t="e">
        <f>IF(B12&lt;-0.6,1,0)+IF(#REF!&lt;-0.6,1,0)+IF(#REF!&lt;-0.6,1,0)+IF(F12&lt;-0.6,1,0)+IF(M12&lt;-0.6,1,0)+IF(R12&lt;-0.6,1,0)+IF(Z12&lt;-0.6,1,0)+IF(AD12&lt;-0.6,1,0)+IF(AH12&lt;-0.6,1,0)+IF(AL12&lt;-0.6,1,0)</f>
        <v>#REF!</v>
      </c>
      <c r="AZ12" s="14" t="e">
        <f t="shared" si="15"/>
        <v>#REF!</v>
      </c>
      <c r="BA12" s="10" t="e">
        <f>IF(B12&gt;0.6,1,0)+IF(#REF!&gt;0.6,1,0)+IF(#REF!&gt;0.6,1,0)+IF(F12&gt;0.6,1,0)+IF(M12&gt;0.6,1,0)+IF(R12&gt;0.6,1,0)+IF(Z12&gt;0.6,1,0)+IF(AD12&gt;0.6,1,0)+IF(AH12&gt;0.6,1,0)+IF(AL12&gt;0.6,1,0)</f>
        <v>#REF!</v>
      </c>
      <c r="BB12" t="e">
        <f t="shared" si="1"/>
        <v>#REF!</v>
      </c>
      <c r="BC12">
        <f t="shared" si="16"/>
        <v>-0.29525280000000009</v>
      </c>
      <c r="BD12" t="e">
        <f t="shared" si="17"/>
        <v>#REF!</v>
      </c>
      <c r="BE12" s="20" t="e">
        <f t="shared" si="18"/>
        <v>#REF!</v>
      </c>
      <c r="BF12" s="7" t="e">
        <f t="shared" si="2"/>
        <v>#REF!</v>
      </c>
      <c r="BG12" s="7" t="e">
        <f>SQRT(BE12^2+#REF!^2+#REF!^2)</f>
        <v>#REF!</v>
      </c>
      <c r="BH12" s="36" t="e">
        <f>SQRT(BE12^2+#REF!^2+#REF!^2)</f>
        <v>#REF!</v>
      </c>
      <c r="BI12" s="36" t="e">
        <f>SQRT(BE12^2+#REF!^2)</f>
        <v>#REF!</v>
      </c>
      <c r="BJ12" s="7" t="e">
        <f>BF12*#REF!*#REF!</f>
        <v>#REF!</v>
      </c>
      <c r="BK12" t="e">
        <f t="shared" si="19"/>
        <v>#REF!</v>
      </c>
      <c r="BL12" s="7" t="e">
        <f t="shared" si="3"/>
        <v>#REF!</v>
      </c>
      <c r="BM12" s="7" t="e">
        <f>SQRT(BK12^2+#REF!^2+#REF!^2)</f>
        <v>#REF!</v>
      </c>
      <c r="BN12" s="7" t="e">
        <f>SQRT(BK12^2+#REF!^2+#REF!^2)</f>
        <v>#REF!</v>
      </c>
      <c r="BO12" s="7" t="e">
        <f>SQRT(BK12^2+#REF!^2)</f>
        <v>#REF!</v>
      </c>
      <c r="BP12" s="7" t="e">
        <f>BL12*#REF!*#REF!</f>
        <v>#REF!</v>
      </c>
      <c r="BQ12" t="e">
        <f t="shared" si="20"/>
        <v>#REF!</v>
      </c>
      <c r="BR12" s="7" t="e">
        <f t="shared" si="4"/>
        <v>#REF!</v>
      </c>
      <c r="BS12" s="29" t="e">
        <f>SQRT(BQ12^2+#REF!^2+#REF!^2)</f>
        <v>#REF!</v>
      </c>
      <c r="BT12" s="7" t="e">
        <f>SQRT(BQ12^2+#REF!^2+#REF!^2)</f>
        <v>#REF!</v>
      </c>
      <c r="BU12" s="7" t="e">
        <f>SQRT(BQ12^2+#REF!^2)</f>
        <v>#REF!</v>
      </c>
      <c r="BV12" s="7" t="e">
        <f>BR12*#REF!*#REF!</f>
        <v>#REF!</v>
      </c>
      <c r="BW12" t="e">
        <f t="shared" si="21"/>
        <v>#REF!</v>
      </c>
      <c r="BX12" s="7" t="e">
        <f t="shared" si="5"/>
        <v>#REF!</v>
      </c>
      <c r="BY12" s="2" t="e">
        <f>SQRT(BW12^2+#REF!^2+#REF!^2)</f>
        <v>#REF!</v>
      </c>
      <c r="BZ12" s="29" t="e">
        <f>SQRT(BW12^2+#REF!^2+#REF!^2)</f>
        <v>#REF!</v>
      </c>
      <c r="CA12" s="29" t="e">
        <f>SQRT(BW12^2+#REF!^2+#REF!^2)</f>
        <v>#REF!</v>
      </c>
      <c r="CB12" s="29" t="e">
        <f>SQRT(BW12^2+#REF!^2)</f>
        <v>#REF!</v>
      </c>
      <c r="CC12" s="7" t="e">
        <f>BX12*#REF!*#REF!</f>
        <v>#REF!</v>
      </c>
      <c r="CD12" s="17">
        <v>0.26</v>
      </c>
      <c r="CE12" s="17">
        <v>0.96</v>
      </c>
      <c r="CF12" s="17">
        <v>0.16</v>
      </c>
      <c r="CG12" s="17">
        <v>0.32</v>
      </c>
      <c r="CH12" s="17">
        <v>0.99</v>
      </c>
      <c r="CI12" s="17">
        <v>0.2</v>
      </c>
      <c r="CJ12" s="17">
        <v>0.11</v>
      </c>
      <c r="CK12" s="17">
        <v>0.18</v>
      </c>
      <c r="CL12" s="17">
        <v>0.56999999999999995</v>
      </c>
      <c r="CM12" s="17">
        <v>-0.03</v>
      </c>
      <c r="CN12" s="17">
        <v>0.21</v>
      </c>
      <c r="CO12" s="17">
        <v>-0.04</v>
      </c>
      <c r="CP12" s="17">
        <v>0.22</v>
      </c>
      <c r="CQ12" s="17">
        <v>0.4</v>
      </c>
      <c r="CR12" s="17">
        <v>1.92</v>
      </c>
      <c r="CS12" s="17">
        <v>1.91</v>
      </c>
      <c r="CT12">
        <v>0.13</v>
      </c>
      <c r="CU12">
        <v>0.73</v>
      </c>
    </row>
    <row r="13" spans="1:101">
      <c r="A13" s="47" t="s">
        <v>74</v>
      </c>
      <c r="B13">
        <v>-0.33</v>
      </c>
      <c r="C13">
        <v>0.33</v>
      </c>
      <c r="D13">
        <v>0</v>
      </c>
      <c r="E13">
        <v>0.67</v>
      </c>
      <c r="F13">
        <v>0.67</v>
      </c>
      <c r="G13">
        <v>-0.33</v>
      </c>
      <c r="H13">
        <v>0.67</v>
      </c>
      <c r="I13">
        <v>0.33</v>
      </c>
      <c r="J13">
        <v>1</v>
      </c>
      <c r="K13">
        <v>0.33</v>
      </c>
      <c r="L13">
        <v>0.67</v>
      </c>
      <c r="M13" s="1"/>
      <c r="N13" s="50">
        <v>-0.33</v>
      </c>
      <c r="O13">
        <f t="shared" si="6"/>
        <v>0.3066666666666667</v>
      </c>
      <c r="P13" s="2">
        <f t="shared" si="7"/>
        <v>0.33</v>
      </c>
      <c r="Q13">
        <f t="shared" si="8"/>
        <v>0.45929458428280562</v>
      </c>
      <c r="R13" s="2">
        <f t="shared" si="9"/>
        <v>0.37625000000000003</v>
      </c>
      <c r="S13" s="5"/>
      <c r="T13" s="10">
        <f t="shared" si="10"/>
        <v>0</v>
      </c>
      <c r="U13" s="16">
        <f t="shared" si="11"/>
        <v>7</v>
      </c>
      <c r="V13" s="10">
        <f t="shared" si="12"/>
        <v>5</v>
      </c>
      <c r="W13">
        <f t="shared" si="0"/>
        <v>74</v>
      </c>
      <c r="Z13" s="1"/>
      <c r="AA13" s="5"/>
      <c r="AD13" s="1"/>
      <c r="AE13" s="5"/>
      <c r="AH13" s="1"/>
      <c r="AI13" s="5"/>
      <c r="AL13" s="1"/>
      <c r="AM13" s="5"/>
      <c r="AN13" s="2"/>
      <c r="AP13" s="19" t="e">
        <f>MEDIAN(B13,#REF!,#REF!,F13,J13,M13,R13,V13,Z13,AD13,AH13,AL13)</f>
        <v>#REF!</v>
      </c>
      <c r="AQ13" s="2" t="e">
        <f>STDEV(#REF!,#REF!,F13,J13,M13,R13,V13,Z13,AD13,AH13,AL13)</f>
        <v>#REF!</v>
      </c>
      <c r="AR13" t="e">
        <f t="shared" si="13"/>
        <v>#REF!</v>
      </c>
      <c r="AS13" t="e">
        <f t="shared" si="14"/>
        <v>#REF!</v>
      </c>
      <c r="AT13">
        <v>9</v>
      </c>
      <c r="AV13" s="7"/>
      <c r="AW13" s="7"/>
      <c r="AX13" s="7"/>
      <c r="AY13" s="10" t="e">
        <f>IF(B13&lt;-0.6,1,0)+IF(#REF!&lt;-0.6,1,0)+IF(#REF!&lt;-0.6,1,0)+IF(F13&lt;-0.6,1,0)+IF(M13&lt;-0.6,1,0)+IF(R13&lt;-0.6,1,0)+IF(Z13&lt;-0.6,1,0)+IF(AD13&lt;-0.6,1,0)+IF(AH13&lt;-0.6,1,0)+IF(AL13&lt;-0.6,1,0)</f>
        <v>#REF!</v>
      </c>
      <c r="AZ13" s="15" t="e">
        <f t="shared" si="15"/>
        <v>#REF!</v>
      </c>
      <c r="BA13" s="10" t="e">
        <f>IF(B13&gt;0.6,1,0)+IF(#REF!&gt;0.6,1,0)+IF(#REF!&gt;0.6,1,0)+IF(F13&gt;0.6,1,0)+IF(M13&gt;0.6,1,0)+IF(R13&gt;0.6,1,0)+IF(Z13&gt;0.6,1,0)+IF(AD13&gt;0.6,1,0)+IF(AH13&gt;0.6,1,0)+IF(AL13&gt;0.6,1,0)</f>
        <v>#REF!</v>
      </c>
      <c r="BB13" t="e">
        <f t="shared" si="1"/>
        <v>#REF!</v>
      </c>
      <c r="BC13">
        <f t="shared" si="16"/>
        <v>-0.28410960000000007</v>
      </c>
      <c r="BD13" t="e">
        <f t="shared" si="17"/>
        <v>#REF!</v>
      </c>
      <c r="BE13" s="5" t="e">
        <f t="shared" si="18"/>
        <v>#REF!</v>
      </c>
      <c r="BF13" s="7" t="e">
        <f t="shared" si="2"/>
        <v>#REF!</v>
      </c>
      <c r="BG13" s="7" t="e">
        <f>SQRT(BE13^2+#REF!^2+#REF!^2)</f>
        <v>#REF!</v>
      </c>
      <c r="BH13" s="7" t="e">
        <f>SQRT(BE13^2+#REF!^2+#REF!^2)</f>
        <v>#REF!</v>
      </c>
      <c r="BI13" s="36" t="e">
        <f>SQRT(BE13^2+#REF!^2)</f>
        <v>#REF!</v>
      </c>
      <c r="BJ13" s="7" t="e">
        <f>BF13*#REF!*#REF!</f>
        <v>#REF!</v>
      </c>
      <c r="BK13" t="e">
        <f t="shared" si="19"/>
        <v>#REF!</v>
      </c>
      <c r="BL13" s="7" t="e">
        <f t="shared" si="3"/>
        <v>#REF!</v>
      </c>
      <c r="BM13" s="29" t="e">
        <f>SQRT(BK13^2+#REF!^2+#REF!^2)</f>
        <v>#REF!</v>
      </c>
      <c r="BN13" s="7" t="e">
        <f>SQRT(BK13^2+#REF!^2+#REF!^2)</f>
        <v>#REF!</v>
      </c>
      <c r="BO13" s="7" t="e">
        <f>SQRT(BK13^2+#REF!^2)</f>
        <v>#REF!</v>
      </c>
      <c r="BP13" s="7" t="e">
        <f>BL13*#REF!*#REF!</f>
        <v>#REF!</v>
      </c>
      <c r="BQ13" t="e">
        <f t="shared" si="20"/>
        <v>#REF!</v>
      </c>
      <c r="BR13" s="7" t="e">
        <f t="shared" si="4"/>
        <v>#REF!</v>
      </c>
      <c r="BS13" s="29" t="e">
        <f>SQRT(BQ13^2+#REF!^2+#REF!^2)</f>
        <v>#REF!</v>
      </c>
      <c r="BT13" s="35" t="e">
        <f>SQRT(BQ13^2+#REF!^2+#REF!^2)</f>
        <v>#REF!</v>
      </c>
      <c r="BU13" s="7" t="e">
        <f>SQRT(BQ13^2+#REF!^2)</f>
        <v>#REF!</v>
      </c>
      <c r="BV13" s="7" t="e">
        <f>BR13*#REF!*#REF!</f>
        <v>#REF!</v>
      </c>
      <c r="BW13" t="e">
        <f t="shared" si="21"/>
        <v>#REF!</v>
      </c>
      <c r="BX13" s="7" t="e">
        <f t="shared" si="5"/>
        <v>#REF!</v>
      </c>
      <c r="BY13" s="2" t="e">
        <f>SQRT(BW13^2+#REF!^2+#REF!^2)</f>
        <v>#REF!</v>
      </c>
      <c r="BZ13" s="29" t="e">
        <f>SQRT(BW13^2+#REF!^2+#REF!^2)</f>
        <v>#REF!</v>
      </c>
      <c r="CA13" s="29" t="e">
        <f>SQRT(BW13^2+#REF!^2+#REF!^2)</f>
        <v>#REF!</v>
      </c>
      <c r="CB13" s="29" t="e">
        <f>SQRT(BW13^2+#REF!^2)</f>
        <v>#REF!</v>
      </c>
      <c r="CC13" s="7" t="e">
        <f>BX13*#REF!*#REF!</f>
        <v>#REF!</v>
      </c>
      <c r="CD13" s="17">
        <v>0.33</v>
      </c>
      <c r="CE13" s="17">
        <v>0.97</v>
      </c>
      <c r="CF13" s="17">
        <v>0.14000000000000001</v>
      </c>
      <c r="CG13" s="17">
        <v>0.44</v>
      </c>
      <c r="CH13" s="17">
        <v>0.99</v>
      </c>
      <c r="CI13" s="17">
        <v>0.17</v>
      </c>
      <c r="CJ13" s="17">
        <v>0.11</v>
      </c>
      <c r="CK13" s="17">
        <v>0.25</v>
      </c>
      <c r="CL13" s="17">
        <v>0.48</v>
      </c>
      <c r="CM13" s="17">
        <v>-0.04</v>
      </c>
      <c r="CN13" s="17">
        <v>0.19</v>
      </c>
      <c r="CO13" s="17">
        <v>3.0000000000000009E-3</v>
      </c>
      <c r="CP13" s="17">
        <v>0.17</v>
      </c>
      <c r="CQ13" s="17">
        <v>0.25</v>
      </c>
      <c r="CR13" s="17">
        <v>2.08</v>
      </c>
      <c r="CS13" s="17">
        <v>2.65</v>
      </c>
      <c r="CT13">
        <v>0.05</v>
      </c>
      <c r="CU13">
        <v>0.93</v>
      </c>
    </row>
    <row r="14" spans="1:101">
      <c r="A14" s="47" t="s">
        <v>75</v>
      </c>
      <c r="B14">
        <v>0.67</v>
      </c>
      <c r="C14">
        <v>0.33</v>
      </c>
      <c r="D14">
        <v>0</v>
      </c>
      <c r="E14">
        <v>1</v>
      </c>
      <c r="F14">
        <v>0.33</v>
      </c>
      <c r="G14">
        <v>0.33</v>
      </c>
      <c r="H14">
        <v>-1</v>
      </c>
      <c r="I14">
        <v>0.33</v>
      </c>
      <c r="J14">
        <v>1</v>
      </c>
      <c r="K14">
        <v>0.67</v>
      </c>
      <c r="L14">
        <v>0.33</v>
      </c>
      <c r="M14" s="1"/>
      <c r="N14" s="50">
        <v>0.33</v>
      </c>
      <c r="O14">
        <f t="shared" si="6"/>
        <v>0.36000000000000004</v>
      </c>
      <c r="P14" s="2">
        <f t="shared" si="7"/>
        <v>0.33</v>
      </c>
      <c r="Q14">
        <f t="shared" si="8"/>
        <v>0.52188469642597912</v>
      </c>
      <c r="R14" s="2">
        <f t="shared" si="9"/>
        <v>0.17</v>
      </c>
      <c r="S14" s="5"/>
      <c r="T14" s="10">
        <f t="shared" si="10"/>
        <v>1</v>
      </c>
      <c r="U14" s="16">
        <f t="shared" si="11"/>
        <v>7</v>
      </c>
      <c r="V14" s="10">
        <f t="shared" si="12"/>
        <v>4</v>
      </c>
      <c r="W14">
        <f t="shared" si="0"/>
        <v>66</v>
      </c>
      <c r="Z14" s="1"/>
      <c r="AA14" s="5"/>
      <c r="AD14" s="1"/>
      <c r="AE14" s="5"/>
      <c r="AH14" s="1"/>
      <c r="AI14" s="5"/>
      <c r="AL14" s="1"/>
      <c r="AM14" s="5"/>
      <c r="AN14" s="2"/>
      <c r="AP14" s="19" t="e">
        <f>MEDIAN(B14,#REF!,#REF!,F14,J14,M14,R14,V14,Z14,AD14,AH14,AL14)</f>
        <v>#REF!</v>
      </c>
      <c r="AQ14" t="e">
        <f>STDEV(#REF!,#REF!,F14,J14,M14,R14,V14,Z14,AD14,AH14,AL14)</f>
        <v>#REF!</v>
      </c>
      <c r="AR14" t="e">
        <f t="shared" si="13"/>
        <v>#REF!</v>
      </c>
      <c r="AS14" t="e">
        <f t="shared" si="14"/>
        <v>#REF!</v>
      </c>
      <c r="AT14">
        <v>11</v>
      </c>
      <c r="AV14" s="7"/>
      <c r="AX14" s="7"/>
      <c r="AY14" s="15" t="e">
        <f>IF(B14&lt;-0.6,1,0)+IF(#REF!&lt;-0.6,1,0)+IF(#REF!&lt;-0.6,1,0)+IF(F14&lt;-0.6,1,0)+IF(M14&lt;-0.6,1,0)+IF(R14&lt;-0.6,1,0)+IF(Z14&lt;-0.6,1,0)+IF(AD14&lt;-0.6,1,0)+IF(AH14&lt;-0.6,1,0)+IF(AL14&lt;-0.6,1,0)</f>
        <v>#REF!</v>
      </c>
      <c r="AZ14" s="14" t="e">
        <f t="shared" si="15"/>
        <v>#REF!</v>
      </c>
      <c r="BA14" s="10" t="e">
        <f>IF(B14&gt;0.6,1,0)+IF(#REF!&gt;0.6,1,0)+IF(#REF!&gt;0.6,1,0)+IF(F14&gt;0.6,1,0)+IF(M14&gt;0.6,1,0)+IF(R14&gt;0.6,1,0)+IF(Z14&gt;0.6,1,0)+IF(AD14&gt;0.6,1,0)+IF(AH14&gt;0.6,1,0)+IF(AL14&gt;0.6,1,0)</f>
        <v>#REF!</v>
      </c>
      <c r="BB14" t="e">
        <f t="shared" si="1"/>
        <v>#REF!</v>
      </c>
      <c r="BC14">
        <f t="shared" si="16"/>
        <v>-0.66297839999999997</v>
      </c>
      <c r="BD14" t="e">
        <f t="shared" si="17"/>
        <v>#REF!</v>
      </c>
      <c r="BE14" s="21" t="e">
        <f t="shared" si="18"/>
        <v>#REF!</v>
      </c>
      <c r="BF14" s="7" t="e">
        <f t="shared" si="2"/>
        <v>#REF!</v>
      </c>
      <c r="BG14" s="7" t="e">
        <f>SQRT(BE14^2+#REF!^2+#REF!^2)</f>
        <v>#REF!</v>
      </c>
      <c r="BH14" s="7" t="e">
        <f>SQRT(BE14^2+#REF!^2+#REF!^2)</f>
        <v>#REF!</v>
      </c>
      <c r="BI14" s="29" t="e">
        <f>SQRT(BE14^2+#REF!^2)</f>
        <v>#REF!</v>
      </c>
      <c r="BJ14" s="7" t="e">
        <f>BF14*#REF!*#REF!</f>
        <v>#REF!</v>
      </c>
      <c r="BK14" t="e">
        <f t="shared" si="19"/>
        <v>#REF!</v>
      </c>
      <c r="BL14" t="e">
        <f t="shared" si="3"/>
        <v>#REF!</v>
      </c>
      <c r="BM14" s="29" t="e">
        <f>SQRT(BK14^2+#REF!^2+#REF!^2)</f>
        <v>#REF!</v>
      </c>
      <c r="BN14" s="32" t="e">
        <f>SQRT(BK14^2+#REF!^2+#REF!^2)</f>
        <v>#REF!</v>
      </c>
      <c r="BO14" s="31" t="e">
        <f>SQRT(BK14^2+#REF!^2)</f>
        <v>#REF!</v>
      </c>
      <c r="BP14" s="7" t="e">
        <f>BL14*#REF!*#REF!</f>
        <v>#REF!</v>
      </c>
      <c r="BQ14" t="e">
        <f t="shared" si="20"/>
        <v>#REF!</v>
      </c>
      <c r="BR14" t="e">
        <f t="shared" si="4"/>
        <v>#REF!</v>
      </c>
      <c r="BS14" s="29" t="e">
        <f>SQRT(BQ14^2+#REF!^2+#REF!^2)</f>
        <v>#REF!</v>
      </c>
      <c r="BT14" s="7" t="e">
        <f>SQRT(BQ14^2+#REF!^2+#REF!^2)</f>
        <v>#REF!</v>
      </c>
      <c r="BU14" s="7" t="e">
        <f>SQRT(BQ14^2+#REF!^2)</f>
        <v>#REF!</v>
      </c>
      <c r="BV14" s="7" t="e">
        <f>BR14*#REF!*#REF!</f>
        <v>#REF!</v>
      </c>
      <c r="BW14" t="e">
        <f t="shared" si="21"/>
        <v>#REF!</v>
      </c>
      <c r="BX14" s="7" t="e">
        <f t="shared" si="5"/>
        <v>#REF!</v>
      </c>
      <c r="BY14" s="2" t="e">
        <f>SQRT(BW14^2+#REF!^2+#REF!^2)</f>
        <v>#REF!</v>
      </c>
      <c r="BZ14" s="29" t="e">
        <f>SQRT(BW14^2+#REF!^2+#REF!^2)</f>
        <v>#REF!</v>
      </c>
      <c r="CA14" s="29" t="e">
        <f>SQRT(BW14^2+#REF!^2+#REF!^2)</f>
        <v>#REF!</v>
      </c>
      <c r="CB14" s="29" t="e">
        <f>SQRT(BW14^2+#REF!^2)</f>
        <v>#REF!</v>
      </c>
      <c r="CC14" s="7" t="e">
        <f>BX14*#REF!*#REF!</f>
        <v>#REF!</v>
      </c>
      <c r="CD14" s="17">
        <v>0.26</v>
      </c>
      <c r="CE14" s="17">
        <v>0.63</v>
      </c>
      <c r="CF14" s="17">
        <v>0.12</v>
      </c>
      <c r="CG14" s="17">
        <v>0.34</v>
      </c>
      <c r="CH14" s="17">
        <v>0.92</v>
      </c>
      <c r="CI14" s="17">
        <v>0.25</v>
      </c>
      <c r="CJ14" s="17">
        <v>0.11</v>
      </c>
      <c r="CK14" s="17">
        <v>0.89</v>
      </c>
      <c r="CL14" s="17">
        <v>1.17</v>
      </c>
      <c r="CM14" s="17">
        <v>-0.45</v>
      </c>
      <c r="CN14" s="17">
        <v>0.21</v>
      </c>
      <c r="CO14" s="17">
        <v>-0.09</v>
      </c>
      <c r="CP14" s="17">
        <v>0.18</v>
      </c>
      <c r="CQ14" s="17">
        <v>0.48</v>
      </c>
      <c r="CR14" s="17">
        <v>1.55</v>
      </c>
      <c r="CS14" s="17">
        <v>1.55</v>
      </c>
      <c r="CT14">
        <v>0.14000000000000001</v>
      </c>
      <c r="CU14">
        <v>0.93</v>
      </c>
    </row>
    <row r="15" spans="1:101">
      <c r="A15" s="47" t="s">
        <v>76</v>
      </c>
      <c r="B15">
        <v>-0.33</v>
      </c>
      <c r="C15">
        <v>0.33</v>
      </c>
      <c r="D15">
        <v>0</v>
      </c>
      <c r="E15">
        <v>0</v>
      </c>
      <c r="F15">
        <v>0.33</v>
      </c>
      <c r="G15">
        <v>-1</v>
      </c>
      <c r="H15">
        <v>0.67</v>
      </c>
      <c r="I15">
        <v>-0.33</v>
      </c>
      <c r="J15">
        <v>1</v>
      </c>
      <c r="K15">
        <v>0</v>
      </c>
      <c r="L15">
        <v>0</v>
      </c>
      <c r="M15" s="1"/>
      <c r="N15" s="50">
        <v>0.33</v>
      </c>
      <c r="O15">
        <f t="shared" si="6"/>
        <v>8.3333333333333356E-2</v>
      </c>
      <c r="P15" s="2">
        <f t="shared" si="7"/>
        <v>0</v>
      </c>
      <c r="Q15">
        <f t="shared" si="8"/>
        <v>0.5143457155955663</v>
      </c>
      <c r="R15" s="2">
        <f t="shared" si="9"/>
        <v>0.20625000000000002</v>
      </c>
      <c r="S15" s="5"/>
      <c r="T15" s="10">
        <f t="shared" si="10"/>
        <v>1</v>
      </c>
      <c r="U15" s="16">
        <f t="shared" si="11"/>
        <v>9</v>
      </c>
      <c r="V15" s="10">
        <f t="shared" si="12"/>
        <v>2</v>
      </c>
      <c r="W15" s="6">
        <f t="shared" si="0"/>
        <v>86</v>
      </c>
      <c r="Z15" s="1"/>
      <c r="AA15" s="5"/>
      <c r="AD15" s="1"/>
      <c r="AE15" s="5"/>
      <c r="AH15" s="1"/>
      <c r="AI15" s="5"/>
      <c r="AL15" s="1"/>
      <c r="AM15" s="5"/>
      <c r="AN15" s="2"/>
      <c r="AP15" s="19" t="e">
        <f>MEDIAN(B15,#REF!,#REF!,F15,J15,M15,R15,V15,Z15,AD15,AH15,AL15)</f>
        <v>#REF!</v>
      </c>
      <c r="AQ15" t="e">
        <f>STDEV(#REF!,#REF!,F15,J15,M15,R15,V15,Z15,AD15,AH15,AL15)</f>
        <v>#REF!</v>
      </c>
      <c r="AR15" t="e">
        <f t="shared" si="13"/>
        <v>#REF!</v>
      </c>
      <c r="AS15" t="e">
        <f t="shared" si="14"/>
        <v>#REF!</v>
      </c>
      <c r="AY15" s="10" t="e">
        <f>IF(B15&lt;-0.6,1,0)+IF(#REF!&lt;-0.6,1,0)+IF(#REF!&lt;-0.6,1,0)+IF(F15&lt;-0.6,1,0)+IF(M15&lt;-0.6,1,0)+IF(R15&lt;-0.6,1,0)+IF(Z15&lt;-0.6,1,0)+IF(AD15&lt;-0.6,1,0)+IF(AH15&lt;-0.6,1,0)+IF(AL15&lt;-0.6,1,0)</f>
        <v>#REF!</v>
      </c>
      <c r="AZ15" s="14" t="e">
        <f t="shared" si="15"/>
        <v>#REF!</v>
      </c>
      <c r="BA15" s="15" t="e">
        <f>IF(B15&gt;0.6,1,0)+IF(#REF!&gt;0.6,1,0)+IF(#REF!&gt;0.6,1,0)+IF(F15&gt;0.6,1,0)+IF(M15&gt;0.6,1,0)+IF(R15&gt;0.6,1,0)+IF(Z15&gt;0.6,1,0)+IF(AD15&gt;0.6,1,0)+IF(AH15&gt;0.6,1,0)+IF(AL15&gt;0.6,1,0)</f>
        <v>#REF!</v>
      </c>
      <c r="BB15" s="6" t="e">
        <f t="shared" si="1"/>
        <v>#REF!</v>
      </c>
      <c r="BC15">
        <f t="shared" si="16"/>
        <v>-2.7816000000000063E-2</v>
      </c>
      <c r="BD15" t="e">
        <f t="shared" si="17"/>
        <v>#REF!</v>
      </c>
      <c r="BE15" s="25" t="e">
        <f t="shared" si="18"/>
        <v>#REF!</v>
      </c>
      <c r="BF15" s="6" t="e">
        <f t="shared" si="2"/>
        <v>#REF!</v>
      </c>
      <c r="BG15" s="7" t="e">
        <f>SQRT(BE15^2+#REF!^2+#REF!^2)</f>
        <v>#REF!</v>
      </c>
      <c r="BH15" s="24" t="e">
        <f>SQRT(BE15^2+#REF!^2+#REF!^2)</f>
        <v>#REF!</v>
      </c>
      <c r="BI15" s="36" t="e">
        <f>SQRT(BE15^2+#REF!^2)</f>
        <v>#REF!</v>
      </c>
      <c r="BJ15" s="26" t="e">
        <f>BF15*#REF!*#REF!</f>
        <v>#REF!</v>
      </c>
      <c r="BK15" s="6" t="e">
        <f t="shared" si="19"/>
        <v>#REF!</v>
      </c>
      <c r="BL15" s="6" t="e">
        <f t="shared" si="3"/>
        <v>#REF!</v>
      </c>
      <c r="BM15" s="27" t="e">
        <f>SQRT(BK15^2+#REF!^2+#REF!^2)</f>
        <v>#REF!</v>
      </c>
      <c r="BN15" s="7" t="e">
        <f>SQRT(BK15^2+#REF!^2+#REF!^2)</f>
        <v>#REF!</v>
      </c>
      <c r="BO15" s="7" t="e">
        <f>SQRT(BK15^2+#REF!^2)</f>
        <v>#REF!</v>
      </c>
      <c r="BP15" s="26" t="e">
        <f>BL15*#REF!*#REF!</f>
        <v>#REF!</v>
      </c>
      <c r="BQ15" s="6" t="e">
        <f t="shared" si="20"/>
        <v>#REF!</v>
      </c>
      <c r="BR15" s="6" t="e">
        <f t="shared" si="4"/>
        <v>#REF!</v>
      </c>
      <c r="BS15" s="33" t="e">
        <f>SQRT(BQ15^2+#REF!^2+#REF!^2)</f>
        <v>#REF!</v>
      </c>
      <c r="BT15" s="7" t="e">
        <f>SQRT(BQ15^2+#REF!^2+#REF!^2)</f>
        <v>#REF!</v>
      </c>
      <c r="BU15" s="7" t="e">
        <f>SQRT(BQ15^2+#REF!^2)</f>
        <v>#REF!</v>
      </c>
      <c r="BV15" s="26" t="e">
        <f>BR15*#REF!*#REF!</f>
        <v>#REF!</v>
      </c>
      <c r="BW15" s="6" t="e">
        <f t="shared" si="21"/>
        <v>#REF!</v>
      </c>
      <c r="BX15" s="26" t="e">
        <f t="shared" si="5"/>
        <v>#REF!</v>
      </c>
      <c r="BY15" s="27" t="e">
        <f>SQRT(BW15^2+#REF!^2+#REF!^2)</f>
        <v>#REF!</v>
      </c>
      <c r="BZ15" s="29" t="e">
        <f>SQRT(BW15^2+#REF!^2+#REF!^2)</f>
        <v>#REF!</v>
      </c>
      <c r="CA15" s="29" t="e">
        <f>SQRT(BW15^2+#REF!^2+#REF!^2)</f>
        <v>#REF!</v>
      </c>
      <c r="CB15" s="29" t="e">
        <f>SQRT(BW15^2+#REF!^2)</f>
        <v>#REF!</v>
      </c>
      <c r="CC15" s="7" t="e">
        <f>BX15*#REF!*#REF!</f>
        <v>#REF!</v>
      </c>
      <c r="CD15" s="17">
        <v>0.33</v>
      </c>
      <c r="CE15" s="17">
        <v>1.2</v>
      </c>
      <c r="CF15" s="17">
        <v>0.14000000000000001</v>
      </c>
      <c r="CG15" s="17">
        <v>0.38</v>
      </c>
      <c r="CH15" s="17">
        <v>1.05</v>
      </c>
      <c r="CI15" s="17">
        <v>0.16</v>
      </c>
      <c r="CJ15" s="17">
        <v>0.09</v>
      </c>
      <c r="CK15" s="17">
        <v>-0.14000000000000001</v>
      </c>
      <c r="CL15" s="17">
        <v>0.4</v>
      </c>
      <c r="CM15" s="17">
        <v>-0.17</v>
      </c>
      <c r="CN15" s="17">
        <v>0.22</v>
      </c>
      <c r="CO15" s="17">
        <v>-0.02</v>
      </c>
      <c r="CP15" s="17">
        <v>0.22</v>
      </c>
      <c r="CQ15" s="17">
        <v>0.38</v>
      </c>
      <c r="CR15" s="17">
        <v>1.85</v>
      </c>
      <c r="CS15" s="17">
        <v>1.84</v>
      </c>
      <c r="CT15">
        <v>-0.16</v>
      </c>
      <c r="CU15">
        <v>0.86</v>
      </c>
    </row>
    <row r="16" spans="1:101">
      <c r="A16" s="47" t="s">
        <v>77</v>
      </c>
      <c r="B16">
        <v>-0.67</v>
      </c>
      <c r="C16">
        <v>0.33</v>
      </c>
      <c r="D16">
        <v>0.33</v>
      </c>
      <c r="E16">
        <v>0.67</v>
      </c>
      <c r="F16">
        <v>0.67</v>
      </c>
      <c r="G16">
        <v>-0.33</v>
      </c>
      <c r="H16">
        <v>0.67</v>
      </c>
      <c r="I16">
        <v>0</v>
      </c>
      <c r="J16">
        <v>0.33</v>
      </c>
      <c r="K16">
        <v>0.33</v>
      </c>
      <c r="L16">
        <v>0.67</v>
      </c>
      <c r="M16" s="1"/>
      <c r="N16" s="50">
        <v>0</v>
      </c>
      <c r="O16">
        <f t="shared" si="6"/>
        <v>0.25</v>
      </c>
      <c r="P16" s="2">
        <f t="shared" si="7"/>
        <v>0.33</v>
      </c>
      <c r="Q16">
        <f t="shared" si="8"/>
        <v>0.43053877451820344</v>
      </c>
      <c r="R16" s="2">
        <f t="shared" si="9"/>
        <v>0.33500000000000002</v>
      </c>
      <c r="S16" s="5"/>
      <c r="T16" s="10">
        <f t="shared" si="10"/>
        <v>1</v>
      </c>
      <c r="U16" s="16">
        <f t="shared" si="11"/>
        <v>7</v>
      </c>
      <c r="V16" s="10">
        <f t="shared" si="12"/>
        <v>4</v>
      </c>
      <c r="W16">
        <f t="shared" si="0"/>
        <v>66</v>
      </c>
      <c r="Z16" s="1"/>
      <c r="AA16" s="5"/>
      <c r="AD16" s="1"/>
      <c r="AE16" s="5"/>
      <c r="AH16" s="1"/>
      <c r="AI16" s="5"/>
      <c r="AL16" s="1"/>
      <c r="AM16" s="5"/>
      <c r="AN16" s="2"/>
      <c r="AP16" s="19" t="e">
        <f>MEDIAN(B16,#REF!,#REF!,F16,J16,M16,R16,V16,Z16,AD16,AH16,AL16)</f>
        <v>#REF!</v>
      </c>
      <c r="AQ16" t="e">
        <f>STDEV(#REF!,#REF!,F16,J16,M16,R16,V16,Z16,AD16,AH16,AL16)</f>
        <v>#REF!</v>
      </c>
      <c r="AR16" t="e">
        <f t="shared" si="13"/>
        <v>#REF!</v>
      </c>
      <c r="AS16" t="e">
        <f t="shared" si="14"/>
        <v>#REF!</v>
      </c>
      <c r="AY16" s="10" t="e">
        <f>IF(B16&lt;-0.6,1,0)+IF(#REF!&lt;-0.6,1,0)+IF(#REF!&lt;-0.6,1,0)+IF(F16&lt;-0.6,1,0)+IF(M16&lt;-0.6,1,0)+IF(R16&lt;-0.6,1,0)+IF(Z16&lt;-0.6,1,0)+IF(AD16&lt;-0.6,1,0)+IF(AH16&lt;-0.6,1,0)+IF(AL16&lt;-0.6,1,0)</f>
        <v>#REF!</v>
      </c>
      <c r="AZ16" s="14" t="e">
        <f t="shared" si="15"/>
        <v>#REF!</v>
      </c>
      <c r="BA16" s="10" t="e">
        <f>IF(B16&gt;0.6,1,0)+IF(#REF!&gt;0.6,1,0)+IF(#REF!&gt;0.6,1,0)+IF(F16&gt;0.6,1,0)+IF(M16&gt;0.6,1,0)+IF(R16&gt;0.6,1,0)+IF(Z16&gt;0.6,1,0)+IF(AD16&gt;0.6,1,0)+IF(AH16&gt;0.6,1,0)+IF(AL16&gt;0.6,1,0)</f>
        <v>#REF!</v>
      </c>
      <c r="BB16" t="e">
        <f t="shared" si="1"/>
        <v>#REF!</v>
      </c>
      <c r="BC16">
        <f t="shared" si="16"/>
        <v>-0.71869440000000007</v>
      </c>
      <c r="BD16" t="e">
        <f t="shared" si="17"/>
        <v>#REF!</v>
      </c>
      <c r="BE16" s="20" t="e">
        <f t="shared" si="18"/>
        <v>#REF!</v>
      </c>
      <c r="BF16" t="e">
        <f t="shared" si="2"/>
        <v>#REF!</v>
      </c>
      <c r="BG16" s="7" t="e">
        <f>SQRT(BE16^2+#REF!^2+#REF!^2)</f>
        <v>#REF!</v>
      </c>
      <c r="BH16" s="7" t="e">
        <f>SQRT(BE16^2+#REF!^2+#REF!^2)</f>
        <v>#REF!</v>
      </c>
      <c r="BI16" s="29" t="e">
        <f>SQRT(BE16^2+#REF!^2)</f>
        <v>#REF!</v>
      </c>
      <c r="BJ16" s="7" t="e">
        <f>BF16*#REF!*#REF!</f>
        <v>#REF!</v>
      </c>
      <c r="BK16" t="e">
        <f t="shared" si="19"/>
        <v>#REF!</v>
      </c>
      <c r="BL16" t="e">
        <f t="shared" si="3"/>
        <v>#REF!</v>
      </c>
      <c r="BM16" s="7" t="e">
        <f>SQRT(BK16^2+#REF!^2+#REF!^2)</f>
        <v>#REF!</v>
      </c>
      <c r="BN16" s="32" t="e">
        <f>SQRT(BK16^2+#REF!^2+#REF!^2)</f>
        <v>#REF!</v>
      </c>
      <c r="BO16" s="31" t="e">
        <f>SQRT(BK16^2+#REF!^2)</f>
        <v>#REF!</v>
      </c>
      <c r="BP16" s="7" t="e">
        <f>BL16*#REF!*#REF!</f>
        <v>#REF!</v>
      </c>
      <c r="BQ16" t="e">
        <f t="shared" si="20"/>
        <v>#REF!</v>
      </c>
      <c r="BR16" t="e">
        <f t="shared" si="4"/>
        <v>#REF!</v>
      </c>
      <c r="BS16" s="29" t="e">
        <f>SQRT(BQ16^2+#REF!^2+#REF!^2)</f>
        <v>#REF!</v>
      </c>
      <c r="BT16" s="7" t="e">
        <f>SQRT(BQ16^2+#REF!^2+#REF!^2)</f>
        <v>#REF!</v>
      </c>
      <c r="BU16" s="7" t="e">
        <f>SQRT(BQ16^2+#REF!^2)</f>
        <v>#REF!</v>
      </c>
      <c r="BV16" s="7" t="e">
        <f>BR16*#REF!*#REF!</f>
        <v>#REF!</v>
      </c>
      <c r="BW16" t="e">
        <f t="shared" si="21"/>
        <v>#REF!</v>
      </c>
      <c r="BX16" s="7" t="e">
        <f t="shared" si="5"/>
        <v>#REF!</v>
      </c>
      <c r="BY16" s="2" t="e">
        <f>SQRT(BW16^2+#REF!^2+#REF!^2)</f>
        <v>#REF!</v>
      </c>
      <c r="BZ16" s="29" t="e">
        <f>SQRT(BW16^2+#REF!^2+#REF!^2)</f>
        <v>#REF!</v>
      </c>
      <c r="CA16" s="29" t="e">
        <f>SQRT(BW16^2+#REF!^2+#REF!^2)</f>
        <v>#REF!</v>
      </c>
      <c r="CB16" s="29" t="e">
        <f>SQRT(BW16^2+#REF!^2)</f>
        <v>#REF!</v>
      </c>
      <c r="CC16" s="7" t="e">
        <f>BX16*#REF!*#REF!</f>
        <v>#REF!</v>
      </c>
      <c r="CD16" s="17">
        <v>0.24</v>
      </c>
      <c r="CE16" s="17">
        <v>0.57999999999999996</v>
      </c>
      <c r="CF16" s="17">
        <v>0.28000000000000003</v>
      </c>
      <c r="CG16" s="17">
        <v>0.22</v>
      </c>
      <c r="CH16" s="17">
        <v>0.93</v>
      </c>
      <c r="CI16" s="17">
        <v>0.17</v>
      </c>
      <c r="CJ16" s="17">
        <v>0.11</v>
      </c>
      <c r="CK16" s="17">
        <v>1.1299999999999999</v>
      </c>
      <c r="CL16" s="17">
        <v>1.62</v>
      </c>
      <c r="CM16" s="17">
        <v>-0.44</v>
      </c>
      <c r="CN16" s="17">
        <v>0.16</v>
      </c>
      <c r="CO16" s="17">
        <v>-0.01</v>
      </c>
      <c r="CP16" s="17">
        <v>0.18</v>
      </c>
      <c r="CQ16" s="17">
        <v>0.28999999999999998</v>
      </c>
      <c r="CR16" s="17">
        <v>2.95</v>
      </c>
      <c r="CS16" s="17">
        <v>2.96</v>
      </c>
      <c r="CT16">
        <v>-0.14000000000000001</v>
      </c>
      <c r="CU16">
        <v>0.45</v>
      </c>
    </row>
    <row r="17" spans="1:99">
      <c r="A17" s="47" t="s">
        <v>78</v>
      </c>
      <c r="B17">
        <v>0.33</v>
      </c>
      <c r="C17">
        <v>0.33</v>
      </c>
      <c r="D17">
        <v>0</v>
      </c>
      <c r="E17">
        <v>-0.33</v>
      </c>
      <c r="F17">
        <v>0.33</v>
      </c>
      <c r="G17">
        <v>-0.33</v>
      </c>
      <c r="H17">
        <v>0.67</v>
      </c>
      <c r="I17">
        <v>0</v>
      </c>
      <c r="J17">
        <v>0.67</v>
      </c>
      <c r="K17">
        <v>0</v>
      </c>
      <c r="L17">
        <v>0.33</v>
      </c>
      <c r="M17" s="1"/>
      <c r="N17" s="50">
        <v>0.33</v>
      </c>
      <c r="O17">
        <f t="shared" si="6"/>
        <v>0.19416666666666668</v>
      </c>
      <c r="P17" s="2">
        <f t="shared" si="7"/>
        <v>0.33</v>
      </c>
      <c r="Q17">
        <f t="shared" si="8"/>
        <v>0.33134596951698619</v>
      </c>
      <c r="R17" s="2">
        <f t="shared" si="9"/>
        <v>0.16500000000000001</v>
      </c>
      <c r="S17" s="5"/>
      <c r="T17" s="10">
        <f t="shared" si="10"/>
        <v>0</v>
      </c>
      <c r="U17" s="16">
        <f t="shared" si="11"/>
        <v>10</v>
      </c>
      <c r="V17" s="10">
        <f t="shared" si="12"/>
        <v>2</v>
      </c>
      <c r="W17">
        <f t="shared" si="0"/>
        <v>104</v>
      </c>
      <c r="Z17" s="1"/>
      <c r="AA17" s="5"/>
      <c r="AD17" s="1"/>
      <c r="AE17" s="5"/>
      <c r="AH17" s="1"/>
      <c r="AI17" s="5"/>
      <c r="AL17" s="1"/>
      <c r="AM17" s="5"/>
      <c r="AN17" s="2"/>
      <c r="AP17" s="19" t="e">
        <f>MEDIAN(B17,#REF!,#REF!,F17,J17,M17,R17,V17,Z17,AD17,AH17,AL17)</f>
        <v>#REF!</v>
      </c>
      <c r="AQ17" t="e">
        <f>STDEV(#REF!,#REF!,F17,J17,M17,R17,V17,Z17,AD17,AH17,AL17)</f>
        <v>#REF!</v>
      </c>
      <c r="AR17" t="e">
        <f t="shared" si="13"/>
        <v>#REF!</v>
      </c>
      <c r="AS17" t="e">
        <f t="shared" si="14"/>
        <v>#REF!</v>
      </c>
      <c r="AY17" s="10" t="e">
        <f>IF(B17&lt;-0.6,1,0)+IF(#REF!&lt;-0.6,1,0)+IF(#REF!&lt;-0.6,1,0)+IF(F17&lt;-0.6,1,0)+IF(M17&lt;-0.6,1,0)+IF(R17&lt;-0.6,1,0)+IF(Z17&lt;-0.6,1,0)+IF(AD17&lt;-0.6,1,0)+IF(AH17&lt;-0.6,1,0)+IF(AL17&lt;-0.6,1,0)</f>
        <v>#REF!</v>
      </c>
      <c r="AZ17" s="14" t="e">
        <f t="shared" si="15"/>
        <v>#REF!</v>
      </c>
      <c r="BA17" s="10" t="e">
        <f>IF(B17&gt;0.6,1,0)+IF(#REF!&gt;0.6,1,0)+IF(#REF!&gt;0.6,1,0)+IF(F17&gt;0.6,1,0)+IF(M17&gt;0.6,1,0)+IF(R17&gt;0.6,1,0)+IF(Z17&gt;0.6,1,0)+IF(AD17&gt;0.6,1,0)+IF(AH17&gt;0.6,1,0)+IF(AL17&gt;0.6,1,0)</f>
        <v>#REF!</v>
      </c>
      <c r="BB17" t="e">
        <f t="shared" si="1"/>
        <v>#REF!</v>
      </c>
      <c r="BC17">
        <f t="shared" si="16"/>
        <v>-0.27296640000000005</v>
      </c>
      <c r="BD17" t="e">
        <f t="shared" si="17"/>
        <v>#REF!</v>
      </c>
      <c r="BE17" s="20" t="e">
        <f t="shared" si="18"/>
        <v>#REF!</v>
      </c>
      <c r="BF17" t="e">
        <f t="shared" si="2"/>
        <v>#REF!</v>
      </c>
      <c r="BG17" s="7" t="e">
        <f>SQRT(BE17^2+#REF!^2+#REF!^2)</f>
        <v>#REF!</v>
      </c>
      <c r="BH17" s="7" t="e">
        <f>SQRT(BE17^2+#REF!^2+#REF!^2)</f>
        <v>#REF!</v>
      </c>
      <c r="BI17" s="29" t="e">
        <f>SQRT(BE17^2+#REF!^2)</f>
        <v>#REF!</v>
      </c>
      <c r="BJ17" s="7" t="e">
        <f>BF17*#REF!*#REF!</f>
        <v>#REF!</v>
      </c>
      <c r="BK17" t="e">
        <f t="shared" si="19"/>
        <v>#REF!</v>
      </c>
      <c r="BL17" t="e">
        <f t="shared" si="3"/>
        <v>#REF!</v>
      </c>
      <c r="BM17" s="29" t="e">
        <f>SQRT(BK17^2+#REF!^2+#REF!^2)</f>
        <v>#REF!</v>
      </c>
      <c r="BN17" s="32" t="e">
        <f>SQRT(BK17^2+#REF!^2+#REF!^2)</f>
        <v>#REF!</v>
      </c>
      <c r="BO17" s="31" t="e">
        <f>SQRT(BK17^2+#REF!^2)</f>
        <v>#REF!</v>
      </c>
      <c r="BP17" s="7" t="e">
        <f>BL17*#REF!*#REF!</f>
        <v>#REF!</v>
      </c>
      <c r="BQ17" t="e">
        <f t="shared" si="20"/>
        <v>#REF!</v>
      </c>
      <c r="BR17" t="e">
        <f t="shared" si="4"/>
        <v>#REF!</v>
      </c>
      <c r="BS17" s="29" t="e">
        <f>SQRT(BQ17^2+#REF!^2+#REF!^2)</f>
        <v>#REF!</v>
      </c>
      <c r="BT17" s="7" t="e">
        <f>SQRT(BQ17^2+#REF!^2+#REF!^2)</f>
        <v>#REF!</v>
      </c>
      <c r="BU17" s="7" t="e">
        <f>SQRT(BQ17^2+#REF!^2)</f>
        <v>#REF!</v>
      </c>
      <c r="BV17" s="7" t="e">
        <f>BR17*#REF!*#REF!</f>
        <v>#REF!</v>
      </c>
      <c r="BW17" t="e">
        <f t="shared" si="21"/>
        <v>#REF!</v>
      </c>
      <c r="BX17" s="7" t="e">
        <f t="shared" si="5"/>
        <v>#REF!</v>
      </c>
      <c r="BY17" s="2" t="e">
        <f>SQRT(BW17^2+#REF!^2+#REF!^2)</f>
        <v>#REF!</v>
      </c>
      <c r="BZ17" s="29" t="e">
        <f>SQRT(BW17^2+#REF!^2+#REF!^2)</f>
        <v>#REF!</v>
      </c>
      <c r="CA17" s="29" t="e">
        <f>SQRT(BW17^2+#REF!^2+#REF!^2)</f>
        <v>#REF!</v>
      </c>
      <c r="CB17" s="29" t="e">
        <f>SQRT(BW17^2+#REF!^2)</f>
        <v>#REF!</v>
      </c>
      <c r="CC17" s="7" t="e">
        <f>BX17*#REF!*#REF!</f>
        <v>#REF!</v>
      </c>
      <c r="CD17" s="17">
        <v>0.21</v>
      </c>
      <c r="CE17" s="17">
        <v>0.98</v>
      </c>
      <c r="CF17" s="17">
        <v>0.12</v>
      </c>
      <c r="CG17" s="17">
        <v>0.37</v>
      </c>
      <c r="CH17" s="17">
        <v>1.03</v>
      </c>
      <c r="CI17" s="17">
        <v>0.17</v>
      </c>
      <c r="CJ17" s="17">
        <v>0.17</v>
      </c>
      <c r="CK17" s="17">
        <v>0.28999999999999998</v>
      </c>
      <c r="CL17" s="17">
        <v>0.51</v>
      </c>
      <c r="CM17" s="17">
        <v>-0.63</v>
      </c>
      <c r="CN17" s="17">
        <v>0.17</v>
      </c>
      <c r="CO17" s="17">
        <v>-0.01</v>
      </c>
      <c r="CP17" s="17">
        <v>0.14000000000000001</v>
      </c>
      <c r="CQ17" s="17">
        <v>0.26</v>
      </c>
      <c r="CR17" s="17">
        <v>2.08</v>
      </c>
      <c r="CS17" s="17">
        <v>-0.26</v>
      </c>
      <c r="CT17">
        <v>-0.1</v>
      </c>
      <c r="CU17">
        <v>0.78</v>
      </c>
    </row>
    <row r="18" spans="1:99">
      <c r="A18" s="47" t="s">
        <v>79</v>
      </c>
      <c r="B18">
        <v>0.67</v>
      </c>
      <c r="C18">
        <v>0</v>
      </c>
      <c r="D18">
        <v>-0.67</v>
      </c>
      <c r="E18">
        <v>-0.33</v>
      </c>
      <c r="F18">
        <v>-0.33</v>
      </c>
      <c r="G18">
        <v>-0.33</v>
      </c>
      <c r="H18">
        <v>0</v>
      </c>
      <c r="I18">
        <v>0</v>
      </c>
      <c r="J18">
        <v>0</v>
      </c>
      <c r="K18">
        <v>-0.33</v>
      </c>
      <c r="L18">
        <v>0.33</v>
      </c>
      <c r="M18" s="1"/>
      <c r="N18" s="50">
        <v>-0.67</v>
      </c>
      <c r="O18">
        <f t="shared" si="6"/>
        <v>-0.13833333333333334</v>
      </c>
      <c r="P18" s="2">
        <f t="shared" si="7"/>
        <v>-0.16500000000000001</v>
      </c>
      <c r="Q18">
        <f t="shared" si="8"/>
        <v>0.38865346409303386</v>
      </c>
      <c r="R18" s="2">
        <f t="shared" si="9"/>
        <v>0.16500000000000001</v>
      </c>
      <c r="S18" s="5"/>
      <c r="T18" s="10">
        <f t="shared" si="10"/>
        <v>2</v>
      </c>
      <c r="U18" s="16">
        <f t="shared" si="11"/>
        <v>9</v>
      </c>
      <c r="V18" s="10">
        <f t="shared" si="12"/>
        <v>1</v>
      </c>
      <c r="W18">
        <f t="shared" si="0"/>
        <v>86</v>
      </c>
      <c r="Z18" s="1"/>
      <c r="AA18" s="5"/>
      <c r="AD18" s="1"/>
      <c r="AE18" s="5"/>
      <c r="AH18" s="1"/>
      <c r="AI18" s="5"/>
      <c r="AL18" s="1"/>
      <c r="AM18" s="5"/>
      <c r="AN18" s="2"/>
      <c r="AP18" s="19" t="e">
        <f>MEDIAN(B18,#REF!,#REF!,F18,J18,M18,R18,V18,Z18,AD18,AH18,AL18)</f>
        <v>#REF!</v>
      </c>
      <c r="AQ18" t="e">
        <f>STDEV(#REF!,#REF!,F18,J18,M18,R18,V18,Z18,AD18,AH18,AL18)</f>
        <v>#REF!</v>
      </c>
      <c r="AR18" t="e">
        <f t="shared" si="13"/>
        <v>#REF!</v>
      </c>
      <c r="AS18" t="e">
        <f t="shared" si="14"/>
        <v>#REF!</v>
      </c>
      <c r="AY18" s="15" t="e">
        <f>IF(B18&lt;-0.6,1,0)+IF(#REF!&lt;-0.6,1,0)+IF(#REF!&lt;-0.6,1,0)+IF(F18&lt;-0.6,1,0)+IF(M18&lt;-0.6,1,0)+IF(R18&lt;-0.6,1,0)+IF(Z18&lt;-0.6,1,0)+IF(AD18&lt;-0.6,1,0)+IF(AH18&lt;-0.6,1,0)+IF(AL18&lt;-0.6,1,0)</f>
        <v>#REF!</v>
      </c>
      <c r="AZ18" s="14" t="e">
        <f t="shared" si="15"/>
        <v>#REF!</v>
      </c>
      <c r="BA18" s="10" t="e">
        <f>IF(B18&gt;0.6,1,0)+IF(#REF!&gt;0.6,1,0)+IF(#REF!&gt;0.6,1,0)+IF(F18&gt;0.6,1,0)+IF(M18&gt;0.6,1,0)+IF(R18&gt;0.6,1,0)+IF(Z18&gt;0.6,1,0)+IF(AD18&gt;0.6,1,0)+IF(AH18&gt;0.6,1,0)+IF(AL18&gt;0.6,1,0)</f>
        <v>#REF!</v>
      </c>
      <c r="BB18" t="e">
        <f t="shared" si="1"/>
        <v>#REF!</v>
      </c>
      <c r="BC18">
        <f t="shared" si="16"/>
        <v>-0.76326719999999992</v>
      </c>
      <c r="BD18" t="e">
        <f t="shared" si="17"/>
        <v>#REF!</v>
      </c>
      <c r="BE18" s="5" t="e">
        <f t="shared" si="18"/>
        <v>#REF!</v>
      </c>
      <c r="BF18" t="e">
        <f t="shared" si="2"/>
        <v>#REF!</v>
      </c>
      <c r="BG18" s="7" t="e">
        <f>SQRT(BE18^2+#REF!^2+#REF!^2)</f>
        <v>#REF!</v>
      </c>
      <c r="BH18" s="7" t="e">
        <f>SQRT(BE18^2+#REF!^2+#REF!^2)</f>
        <v>#REF!</v>
      </c>
      <c r="BI18" s="29" t="e">
        <f>SQRT(BE18^2+#REF!^2)</f>
        <v>#REF!</v>
      </c>
      <c r="BJ18" s="7" t="e">
        <f>BF18*#REF!*#REF!</f>
        <v>#REF!</v>
      </c>
      <c r="BK18" t="e">
        <f t="shared" si="19"/>
        <v>#REF!</v>
      </c>
      <c r="BL18" t="e">
        <f t="shared" si="3"/>
        <v>#REF!</v>
      </c>
      <c r="BM18" s="2" t="e">
        <f>SQRT(BK18^2+#REF!^2+#REF!^2)</f>
        <v>#REF!</v>
      </c>
      <c r="BN18" s="7" t="e">
        <f>SQRT(BK18^2+#REF!^2+#REF!^2)</f>
        <v>#REF!</v>
      </c>
      <c r="BO18" s="31" t="e">
        <f>SQRT(BK18^2+#REF!^2)</f>
        <v>#REF!</v>
      </c>
      <c r="BP18" s="7" t="e">
        <f>BL18*#REF!*#REF!</f>
        <v>#REF!</v>
      </c>
      <c r="BQ18" t="e">
        <f t="shared" si="20"/>
        <v>#REF!</v>
      </c>
      <c r="BR18" t="e">
        <f t="shared" si="4"/>
        <v>#REF!</v>
      </c>
      <c r="BS18" s="29" t="e">
        <f>SQRT(BQ18^2+#REF!^2+#REF!^2)</f>
        <v>#REF!</v>
      </c>
      <c r="BT18" s="35" t="e">
        <f>SQRT(BQ18^2+#REF!^2+#REF!^2)</f>
        <v>#REF!</v>
      </c>
      <c r="BU18" s="7" t="e">
        <f>SQRT(BQ18^2+#REF!^2)</f>
        <v>#REF!</v>
      </c>
      <c r="BV18" s="7" t="e">
        <f>BR18*#REF!*#REF!</f>
        <v>#REF!</v>
      </c>
      <c r="BW18" t="e">
        <f t="shared" si="21"/>
        <v>#REF!</v>
      </c>
      <c r="BX18" s="7" t="e">
        <f t="shared" si="5"/>
        <v>#REF!</v>
      </c>
      <c r="BY18" s="2" t="e">
        <f>SQRT(BW18^2+#REF!^2+#REF!^2)</f>
        <v>#REF!</v>
      </c>
      <c r="BZ18" s="29" t="e">
        <f>SQRT(BW18^2+#REF!^2+#REF!^2)</f>
        <v>#REF!</v>
      </c>
      <c r="CA18" s="29" t="e">
        <f>SQRT(BW18^2+#REF!^2+#REF!^2)</f>
        <v>#REF!</v>
      </c>
      <c r="CB18" s="29" t="e">
        <f>SQRT(BW18^2+#REF!^2)</f>
        <v>#REF!</v>
      </c>
      <c r="CC18" s="7" t="e">
        <f>BX18*#REF!*#REF!</f>
        <v>#REF!</v>
      </c>
      <c r="CD18" s="17">
        <v>0.14000000000000001</v>
      </c>
      <c r="CE18" s="17">
        <v>0.54</v>
      </c>
      <c r="CF18" s="17">
        <v>0.28000000000000003</v>
      </c>
      <c r="CG18" s="17">
        <v>1.68</v>
      </c>
      <c r="CH18" s="17">
        <v>0.85</v>
      </c>
      <c r="CI18" s="17">
        <v>0.16</v>
      </c>
      <c r="CJ18" s="17">
        <v>0.19</v>
      </c>
      <c r="CK18" s="17">
        <v>1.24</v>
      </c>
      <c r="CL18" s="17">
        <v>1.26</v>
      </c>
      <c r="CM18" s="17">
        <v>-0.09</v>
      </c>
      <c r="CN18" s="17">
        <v>0.21</v>
      </c>
      <c r="CO18" s="17">
        <v>-0.06</v>
      </c>
      <c r="CP18" s="17">
        <v>0.2</v>
      </c>
      <c r="CQ18" s="17">
        <v>0.4</v>
      </c>
      <c r="CR18" s="17">
        <v>2.35</v>
      </c>
      <c r="CS18" s="17">
        <v>1.0900000000000001</v>
      </c>
      <c r="CT18">
        <v>-0.06</v>
      </c>
      <c r="CU18">
        <v>0.27</v>
      </c>
    </row>
    <row r="19" spans="1:99">
      <c r="A19" s="47" t="s">
        <v>80</v>
      </c>
      <c r="B19">
        <v>0</v>
      </c>
      <c r="C19">
        <v>0.33</v>
      </c>
      <c r="D19">
        <v>-0.33</v>
      </c>
      <c r="E19">
        <v>-0.67</v>
      </c>
      <c r="F19">
        <v>-0.33</v>
      </c>
      <c r="G19">
        <v>-0.33</v>
      </c>
      <c r="H19">
        <v>-0.33</v>
      </c>
      <c r="I19">
        <v>-0.33</v>
      </c>
      <c r="J19">
        <v>0</v>
      </c>
      <c r="K19">
        <v>-0.33</v>
      </c>
      <c r="L19">
        <v>-0.33</v>
      </c>
      <c r="M19" s="1"/>
      <c r="N19" s="50">
        <v>0</v>
      </c>
      <c r="O19">
        <f t="shared" si="6"/>
        <v>-0.22083333333333335</v>
      </c>
      <c r="P19" s="2">
        <f t="shared" si="7"/>
        <v>-0.33</v>
      </c>
      <c r="Q19">
        <f t="shared" si="8"/>
        <v>0.25847308048099193</v>
      </c>
      <c r="R19" s="2">
        <f t="shared" si="9"/>
        <v>0.16500000000000001</v>
      </c>
      <c r="S19" s="5"/>
      <c r="T19" s="10">
        <f t="shared" si="10"/>
        <v>1</v>
      </c>
      <c r="U19" s="16">
        <f t="shared" si="11"/>
        <v>11</v>
      </c>
      <c r="V19" s="10">
        <f t="shared" si="12"/>
        <v>0</v>
      </c>
      <c r="W19">
        <f t="shared" si="0"/>
        <v>122</v>
      </c>
      <c r="Z19" s="1"/>
      <c r="AA19" s="5"/>
      <c r="AD19" s="1"/>
      <c r="AE19" s="5"/>
      <c r="AH19" s="1"/>
      <c r="AI19" s="5"/>
      <c r="AL19" s="1"/>
      <c r="AM19" s="5"/>
      <c r="AN19" s="2"/>
      <c r="AP19" s="19" t="e">
        <f>MEDIAN(B19,#REF!,#REF!,F19,J19,M19,R19,V19,Z19,AD19,AH19,AL19)</f>
        <v>#REF!</v>
      </c>
      <c r="AQ19" t="e">
        <f>STDEV(#REF!,#REF!,F19,J19,M19,R19,V19,Z19,AD19,AH19,AL19)</f>
        <v>#REF!</v>
      </c>
      <c r="AR19" t="e">
        <f t="shared" si="13"/>
        <v>#REF!</v>
      </c>
      <c r="AS19">
        <v>-7</v>
      </c>
      <c r="AY19" s="15" t="e">
        <f>IF(B19&lt;-0.6,1,0)+IF(#REF!&lt;-0.6,1,0)+IF(#REF!&lt;-0.6,1,0)+IF(F19&lt;-0.6,1,0)+IF(M19&lt;-0.6,1,0)+IF(R19&lt;-0.6,1,0)+IF(Z19&lt;-0.6,1,0)+IF(AD19&lt;-0.6,1,0)+IF(AH19&lt;-0.6,1,0)+IF(AL19&lt;-0.6,1,0)</f>
        <v>#REF!</v>
      </c>
      <c r="AZ19" s="14" t="e">
        <f t="shared" si="15"/>
        <v>#REF!</v>
      </c>
      <c r="BA19" s="10" t="e">
        <f>IF(B19&gt;0.6,1,0)+IF(#REF!&gt;0.6,1,0)+IF(#REF!&gt;0.6,1,0)+IF(F19&gt;0.6,1,0)+IF(M19&gt;0.6,1,0)+IF(R19&gt;0.6,1,0)+IF(Z19&gt;0.6,1,0)+IF(AD19&gt;0.6,1,0)+IF(AH19&gt;0.6,1,0)+IF(AL19&gt;0.6,1,0)</f>
        <v>#REF!</v>
      </c>
      <c r="BB19" t="e">
        <f t="shared" si="1"/>
        <v>#REF!</v>
      </c>
      <c r="BC19">
        <f t="shared" si="16"/>
        <v>-0.9304152</v>
      </c>
      <c r="BD19" t="e">
        <f t="shared" si="17"/>
        <v>#REF!</v>
      </c>
      <c r="BE19" s="5" t="e">
        <f t="shared" si="18"/>
        <v>#REF!</v>
      </c>
      <c r="BF19" t="e">
        <f t="shared" si="2"/>
        <v>#REF!</v>
      </c>
      <c r="BG19" s="7" t="e">
        <f>SQRT(BE19^2+#REF!^2+#REF!^2)</f>
        <v>#REF!</v>
      </c>
      <c r="BH19" s="7" t="e">
        <f>SQRT(BE19^2+#REF!^2+#REF!^2)</f>
        <v>#REF!</v>
      </c>
      <c r="BI19" s="29" t="e">
        <f>SQRT(BE19^2+#REF!^2)</f>
        <v>#REF!</v>
      </c>
      <c r="BJ19" s="7" t="e">
        <f>BF19*#REF!*#REF!</f>
        <v>#REF!</v>
      </c>
      <c r="BK19" t="e">
        <f t="shared" si="19"/>
        <v>#REF!</v>
      </c>
      <c r="BL19" t="e">
        <f t="shared" si="3"/>
        <v>#REF!</v>
      </c>
      <c r="BM19" s="2" t="e">
        <f>SQRT(BK19^2+#REF!^2+#REF!^2)</f>
        <v>#REF!</v>
      </c>
      <c r="BN19" s="7" t="e">
        <f>SQRT(BK19^2+#REF!^2+#REF!^2)</f>
        <v>#REF!</v>
      </c>
      <c r="BO19" s="31" t="e">
        <f>SQRT(BK19^2+#REF!^2)</f>
        <v>#REF!</v>
      </c>
      <c r="BP19" s="7" t="e">
        <f>BL19*#REF!*#REF!</f>
        <v>#REF!</v>
      </c>
      <c r="BQ19" t="e">
        <f t="shared" si="20"/>
        <v>#REF!</v>
      </c>
      <c r="BR19" t="e">
        <f t="shared" si="4"/>
        <v>#REF!</v>
      </c>
      <c r="BS19" s="29" t="e">
        <f>SQRT(BQ19^2+#REF!^2+#REF!^2)</f>
        <v>#REF!</v>
      </c>
      <c r="BT19" s="35" t="e">
        <f>SQRT(BQ19^2+#REF!^2+#REF!^2)</f>
        <v>#REF!</v>
      </c>
      <c r="BU19" s="7" t="e">
        <f>SQRT(BQ19^2+#REF!^2)</f>
        <v>#REF!</v>
      </c>
      <c r="BV19" s="7" t="e">
        <f>BR19*#REF!*#REF!</f>
        <v>#REF!</v>
      </c>
      <c r="BW19" t="e">
        <f t="shared" si="21"/>
        <v>#REF!</v>
      </c>
      <c r="BX19" s="7" t="e">
        <f t="shared" si="5"/>
        <v>#REF!</v>
      </c>
      <c r="BY19" s="2" t="e">
        <f>SQRT(BW19^2+#REF!^2+#REF!^2)</f>
        <v>#REF!</v>
      </c>
      <c r="BZ19" s="29" t="e">
        <f>SQRT(BW19^2+#REF!^2+#REF!^2)</f>
        <v>#REF!</v>
      </c>
      <c r="CA19" s="29" t="e">
        <f>SQRT(BW19^2+#REF!^2+#REF!^2)</f>
        <v>#REF!</v>
      </c>
      <c r="CB19" s="29" t="e">
        <f>SQRT(BW19^2+#REF!^2)</f>
        <v>#REF!</v>
      </c>
      <c r="CC19" s="7" t="e">
        <f>BX19*#REF!*#REF!</f>
        <v>#REF!</v>
      </c>
      <c r="CD19" s="17">
        <v>0.6</v>
      </c>
      <c r="CE19" s="17">
        <v>0.39</v>
      </c>
      <c r="CF19" s="17">
        <v>0.19</v>
      </c>
      <c r="CG19" s="17">
        <v>1.5</v>
      </c>
      <c r="CH19" s="17">
        <v>0.79</v>
      </c>
      <c r="CI19" s="17">
        <v>0.31</v>
      </c>
      <c r="CJ19" s="17">
        <v>0.19</v>
      </c>
      <c r="CK19" s="17">
        <v>2</v>
      </c>
      <c r="CL19" s="17">
        <v>2.0099999999999998</v>
      </c>
      <c r="CM19" s="17">
        <v>-0.82</v>
      </c>
      <c r="CN19" s="17">
        <v>0.14000000000000001</v>
      </c>
      <c r="CO19" s="17">
        <v>-0.12</v>
      </c>
      <c r="CP19" s="17">
        <v>0.15</v>
      </c>
      <c r="CQ19" s="17">
        <v>0.54</v>
      </c>
      <c r="CR19" s="17">
        <v>3.52</v>
      </c>
      <c r="CS19" s="17">
        <v>-2.25</v>
      </c>
      <c r="CT19">
        <v>0.2</v>
      </c>
      <c r="CU19">
        <v>2.73</v>
      </c>
    </row>
    <row r="20" spans="1:99">
      <c r="A20" s="47" t="s">
        <v>81</v>
      </c>
      <c r="B20">
        <v>-0.67</v>
      </c>
      <c r="C20">
        <v>-0.33</v>
      </c>
      <c r="D20">
        <v>-0.67</v>
      </c>
      <c r="E20">
        <v>-0.67</v>
      </c>
      <c r="F20">
        <v>-0.67</v>
      </c>
      <c r="G20">
        <v>-1</v>
      </c>
      <c r="H20">
        <v>-0.33</v>
      </c>
      <c r="I20">
        <v>-0.67</v>
      </c>
      <c r="J20">
        <v>0</v>
      </c>
      <c r="K20">
        <v>-0.67</v>
      </c>
      <c r="L20">
        <v>-0.67</v>
      </c>
      <c r="M20" s="1"/>
      <c r="N20" s="50">
        <v>-0.33</v>
      </c>
      <c r="O20">
        <f t="shared" si="6"/>
        <v>-0.55666666666666664</v>
      </c>
      <c r="P20" s="2">
        <f t="shared" si="7"/>
        <v>-0.67</v>
      </c>
      <c r="Q20">
        <f t="shared" si="8"/>
        <v>0.26119770754017452</v>
      </c>
      <c r="R20" s="2">
        <f t="shared" si="9"/>
        <v>0.17</v>
      </c>
      <c r="S20" s="5"/>
      <c r="T20" s="10">
        <f t="shared" si="10"/>
        <v>8</v>
      </c>
      <c r="U20" s="16">
        <f t="shared" si="11"/>
        <v>4</v>
      </c>
      <c r="V20" s="10">
        <f t="shared" si="12"/>
        <v>0</v>
      </c>
      <c r="W20">
        <f t="shared" si="0"/>
        <v>80</v>
      </c>
      <c r="Z20" s="1"/>
      <c r="AA20" s="5"/>
      <c r="AD20" s="1"/>
      <c r="AE20" s="5"/>
      <c r="AH20" s="1"/>
      <c r="AI20" s="5"/>
      <c r="AL20" s="1"/>
      <c r="AM20" s="5"/>
      <c r="AN20" s="2"/>
      <c r="AP20" s="19" t="e">
        <f>MEDIAN(B20,#REF!,#REF!,F20,J20,M20,R20,V20,Z20,AD20,AH20,AL20)</f>
        <v>#REF!</v>
      </c>
      <c r="AQ20" s="2" t="e">
        <f>STDEV(#REF!,#REF!,F20,J20,M20,R20,V20,Z20,AD20,AH20,AL20)</f>
        <v>#REF!</v>
      </c>
      <c r="AR20" t="e">
        <f t="shared" si="13"/>
        <v>#REF!</v>
      </c>
      <c r="AS20" t="e">
        <f t="shared" si="14"/>
        <v>#REF!</v>
      </c>
      <c r="AY20" s="15" t="e">
        <f>IF(B20&lt;-0.6,1,0)+IF(#REF!&lt;-0.6,1,0)+IF(#REF!&lt;-0.6,1,0)+IF(F20&lt;-0.6,1,0)+IF(M20&lt;-0.6,1,0)+IF(R20&lt;-0.6,1,0)+IF(Z20&lt;-0.6,1,0)+IF(AD20&lt;-0.6,1,0)+IF(AH20&lt;-0.6,1,0)+IF(AL20&lt;-0.6,1,0)</f>
        <v>#REF!</v>
      </c>
      <c r="AZ20" s="14" t="e">
        <f t="shared" si="15"/>
        <v>#REF!</v>
      </c>
      <c r="BA20" s="10" t="e">
        <f>IF(B20&gt;0.6,1,0)+IF(#REF!&gt;0.6,1,0)+IF(#REF!&gt;0.6,1,0)+IF(F20&gt;0.6,1,0)+IF(M20&gt;0.6,1,0)+IF(R20&gt;0.6,1,0)+IF(Z20&gt;0.6,1,0)+IF(AD20&gt;0.6,1,0)+IF(AH20&gt;0.6,1,0)+IF(AL20&gt;0.6,1,0)</f>
        <v>#REF!</v>
      </c>
      <c r="BB20" t="e">
        <f t="shared" si="1"/>
        <v>#REF!</v>
      </c>
      <c r="BC20">
        <f t="shared" si="16"/>
        <v>-0.64069199999999993</v>
      </c>
      <c r="BD20" t="e">
        <f t="shared" si="17"/>
        <v>#REF!</v>
      </c>
      <c r="BE20" s="21" t="e">
        <f t="shared" si="18"/>
        <v>#REF!</v>
      </c>
      <c r="BF20" t="e">
        <f t="shared" si="2"/>
        <v>#REF!</v>
      </c>
      <c r="BG20" s="7" t="e">
        <f>SQRT(BE20^2+#REF!^2+#REF!^2)</f>
        <v>#REF!</v>
      </c>
      <c r="BH20" s="7" t="e">
        <f>SQRT(BE20^2+#REF!^2+#REF!^2)</f>
        <v>#REF!</v>
      </c>
      <c r="BI20" s="29" t="e">
        <f>SQRT(BE20^2+#REF!^2)</f>
        <v>#REF!</v>
      </c>
      <c r="BJ20" s="7" t="e">
        <f>BF20*#REF!*#REF!</f>
        <v>#REF!</v>
      </c>
      <c r="BK20" t="e">
        <f t="shared" si="19"/>
        <v>#REF!</v>
      </c>
      <c r="BL20" t="e">
        <f t="shared" si="3"/>
        <v>#REF!</v>
      </c>
      <c r="BM20" s="2" t="e">
        <f>SQRT(BK20^2+#REF!^2+#REF!^2)</f>
        <v>#REF!</v>
      </c>
      <c r="BN20" s="7" t="e">
        <f>SQRT(BK20^2+#REF!^2+#REF!^2)</f>
        <v>#REF!</v>
      </c>
      <c r="BO20" s="7" t="e">
        <f>SQRT(BK20^2+#REF!^2)</f>
        <v>#REF!</v>
      </c>
      <c r="BP20" s="7" t="e">
        <f>BL20*#REF!*#REF!</f>
        <v>#REF!</v>
      </c>
      <c r="BQ20" t="e">
        <f t="shared" si="20"/>
        <v>#REF!</v>
      </c>
      <c r="BR20" t="e">
        <f t="shared" si="4"/>
        <v>#REF!</v>
      </c>
      <c r="BS20" s="29" t="e">
        <f>SQRT(BQ20^2+#REF!^2+#REF!^2)</f>
        <v>#REF!</v>
      </c>
      <c r="BT20" s="35" t="e">
        <f>SQRT(BQ20^2+#REF!^2+#REF!^2)</f>
        <v>#REF!</v>
      </c>
      <c r="BU20" s="37" t="e">
        <f>SQRT(BQ20^2+#REF!^2)</f>
        <v>#REF!</v>
      </c>
      <c r="BV20" s="7" t="e">
        <f>BR20*#REF!*#REF!</f>
        <v>#REF!</v>
      </c>
      <c r="BW20" t="e">
        <f t="shared" si="21"/>
        <v>#REF!</v>
      </c>
      <c r="BX20" s="7" t="e">
        <f t="shared" si="5"/>
        <v>#REF!</v>
      </c>
      <c r="BY20" s="2" t="e">
        <f>SQRT(BW20^2+#REF!^2+#REF!^2)</f>
        <v>#REF!</v>
      </c>
      <c r="BZ20" s="29" t="e">
        <f>SQRT(BW20^2+#REF!^2+#REF!^2)</f>
        <v>#REF!</v>
      </c>
      <c r="CA20" s="29" t="e">
        <f>SQRT(BW20^2+#REF!^2+#REF!^2)</f>
        <v>#REF!</v>
      </c>
      <c r="CB20" s="29" t="e">
        <f>SQRT(BW20^2+#REF!^2)</f>
        <v>#REF!</v>
      </c>
      <c r="CC20" s="7" t="e">
        <f>BX20*#REF!*#REF!</f>
        <v>#REF!</v>
      </c>
      <c r="CD20" s="17">
        <v>2.89</v>
      </c>
      <c r="CE20" s="17">
        <v>0.65</v>
      </c>
      <c r="CF20" s="17">
        <v>0.28999999999999998</v>
      </c>
      <c r="CG20" s="17">
        <v>1.6</v>
      </c>
      <c r="CH20" s="17">
        <v>0.86</v>
      </c>
      <c r="CI20" s="17">
        <v>0.17</v>
      </c>
      <c r="CJ20" s="17">
        <v>-0.27</v>
      </c>
      <c r="CK20" s="17">
        <v>1.27</v>
      </c>
      <c r="CL20" s="17">
        <v>1.19</v>
      </c>
      <c r="CM20" s="17">
        <v>-0.64</v>
      </c>
      <c r="CN20" s="17">
        <v>0.17</v>
      </c>
      <c r="CO20" s="17">
        <v>-0.02</v>
      </c>
      <c r="CP20" s="17">
        <v>0.17</v>
      </c>
      <c r="CQ20" s="17">
        <v>0.28999999999999998</v>
      </c>
      <c r="CR20" s="17">
        <v>2.39</v>
      </c>
      <c r="CS20" s="17">
        <v>0.25</v>
      </c>
      <c r="CT20">
        <v>0.24</v>
      </c>
      <c r="CU20">
        <v>2.62</v>
      </c>
    </row>
    <row r="21" spans="1:99">
      <c r="A21" s="47" t="s">
        <v>82</v>
      </c>
      <c r="B21">
        <v>-1</v>
      </c>
      <c r="C21">
        <v>-0.67</v>
      </c>
      <c r="D21">
        <v>-0.67</v>
      </c>
      <c r="E21">
        <v>-1</v>
      </c>
      <c r="F21">
        <v>-0.67</v>
      </c>
      <c r="G21">
        <v>-1</v>
      </c>
      <c r="H21">
        <v>-0.67</v>
      </c>
      <c r="I21">
        <v>-0.67</v>
      </c>
      <c r="J21">
        <v>-0.67</v>
      </c>
      <c r="K21">
        <v>-0.67</v>
      </c>
      <c r="L21">
        <v>-0.67</v>
      </c>
      <c r="M21" s="1"/>
      <c r="N21" s="50">
        <v>-0.67</v>
      </c>
      <c r="O21">
        <f t="shared" si="6"/>
        <v>-0.75249999999999995</v>
      </c>
      <c r="P21" s="2">
        <f t="shared" si="7"/>
        <v>-0.67</v>
      </c>
      <c r="Q21">
        <f t="shared" si="8"/>
        <v>0.14924811556599329</v>
      </c>
      <c r="R21" s="2">
        <f t="shared" si="9"/>
        <v>4.1250000000000009E-2</v>
      </c>
      <c r="S21" s="5"/>
      <c r="T21" s="10">
        <f t="shared" si="10"/>
        <v>12</v>
      </c>
      <c r="U21" s="16">
        <f t="shared" si="11"/>
        <v>0</v>
      </c>
      <c r="V21" s="10">
        <f t="shared" si="12"/>
        <v>0</v>
      </c>
      <c r="W21">
        <f t="shared" si="0"/>
        <v>144</v>
      </c>
      <c r="Z21" s="1"/>
      <c r="AA21" s="5"/>
      <c r="AD21" s="1"/>
      <c r="AE21" s="5"/>
      <c r="AH21" s="1"/>
      <c r="AI21" s="5"/>
      <c r="AL21" s="1"/>
      <c r="AM21" s="5"/>
      <c r="AN21" s="2"/>
      <c r="AP21" s="19" t="e">
        <f>MEDIAN(B21,#REF!,#REF!,F21,J21,M21,R21,V21,Z21,AD21,AH21,AL21)</f>
        <v>#REF!</v>
      </c>
      <c r="AQ21" s="2" t="e">
        <f>STDEV(#REF!,#REF!,F21,J21,M21,R21,V21,Z21,AD21,AH21,AL21)</f>
        <v>#REF!</v>
      </c>
      <c r="AR21" t="e">
        <f t="shared" si="13"/>
        <v>#REF!</v>
      </c>
      <c r="AS21">
        <v>-7</v>
      </c>
      <c r="AY21" s="15" t="e">
        <f>IF(B21&lt;-0.6,1,0)+IF(#REF!&lt;-0.6,1,0)+IF(#REF!&lt;-0.6,1,0)+IF(F21&lt;-0.6,1,0)+IF(M21&lt;-0.6,1,0)+IF(R21&lt;-0.6,1,0)+IF(Z21&lt;-0.6,1,0)+IF(AD21&lt;-0.6,1,0)+IF(AH21&lt;-0.6,1,0)+IF(AL21&lt;-0.6,1,0)</f>
        <v>#REF!</v>
      </c>
      <c r="AZ21" s="14" t="e">
        <f t="shared" si="15"/>
        <v>#REF!</v>
      </c>
      <c r="BA21" s="10" t="e">
        <f>IF(B21&gt;0.6,1,0)+IF(#REF!&gt;0.6,1,0)+IF(#REF!&gt;0.6,1,0)+IF(F21&gt;0.6,1,0)+IF(M21&gt;0.6,1,0)+IF(R21&gt;0.6,1,0)+IF(Z21&gt;0.6,1,0)+IF(AD21&gt;0.6,1,0)+IF(AH21&gt;0.6,1,0)+IF(AL21&gt;0.6,1,0)</f>
        <v>#REF!</v>
      </c>
      <c r="BB21" t="e">
        <f t="shared" si="1"/>
        <v>#REF!</v>
      </c>
      <c r="BC21">
        <f t="shared" si="16"/>
        <v>-0.84126960000000006</v>
      </c>
      <c r="BD21" t="e">
        <f t="shared" si="17"/>
        <v>#REF!</v>
      </c>
      <c r="BE21" s="21" t="e">
        <f t="shared" si="18"/>
        <v>#REF!</v>
      </c>
      <c r="BF21" t="e">
        <f t="shared" si="2"/>
        <v>#REF!</v>
      </c>
      <c r="BG21" s="7" t="e">
        <f>SQRT(BE21^2+#REF!^2+#REF!^2)</f>
        <v>#REF!</v>
      </c>
      <c r="BH21" s="7" t="e">
        <f>SQRT(BE21^2+#REF!^2+#REF!^2)</f>
        <v>#REF!</v>
      </c>
      <c r="BI21" s="29" t="e">
        <f>SQRT(BE21^2+#REF!^2)</f>
        <v>#REF!</v>
      </c>
      <c r="BJ21" s="7" t="e">
        <f>BF21*#REF!*#REF!</f>
        <v>#REF!</v>
      </c>
      <c r="BK21" t="e">
        <f t="shared" si="19"/>
        <v>#REF!</v>
      </c>
      <c r="BL21" t="e">
        <f t="shared" si="3"/>
        <v>#REF!</v>
      </c>
      <c r="BM21" s="2" t="e">
        <f>SQRT(BK21^2+#REF!^2+#REF!^2)</f>
        <v>#REF!</v>
      </c>
      <c r="BN21" s="32" t="e">
        <f>SQRT(BK21^2+#REF!^2+#REF!^2)</f>
        <v>#REF!</v>
      </c>
      <c r="BO21" s="7" t="e">
        <f>SQRT(BK21^2+#REF!^2)</f>
        <v>#REF!</v>
      </c>
      <c r="BP21" s="7" t="e">
        <f>BL21*#REF!*#REF!</f>
        <v>#REF!</v>
      </c>
      <c r="BQ21" t="e">
        <f t="shared" si="20"/>
        <v>#REF!</v>
      </c>
      <c r="BR21" t="e">
        <f t="shared" si="4"/>
        <v>#REF!</v>
      </c>
      <c r="BS21" s="7" t="e">
        <f>SQRT(BQ21^2+#REF!^2+#REF!^2)</f>
        <v>#REF!</v>
      </c>
      <c r="BT21" s="7" t="e">
        <f>SQRT(BQ21^2+#REF!^2+#REF!^2)</f>
        <v>#REF!</v>
      </c>
      <c r="BU21" s="37" t="e">
        <f>SQRT(BQ21^2+#REF!^2)</f>
        <v>#REF!</v>
      </c>
      <c r="BV21" s="7" t="e">
        <f>BR21*#REF!*#REF!</f>
        <v>#REF!</v>
      </c>
      <c r="BW21" t="e">
        <f t="shared" si="21"/>
        <v>#REF!</v>
      </c>
      <c r="BX21" s="7" t="e">
        <f t="shared" si="5"/>
        <v>#REF!</v>
      </c>
      <c r="BY21" s="2" t="e">
        <f>SQRT(BW21^2+#REF!^2+#REF!^2)</f>
        <v>#REF!</v>
      </c>
      <c r="BZ21" s="29" t="e">
        <f>SQRT(BW21^2+#REF!^2+#REF!^2)</f>
        <v>#REF!</v>
      </c>
      <c r="CA21" s="29" t="e">
        <f>SQRT(BW21^2+#REF!^2+#REF!^2)</f>
        <v>#REF!</v>
      </c>
      <c r="CB21" s="29" t="e">
        <f>SQRT(BW21^2+#REF!^2)</f>
        <v>#REF!</v>
      </c>
      <c r="CC21" s="7" t="e">
        <f>BX21*#REF!*#REF!</f>
        <v>#REF!</v>
      </c>
      <c r="CD21" s="17">
        <v>0.24</v>
      </c>
      <c r="CE21" s="17">
        <v>0.47</v>
      </c>
      <c r="CF21" s="17">
        <v>0.21</v>
      </c>
      <c r="CG21" s="17">
        <v>0.16</v>
      </c>
      <c r="CH21" s="17">
        <v>0.77</v>
      </c>
      <c r="CI21" s="17">
        <v>0.28000000000000003</v>
      </c>
      <c r="CJ21" s="17">
        <v>-7.0000000000000007E-2</v>
      </c>
      <c r="CK21" s="17">
        <v>1.1399999999999999</v>
      </c>
      <c r="CL21" s="17">
        <v>1.49</v>
      </c>
      <c r="CM21" s="17">
        <v>-0.52</v>
      </c>
      <c r="CN21" s="17">
        <v>0.16</v>
      </c>
      <c r="CO21" s="17">
        <v>-0.13</v>
      </c>
      <c r="CP21" s="17">
        <v>0.17</v>
      </c>
      <c r="CQ21" s="17">
        <v>0.4</v>
      </c>
      <c r="CR21" s="17">
        <v>2.2400000000000002</v>
      </c>
      <c r="CS21" s="17">
        <v>2.2400000000000002</v>
      </c>
      <c r="CT21">
        <v>0.27</v>
      </c>
      <c r="CU21">
        <v>0.3</v>
      </c>
    </row>
    <row r="22" spans="1:99">
      <c r="A22" s="47" t="s">
        <v>83</v>
      </c>
      <c r="B22">
        <v>-0.67</v>
      </c>
      <c r="C22">
        <v>-0.67</v>
      </c>
      <c r="D22">
        <v>-1</v>
      </c>
      <c r="E22">
        <v>-1</v>
      </c>
      <c r="F22">
        <v>-0.67</v>
      </c>
      <c r="G22">
        <v>-1</v>
      </c>
      <c r="H22">
        <v>-0.67</v>
      </c>
      <c r="I22">
        <v>-0.67</v>
      </c>
      <c r="J22">
        <v>-0.67</v>
      </c>
      <c r="K22">
        <v>-0.67</v>
      </c>
      <c r="L22">
        <v>-0.67</v>
      </c>
      <c r="M22" s="1"/>
      <c r="N22" s="50">
        <v>-1</v>
      </c>
      <c r="O22">
        <f t="shared" si="6"/>
        <v>-0.77999999999999992</v>
      </c>
      <c r="P22" s="2">
        <f t="shared" si="7"/>
        <v>-0.67</v>
      </c>
      <c r="Q22">
        <f t="shared" si="8"/>
        <v>0.16248076809271969</v>
      </c>
      <c r="R22" s="2">
        <f t="shared" si="9"/>
        <v>0.16499999999999998</v>
      </c>
      <c r="S22" s="5"/>
      <c r="T22" s="10">
        <f t="shared" si="10"/>
        <v>12</v>
      </c>
      <c r="U22" s="16">
        <f t="shared" si="11"/>
        <v>0</v>
      </c>
      <c r="V22" s="10">
        <f t="shared" si="12"/>
        <v>0</v>
      </c>
      <c r="W22">
        <f t="shared" si="0"/>
        <v>144</v>
      </c>
      <c r="Z22" s="1"/>
      <c r="AA22" s="5"/>
      <c r="AD22" s="1"/>
      <c r="AE22" s="5"/>
      <c r="AH22" s="1"/>
      <c r="AI22" s="5"/>
      <c r="AL22" s="1"/>
      <c r="AM22" s="5"/>
      <c r="AN22" s="2"/>
      <c r="AP22" s="19" t="e">
        <f>MEDIAN(B22,#REF!,#REF!,F22,J22,M22,R22,V22,Z22,AD22,AH22,AL22)</f>
        <v>#REF!</v>
      </c>
      <c r="AQ22" t="e">
        <f>STDEV(#REF!,#REF!,F22,J22,M22,R22,V22,Z22,AD22,AH22,AL22)</f>
        <v>#REF!</v>
      </c>
      <c r="AR22" t="e">
        <f t="shared" si="13"/>
        <v>#REF!</v>
      </c>
      <c r="AS22" t="e">
        <f t="shared" si="14"/>
        <v>#REF!</v>
      </c>
      <c r="AY22" s="10" t="e">
        <f>IF(B22&lt;-0.6,1,0)+IF(#REF!&lt;-0.6,1,0)+IF(#REF!&lt;-0.6,1,0)+IF(F22&lt;-0.6,1,0)+IF(M22&lt;-0.6,1,0)+IF(R22&lt;-0.6,1,0)+IF(Z22&lt;-0.6,1,0)+IF(AD22&lt;-0.6,1,0)+IF(AH22&lt;-0.6,1,0)+IF(AL22&lt;-0.6,1,0)</f>
        <v>#REF!</v>
      </c>
      <c r="AZ22" s="14" t="e">
        <f t="shared" si="15"/>
        <v>#REF!</v>
      </c>
      <c r="BA22" s="10" t="e">
        <f>IF(B22&gt;0.6,1,0)+IF(#REF!&gt;0.6,1,0)+IF(#REF!&gt;0.6,1,0)+IF(F22&gt;0.6,1,0)+IF(M22&gt;0.6,1,0)+IF(R22&gt;0.6,1,0)+IF(Z22&gt;0.6,1,0)+IF(AD22&gt;0.6,1,0)+IF(AH22&gt;0.6,1,0)+IF(AL22&gt;0.6,1,0)</f>
        <v>#REF!</v>
      </c>
      <c r="BB22" t="e">
        <f t="shared" si="1"/>
        <v>#REF!</v>
      </c>
      <c r="BC22">
        <f t="shared" si="16"/>
        <v>-0.16153439999999986</v>
      </c>
      <c r="BD22" t="e">
        <f t="shared" si="17"/>
        <v>#REF!</v>
      </c>
      <c r="BE22" s="1" t="e">
        <f t="shared" si="18"/>
        <v>#REF!</v>
      </c>
      <c r="BF22" t="e">
        <f t="shared" si="2"/>
        <v>#REF!</v>
      </c>
      <c r="BG22" s="7" t="e">
        <f>SQRT(BE22^2+#REF!^2+#REF!^2)</f>
        <v>#REF!</v>
      </c>
      <c r="BH22" s="7" t="e">
        <f>SQRT(BE22^2+#REF!^2+#REF!^2)</f>
        <v>#REF!</v>
      </c>
      <c r="BI22" s="29" t="e">
        <f>SQRT(BE22^2+#REF!^2)</f>
        <v>#REF!</v>
      </c>
      <c r="BJ22" s="7" t="e">
        <f>BF22*#REF!*#REF!</f>
        <v>#REF!</v>
      </c>
      <c r="BK22" t="e">
        <f t="shared" si="19"/>
        <v>#REF!</v>
      </c>
      <c r="BL22" t="e">
        <f t="shared" si="3"/>
        <v>#REF!</v>
      </c>
      <c r="BM22" s="2" t="e">
        <f>SQRT(BK22^2+#REF!^2+#REF!^2)</f>
        <v>#REF!</v>
      </c>
      <c r="BN22" s="7" t="e">
        <f>SQRT(BK22^2+#REF!^2+#REF!^2)</f>
        <v>#REF!</v>
      </c>
      <c r="BO22" s="7" t="e">
        <f>SQRT(BK22^2+#REF!^2)</f>
        <v>#REF!</v>
      </c>
      <c r="BP22" s="7" t="e">
        <f>BL22*#REF!*#REF!</f>
        <v>#REF!</v>
      </c>
      <c r="BQ22" t="e">
        <f t="shared" si="20"/>
        <v>#REF!</v>
      </c>
      <c r="BR22" t="e">
        <f t="shared" si="4"/>
        <v>#REF!</v>
      </c>
      <c r="BS22" s="7" t="e">
        <f>SQRT(BQ22^2+#REF!^2+#REF!^2)</f>
        <v>#REF!</v>
      </c>
      <c r="BT22" s="7" t="e">
        <f>SQRT(BQ22^2+#REF!^2+#REF!^2)</f>
        <v>#REF!</v>
      </c>
      <c r="BU22" s="7" t="e">
        <f>SQRT(BQ22^2+#REF!^2)</f>
        <v>#REF!</v>
      </c>
      <c r="BV22" s="7" t="e">
        <f>BR22*#REF!*#REF!</f>
        <v>#REF!</v>
      </c>
      <c r="BW22" t="e">
        <f t="shared" si="21"/>
        <v>#REF!</v>
      </c>
      <c r="BX22" s="7" t="e">
        <f t="shared" si="5"/>
        <v>#REF!</v>
      </c>
      <c r="BY22" s="2" t="e">
        <f>SQRT(BW22^2+#REF!^2+#REF!^2)</f>
        <v>#REF!</v>
      </c>
      <c r="BZ22" s="23" t="e">
        <f>SQRT(BW22^2+#REF!^2+#REF!^2)</f>
        <v>#REF!</v>
      </c>
      <c r="CA22" s="29" t="e">
        <f>SQRT(BW22^2+#REF!^2+#REF!^2)</f>
        <v>#REF!</v>
      </c>
      <c r="CB22" s="34" t="e">
        <f>SQRT(BW22^2+#REF!^2)</f>
        <v>#REF!</v>
      </c>
      <c r="CC22" s="7" t="e">
        <f>BX22*#REF!*#REF!</f>
        <v>#REF!</v>
      </c>
      <c r="CD22" s="17">
        <v>0.55000000000000004</v>
      </c>
      <c r="CE22" s="17">
        <v>1.08</v>
      </c>
      <c r="CF22" s="17">
        <v>0.23</v>
      </c>
      <c r="CG22" s="17">
        <v>0.63</v>
      </c>
      <c r="CH22" s="17">
        <v>1.36</v>
      </c>
      <c r="CI22" s="17">
        <v>0.15</v>
      </c>
      <c r="CJ22" s="17">
        <v>0.1</v>
      </c>
      <c r="CK22" s="17">
        <v>0.74</v>
      </c>
      <c r="CL22" s="17">
        <v>1.04</v>
      </c>
      <c r="CM22" s="17">
        <v>-0.48</v>
      </c>
      <c r="CN22" s="17">
        <v>0.14000000000000001</v>
      </c>
      <c r="CO22" s="17">
        <v>-0.03</v>
      </c>
      <c r="CP22" s="17">
        <v>0.14000000000000001</v>
      </c>
      <c r="CQ22" s="17">
        <v>0.27</v>
      </c>
      <c r="CR22" s="17">
        <v>2.88</v>
      </c>
      <c r="CS22" s="17">
        <v>2.88</v>
      </c>
      <c r="CT22">
        <v>-0.36</v>
      </c>
      <c r="CU22">
        <v>2.89</v>
      </c>
    </row>
    <row r="23" spans="1:99">
      <c r="A23" s="47" t="s">
        <v>84</v>
      </c>
      <c r="B23">
        <v>-0.67</v>
      </c>
      <c r="C23">
        <v>-0.67</v>
      </c>
      <c r="D23">
        <v>-0.67</v>
      </c>
      <c r="E23">
        <v>-1</v>
      </c>
      <c r="F23">
        <v>-0.33</v>
      </c>
      <c r="G23">
        <v>-1</v>
      </c>
      <c r="H23">
        <v>-0.33</v>
      </c>
      <c r="I23">
        <v>-0.67</v>
      </c>
      <c r="J23">
        <v>-0.67</v>
      </c>
      <c r="K23">
        <v>-0.33</v>
      </c>
      <c r="L23">
        <v>-0.33</v>
      </c>
      <c r="M23" s="1"/>
      <c r="N23" s="50">
        <v>-0.67</v>
      </c>
      <c r="O23">
        <f t="shared" si="6"/>
        <v>-0.61166666666666669</v>
      </c>
      <c r="P23" s="2">
        <f t="shared" si="7"/>
        <v>-0.67</v>
      </c>
      <c r="Q23">
        <f t="shared" si="8"/>
        <v>0.24108969788077339</v>
      </c>
      <c r="R23" s="2">
        <f t="shared" si="9"/>
        <v>0.17</v>
      </c>
      <c r="S23" s="5"/>
      <c r="T23" s="10">
        <f t="shared" si="10"/>
        <v>8</v>
      </c>
      <c r="U23" s="16">
        <f t="shared" si="11"/>
        <v>4</v>
      </c>
      <c r="V23" s="10">
        <f t="shared" si="12"/>
        <v>0</v>
      </c>
      <c r="W23" s="6">
        <f t="shared" si="0"/>
        <v>80</v>
      </c>
      <c r="Z23" s="1"/>
      <c r="AA23" s="5"/>
      <c r="AD23" s="1"/>
      <c r="AE23" s="5"/>
      <c r="AH23" s="1"/>
      <c r="AI23" s="5"/>
      <c r="AL23" s="1"/>
      <c r="AM23" s="5"/>
      <c r="AN23" s="2"/>
      <c r="AP23" s="19" t="e">
        <f>MEDIAN(B23,#REF!,#REF!,F23,J23,M23,R23,V23,Z23,AD23,AH23,AL23)</f>
        <v>#REF!</v>
      </c>
      <c r="AQ23" t="e">
        <f>STDEV(#REF!,#REF!,F23,J23,M23,R23,V23,Z23,AD23,AH23,AL23)</f>
        <v>#REF!</v>
      </c>
      <c r="AR23" t="e">
        <f t="shared" si="13"/>
        <v>#REF!</v>
      </c>
      <c r="AS23" t="e">
        <f t="shared" si="14"/>
        <v>#REF!</v>
      </c>
      <c r="AY23" s="10" t="e">
        <f>IF(B23&lt;-0.6,1,0)+IF(#REF!&lt;-0.6,1,0)+IF(#REF!&lt;-0.6,1,0)+IF(F23&lt;-0.6,1,0)+IF(M23&lt;-0.6,1,0)+IF(R23&lt;-0.6,1,0)+IF(Z23&lt;-0.6,1,0)+IF(AD23&lt;-0.6,1,0)+IF(AH23&lt;-0.6,1,0)+IF(AL23&lt;-0.6,1,0)</f>
        <v>#REF!</v>
      </c>
      <c r="AZ23" s="14" t="e">
        <f t="shared" si="15"/>
        <v>#REF!</v>
      </c>
      <c r="BA23" s="10" t="e">
        <f>IF(B23&gt;0.6,1,0)+IF(#REF!&gt;0.6,1,0)+IF(#REF!&gt;0.6,1,0)+IF(F23&gt;0.6,1,0)+IF(M23&gt;0.6,1,0)+IF(R23&gt;0.6,1,0)+IF(Z23&gt;0.6,1,0)+IF(AD23&gt;0.6,1,0)+IF(AH23&gt;0.6,1,0)+IF(AL23&gt;0.6,1,0)</f>
        <v>#REF!</v>
      </c>
      <c r="BB23" s="6" t="e">
        <f t="shared" si="1"/>
        <v>#REF!</v>
      </c>
      <c r="BC23">
        <f t="shared" si="16"/>
        <v>-0.35096879999999997</v>
      </c>
      <c r="BD23" t="e">
        <f t="shared" si="17"/>
        <v>#REF!</v>
      </c>
      <c r="BE23" s="25" t="e">
        <f t="shared" si="18"/>
        <v>#REF!</v>
      </c>
      <c r="BF23" s="6" t="e">
        <f t="shared" si="2"/>
        <v>#REF!</v>
      </c>
      <c r="BG23" s="7" t="e">
        <f>SQRT(BE23^2+#REF!^2+#REF!^2)</f>
        <v>#REF!</v>
      </c>
      <c r="BH23" s="7" t="e">
        <f>SQRT(BE23^2+#REF!^2+#REF!^2)</f>
        <v>#REF!</v>
      </c>
      <c r="BI23" s="29" t="e">
        <f>SQRT(BE23^2+#REF!^2)</f>
        <v>#REF!</v>
      </c>
      <c r="BJ23" s="26" t="e">
        <f>BF23*#REF!*#REF!</f>
        <v>#REF!</v>
      </c>
      <c r="BK23" s="6" t="e">
        <f t="shared" si="19"/>
        <v>#REF!</v>
      </c>
      <c r="BL23" s="6" t="e">
        <f t="shared" si="3"/>
        <v>#REF!</v>
      </c>
      <c r="BM23" s="27" t="e">
        <f>SQRT(BK23^2+#REF!^2+#REF!^2)</f>
        <v>#REF!</v>
      </c>
      <c r="BN23" s="7" t="e">
        <f>SQRT(BK23^2+#REF!^2+#REF!^2)</f>
        <v>#REF!</v>
      </c>
      <c r="BO23" s="31" t="e">
        <f>SQRT(BK23^2+#REF!^2)</f>
        <v>#REF!</v>
      </c>
      <c r="BP23" s="26" t="e">
        <f>BL23*#REF!*#REF!</f>
        <v>#REF!</v>
      </c>
      <c r="BQ23" s="6" t="e">
        <f t="shared" si="20"/>
        <v>#REF!</v>
      </c>
      <c r="BR23" s="6" t="e">
        <f t="shared" si="4"/>
        <v>#REF!</v>
      </c>
      <c r="BS23" s="26" t="e">
        <f>SQRT(BQ23^2+#REF!^2+#REF!^2)</f>
        <v>#REF!</v>
      </c>
      <c r="BT23" s="35" t="e">
        <f>SQRT(BQ23^2+#REF!^2+#REF!^2)</f>
        <v>#REF!</v>
      </c>
      <c r="BU23" s="7" t="e">
        <f>SQRT(BQ23^2+#REF!^2)</f>
        <v>#REF!</v>
      </c>
      <c r="BV23" s="26" t="e">
        <f>BR23*#REF!*#REF!</f>
        <v>#REF!</v>
      </c>
      <c r="BW23" s="6" t="e">
        <f t="shared" si="21"/>
        <v>#REF!</v>
      </c>
      <c r="BX23" s="26" t="e">
        <f t="shared" si="5"/>
        <v>#REF!</v>
      </c>
      <c r="BY23" s="27" t="e">
        <f>SQRT(BW23^2+#REF!^2+#REF!^2)</f>
        <v>#REF!</v>
      </c>
      <c r="BZ23" s="29" t="e">
        <f>SQRT(BW23^2+#REF!^2+#REF!^2)</f>
        <v>#REF!</v>
      </c>
      <c r="CA23" s="29" t="e">
        <f>SQRT(BW23^2+#REF!^2+#REF!^2)</f>
        <v>#REF!</v>
      </c>
      <c r="CB23" s="29" t="e">
        <f>SQRT(BW23^2+#REF!^2)</f>
        <v>#REF!</v>
      </c>
      <c r="CC23" s="7" t="e">
        <f>BX23*#REF!*#REF!</f>
        <v>#REF!</v>
      </c>
      <c r="CD23" s="17">
        <v>0.11</v>
      </c>
      <c r="CE23" s="17">
        <v>0.91</v>
      </c>
      <c r="CF23" s="17">
        <v>0.14000000000000001</v>
      </c>
      <c r="CG23" s="17">
        <v>0.3</v>
      </c>
      <c r="CH23" s="17">
        <v>0.92</v>
      </c>
      <c r="CI23" s="17">
        <v>0.17</v>
      </c>
      <c r="CJ23" s="17">
        <v>0.45</v>
      </c>
      <c r="CK23" s="17">
        <v>0.14000000000000001</v>
      </c>
      <c r="CL23" s="17">
        <v>0.44</v>
      </c>
      <c r="CM23" s="17">
        <v>-0.96</v>
      </c>
      <c r="CN23" s="17">
        <v>0.16</v>
      </c>
      <c r="CO23" s="17">
        <v>3.0000000000000009E-3</v>
      </c>
      <c r="CP23" s="17">
        <v>0.14000000000000001</v>
      </c>
      <c r="CQ23" s="17">
        <v>0.19</v>
      </c>
      <c r="CR23" s="17">
        <v>1.68</v>
      </c>
      <c r="CS23" s="17">
        <v>1.61</v>
      </c>
      <c r="CT23">
        <v>-0.14000000000000001</v>
      </c>
      <c r="CU23">
        <v>0.55000000000000004</v>
      </c>
    </row>
    <row r="24" spans="1:99">
      <c r="A24" s="47" t="s">
        <v>85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-0.67</v>
      </c>
      <c r="I24">
        <v>-0.33</v>
      </c>
      <c r="J24">
        <v>0</v>
      </c>
      <c r="K24">
        <v>-0.67</v>
      </c>
      <c r="L24">
        <v>-1</v>
      </c>
      <c r="M24" s="1"/>
      <c r="N24" s="50">
        <v>-0.67</v>
      </c>
      <c r="O24">
        <f t="shared" si="6"/>
        <v>-0.77833333333333332</v>
      </c>
      <c r="P24" s="2">
        <f t="shared" si="7"/>
        <v>-1</v>
      </c>
      <c r="Q24">
        <f t="shared" si="8"/>
        <v>0.32835217604753536</v>
      </c>
      <c r="R24" s="2">
        <f t="shared" si="9"/>
        <v>0.16499999999999998</v>
      </c>
      <c r="S24" s="5"/>
      <c r="T24" s="10">
        <f t="shared" si="10"/>
        <v>10</v>
      </c>
      <c r="U24" s="16">
        <f t="shared" si="11"/>
        <v>2</v>
      </c>
      <c r="V24" s="10">
        <f t="shared" si="12"/>
        <v>0</v>
      </c>
      <c r="W24">
        <f t="shared" si="0"/>
        <v>104</v>
      </c>
      <c r="Z24" s="1"/>
      <c r="AA24" s="5"/>
      <c r="AD24" s="1"/>
      <c r="AE24" s="5"/>
      <c r="AH24" s="1"/>
      <c r="AI24" s="5"/>
      <c r="AL24" s="1"/>
      <c r="AM24" s="5"/>
      <c r="AN24" s="2"/>
      <c r="AP24" s="19" t="e">
        <f>MEDIAN(B24,#REF!,#REF!,F24,J24,M24,R24,V24,Z24,AD24,AH24,AL24)</f>
        <v>#REF!</v>
      </c>
      <c r="AQ24" t="e">
        <f>STDEV(#REF!,#REF!,F24,J24,M24,R24,V24,Z24,AD24,AH24,AL24)</f>
        <v>#REF!</v>
      </c>
      <c r="AR24" t="e">
        <f t="shared" si="13"/>
        <v>#REF!</v>
      </c>
      <c r="AS24" t="e">
        <f t="shared" si="14"/>
        <v>#REF!</v>
      </c>
      <c r="AY24" s="10" t="e">
        <f>IF(B24&lt;-0.6,1,0)+IF(#REF!&lt;-0.6,1,0)+IF(#REF!&lt;-0.6,1,0)+IF(F24&lt;-0.6,1,0)+IF(M24&lt;-0.6,1,0)+IF(R24&lt;-0.6,1,0)+IF(Z24&lt;-0.6,1,0)+IF(AD24&lt;-0.6,1,0)+IF(AH24&lt;-0.6,1,0)+IF(AL24&lt;-0.6,1,0)</f>
        <v>#REF!</v>
      </c>
      <c r="AZ24" s="15" t="e">
        <f t="shared" si="15"/>
        <v>#REF!</v>
      </c>
      <c r="BA24" s="10" t="e">
        <f>IF(B24&gt;0.6,1,0)+IF(#REF!&gt;0.6,1,0)+IF(#REF!&gt;0.6,1,0)+IF(F24&gt;0.6,1,0)+IF(M24&gt;0.6,1,0)+IF(R24&gt;0.6,1,0)+IF(Z24&gt;0.6,1,0)+IF(AD24&gt;0.6,1,0)+IF(AH24&gt;0.6,1,0)+IF(AL24&gt;0.6,1,0)</f>
        <v>#REF!</v>
      </c>
      <c r="BB24" t="e">
        <f t="shared" si="1"/>
        <v>#REF!</v>
      </c>
      <c r="BC24">
        <f t="shared" si="16"/>
        <v>-0.39554160000000005</v>
      </c>
      <c r="BD24" t="e">
        <f t="shared" si="17"/>
        <v>#REF!</v>
      </c>
      <c r="BE24" s="20" t="e">
        <f t="shared" si="18"/>
        <v>#REF!</v>
      </c>
      <c r="BF24" t="e">
        <f t="shared" si="2"/>
        <v>#REF!</v>
      </c>
      <c r="BG24" s="7" t="e">
        <f>SQRT(BE24^2+#REF!^2+#REF!^2)</f>
        <v>#REF!</v>
      </c>
      <c r="BH24" s="7" t="e">
        <f>SQRT(BE24^2+#REF!^2+#REF!^2)</f>
        <v>#REF!</v>
      </c>
      <c r="BI24" s="29" t="e">
        <f>SQRT(BE24^2+#REF!^2)</f>
        <v>#REF!</v>
      </c>
      <c r="BJ24" s="7" t="e">
        <f>BF24*#REF!*#REF!</f>
        <v>#REF!</v>
      </c>
      <c r="BK24" t="e">
        <f t="shared" si="19"/>
        <v>#REF!</v>
      </c>
      <c r="BL24" t="e">
        <f t="shared" si="3"/>
        <v>#REF!</v>
      </c>
      <c r="BM24" s="2" t="e">
        <f>SQRT(BK24^2+#REF!^2+#REF!^2)</f>
        <v>#REF!</v>
      </c>
      <c r="BN24" s="32" t="e">
        <f>SQRT(BK24^2+#REF!^2+#REF!^2)</f>
        <v>#REF!</v>
      </c>
      <c r="BO24" s="31" t="e">
        <f>SQRT(BK24^2+#REF!^2)</f>
        <v>#REF!</v>
      </c>
      <c r="BP24" s="7" t="e">
        <f>BL24*#REF!*#REF!</f>
        <v>#REF!</v>
      </c>
      <c r="BQ24" t="e">
        <f t="shared" si="20"/>
        <v>#REF!</v>
      </c>
      <c r="BR24" t="e">
        <f t="shared" si="4"/>
        <v>#REF!</v>
      </c>
      <c r="BS24" s="7" t="e">
        <f>SQRT(BQ24^2+#REF!^2+#REF!^2)</f>
        <v>#REF!</v>
      </c>
      <c r="BT24" s="7" t="e">
        <f>SQRT(BQ24^2+#REF!^2+#REF!^2)</f>
        <v>#REF!</v>
      </c>
      <c r="BU24" s="7" t="e">
        <f>SQRT(BQ24^2+#REF!^2)</f>
        <v>#REF!</v>
      </c>
      <c r="BV24" s="7" t="e">
        <f>BR24*#REF!*#REF!</f>
        <v>#REF!</v>
      </c>
      <c r="BW24" t="e">
        <f t="shared" si="21"/>
        <v>#REF!</v>
      </c>
      <c r="BX24" s="7" t="e">
        <f t="shared" si="5"/>
        <v>#REF!</v>
      </c>
      <c r="BY24" s="2" t="e">
        <f>SQRT(BW24^2+#REF!^2+#REF!^2)</f>
        <v>#REF!</v>
      </c>
      <c r="BZ24" s="29" t="e">
        <f>SQRT(BW24^2+#REF!^2+#REF!^2)</f>
        <v>#REF!</v>
      </c>
      <c r="CA24" s="29" t="e">
        <f>SQRT(BW24^2+#REF!^2+#REF!^2)</f>
        <v>#REF!</v>
      </c>
      <c r="CB24" s="29" t="e">
        <f>SQRT(BW24^2+#REF!^2)</f>
        <v>#REF!</v>
      </c>
      <c r="CC24" s="7" t="e">
        <f>BX24*#REF!*#REF!</f>
        <v>#REF!</v>
      </c>
      <c r="CD24" s="17">
        <v>0.24</v>
      </c>
      <c r="CE24" s="17">
        <v>0.87</v>
      </c>
      <c r="CF24" s="17">
        <v>0.13</v>
      </c>
      <c r="CG24" s="17">
        <v>0.36</v>
      </c>
      <c r="CH24" s="17">
        <v>1</v>
      </c>
      <c r="CI24" s="17">
        <v>0.21</v>
      </c>
      <c r="CJ24" s="17">
        <v>0.15</v>
      </c>
      <c r="CK24" s="17">
        <v>0.4</v>
      </c>
      <c r="CL24" s="17">
        <v>0.51</v>
      </c>
      <c r="CM24" s="17">
        <v>-0.27</v>
      </c>
      <c r="CN24" s="17">
        <v>0.18</v>
      </c>
      <c r="CO24" s="17">
        <v>-0.02</v>
      </c>
      <c r="CP24" s="17">
        <v>0.17</v>
      </c>
      <c r="CQ24" s="17">
        <v>0.27</v>
      </c>
      <c r="CR24" s="17">
        <v>2.3199999999999998</v>
      </c>
      <c r="CS24" s="17">
        <v>2.3199999999999998</v>
      </c>
      <c r="CT24">
        <v>-0.02</v>
      </c>
      <c r="CU24">
        <v>0.79</v>
      </c>
    </row>
    <row r="25" spans="1:99">
      <c r="A25" s="47" t="s">
        <v>86</v>
      </c>
      <c r="B25">
        <v>-0.67</v>
      </c>
      <c r="C25">
        <v>0</v>
      </c>
      <c r="D25">
        <v>-1</v>
      </c>
      <c r="E25">
        <v>-0.33</v>
      </c>
      <c r="F25">
        <v>-0.33</v>
      </c>
      <c r="G25">
        <v>-0.33</v>
      </c>
      <c r="H25">
        <v>-0.33</v>
      </c>
      <c r="I25">
        <v>-0.33</v>
      </c>
      <c r="J25">
        <v>-0.33</v>
      </c>
      <c r="K25">
        <v>-0.67</v>
      </c>
      <c r="L25">
        <v>-0.67</v>
      </c>
      <c r="M25" s="1"/>
      <c r="N25" s="50">
        <v>-0.33</v>
      </c>
      <c r="O25">
        <f t="shared" si="6"/>
        <v>-0.44333333333333336</v>
      </c>
      <c r="P25" s="2">
        <f t="shared" si="7"/>
        <v>-0.33</v>
      </c>
      <c r="Q25">
        <f t="shared" si="8"/>
        <v>0.26119770754017435</v>
      </c>
      <c r="R25" s="2">
        <f t="shared" si="9"/>
        <v>0.17</v>
      </c>
      <c r="S25" s="5"/>
      <c r="T25" s="10">
        <f t="shared" si="10"/>
        <v>4</v>
      </c>
      <c r="U25" s="16">
        <f t="shared" si="11"/>
        <v>8</v>
      </c>
      <c r="V25" s="10">
        <f t="shared" si="12"/>
        <v>0</v>
      </c>
      <c r="W25">
        <f t="shared" si="0"/>
        <v>80</v>
      </c>
      <c r="Z25" s="1"/>
      <c r="AA25" s="5"/>
      <c r="AD25" s="1"/>
      <c r="AE25" s="5"/>
      <c r="AH25" s="1"/>
      <c r="AI25" s="5"/>
      <c r="AL25" s="1"/>
      <c r="AM25" s="5"/>
      <c r="AN25" s="2"/>
      <c r="AP25" s="19" t="e">
        <f>MEDIAN(B25,#REF!,#REF!,F25,J25,M25,R25,V25,Z25,AD25,AH25,AL25)</f>
        <v>#REF!</v>
      </c>
      <c r="AQ25" t="e">
        <f>STDEV(#REF!,#REF!,F25,J25,M25,R25,V25,Z25,AD25,AH25,AL25)</f>
        <v>#REF!</v>
      </c>
      <c r="AR25" t="e">
        <f t="shared" si="13"/>
        <v>#REF!</v>
      </c>
      <c r="AS25" t="e">
        <f t="shared" si="14"/>
        <v>#REF!</v>
      </c>
      <c r="AY25" s="10" t="e">
        <f>IF(B25&lt;-0.6,1,0)+IF(#REF!&lt;-0.6,1,0)+IF(#REF!&lt;-0.6,1,0)+IF(F25&lt;-0.6,1,0)+IF(M25&lt;-0.6,1,0)+IF(R25&lt;-0.6,1,0)+IF(Z25&lt;-0.6,1,0)+IF(AD25&lt;-0.6,1,0)+IF(AH25&lt;-0.6,1,0)+IF(AL25&lt;-0.6,1,0)</f>
        <v>#REF!</v>
      </c>
      <c r="AZ25" s="15" t="e">
        <f t="shared" si="15"/>
        <v>#REF!</v>
      </c>
      <c r="BA25" s="10" t="e">
        <f>IF(B25&gt;0.6,1,0)+IF(#REF!&gt;0.6,1,0)+IF(#REF!&gt;0.6,1,0)+IF(F25&gt;0.6,1,0)+IF(M25&gt;0.6,1,0)+IF(R25&gt;0.6,1,0)+IF(Z25&gt;0.6,1,0)+IF(AD25&gt;0.6,1,0)+IF(AH25&gt;0.6,1,0)+IF(AL25&gt;0.6,1,0)</f>
        <v>#REF!</v>
      </c>
      <c r="BB25" t="e">
        <f t="shared" si="1"/>
        <v>#REF!</v>
      </c>
      <c r="BC25">
        <f t="shared" si="16"/>
        <v>-9.4675200000000181E-2</v>
      </c>
      <c r="BD25" t="e">
        <f t="shared" si="17"/>
        <v>#REF!</v>
      </c>
      <c r="BE25" s="20" t="e">
        <f t="shared" si="18"/>
        <v>#REF!</v>
      </c>
      <c r="BF25" t="e">
        <f t="shared" si="2"/>
        <v>#REF!</v>
      </c>
      <c r="BG25" s="7" t="e">
        <f>SQRT(BE25^2+#REF!^2+#REF!^2)</f>
        <v>#REF!</v>
      </c>
      <c r="BH25" s="36" t="e">
        <f>SQRT(BE25^2+#REF!^2+#REF!^2)</f>
        <v>#REF!</v>
      </c>
      <c r="BI25" s="36" t="e">
        <f>SQRT(BE25^2+#REF!^2)</f>
        <v>#REF!</v>
      </c>
      <c r="BJ25" s="7" t="e">
        <f>BF25*#REF!*#REF!</f>
        <v>#REF!</v>
      </c>
      <c r="BK25" t="e">
        <f t="shared" si="19"/>
        <v>#REF!</v>
      </c>
      <c r="BL25" t="e">
        <f t="shared" si="3"/>
        <v>#REF!</v>
      </c>
      <c r="BM25" s="2" t="e">
        <f>SQRT(BK25^2+#REF!^2+#REF!^2)</f>
        <v>#REF!</v>
      </c>
      <c r="BN25" s="7" t="e">
        <f>SQRT(BK25^2+#REF!^2+#REF!^2)</f>
        <v>#REF!</v>
      </c>
      <c r="BO25" s="7" t="e">
        <f>SQRT(BK25^2+#REF!^2)</f>
        <v>#REF!</v>
      </c>
      <c r="BP25" s="7" t="e">
        <f>BL25*#REF!*#REF!</f>
        <v>#REF!</v>
      </c>
      <c r="BQ25" t="e">
        <f t="shared" si="20"/>
        <v>#REF!</v>
      </c>
      <c r="BR25" t="e">
        <f t="shared" si="4"/>
        <v>#REF!</v>
      </c>
      <c r="BS25" s="7" t="e">
        <f>SQRT(BQ25^2+#REF!^2+#REF!^2)</f>
        <v>#REF!</v>
      </c>
      <c r="BT25" s="7" t="e">
        <f>SQRT(BQ25^2+#REF!^2+#REF!^2)</f>
        <v>#REF!</v>
      </c>
      <c r="BU25" s="7" t="e">
        <f>SQRT(BQ25^2+#REF!^2)</f>
        <v>#REF!</v>
      </c>
      <c r="BV25" s="7" t="e">
        <f>BR25*#REF!*#REF!</f>
        <v>#REF!</v>
      </c>
      <c r="BW25" t="e">
        <f t="shared" si="21"/>
        <v>#REF!</v>
      </c>
      <c r="BX25" s="7" t="e">
        <f t="shared" si="5"/>
        <v>#REF!</v>
      </c>
      <c r="BY25" s="2" t="e">
        <f>SQRT(BW25^2+#REF!^2+#REF!^2)</f>
        <v>#REF!</v>
      </c>
      <c r="BZ25" s="29" t="e">
        <f>SQRT(BW25^2+#REF!^2+#REF!^2)</f>
        <v>#REF!</v>
      </c>
      <c r="CA25" s="29" t="e">
        <f>SQRT(BW25^2+#REF!^2+#REF!^2)</f>
        <v>#REF!</v>
      </c>
      <c r="CB25" s="29" t="e">
        <f>SQRT(BW25^2+#REF!^2)</f>
        <v>#REF!</v>
      </c>
      <c r="CC25" s="7" t="e">
        <f>BX25*#REF!*#REF!</f>
        <v>#REF!</v>
      </c>
      <c r="CD25" s="17">
        <v>0.43</v>
      </c>
      <c r="CE25" s="17">
        <v>1.1399999999999999</v>
      </c>
      <c r="CF25" s="17">
        <v>0.16</v>
      </c>
      <c r="CG25" s="17">
        <v>0.4</v>
      </c>
      <c r="CH25" s="17">
        <v>1.04</v>
      </c>
      <c r="CI25" s="17">
        <v>0.18</v>
      </c>
      <c r="CJ25" s="17">
        <v>0.02</v>
      </c>
      <c r="CK25" s="17">
        <v>0.03</v>
      </c>
      <c r="CL25" s="17">
        <v>0.51</v>
      </c>
      <c r="CM25" s="17">
        <v>-0.25</v>
      </c>
      <c r="CN25" s="17">
        <v>0.22</v>
      </c>
      <c r="CO25" s="17">
        <v>-7.0000000000000007E-2</v>
      </c>
      <c r="CP25" s="17">
        <v>0.21</v>
      </c>
      <c r="CQ25" s="17">
        <v>0.43</v>
      </c>
      <c r="CR25" s="17">
        <v>1.88</v>
      </c>
      <c r="CS25" s="17">
        <v>1.88</v>
      </c>
      <c r="CT25">
        <v>0.06</v>
      </c>
      <c r="CU25">
        <v>0.91</v>
      </c>
    </row>
    <row r="26" spans="1:99">
      <c r="A26" s="47" t="s">
        <v>87</v>
      </c>
      <c r="B26">
        <v>-0.67</v>
      </c>
      <c r="C26">
        <v>-0.33</v>
      </c>
      <c r="D26">
        <v>-1</v>
      </c>
      <c r="E26">
        <v>-1</v>
      </c>
      <c r="F26">
        <v>-0.67</v>
      </c>
      <c r="G26">
        <v>-0.33</v>
      </c>
      <c r="H26">
        <v>-0.33</v>
      </c>
      <c r="I26">
        <v>-0.67</v>
      </c>
      <c r="J26">
        <v>0</v>
      </c>
      <c r="K26">
        <v>-0.33</v>
      </c>
      <c r="L26">
        <v>-0.67</v>
      </c>
      <c r="M26" s="1"/>
      <c r="N26" s="50">
        <v>-0.33</v>
      </c>
      <c r="O26">
        <f t="shared" si="6"/>
        <v>-0.52749999999999997</v>
      </c>
      <c r="P26" s="2">
        <f t="shared" si="7"/>
        <v>-0.5</v>
      </c>
      <c r="Q26">
        <f t="shared" si="8"/>
        <v>0.30166582956522087</v>
      </c>
      <c r="R26" s="2">
        <f t="shared" si="9"/>
        <v>0.17</v>
      </c>
      <c r="S26" s="5"/>
      <c r="T26" s="10">
        <f t="shared" si="10"/>
        <v>6</v>
      </c>
      <c r="U26" s="16">
        <f t="shared" si="11"/>
        <v>6</v>
      </c>
      <c r="V26" s="10">
        <f t="shared" si="12"/>
        <v>0</v>
      </c>
      <c r="W26">
        <f t="shared" si="0"/>
        <v>72</v>
      </c>
      <c r="Z26" s="1"/>
      <c r="AA26" s="5"/>
      <c r="AD26" s="1"/>
      <c r="AE26" s="5"/>
      <c r="AH26" s="1"/>
      <c r="AI26" s="5"/>
      <c r="AL26" s="1"/>
      <c r="AM26" s="5"/>
      <c r="AN26" s="2"/>
      <c r="AP26" s="19" t="e">
        <f>MEDIAN(B26,#REF!,#REF!,F26,J26,M26,R26,V26,Z26,AD26,AH26,AL26)</f>
        <v>#REF!</v>
      </c>
      <c r="AQ26" s="2" t="e">
        <f>STDEV(#REF!,#REF!,F26,J26,M26,R26,V26,Z26,AD26,AH26,AL26)</f>
        <v>#REF!</v>
      </c>
      <c r="AR26" t="e">
        <f t="shared" si="13"/>
        <v>#REF!</v>
      </c>
      <c r="AS26" t="e">
        <f t="shared" si="14"/>
        <v>#REF!</v>
      </c>
      <c r="AY26" s="15" t="e">
        <f>IF(B26&lt;-0.6,1,0)+IF(#REF!&lt;-0.6,1,0)+IF(#REF!&lt;-0.6,1,0)+IF(F26&lt;-0.6,1,0)+IF(M26&lt;-0.6,1,0)+IF(R26&lt;-0.6,1,0)+IF(Z26&lt;-0.6,1,0)+IF(AD26&lt;-0.6,1,0)+IF(AH26&lt;-0.6,1,0)+IF(AL26&lt;-0.6,1,0)</f>
        <v>#REF!</v>
      </c>
      <c r="AZ26" s="14" t="e">
        <f t="shared" si="15"/>
        <v>#REF!</v>
      </c>
      <c r="BA26" s="10" t="e">
        <f>IF(B26&gt;0.6,1,0)+IF(#REF!&gt;0.6,1,0)+IF(#REF!&gt;0.6,1,0)+IF(F26&gt;0.6,1,0)+IF(M26&gt;0.6,1,0)+IF(R26&gt;0.6,1,0)+IF(Z26&gt;0.6,1,0)+IF(AD26&gt;0.6,1,0)+IF(AH26&gt;0.6,1,0)+IF(AL26&gt;0.6,1,0)</f>
        <v>#REF!</v>
      </c>
      <c r="BB26" t="e">
        <f t="shared" si="1"/>
        <v>#REF!</v>
      </c>
      <c r="BC26">
        <f t="shared" si="16"/>
        <v>-0.55154639999999999</v>
      </c>
      <c r="BD26" t="e">
        <f t="shared" si="17"/>
        <v>#REF!</v>
      </c>
      <c r="BE26" s="5" t="e">
        <f t="shared" si="18"/>
        <v>#REF!</v>
      </c>
      <c r="BF26" t="e">
        <f t="shared" si="2"/>
        <v>#REF!</v>
      </c>
      <c r="BG26" s="7" t="e">
        <f>SQRT(BE26^2+#REF!^2+#REF!^2)</f>
        <v>#REF!</v>
      </c>
      <c r="BH26" s="7" t="e">
        <f>SQRT(BE26^2+#REF!^2+#REF!^2)</f>
        <v>#REF!</v>
      </c>
      <c r="BI26" s="29" t="e">
        <f>SQRT(BE26^2+#REF!^2)</f>
        <v>#REF!</v>
      </c>
      <c r="BJ26" s="7" t="e">
        <f>BF26*#REF!*#REF!</f>
        <v>#REF!</v>
      </c>
      <c r="BK26" t="e">
        <f t="shared" si="19"/>
        <v>#REF!</v>
      </c>
      <c r="BL26" t="e">
        <f t="shared" si="3"/>
        <v>#REF!</v>
      </c>
      <c r="BM26" s="2" t="e">
        <f>SQRT(BK26^2+#REF!^2+#REF!^2)</f>
        <v>#REF!</v>
      </c>
      <c r="BN26" s="32" t="e">
        <f>SQRT(BK26^2+#REF!^2+#REF!^2)</f>
        <v>#REF!</v>
      </c>
      <c r="BO26" s="31" t="e">
        <f>SQRT(BK26^2+#REF!^2)</f>
        <v>#REF!</v>
      </c>
      <c r="BP26" s="7" t="e">
        <f>BL26*#REF!*#REF!</f>
        <v>#REF!</v>
      </c>
      <c r="BQ26" t="e">
        <f t="shared" si="20"/>
        <v>#REF!</v>
      </c>
      <c r="BR26" t="e">
        <f t="shared" si="4"/>
        <v>#REF!</v>
      </c>
      <c r="BS26" s="7" t="e">
        <f>SQRT(BQ26^2+#REF!^2+#REF!^2)</f>
        <v>#REF!</v>
      </c>
      <c r="BT26" s="7" t="e">
        <f>SQRT(BQ26^2+#REF!^2+#REF!^2)</f>
        <v>#REF!</v>
      </c>
      <c r="BU26" s="7" t="e">
        <f>SQRT(BQ26^2+#REF!^2)</f>
        <v>#REF!</v>
      </c>
      <c r="BV26" s="7" t="e">
        <f>BR26*#REF!*#REF!</f>
        <v>#REF!</v>
      </c>
      <c r="BW26" t="e">
        <f t="shared" si="21"/>
        <v>#REF!</v>
      </c>
      <c r="BX26" s="7" t="e">
        <f t="shared" si="5"/>
        <v>#REF!</v>
      </c>
      <c r="BY26" s="2" t="e">
        <f>SQRT(BW26^2+#REF!^2+#REF!^2)</f>
        <v>#REF!</v>
      </c>
      <c r="BZ26" s="29" t="e">
        <f>SQRT(BW26^2+#REF!^2+#REF!^2)</f>
        <v>#REF!</v>
      </c>
      <c r="CA26" s="29" t="e">
        <f>SQRT(BW26^2+#REF!^2+#REF!^2)</f>
        <v>#REF!</v>
      </c>
      <c r="CB26" s="29" t="e">
        <f>SQRT(BW26^2+#REF!^2)</f>
        <v>#REF!</v>
      </c>
      <c r="CC26" s="7" t="e">
        <f>BX26*#REF!*#REF!</f>
        <v>#REF!</v>
      </c>
      <c r="CD26" s="17">
        <v>0.34</v>
      </c>
      <c r="CE26" s="17">
        <v>0.73</v>
      </c>
      <c r="CF26" s="17">
        <v>0.14000000000000001</v>
      </c>
      <c r="CG26" s="17">
        <v>0.41</v>
      </c>
      <c r="CH26" s="17">
        <v>0.93</v>
      </c>
      <c r="CI26" s="17">
        <v>0.21</v>
      </c>
      <c r="CJ26" s="17">
        <v>0.11</v>
      </c>
      <c r="CK26" s="17">
        <v>0.7</v>
      </c>
      <c r="CL26" s="17">
        <v>0.68</v>
      </c>
      <c r="CM26" s="17">
        <v>-0.06</v>
      </c>
      <c r="CN26" s="17">
        <v>0.2</v>
      </c>
      <c r="CO26" s="17">
        <v>-0.1</v>
      </c>
      <c r="CP26" s="17">
        <v>0.2</v>
      </c>
      <c r="CQ26" s="17">
        <v>0.43</v>
      </c>
      <c r="CR26" s="17">
        <v>2.2999999999999998</v>
      </c>
      <c r="CS26" s="17">
        <v>2.2999999999999998</v>
      </c>
      <c r="CT26">
        <v>0.06</v>
      </c>
      <c r="CU26">
        <v>0.87</v>
      </c>
    </row>
    <row r="27" spans="1:99">
      <c r="A27" s="47" t="s">
        <v>88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 s="1"/>
      <c r="N27" s="50">
        <v>-1</v>
      </c>
      <c r="O27">
        <f t="shared" si="6"/>
        <v>-1</v>
      </c>
      <c r="P27" s="2">
        <f t="shared" si="7"/>
        <v>-1</v>
      </c>
      <c r="Q27">
        <f t="shared" si="8"/>
        <v>0</v>
      </c>
      <c r="R27" s="2">
        <f t="shared" si="9"/>
        <v>0</v>
      </c>
      <c r="S27" s="5"/>
      <c r="T27" s="10">
        <f t="shared" si="10"/>
        <v>12</v>
      </c>
      <c r="U27" s="16">
        <f t="shared" si="11"/>
        <v>0</v>
      </c>
      <c r="V27" s="10">
        <f t="shared" si="12"/>
        <v>0</v>
      </c>
      <c r="W27">
        <f t="shared" si="0"/>
        <v>144</v>
      </c>
      <c r="Z27" s="1"/>
      <c r="AA27" s="5"/>
      <c r="AD27" s="1"/>
      <c r="AE27" s="5"/>
      <c r="AH27" s="1"/>
      <c r="AI27" s="5"/>
      <c r="AL27" s="1"/>
      <c r="AM27" s="5"/>
      <c r="AN27" s="2"/>
      <c r="AP27" s="19" t="e">
        <f>MEDIAN(B27,#REF!,#REF!,F27,J27,M27,R27,V27,Z27,AD27,AH27,AL27)</f>
        <v>#REF!</v>
      </c>
      <c r="AQ27" t="e">
        <f>STDEV(#REF!,#REF!,F27,J27,M27,R27,V27,Z27,AD27,AH27,AL27)</f>
        <v>#REF!</v>
      </c>
      <c r="AR27" t="e">
        <f t="shared" si="13"/>
        <v>#REF!</v>
      </c>
      <c r="AS27" t="e">
        <f t="shared" si="14"/>
        <v>#REF!</v>
      </c>
      <c r="AY27" s="15" t="e">
        <f>IF(B27&lt;-0.6,1,0)+IF(#REF!&lt;-0.6,1,0)+IF(#REF!&lt;-0.6,1,0)+IF(F27&lt;-0.6,1,0)+IF(M27&lt;-0.6,1,0)+IF(R27&lt;-0.6,1,0)+IF(Z27&lt;-0.6,1,0)+IF(AD27&lt;-0.6,1,0)+IF(AH27&lt;-0.6,1,0)+IF(AL27&lt;-0.6,1,0)</f>
        <v>#REF!</v>
      </c>
      <c r="AZ27" s="14" t="e">
        <f t="shared" si="15"/>
        <v>#REF!</v>
      </c>
      <c r="BA27" s="10" t="e">
        <f>IF(B27&gt;0.6,1,0)+IF(#REF!&gt;0.6,1,0)+IF(#REF!&gt;0.6,1,0)+IF(F27&gt;0.6,1,0)+IF(M27&gt;0.6,1,0)+IF(R27&gt;0.6,1,0)+IF(Z27&gt;0.6,1,0)+IF(AD27&gt;0.6,1,0)+IF(AH27&gt;0.6,1,0)+IF(AL27&gt;0.6,1,0)</f>
        <v>#REF!</v>
      </c>
      <c r="BB27" t="e">
        <f t="shared" si="1"/>
        <v>#REF!</v>
      </c>
      <c r="BC27">
        <f t="shared" si="16"/>
        <v>-0.56268960000000001</v>
      </c>
      <c r="BD27" t="e">
        <f t="shared" si="17"/>
        <v>#REF!</v>
      </c>
      <c r="BE27" s="5" t="e">
        <f t="shared" si="18"/>
        <v>#REF!</v>
      </c>
      <c r="BF27" t="e">
        <f t="shared" si="2"/>
        <v>#REF!</v>
      </c>
      <c r="BG27" s="7" t="e">
        <f>SQRT(BE27^2+#REF!^2+#REF!^2)</f>
        <v>#REF!</v>
      </c>
      <c r="BH27" s="7" t="e">
        <f>SQRT(BE27^2+#REF!^2+#REF!^2)</f>
        <v>#REF!</v>
      </c>
      <c r="BI27" s="29" t="e">
        <f>SQRT(BE27^2+#REF!^2)</f>
        <v>#REF!</v>
      </c>
      <c r="BJ27" s="7" t="e">
        <f>BF27*#REF!*#REF!</f>
        <v>#REF!</v>
      </c>
      <c r="BK27" t="e">
        <f t="shared" si="19"/>
        <v>#REF!</v>
      </c>
      <c r="BL27" t="e">
        <f t="shared" si="3"/>
        <v>#REF!</v>
      </c>
      <c r="BM27" s="2" t="e">
        <f>SQRT(BK27^2+#REF!^2+#REF!^2)</f>
        <v>#REF!</v>
      </c>
      <c r="BN27" s="7" t="e">
        <f>SQRT(BK27^2+#REF!^2+#REF!^2)</f>
        <v>#REF!</v>
      </c>
      <c r="BO27" s="7" t="e">
        <f>SQRT(BK27^2+#REF!^2)</f>
        <v>#REF!</v>
      </c>
      <c r="BP27" s="7" t="e">
        <f>BL27*#REF!*#REF!</f>
        <v>#REF!</v>
      </c>
      <c r="BQ27" t="e">
        <f t="shared" si="20"/>
        <v>#REF!</v>
      </c>
      <c r="BR27" t="e">
        <f t="shared" si="4"/>
        <v>#REF!</v>
      </c>
      <c r="BS27" s="7" t="e">
        <f>SQRT(BQ27^2+#REF!^2+#REF!^2)</f>
        <v>#REF!</v>
      </c>
      <c r="BT27" s="35" t="e">
        <f>SQRT(BQ27^2+#REF!^2+#REF!^2)</f>
        <v>#REF!</v>
      </c>
      <c r="BU27" s="37" t="e">
        <f>SQRT(BQ27^2+#REF!^2)</f>
        <v>#REF!</v>
      </c>
      <c r="BV27" s="7" t="e">
        <f>BR27*#REF!*#REF!</f>
        <v>#REF!</v>
      </c>
      <c r="BW27" t="e">
        <f t="shared" si="21"/>
        <v>#REF!</v>
      </c>
      <c r="BX27" s="7" t="e">
        <f t="shared" si="5"/>
        <v>#REF!</v>
      </c>
      <c r="BY27" s="2" t="e">
        <f>SQRT(BW27^2+#REF!^2+#REF!^2)</f>
        <v>#REF!</v>
      </c>
      <c r="BZ27" s="29" t="e">
        <f>SQRT(BW27^2+#REF!^2+#REF!^2)</f>
        <v>#REF!</v>
      </c>
      <c r="CA27" s="29" t="e">
        <f>SQRT(BW27^2+#REF!^2+#REF!^2)</f>
        <v>#REF!</v>
      </c>
      <c r="CB27" s="29" t="e">
        <f>SQRT(BW27^2+#REF!^2)</f>
        <v>#REF!</v>
      </c>
      <c r="CC27" s="7" t="e">
        <f>BX27*#REF!*#REF!</f>
        <v>#REF!</v>
      </c>
      <c r="CD27" s="17">
        <v>0.2</v>
      </c>
      <c r="CE27" s="17">
        <v>0.72</v>
      </c>
      <c r="CF27" s="17">
        <v>0.13</v>
      </c>
      <c r="CG27" s="17">
        <v>0.3</v>
      </c>
      <c r="CH27" s="17">
        <v>0.88</v>
      </c>
      <c r="CI27" s="17">
        <v>0.2</v>
      </c>
      <c r="CJ27" s="17">
        <v>0.16</v>
      </c>
      <c r="CK27" s="17">
        <v>0.56000000000000005</v>
      </c>
      <c r="CL27" s="17">
        <v>0.69</v>
      </c>
      <c r="CM27" s="17">
        <v>-0.11</v>
      </c>
      <c r="CN27" s="17">
        <v>0.17</v>
      </c>
      <c r="CO27" s="17">
        <v>-7.0000000000000007E-2</v>
      </c>
      <c r="CP27" s="17">
        <v>0.17</v>
      </c>
      <c r="CQ27" s="17">
        <v>0.46</v>
      </c>
      <c r="CR27" s="17">
        <v>2.35</v>
      </c>
      <c r="CS27" s="17">
        <v>2.35</v>
      </c>
      <c r="CT27">
        <v>0.26</v>
      </c>
      <c r="CU27">
        <v>0.64</v>
      </c>
    </row>
    <row r="28" spans="1:99">
      <c r="A28" s="47" t="s">
        <v>89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-0.67</v>
      </c>
      <c r="M28" s="1"/>
      <c r="N28" s="50">
        <v>-1</v>
      </c>
      <c r="O28">
        <f t="shared" si="6"/>
        <v>-0.97250000000000003</v>
      </c>
      <c r="P28" s="2">
        <f t="shared" si="7"/>
        <v>-1</v>
      </c>
      <c r="Q28">
        <f t="shared" si="8"/>
        <v>9.5262794416288238E-2</v>
      </c>
      <c r="R28" s="2">
        <f t="shared" si="9"/>
        <v>0</v>
      </c>
      <c r="S28" s="5"/>
      <c r="T28" s="10">
        <f t="shared" si="10"/>
        <v>12</v>
      </c>
      <c r="U28" s="16">
        <f t="shared" si="11"/>
        <v>0</v>
      </c>
      <c r="V28" s="10">
        <f t="shared" si="12"/>
        <v>0</v>
      </c>
      <c r="W28">
        <f t="shared" si="0"/>
        <v>144</v>
      </c>
      <c r="Z28" s="1"/>
      <c r="AA28" s="5"/>
      <c r="AD28" s="1"/>
      <c r="AE28" s="5"/>
      <c r="AH28" s="1"/>
      <c r="AI28" s="5"/>
      <c r="AL28" s="1"/>
      <c r="AM28" s="5"/>
      <c r="AN28" s="2"/>
      <c r="AP28" s="19" t="e">
        <f>MEDIAN(B28,#REF!,#REF!,F28,J28,M28,R28,V28,Z28,AD28,AH28,AL28)</f>
        <v>#REF!</v>
      </c>
      <c r="AQ28" t="e">
        <f>STDEV(#REF!,#REF!,F28,J28,M28,R28,V28,Z28,AD28,AH28,AL28)</f>
        <v>#REF!</v>
      </c>
      <c r="AR28" t="e">
        <f t="shared" si="13"/>
        <v>#REF!</v>
      </c>
      <c r="AS28" t="e">
        <f t="shared" si="14"/>
        <v>#REF!</v>
      </c>
      <c r="AY28" s="10" t="e">
        <f>IF(B28&lt;-0.6,1,0)+IF(#REF!&lt;-0.6,1,0)+IF(#REF!&lt;-0.6,1,0)+IF(F28&lt;-0.6,1,0)+IF(M28&lt;-0.6,1,0)+IF(R28&lt;-0.6,1,0)+IF(Z28&lt;-0.6,1,0)+IF(AD28&lt;-0.6,1,0)+IF(AH28&lt;-0.6,1,0)+IF(AL28&lt;-0.6,1,0)</f>
        <v>#REF!</v>
      </c>
      <c r="AZ28" s="14" t="e">
        <f t="shared" si="15"/>
        <v>#REF!</v>
      </c>
      <c r="BA28" s="10" t="e">
        <f>IF(B28&gt;0.6,1,0)+IF(#REF!&gt;0.6,1,0)+IF(#REF!&gt;0.6,1,0)+IF(F28&gt;0.6,1,0)+IF(M28&gt;0.6,1,0)+IF(R28&gt;0.6,1,0)+IF(Z28&gt;0.6,1,0)+IF(AD28&gt;0.6,1,0)+IF(AH28&gt;0.6,1,0)+IF(AL28&gt;0.6,1,0)</f>
        <v>#REF!</v>
      </c>
      <c r="BB28" t="e">
        <f t="shared" si="1"/>
        <v>#REF!</v>
      </c>
      <c r="BC28">
        <f t="shared" si="16"/>
        <v>-0.57383280000000003</v>
      </c>
      <c r="BD28" t="e">
        <f t="shared" si="17"/>
        <v>#REF!</v>
      </c>
      <c r="BE28" s="21" t="e">
        <f t="shared" si="18"/>
        <v>#REF!</v>
      </c>
      <c r="BF28" t="e">
        <f t="shared" si="2"/>
        <v>#REF!</v>
      </c>
      <c r="BG28" s="7" t="e">
        <f>SQRT(BE28^2+#REF!^2+#REF!^2)</f>
        <v>#REF!</v>
      </c>
      <c r="BH28" s="7" t="e">
        <f>SQRT(BE28^2+#REF!^2+#REF!^2)</f>
        <v>#REF!</v>
      </c>
      <c r="BI28" s="29" t="e">
        <f>SQRT(BE28^2+#REF!^2)</f>
        <v>#REF!</v>
      </c>
      <c r="BJ28" s="7" t="e">
        <f>BF28*#REF!*#REF!</f>
        <v>#REF!</v>
      </c>
      <c r="BK28" t="e">
        <f t="shared" si="19"/>
        <v>#REF!</v>
      </c>
      <c r="BL28" t="e">
        <f t="shared" si="3"/>
        <v>#REF!</v>
      </c>
      <c r="BM28" s="2" t="e">
        <f>SQRT(BK28^2+#REF!^2+#REF!^2)</f>
        <v>#REF!</v>
      </c>
      <c r="BN28" s="7" t="e">
        <f>SQRT(BK28^2+#REF!^2+#REF!^2)</f>
        <v>#REF!</v>
      </c>
      <c r="BO28" s="7" t="e">
        <f>SQRT(BK28^2+#REF!^2)</f>
        <v>#REF!</v>
      </c>
      <c r="BP28" s="7" t="e">
        <f>BL28*#REF!*#REF!</f>
        <v>#REF!</v>
      </c>
      <c r="BQ28" t="e">
        <f t="shared" si="20"/>
        <v>#REF!</v>
      </c>
      <c r="BR28" t="e">
        <f t="shared" si="4"/>
        <v>#REF!</v>
      </c>
      <c r="BS28" s="7" t="e">
        <f>SQRT(BQ28^2+#REF!^2+#REF!^2)</f>
        <v>#REF!</v>
      </c>
      <c r="BT28" s="35" t="e">
        <f>SQRT(BQ28^2+#REF!^2+#REF!^2)</f>
        <v>#REF!</v>
      </c>
      <c r="BU28" s="37" t="e">
        <f>SQRT(BQ28^2+#REF!^2)</f>
        <v>#REF!</v>
      </c>
      <c r="BV28" s="7" t="e">
        <f>BR28*#REF!*#REF!</f>
        <v>#REF!</v>
      </c>
      <c r="BW28" t="e">
        <f t="shared" si="21"/>
        <v>#REF!</v>
      </c>
      <c r="BX28" s="7" t="e">
        <f t="shared" si="5"/>
        <v>#REF!</v>
      </c>
      <c r="BY28" s="2" t="e">
        <f>SQRT(BW28^2+#REF!^2+#REF!^2)</f>
        <v>#REF!</v>
      </c>
      <c r="BZ28" s="29" t="e">
        <f>SQRT(BW28^2+#REF!^2+#REF!^2)</f>
        <v>#REF!</v>
      </c>
      <c r="CA28" s="29" t="e">
        <f>SQRT(BW28^2+#REF!^2+#REF!^2)</f>
        <v>#REF!</v>
      </c>
      <c r="CB28" s="29" t="e">
        <f>SQRT(BW28^2+#REF!^2)</f>
        <v>#REF!</v>
      </c>
      <c r="CC28" s="7" t="e">
        <f>BX28*#REF!*#REF!</f>
        <v>#REF!</v>
      </c>
      <c r="CD28" s="17">
        <v>0.28999999999999998</v>
      </c>
      <c r="CE28" s="17">
        <v>0.71</v>
      </c>
      <c r="CF28" s="17">
        <v>0.15</v>
      </c>
      <c r="CG28" s="17">
        <v>0.33</v>
      </c>
      <c r="CH28" s="17">
        <v>0.93</v>
      </c>
      <c r="CI28" s="17">
        <v>0.21</v>
      </c>
      <c r="CJ28" s="17">
        <v>0.06</v>
      </c>
      <c r="CK28" s="17">
        <v>0.75</v>
      </c>
      <c r="CL28" s="17">
        <v>0.85</v>
      </c>
      <c r="CM28" s="17">
        <v>-0.24</v>
      </c>
      <c r="CN28" s="17">
        <v>0.24</v>
      </c>
      <c r="CO28" s="17">
        <v>-0.06</v>
      </c>
      <c r="CP28" s="17">
        <v>0.19</v>
      </c>
      <c r="CQ28" s="17">
        <v>0.42</v>
      </c>
      <c r="CR28" s="17">
        <v>1.34</v>
      </c>
      <c r="CS28" s="17">
        <v>1.27</v>
      </c>
      <c r="CT28">
        <v>0.15</v>
      </c>
      <c r="CU28">
        <v>0.77</v>
      </c>
    </row>
    <row r="29" spans="1:99">
      <c r="A29" s="47" t="s">
        <v>90</v>
      </c>
      <c r="B29">
        <v>-0.33</v>
      </c>
      <c r="C29">
        <v>-0.67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-0.67</v>
      </c>
      <c r="M29" s="1"/>
      <c r="N29" s="50">
        <v>-1</v>
      </c>
      <c r="O29">
        <f t="shared" si="6"/>
        <v>-0.88916666666666666</v>
      </c>
      <c r="P29" s="2">
        <f t="shared" si="7"/>
        <v>-1</v>
      </c>
      <c r="Q29">
        <f t="shared" si="8"/>
        <v>0.21727478761543736</v>
      </c>
      <c r="R29" s="2">
        <f t="shared" si="9"/>
        <v>4.1250000000000009E-2</v>
      </c>
      <c r="S29" s="5"/>
      <c r="T29" s="10">
        <f t="shared" si="10"/>
        <v>11</v>
      </c>
      <c r="U29" s="16">
        <f t="shared" si="11"/>
        <v>1</v>
      </c>
      <c r="V29" s="10">
        <f t="shared" si="12"/>
        <v>0</v>
      </c>
      <c r="W29">
        <f t="shared" si="0"/>
        <v>122</v>
      </c>
      <c r="Z29" s="1"/>
      <c r="AA29" s="5"/>
      <c r="AD29" s="1"/>
      <c r="AE29" s="5"/>
      <c r="AH29" s="1"/>
      <c r="AI29" s="5"/>
      <c r="AL29" s="1"/>
      <c r="AM29" s="5"/>
      <c r="AN29" s="2"/>
      <c r="AP29" s="19" t="e">
        <f>MEDIAN(B29,#REF!,#REF!,F29,J29,M29,R29,V29,Z29,AD29,AH29,AL29)</f>
        <v>#REF!</v>
      </c>
      <c r="AQ29" t="e">
        <f>STDEV(#REF!,#REF!,F29,J29,M29,R29,V29,Z29,AD29,AH29,AL29)</f>
        <v>#REF!</v>
      </c>
      <c r="AR29" t="e">
        <f t="shared" si="13"/>
        <v>#REF!</v>
      </c>
      <c r="AS29" t="e">
        <f t="shared" si="14"/>
        <v>#REF!</v>
      </c>
      <c r="AY29" s="10" t="e">
        <f>IF(B29&lt;-0.6,1,0)+IF(#REF!&lt;-0.6,1,0)+IF(#REF!&lt;-0.6,1,0)+IF(F29&lt;-0.6,1,0)+IF(M29&lt;-0.6,1,0)+IF(R29&lt;-0.6,1,0)+IF(Z29&lt;-0.6,1,0)+IF(AD29&lt;-0.6,1,0)+IF(AH29&lt;-0.6,1,0)+IF(AL29&lt;-0.6,1,0)</f>
        <v>#REF!</v>
      </c>
      <c r="AZ29" s="14" t="e">
        <f t="shared" si="15"/>
        <v>#REF!</v>
      </c>
      <c r="BA29" s="10" t="e">
        <f>IF(B29&gt;0.6,1,0)+IF(#REF!&gt;0.6,1,0)+IF(#REF!&gt;0.6,1,0)+IF(F29&gt;0.6,1,0)+IF(M29&gt;0.6,1,0)+IF(R29&gt;0.6,1,0)+IF(Z29&gt;0.6,1,0)+IF(AD29&gt;0.6,1,0)+IF(AH29&gt;0.6,1,0)+IF(AL29&gt;0.6,1,0)</f>
        <v>#REF!</v>
      </c>
      <c r="BB29" t="e">
        <f t="shared" si="1"/>
        <v>#REF!</v>
      </c>
      <c r="BC29">
        <f t="shared" si="16"/>
        <v>-0.45125760000000004</v>
      </c>
      <c r="BD29" t="e">
        <f t="shared" si="17"/>
        <v>#REF!</v>
      </c>
      <c r="BE29" s="21" t="e">
        <f t="shared" si="18"/>
        <v>#REF!</v>
      </c>
      <c r="BF29" t="e">
        <f t="shared" si="2"/>
        <v>#REF!</v>
      </c>
      <c r="BG29" s="7" t="e">
        <f>SQRT(BE29^2+#REF!^2+#REF!^2)</f>
        <v>#REF!</v>
      </c>
      <c r="BH29" s="7" t="e">
        <f>SQRT(BE29^2+#REF!^2+#REF!^2)</f>
        <v>#REF!</v>
      </c>
      <c r="BI29" s="29" t="e">
        <f>SQRT(BE29^2+#REF!^2)</f>
        <v>#REF!</v>
      </c>
      <c r="BJ29" s="7" t="e">
        <f>BF29*#REF!*#REF!</f>
        <v>#REF!</v>
      </c>
      <c r="BK29" t="e">
        <f t="shared" si="19"/>
        <v>#REF!</v>
      </c>
      <c r="BL29" t="e">
        <f t="shared" si="3"/>
        <v>#REF!</v>
      </c>
      <c r="BM29" s="2" t="e">
        <f>SQRT(BK29^2+#REF!^2+#REF!^2)</f>
        <v>#REF!</v>
      </c>
      <c r="BN29" s="7" t="e">
        <f>SQRT(BK29^2+#REF!^2+#REF!^2)</f>
        <v>#REF!</v>
      </c>
      <c r="BO29" s="7" t="e">
        <f>SQRT(BK29^2+#REF!^2)</f>
        <v>#REF!</v>
      </c>
      <c r="BP29" s="7" t="e">
        <f>BL29*#REF!*#REF!</f>
        <v>#REF!</v>
      </c>
      <c r="BQ29" t="e">
        <f t="shared" si="20"/>
        <v>#REF!</v>
      </c>
      <c r="BR29" t="e">
        <f t="shared" si="4"/>
        <v>#REF!</v>
      </c>
      <c r="BS29" s="7" t="e">
        <f>SQRT(BQ29^2+#REF!^2+#REF!^2)</f>
        <v>#REF!</v>
      </c>
      <c r="BT29" s="35" t="e">
        <f>SQRT(BQ29^2+#REF!^2+#REF!^2)</f>
        <v>#REF!</v>
      </c>
      <c r="BU29" s="37" t="e">
        <f>SQRT(BQ29^2+#REF!^2)</f>
        <v>#REF!</v>
      </c>
      <c r="BV29" s="7" t="e">
        <f>BR29*#REF!*#REF!</f>
        <v>#REF!</v>
      </c>
      <c r="BW29" t="e">
        <f t="shared" si="21"/>
        <v>#REF!</v>
      </c>
      <c r="BX29" s="7" t="e">
        <f t="shared" si="5"/>
        <v>#REF!</v>
      </c>
      <c r="BY29" s="2" t="e">
        <f>SQRT(BW29^2+#REF!^2+#REF!^2)</f>
        <v>#REF!</v>
      </c>
      <c r="BZ29" s="29" t="e">
        <f>SQRT(BW29^2+#REF!^2+#REF!^2)</f>
        <v>#REF!</v>
      </c>
      <c r="CA29" s="29" t="e">
        <f>SQRT(BW29^2+#REF!^2+#REF!^2)</f>
        <v>#REF!</v>
      </c>
      <c r="CB29" s="29" t="e">
        <f>SQRT(BW29^2+#REF!^2)</f>
        <v>#REF!</v>
      </c>
      <c r="CC29" s="7" t="e">
        <f>BX29*#REF!*#REF!</f>
        <v>#REF!</v>
      </c>
      <c r="CD29" s="17">
        <v>0.33</v>
      </c>
      <c r="CE29" s="17">
        <v>0.82</v>
      </c>
      <c r="CF29" s="17">
        <v>0.16</v>
      </c>
      <c r="CG29" s="17">
        <v>0.38</v>
      </c>
      <c r="CH29" s="17">
        <v>0.93</v>
      </c>
      <c r="CI29" s="17">
        <v>0.2</v>
      </c>
      <c r="CJ29" s="17">
        <v>0.02</v>
      </c>
      <c r="CK29" s="17">
        <v>0.45</v>
      </c>
      <c r="CL29" s="17">
        <v>0.63</v>
      </c>
      <c r="CM29" s="17">
        <v>-0.4</v>
      </c>
      <c r="CN29" s="17">
        <v>0.15</v>
      </c>
      <c r="CO29" s="17">
        <v>-0.06</v>
      </c>
      <c r="CP29" s="17">
        <v>0.13</v>
      </c>
      <c r="CQ29" s="17">
        <v>0.31</v>
      </c>
      <c r="CR29" s="17">
        <v>3.06</v>
      </c>
      <c r="CS29" s="17">
        <v>3.06</v>
      </c>
      <c r="CT29">
        <v>0.17</v>
      </c>
      <c r="CU29">
        <v>0.81</v>
      </c>
    </row>
    <row r="30" spans="1:99">
      <c r="A30" s="47" t="s">
        <v>91</v>
      </c>
      <c r="B30">
        <v>-1</v>
      </c>
      <c r="C30">
        <v>-0.67</v>
      </c>
      <c r="D30">
        <v>-1</v>
      </c>
      <c r="E30">
        <v>-1</v>
      </c>
      <c r="F30">
        <v>-0.33</v>
      </c>
      <c r="G30">
        <v>-1</v>
      </c>
      <c r="H30">
        <v>-1</v>
      </c>
      <c r="I30">
        <v>-1</v>
      </c>
      <c r="J30">
        <v>-0.33</v>
      </c>
      <c r="K30">
        <v>-1</v>
      </c>
      <c r="L30">
        <v>-0.67</v>
      </c>
      <c r="M30" s="1"/>
      <c r="N30" s="50">
        <v>-0.67</v>
      </c>
      <c r="O30">
        <f t="shared" si="6"/>
        <v>-0.80583333333333329</v>
      </c>
      <c r="P30" s="2">
        <f t="shared" si="7"/>
        <v>-1</v>
      </c>
      <c r="Q30">
        <f t="shared" si="8"/>
        <v>0.26493423998258808</v>
      </c>
      <c r="R30" s="2">
        <f t="shared" si="9"/>
        <v>0.16499999999999998</v>
      </c>
      <c r="S30" s="5"/>
      <c r="T30" s="10">
        <f t="shared" si="10"/>
        <v>10</v>
      </c>
      <c r="U30" s="16">
        <f t="shared" si="11"/>
        <v>2</v>
      </c>
      <c r="V30" s="10">
        <f t="shared" si="12"/>
        <v>0</v>
      </c>
      <c r="W30">
        <f t="shared" si="0"/>
        <v>104</v>
      </c>
      <c r="Z30" s="1"/>
      <c r="AA30" s="5"/>
      <c r="AD30" s="1"/>
      <c r="AE30" s="5"/>
      <c r="AH30" s="1"/>
      <c r="AI30" s="5"/>
      <c r="AL30" s="1"/>
      <c r="AM30" s="5"/>
      <c r="AN30" s="2"/>
      <c r="AP30" s="19" t="e">
        <f>MEDIAN(B30,#REF!,#REF!,F30,J30,M30,R30,V30,Z30,AD30,AH30,AL30)</f>
        <v>#REF!</v>
      </c>
      <c r="AQ30" t="e">
        <f>STDEV(#REF!,#REF!,F30,J30,M30,R30,V30,Z30,AD30,AH30,AL30)</f>
        <v>#REF!</v>
      </c>
      <c r="AR30" t="e">
        <f t="shared" si="13"/>
        <v>#REF!</v>
      </c>
      <c r="AS30" t="e">
        <f t="shared" si="14"/>
        <v>#REF!</v>
      </c>
      <c r="AY30" s="10" t="e">
        <f>IF(B30&lt;-0.6,1,0)+IF(#REF!&lt;-0.6,1,0)+IF(#REF!&lt;-0.6,1,0)+IF(F30&lt;-0.6,1,0)+IF(M30&lt;-0.6,1,0)+IF(R30&lt;-0.6,1,0)+IF(Z30&lt;-0.6,1,0)+IF(AD30&lt;-0.6,1,0)+IF(AH30&lt;-0.6,1,0)+IF(AL30&lt;-0.6,1,0)</f>
        <v>#REF!</v>
      </c>
      <c r="AZ30" s="15" t="e">
        <f t="shared" si="15"/>
        <v>#REF!</v>
      </c>
      <c r="BA30" s="10" t="e">
        <f>IF(B30&gt;0.6,1,0)+IF(#REF!&gt;0.6,1,0)+IF(#REF!&gt;0.6,1,0)+IF(F30&gt;0.6,1,0)+IF(M30&gt;0.6,1,0)+IF(R30&gt;0.6,1,0)+IF(Z30&gt;0.6,1,0)+IF(AD30&gt;0.6,1,0)+IF(AH30&gt;0.6,1,0)+IF(AL30&gt;0.6,1,0)</f>
        <v>#REF!</v>
      </c>
      <c r="BB30" t="e">
        <f t="shared" si="1"/>
        <v>#REF!</v>
      </c>
      <c r="BC30">
        <f t="shared" si="16"/>
        <v>-0.31753920000000013</v>
      </c>
      <c r="BD30" t="e">
        <f t="shared" si="17"/>
        <v>#REF!</v>
      </c>
      <c r="BE30" s="1" t="e">
        <f t="shared" si="18"/>
        <v>#REF!</v>
      </c>
      <c r="BF30" t="e">
        <f t="shared" si="2"/>
        <v>#REF!</v>
      </c>
      <c r="BG30" s="7" t="e">
        <f>SQRT(BE30^2+#REF!^2+#REF!^2)</f>
        <v>#REF!</v>
      </c>
      <c r="BH30" s="7" t="e">
        <f>SQRT(BE30^2+#REF!^2+#REF!^2)</f>
        <v>#REF!</v>
      </c>
      <c r="BI30" s="29" t="e">
        <f>SQRT(BE30^2+#REF!^2)</f>
        <v>#REF!</v>
      </c>
      <c r="BJ30" s="7" t="e">
        <f>BF30*#REF!*#REF!</f>
        <v>#REF!</v>
      </c>
      <c r="BK30" t="e">
        <f t="shared" si="19"/>
        <v>#REF!</v>
      </c>
      <c r="BL30" t="e">
        <f t="shared" si="3"/>
        <v>#REF!</v>
      </c>
      <c r="BM30" s="2" t="e">
        <f>SQRT(BK30^2+#REF!^2+#REF!^2)</f>
        <v>#REF!</v>
      </c>
      <c r="BN30" s="31" t="e">
        <f>SQRT(BK30^2+#REF!^2+#REF!^2)</f>
        <v>#REF!</v>
      </c>
      <c r="BO30" s="31" t="e">
        <f>SQRT(BK30^2+#REF!^2)</f>
        <v>#REF!</v>
      </c>
      <c r="BP30" s="7" t="e">
        <f>BL30*#REF!*#REF!</f>
        <v>#REF!</v>
      </c>
      <c r="BQ30" t="e">
        <f t="shared" si="20"/>
        <v>#REF!</v>
      </c>
      <c r="BR30" t="e">
        <f t="shared" si="4"/>
        <v>#REF!</v>
      </c>
      <c r="BS30" s="7" t="e">
        <f>SQRT(BQ30^2+#REF!^2+#REF!^2)</f>
        <v>#REF!</v>
      </c>
      <c r="BT30" s="7" t="e">
        <f>SQRT(BQ30^2+#REF!^2+#REF!^2)</f>
        <v>#REF!</v>
      </c>
      <c r="BU30" s="7" t="e">
        <f>SQRT(BQ30^2+#REF!^2)</f>
        <v>#REF!</v>
      </c>
      <c r="BV30" s="7" t="e">
        <f>BR30*#REF!*#REF!</f>
        <v>#REF!</v>
      </c>
      <c r="BW30" t="e">
        <f t="shared" si="21"/>
        <v>#REF!</v>
      </c>
      <c r="BX30" s="7" t="e">
        <f t="shared" si="5"/>
        <v>#REF!</v>
      </c>
      <c r="BY30" s="2" t="e">
        <f>SQRT(BW30^2+#REF!^2+#REF!^2)</f>
        <v>#REF!</v>
      </c>
      <c r="BZ30" s="29" t="e">
        <f>SQRT(BW30^2+#REF!^2+#REF!^2)</f>
        <v>#REF!</v>
      </c>
      <c r="CA30" s="29" t="e">
        <f>SQRT(BW30^2+#REF!^2+#REF!^2)</f>
        <v>#REF!</v>
      </c>
      <c r="CB30" s="29" t="e">
        <f>SQRT(BW30^2+#REF!^2)</f>
        <v>#REF!</v>
      </c>
      <c r="CC30" s="7" t="e">
        <f>BX30*#REF!*#REF!</f>
        <v>#REF!</v>
      </c>
      <c r="CD30" s="17">
        <v>0.35</v>
      </c>
      <c r="CE30" s="17">
        <v>0.94</v>
      </c>
      <c r="CF30" s="17">
        <v>0.13</v>
      </c>
      <c r="CG30" s="17">
        <v>0.47</v>
      </c>
      <c r="CH30" s="17">
        <v>1.05</v>
      </c>
      <c r="CI30" s="17">
        <v>0.21</v>
      </c>
      <c r="CJ30" s="17">
        <v>0.09</v>
      </c>
      <c r="CK30" s="17">
        <v>0.38</v>
      </c>
      <c r="CL30" s="17">
        <v>0.5</v>
      </c>
      <c r="CM30" s="17">
        <v>-0.32</v>
      </c>
      <c r="CN30" s="17">
        <v>0.17</v>
      </c>
      <c r="CO30" s="17">
        <v>-0.04</v>
      </c>
      <c r="CP30" s="17">
        <v>0.15</v>
      </c>
      <c r="CQ30" s="17">
        <v>0.31</v>
      </c>
      <c r="CR30" s="17">
        <v>2.3199999999999998</v>
      </c>
      <c r="CS30" s="17">
        <v>2.3199999999999998</v>
      </c>
      <c r="CT30">
        <v>-0.05</v>
      </c>
      <c r="CU30">
        <v>1</v>
      </c>
    </row>
    <row r="31" spans="1:99">
      <c r="A31" s="47" t="s">
        <v>92</v>
      </c>
      <c r="B31">
        <v>-1</v>
      </c>
      <c r="C31">
        <v>-0.33</v>
      </c>
      <c r="D31">
        <v>-1</v>
      </c>
      <c r="E31">
        <v>-0.67</v>
      </c>
      <c r="F31">
        <v>-0.67</v>
      </c>
      <c r="G31">
        <v>-1</v>
      </c>
      <c r="H31">
        <v>-1</v>
      </c>
      <c r="I31">
        <v>-1</v>
      </c>
      <c r="J31">
        <v>-1</v>
      </c>
      <c r="K31">
        <v>-0.67</v>
      </c>
      <c r="L31">
        <v>-0.67</v>
      </c>
      <c r="M31" s="1"/>
      <c r="N31" s="50">
        <v>-0.67</v>
      </c>
      <c r="O31">
        <f t="shared" si="6"/>
        <v>-0.80666666666666664</v>
      </c>
      <c r="P31" s="2">
        <f t="shared" si="7"/>
        <v>-0.83499999999999996</v>
      </c>
      <c r="Q31">
        <f t="shared" si="8"/>
        <v>0.22256085310164817</v>
      </c>
      <c r="R31" s="2">
        <f t="shared" si="9"/>
        <v>0.16499999999999998</v>
      </c>
      <c r="S31" s="5"/>
      <c r="T31" s="10">
        <f t="shared" si="10"/>
        <v>11</v>
      </c>
      <c r="U31" s="16">
        <f t="shared" si="11"/>
        <v>1</v>
      </c>
      <c r="V31" s="10">
        <f t="shared" si="12"/>
        <v>0</v>
      </c>
      <c r="W31" s="6">
        <f t="shared" si="0"/>
        <v>122</v>
      </c>
      <c r="Z31" s="1"/>
      <c r="AA31" s="5"/>
      <c r="AD31" s="1"/>
      <c r="AE31" s="5"/>
      <c r="AH31" s="1"/>
      <c r="AI31" s="5"/>
      <c r="AL31" s="1"/>
      <c r="AM31" s="5"/>
      <c r="AN31" s="2"/>
      <c r="AP31" s="19" t="e">
        <f>MEDIAN(B31,#REF!,#REF!,F31,J31,M31,R31,V31,Z31,AD31,AH31,AL31)</f>
        <v>#REF!</v>
      </c>
      <c r="AQ31" t="e">
        <f>STDEV(#REF!,#REF!,F31,J31,M31,R31,V31,Z31,AD31,AH31,AL31)</f>
        <v>#REF!</v>
      </c>
      <c r="AR31" t="e">
        <f t="shared" si="13"/>
        <v>#REF!</v>
      </c>
      <c r="AS31" t="e">
        <f t="shared" si="14"/>
        <v>#REF!</v>
      </c>
      <c r="AY31" s="10" t="e">
        <f>IF(B31&lt;-0.6,1,0)+IF(#REF!&lt;-0.6,1,0)+IF(#REF!&lt;-0.6,1,0)+IF(F31&lt;-0.6,1,0)+IF(M31&lt;-0.6,1,0)+IF(R31&lt;-0.6,1,0)+IF(Z31&lt;-0.6,1,0)+IF(AD31&lt;-0.6,1,0)+IF(AH31&lt;-0.6,1,0)+IF(AL31&lt;-0.6,1,0)</f>
        <v>#REF!</v>
      </c>
      <c r="AZ31" s="14" t="e">
        <f t="shared" si="15"/>
        <v>#REF!</v>
      </c>
      <c r="BA31" s="10" t="e">
        <f>IF(B31&gt;0.6,1,0)+IF(#REF!&gt;0.6,1,0)+IF(#REF!&gt;0.6,1,0)+IF(F31&gt;0.6,1,0)+IF(M31&gt;0.6,1,0)+IF(R31&gt;0.6,1,0)+IF(Z31&gt;0.6,1,0)+IF(AD31&gt;0.6,1,0)+IF(AH31&gt;0.6,1,0)+IF(AL31&gt;0.6,1,0)</f>
        <v>#REF!</v>
      </c>
      <c r="BB31" s="6" t="e">
        <f t="shared" si="1"/>
        <v>#REF!</v>
      </c>
      <c r="BC31">
        <f t="shared" si="16"/>
        <v>-0.40668480000000007</v>
      </c>
      <c r="BD31" t="e">
        <f t="shared" si="17"/>
        <v>#REF!</v>
      </c>
      <c r="BE31" s="1" t="e">
        <f t="shared" si="18"/>
        <v>#REF!</v>
      </c>
      <c r="BF31" t="e">
        <f t="shared" si="2"/>
        <v>#REF!</v>
      </c>
      <c r="BG31" s="7" t="e">
        <f>SQRT(BE31^2+#REF!^2+#REF!^2)</f>
        <v>#REF!</v>
      </c>
      <c r="BH31" s="7" t="e">
        <f>SQRT(BE31^2+#REF!^2+#REF!^2)</f>
        <v>#REF!</v>
      </c>
      <c r="BI31" s="29" t="e">
        <f>SQRT(BE31^2+#REF!^2)</f>
        <v>#REF!</v>
      </c>
      <c r="BJ31" s="7" t="e">
        <f>BF31*#REF!*#REF!</f>
        <v>#REF!</v>
      </c>
      <c r="BK31" t="e">
        <f t="shared" si="19"/>
        <v>#REF!</v>
      </c>
      <c r="BL31" t="e">
        <f t="shared" si="3"/>
        <v>#REF!</v>
      </c>
      <c r="BM31" s="2" t="e">
        <f>SQRT(BK31^2+#REF!^2+#REF!^2)</f>
        <v>#REF!</v>
      </c>
      <c r="BN31" s="31" t="e">
        <f>SQRT(BK31^2+#REF!^2+#REF!^2)</f>
        <v>#REF!</v>
      </c>
      <c r="BO31" s="31" t="e">
        <f>SQRT(BK31^2+#REF!^2)</f>
        <v>#REF!</v>
      </c>
      <c r="BP31" s="7" t="e">
        <f>BL31*#REF!*#REF!</f>
        <v>#REF!</v>
      </c>
      <c r="BQ31" t="e">
        <f t="shared" si="20"/>
        <v>#REF!</v>
      </c>
      <c r="BR31" t="e">
        <f t="shared" si="4"/>
        <v>#REF!</v>
      </c>
      <c r="BS31" s="7" t="e">
        <f>SQRT(BQ31^2+#REF!^2+#REF!^2)</f>
        <v>#REF!</v>
      </c>
      <c r="BT31" s="7" t="e">
        <f>SQRT(BQ31^2+#REF!^2+#REF!^2)</f>
        <v>#REF!</v>
      </c>
      <c r="BU31" s="7" t="e">
        <f>SQRT(BQ31^2+#REF!^2)</f>
        <v>#REF!</v>
      </c>
      <c r="BV31" s="7" t="e">
        <f>BR31*#REF!*#REF!</f>
        <v>#REF!</v>
      </c>
      <c r="BW31" t="e">
        <f t="shared" si="21"/>
        <v>#REF!</v>
      </c>
      <c r="BX31" s="7" t="e">
        <f t="shared" si="5"/>
        <v>#REF!</v>
      </c>
      <c r="BY31" s="2" t="e">
        <f>SQRT(BW31^2+#REF!^2+#REF!^2)</f>
        <v>#REF!</v>
      </c>
      <c r="BZ31" s="29" t="e">
        <f>SQRT(BW31^2+#REF!^2+#REF!^2)</f>
        <v>#REF!</v>
      </c>
      <c r="CA31" s="29" t="e">
        <f>SQRT(BW31^2+#REF!^2+#REF!^2)</f>
        <v>#REF!</v>
      </c>
      <c r="CB31" s="29" t="e">
        <f>SQRT(BW31^2+#REF!^2)</f>
        <v>#REF!</v>
      </c>
      <c r="CC31" s="7" t="e">
        <f>BX31*#REF!*#REF!</f>
        <v>#REF!</v>
      </c>
      <c r="CD31" s="17">
        <v>0.18</v>
      </c>
      <c r="CE31" s="17">
        <v>0.86</v>
      </c>
      <c r="CF31" s="17">
        <v>0.11</v>
      </c>
      <c r="CG31" s="17">
        <v>0.3</v>
      </c>
      <c r="CH31" s="17">
        <v>0.93</v>
      </c>
      <c r="CI31" s="17">
        <v>0.2</v>
      </c>
      <c r="CJ31" s="17">
        <v>0.19</v>
      </c>
      <c r="CK31" s="17">
        <v>0.3</v>
      </c>
      <c r="CL31" s="17">
        <v>0.55000000000000004</v>
      </c>
      <c r="CM31" s="17">
        <v>-7.0000000000000007E-2</v>
      </c>
      <c r="CN31" s="17">
        <v>0.19</v>
      </c>
      <c r="CO31" s="17">
        <v>-7.0000000000000007E-2</v>
      </c>
      <c r="CP31" s="17">
        <v>0.18</v>
      </c>
      <c r="CQ31" s="17">
        <v>0.38</v>
      </c>
      <c r="CR31" s="17">
        <v>2.09</v>
      </c>
      <c r="CS31" s="17">
        <v>2.09</v>
      </c>
      <c r="CT31">
        <v>-0.08</v>
      </c>
      <c r="CU31">
        <v>0.71</v>
      </c>
    </row>
    <row r="32" spans="1:99">
      <c r="A32" s="47" t="s">
        <v>93</v>
      </c>
      <c r="B32">
        <v>-1</v>
      </c>
      <c r="C32">
        <v>-0.67</v>
      </c>
      <c r="D32">
        <v>-1</v>
      </c>
      <c r="E32">
        <v>-1</v>
      </c>
      <c r="F32">
        <v>-0.67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 s="1"/>
      <c r="N32" s="50">
        <v>-1</v>
      </c>
      <c r="O32">
        <f t="shared" si="6"/>
        <v>-0.94499999999999995</v>
      </c>
      <c r="P32" s="2">
        <f t="shared" si="7"/>
        <v>-1</v>
      </c>
      <c r="Q32">
        <f t="shared" si="8"/>
        <v>0.12845232578665183</v>
      </c>
      <c r="R32" s="2">
        <f t="shared" si="9"/>
        <v>0</v>
      </c>
      <c r="S32" s="5"/>
      <c r="T32" s="10">
        <f t="shared" si="10"/>
        <v>12</v>
      </c>
      <c r="U32" s="16">
        <f t="shared" si="11"/>
        <v>0</v>
      </c>
      <c r="V32" s="10">
        <f t="shared" si="12"/>
        <v>0</v>
      </c>
      <c r="W32">
        <f t="shared" si="0"/>
        <v>144</v>
      </c>
      <c r="Z32" s="1"/>
      <c r="AA32" s="5"/>
      <c r="AD32" s="1"/>
      <c r="AE32" s="5"/>
      <c r="AH32" s="1"/>
      <c r="AI32" s="5"/>
      <c r="AL32" s="1"/>
      <c r="AM32" s="5"/>
      <c r="AN32" s="2"/>
      <c r="AP32" s="19" t="e">
        <f>MEDIAN(B32,#REF!,#REF!,F32,J32,M32,R32,V32,Z32,AD32,AH32,AL32)</f>
        <v>#REF!</v>
      </c>
      <c r="AQ32" t="e">
        <f>STDEV(#REF!,#REF!,F32,J32,M32,R32,V32,Z32,AD32,AH32,AL32)</f>
        <v>#REF!</v>
      </c>
      <c r="AR32" t="e">
        <f t="shared" si="13"/>
        <v>#REF!</v>
      </c>
      <c r="AS32" t="e">
        <f t="shared" si="14"/>
        <v>#REF!</v>
      </c>
      <c r="AY32" s="10" t="e">
        <f>IF(B32&lt;-0.6,1,0)+IF(#REF!&lt;-0.6,1,0)+IF(#REF!&lt;-0.6,1,0)+IF(F32&lt;-0.6,1,0)+IF(M32&lt;-0.6,1,0)+IF(R32&lt;-0.6,1,0)+IF(Z32&lt;-0.6,1,0)+IF(AD32&lt;-0.6,1,0)+IF(AH32&lt;-0.6,1,0)+IF(AL32&lt;-0.6,1,0)</f>
        <v>#REF!</v>
      </c>
      <c r="AZ32" s="14" t="e">
        <f t="shared" si="15"/>
        <v>#REF!</v>
      </c>
      <c r="BA32" s="10" t="e">
        <f>IF(B32&gt;0.6,1,0)+IF(#REF!&gt;0.6,1,0)+IF(#REF!&gt;0.6,1,0)+IF(F32&gt;0.6,1,0)+IF(M32&gt;0.6,1,0)+IF(R32&gt;0.6,1,0)+IF(Z32&gt;0.6,1,0)+IF(AD32&gt;0.6,1,0)+IF(AH32&gt;0.6,1,0)+IF(AL32&gt;0.6,1,0)</f>
        <v>#REF!</v>
      </c>
      <c r="BB32" t="e">
        <f t="shared" si="1"/>
        <v>#REF!</v>
      </c>
      <c r="BC32">
        <f t="shared" si="16"/>
        <v>-0.20610719999999993</v>
      </c>
      <c r="BD32" t="e">
        <f t="shared" si="17"/>
        <v>#REF!</v>
      </c>
      <c r="BE32" s="20" t="e">
        <f t="shared" si="18"/>
        <v>#REF!</v>
      </c>
      <c r="BF32" t="e">
        <f t="shared" si="2"/>
        <v>#REF!</v>
      </c>
      <c r="BG32" s="7" t="e">
        <f>SQRT(BE32^2+#REF!^2+#REF!^2)</f>
        <v>#REF!</v>
      </c>
      <c r="BH32" s="7" t="e">
        <f>SQRT(BE32^2+#REF!^2+#REF!^2)</f>
        <v>#REF!</v>
      </c>
      <c r="BI32" s="29" t="e">
        <f>SQRT(BE32^2+#REF!^2)</f>
        <v>#REF!</v>
      </c>
      <c r="BJ32" s="7" t="e">
        <f>BF32*#REF!*#REF!</f>
        <v>#REF!</v>
      </c>
      <c r="BK32" t="e">
        <f t="shared" si="19"/>
        <v>#REF!</v>
      </c>
      <c r="BL32" t="e">
        <f t="shared" si="3"/>
        <v>#REF!</v>
      </c>
      <c r="BM32" s="2" t="e">
        <f>SQRT(BK32^2+#REF!^2+#REF!^2)</f>
        <v>#REF!</v>
      </c>
      <c r="BN32" s="31" t="e">
        <f>SQRT(BK32^2+#REF!^2+#REF!^2)</f>
        <v>#REF!</v>
      </c>
      <c r="BO32" s="31" t="e">
        <f>SQRT(BK32^2+#REF!^2)</f>
        <v>#REF!</v>
      </c>
      <c r="BP32" s="7" t="e">
        <f>BL32*#REF!*#REF!</f>
        <v>#REF!</v>
      </c>
      <c r="BQ32" t="e">
        <f t="shared" si="20"/>
        <v>#REF!</v>
      </c>
      <c r="BR32" t="e">
        <f t="shared" si="4"/>
        <v>#REF!</v>
      </c>
      <c r="BS32" s="7" t="e">
        <f>SQRT(BQ32^2+#REF!^2+#REF!^2)</f>
        <v>#REF!</v>
      </c>
      <c r="BT32" s="7" t="e">
        <f>SQRT(BQ32^2+#REF!^2+#REF!^2)</f>
        <v>#REF!</v>
      </c>
      <c r="BU32" s="7" t="e">
        <f>SQRT(BQ32^2+#REF!^2)</f>
        <v>#REF!</v>
      </c>
      <c r="BV32" s="7" t="e">
        <f>BR32*#REF!*#REF!</f>
        <v>#REF!</v>
      </c>
      <c r="BW32" t="e">
        <f t="shared" si="21"/>
        <v>#REF!</v>
      </c>
      <c r="BX32" s="7" t="e">
        <f t="shared" si="5"/>
        <v>#REF!</v>
      </c>
      <c r="BY32" s="2" t="e">
        <f>SQRT(BW32^2+#REF!^2+#REF!^2)</f>
        <v>#REF!</v>
      </c>
      <c r="BZ32" s="29" t="e">
        <f>SQRT(BW32^2+#REF!^2+#REF!^2)</f>
        <v>#REF!</v>
      </c>
      <c r="CA32" s="29" t="e">
        <f>SQRT(BW32^2+#REF!^2+#REF!^2)</f>
        <v>#REF!</v>
      </c>
      <c r="CB32" s="29" t="e">
        <f>SQRT(BW32^2+#REF!^2)</f>
        <v>#REF!</v>
      </c>
      <c r="CC32" s="7" t="e">
        <f>BX32*#REF!*#REF!</f>
        <v>#REF!</v>
      </c>
      <c r="CD32" s="17">
        <v>0.35</v>
      </c>
      <c r="CE32" s="17">
        <v>1.04</v>
      </c>
      <c r="CF32" s="17">
        <v>0.1</v>
      </c>
      <c r="CG32" s="17">
        <v>0.39</v>
      </c>
      <c r="CH32" s="17">
        <v>1.05</v>
      </c>
      <c r="CI32" s="17">
        <v>0.16</v>
      </c>
      <c r="CJ32" s="17">
        <v>0.06</v>
      </c>
      <c r="CK32" s="17">
        <v>0.15</v>
      </c>
      <c r="CL32" s="17">
        <v>0.64</v>
      </c>
      <c r="CM32" s="17">
        <v>0.1</v>
      </c>
      <c r="CN32" s="17">
        <v>0.19</v>
      </c>
      <c r="CO32" s="17">
        <v>-7.0000000000000007E-2</v>
      </c>
      <c r="CP32" s="17">
        <v>0.14000000000000001</v>
      </c>
      <c r="CQ32" s="17">
        <v>0.35</v>
      </c>
      <c r="CR32" s="17">
        <v>1</v>
      </c>
      <c r="CS32" s="17">
        <v>1.06</v>
      </c>
      <c r="CT32">
        <v>-0.06</v>
      </c>
      <c r="CU32">
        <v>0.91</v>
      </c>
    </row>
    <row r="33" spans="1:99">
      <c r="A33" s="47" t="s">
        <v>94</v>
      </c>
      <c r="B33">
        <v>-0.67</v>
      </c>
      <c r="C33">
        <v>-0.33</v>
      </c>
      <c r="D33">
        <v>-1</v>
      </c>
      <c r="E33">
        <v>-0.67</v>
      </c>
      <c r="F33">
        <v>-0.33</v>
      </c>
      <c r="G33">
        <v>-0.67</v>
      </c>
      <c r="H33">
        <v>-1</v>
      </c>
      <c r="I33">
        <v>-0.67</v>
      </c>
      <c r="J33">
        <v>-0.67</v>
      </c>
      <c r="K33">
        <v>-0.33</v>
      </c>
      <c r="L33">
        <v>-0.33</v>
      </c>
      <c r="M33" s="1"/>
      <c r="N33" s="50">
        <v>0.33</v>
      </c>
      <c r="O33">
        <f t="shared" si="6"/>
        <v>-0.52833333333333332</v>
      </c>
      <c r="P33" s="2">
        <f t="shared" si="7"/>
        <v>-0.67</v>
      </c>
      <c r="Q33">
        <f t="shared" si="8"/>
        <v>0.36173403924916342</v>
      </c>
      <c r="R33" s="2">
        <f t="shared" si="9"/>
        <v>0.17</v>
      </c>
      <c r="S33" s="5"/>
      <c r="T33" s="10">
        <f t="shared" si="10"/>
        <v>7</v>
      </c>
      <c r="U33" s="16">
        <f t="shared" si="11"/>
        <v>5</v>
      </c>
      <c r="V33" s="10">
        <f t="shared" si="12"/>
        <v>0</v>
      </c>
      <c r="W33">
        <f t="shared" si="0"/>
        <v>74</v>
      </c>
      <c r="Z33" s="1"/>
      <c r="AA33" s="5"/>
      <c r="AD33" s="1"/>
      <c r="AE33" s="5"/>
      <c r="AH33" s="1"/>
      <c r="AI33" s="5"/>
      <c r="AL33" s="1"/>
      <c r="AM33" s="5"/>
      <c r="AN33" s="2"/>
      <c r="AP33" s="19" t="e">
        <f>MEDIAN(B33,#REF!,#REF!,F33,J33,M33,R33,V33,Z33,AD33,AH33,AL33)</f>
        <v>#REF!</v>
      </c>
      <c r="AQ33" t="e">
        <f>STDEV(#REF!,#REF!,F33,J33,M33,R33,V33,Z33,AD33,AH33,AL33)</f>
        <v>#REF!</v>
      </c>
      <c r="AR33" t="e">
        <f t="shared" si="13"/>
        <v>#REF!</v>
      </c>
      <c r="AS33" t="e">
        <f t="shared" si="14"/>
        <v>#REF!</v>
      </c>
      <c r="AY33" s="10" t="e">
        <f>IF(B33&lt;-0.6,1,0)+IF(#REF!&lt;-0.6,1,0)+IF(#REF!&lt;-0.6,1,0)+IF(F33&lt;-0.6,1,0)+IF(M33&lt;-0.6,1,0)+IF(R33&lt;-0.6,1,0)+IF(Z33&lt;-0.6,1,0)+IF(AD33&lt;-0.6,1,0)+IF(AH33&lt;-0.6,1,0)+IF(AL33&lt;-0.6,1,0)</f>
        <v>#REF!</v>
      </c>
      <c r="AZ33" s="15" t="e">
        <f t="shared" si="15"/>
        <v>#REF!</v>
      </c>
      <c r="BA33" s="10" t="e">
        <f>IF(B33&gt;0.6,1,0)+IF(#REF!&gt;0.6,1,0)+IF(#REF!&gt;0.6,1,0)+IF(F33&gt;0.6,1,0)+IF(M33&gt;0.6,1,0)+IF(R33&gt;0.6,1,0)+IF(Z33&gt;0.6,1,0)+IF(AD33&gt;0.6,1,0)+IF(AH33&gt;0.6,1,0)+IF(AL33&gt;0.6,1,0)</f>
        <v>#REF!</v>
      </c>
      <c r="BB33" t="e">
        <f t="shared" si="1"/>
        <v>#REF!</v>
      </c>
      <c r="BC33">
        <f t="shared" si="16"/>
        <v>-0.27296640000000005</v>
      </c>
      <c r="BD33" t="e">
        <f t="shared" si="17"/>
        <v>#REF!</v>
      </c>
      <c r="BE33" s="5" t="e">
        <f t="shared" si="18"/>
        <v>#REF!</v>
      </c>
      <c r="BF33" t="e">
        <f t="shared" si="2"/>
        <v>#REF!</v>
      </c>
      <c r="BG33" s="7" t="e">
        <f>SQRT(BE33^2+#REF!^2+#REF!^2)</f>
        <v>#REF!</v>
      </c>
      <c r="BH33" s="36" t="e">
        <f>SQRT(BE33^2+#REF!^2+#REF!^2)</f>
        <v>#REF!</v>
      </c>
      <c r="BI33" s="36" t="e">
        <f>SQRT(BE33^2+#REF!^2)</f>
        <v>#REF!</v>
      </c>
      <c r="BJ33" s="7" t="e">
        <f>BF33*#REF!*#REF!</f>
        <v>#REF!</v>
      </c>
      <c r="BK33" t="e">
        <f t="shared" si="19"/>
        <v>#REF!</v>
      </c>
      <c r="BL33" t="e">
        <f t="shared" si="3"/>
        <v>#REF!</v>
      </c>
      <c r="BM33" s="2" t="e">
        <f>SQRT(BK33^2+#REF!^2+#REF!^2)</f>
        <v>#REF!</v>
      </c>
      <c r="BN33" s="7" t="e">
        <f>SQRT(BK33^2+#REF!^2+#REF!^2)</f>
        <v>#REF!</v>
      </c>
      <c r="BO33" s="7" t="e">
        <f>SQRT(BK33^2+#REF!^2)</f>
        <v>#REF!</v>
      </c>
      <c r="BP33" s="7" t="e">
        <f>BL33*#REF!*#REF!</f>
        <v>#REF!</v>
      </c>
      <c r="BQ33" t="e">
        <f t="shared" si="20"/>
        <v>#REF!</v>
      </c>
      <c r="BR33" t="e">
        <f t="shared" si="4"/>
        <v>#REF!</v>
      </c>
      <c r="BS33" s="7" t="e">
        <f>SQRT(BQ33^2+#REF!^2+#REF!^2)</f>
        <v>#REF!</v>
      </c>
      <c r="BT33" s="7" t="e">
        <f>SQRT(BQ33^2+#REF!^2+#REF!^2)</f>
        <v>#REF!</v>
      </c>
      <c r="BU33" s="7" t="e">
        <f>SQRT(BQ33^2+#REF!^2)</f>
        <v>#REF!</v>
      </c>
      <c r="BV33" s="7" t="e">
        <f>BR33*#REF!*#REF!</f>
        <v>#REF!</v>
      </c>
      <c r="BW33" t="e">
        <f t="shared" si="21"/>
        <v>#REF!</v>
      </c>
      <c r="BX33" s="7" t="e">
        <f t="shared" si="5"/>
        <v>#REF!</v>
      </c>
      <c r="BY33" s="2" t="e">
        <f>SQRT(BW33^2+#REF!^2+#REF!^2)</f>
        <v>#REF!</v>
      </c>
      <c r="BZ33" s="29" t="e">
        <f>SQRT(BW33^2+#REF!^2+#REF!^2)</f>
        <v>#REF!</v>
      </c>
      <c r="CA33" s="29" t="e">
        <f>SQRT(BW33^2+#REF!^2+#REF!^2)</f>
        <v>#REF!</v>
      </c>
      <c r="CB33" s="29" t="e">
        <f>SQRT(BW33^2+#REF!^2)</f>
        <v>#REF!</v>
      </c>
      <c r="CC33" s="7" t="e">
        <f>BX33*#REF!*#REF!</f>
        <v>#REF!</v>
      </c>
      <c r="CD33" s="17">
        <v>0.43</v>
      </c>
      <c r="CE33" s="17">
        <v>0.98</v>
      </c>
      <c r="CF33" s="17">
        <v>0.13</v>
      </c>
      <c r="CG33" s="17">
        <v>0.44</v>
      </c>
      <c r="CH33" s="17">
        <v>1.0900000000000001</v>
      </c>
      <c r="CI33" s="17">
        <v>0.17</v>
      </c>
      <c r="CJ33" s="17">
        <v>0.05</v>
      </c>
      <c r="CK33" s="17">
        <v>0.34</v>
      </c>
      <c r="CL33" s="17">
        <v>0.8</v>
      </c>
      <c r="CM33" s="17">
        <v>0.21</v>
      </c>
      <c r="CN33" s="17">
        <v>0.21</v>
      </c>
      <c r="CO33" s="17">
        <v>-0.04</v>
      </c>
      <c r="CP33" s="17">
        <v>0.21</v>
      </c>
      <c r="CQ33" s="17">
        <v>0.33</v>
      </c>
      <c r="CR33" s="17">
        <v>2.2999999999999998</v>
      </c>
      <c r="CS33" s="17">
        <v>2.1800000000000002</v>
      </c>
      <c r="CT33">
        <v>0.11</v>
      </c>
      <c r="CU33">
        <v>0.99</v>
      </c>
    </row>
    <row r="34" spans="1:99">
      <c r="A34" s="47" t="s">
        <v>95</v>
      </c>
      <c r="B34">
        <v>-1</v>
      </c>
      <c r="C34">
        <v>0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0.33</v>
      </c>
      <c r="J34">
        <v>-0.67</v>
      </c>
      <c r="K34">
        <v>0.33</v>
      </c>
      <c r="L34">
        <v>-0.67</v>
      </c>
      <c r="M34" s="1"/>
      <c r="N34" s="50">
        <v>-0.67</v>
      </c>
      <c r="O34">
        <f t="shared" si="6"/>
        <v>-0.61249999999999993</v>
      </c>
      <c r="P34" s="2">
        <f t="shared" si="7"/>
        <v>-0.83499999999999996</v>
      </c>
      <c r="Q34">
        <f t="shared" si="8"/>
        <v>0.52765562116351483</v>
      </c>
      <c r="R34" s="2">
        <f t="shared" si="9"/>
        <v>0.24874999999999997</v>
      </c>
      <c r="S34" s="5"/>
      <c r="T34" s="10">
        <f t="shared" si="10"/>
        <v>9</v>
      </c>
      <c r="U34" s="16">
        <f t="shared" si="11"/>
        <v>3</v>
      </c>
      <c r="V34" s="10">
        <f t="shared" si="12"/>
        <v>0</v>
      </c>
      <c r="W34">
        <f t="shared" si="0"/>
        <v>90</v>
      </c>
      <c r="Z34" s="1"/>
      <c r="AA34" s="5"/>
      <c r="AD34" s="1"/>
      <c r="AE34" s="5"/>
      <c r="AH34" s="1"/>
      <c r="AI34" s="5"/>
      <c r="AL34" s="1"/>
      <c r="AM34" s="5"/>
      <c r="AN34" s="2"/>
      <c r="AP34" s="19" t="e">
        <f>MEDIAN(B34,#REF!,#REF!,F34,J34,M34,R34,V34,Z34,AD34,AH34,AL34)</f>
        <v>#REF!</v>
      </c>
      <c r="AQ34" t="e">
        <f>STDEV(#REF!,#REF!,F34,J34,M34,R34,V34,Z34,AD34,AH34,AL34)</f>
        <v>#REF!</v>
      </c>
      <c r="AR34" t="e">
        <f t="shared" si="13"/>
        <v>#REF!</v>
      </c>
      <c r="AS34" t="e">
        <f t="shared" si="14"/>
        <v>#REF!</v>
      </c>
      <c r="AY34" s="15" t="e">
        <f>IF(B34&lt;-0.6,1,0)+IF(#REF!&lt;-0.6,1,0)+IF(#REF!&lt;-0.6,1,0)+IF(F34&lt;-0.6,1,0)+IF(M34&lt;-0.6,1,0)+IF(R34&lt;-0.6,1,0)+IF(Z34&lt;-0.6,1,0)+IF(AD34&lt;-0.6,1,0)+IF(AH34&lt;-0.6,1,0)+IF(AL34&lt;-0.6,1,0)</f>
        <v>#REF!</v>
      </c>
      <c r="AZ34" s="14" t="e">
        <f t="shared" si="15"/>
        <v>#REF!</v>
      </c>
      <c r="BA34" s="10" t="e">
        <f>IF(B34&gt;0.6,1,0)+IF(#REF!&gt;0.6,1,0)+IF(#REF!&gt;0.6,1,0)+IF(F34&gt;0.6,1,0)+IF(M34&gt;0.6,1,0)+IF(R34&gt;0.6,1,0)+IF(Z34&gt;0.6,1,0)+IF(AD34&gt;0.6,1,0)+IF(AH34&gt;0.6,1,0)+IF(AL34&gt;0.6,1,0)</f>
        <v>#REF!</v>
      </c>
      <c r="BB34" t="e">
        <f t="shared" si="1"/>
        <v>#REF!</v>
      </c>
      <c r="BC34">
        <f t="shared" si="16"/>
        <v>-5.5296000000000234E-3</v>
      </c>
      <c r="BD34" t="e">
        <f t="shared" si="17"/>
        <v>#REF!</v>
      </c>
      <c r="BE34" s="21" t="e">
        <f t="shared" si="18"/>
        <v>#REF!</v>
      </c>
      <c r="BF34" t="e">
        <f t="shared" si="2"/>
        <v>#REF!</v>
      </c>
      <c r="BG34" s="7" t="e">
        <f>SQRT(BE34^2+#REF!^2+#REF!^2)</f>
        <v>#REF!</v>
      </c>
      <c r="BH34" s="36" t="e">
        <f>SQRT(BE34^2+#REF!^2+#REF!^2)</f>
        <v>#REF!</v>
      </c>
      <c r="BI34" s="36" t="e">
        <f>SQRT(BE34^2+#REF!^2)</f>
        <v>#REF!</v>
      </c>
      <c r="BJ34" s="7" t="e">
        <f>BF34*#REF!*#REF!</f>
        <v>#REF!</v>
      </c>
      <c r="BK34" t="e">
        <f t="shared" si="19"/>
        <v>#REF!</v>
      </c>
      <c r="BL34" t="e">
        <f t="shared" si="3"/>
        <v>#REF!</v>
      </c>
      <c r="BM34" s="2" t="e">
        <f>SQRT(BK34^2+#REF!^2+#REF!^2)</f>
        <v>#REF!</v>
      </c>
      <c r="BN34" s="7" t="e">
        <f>SQRT(BK34^2+#REF!^2+#REF!^2)</f>
        <v>#REF!</v>
      </c>
      <c r="BO34" s="7" t="e">
        <f>SQRT(BK34^2+#REF!^2)</f>
        <v>#REF!</v>
      </c>
      <c r="BP34" s="7" t="e">
        <f>BL34*#REF!*#REF!</f>
        <v>#REF!</v>
      </c>
      <c r="BQ34" t="e">
        <f t="shared" si="20"/>
        <v>#REF!</v>
      </c>
      <c r="BR34" t="e">
        <f t="shared" si="4"/>
        <v>#REF!</v>
      </c>
      <c r="BS34" s="7" t="e">
        <f>SQRT(BQ34^2+#REF!^2+#REF!^2)</f>
        <v>#REF!</v>
      </c>
      <c r="BT34" s="7" t="e">
        <f>SQRT(BQ34^2+#REF!^2+#REF!^2)</f>
        <v>#REF!</v>
      </c>
      <c r="BU34" s="7" t="e">
        <f>SQRT(BQ34^2+#REF!^2)</f>
        <v>#REF!</v>
      </c>
      <c r="BV34" s="7" t="e">
        <f>BR34*#REF!*#REF!</f>
        <v>#REF!</v>
      </c>
      <c r="BW34" t="e">
        <f t="shared" si="21"/>
        <v>#REF!</v>
      </c>
      <c r="BX34" s="7" t="e">
        <f t="shared" si="5"/>
        <v>#REF!</v>
      </c>
      <c r="BY34" s="2" t="e">
        <f>SQRT(BW34^2+#REF!^2+#REF!^2)</f>
        <v>#REF!</v>
      </c>
      <c r="BZ34" s="29" t="e">
        <f>SQRT(BW34^2+#REF!^2+#REF!^2)</f>
        <v>#REF!</v>
      </c>
      <c r="CA34" s="29" t="e">
        <f>SQRT(BW34^2+#REF!^2+#REF!^2)</f>
        <v>#REF!</v>
      </c>
      <c r="CB34" s="29" t="e">
        <f>SQRT(BW34^2+#REF!^2)</f>
        <v>#REF!</v>
      </c>
      <c r="CC34" s="7" t="e">
        <f>BX34*#REF!*#REF!</f>
        <v>#REF!</v>
      </c>
      <c r="CD34" s="17">
        <v>0.49</v>
      </c>
      <c r="CE34" s="17">
        <v>1.22</v>
      </c>
      <c r="CF34" s="17">
        <v>0.1</v>
      </c>
      <c r="CG34" s="17">
        <v>0.42</v>
      </c>
      <c r="CH34" s="17">
        <v>1.1100000000000001</v>
      </c>
      <c r="CI34" s="17">
        <v>0.14000000000000001</v>
      </c>
      <c r="CJ34" s="17">
        <v>-0.08</v>
      </c>
      <c r="CK34" s="17">
        <v>-0.05</v>
      </c>
      <c r="CL34" s="17">
        <v>0.45</v>
      </c>
      <c r="CM34" s="17">
        <v>-0.3</v>
      </c>
      <c r="CN34" s="17">
        <v>0.2</v>
      </c>
      <c r="CO34" s="17">
        <v>-0.03</v>
      </c>
      <c r="CP34" s="17">
        <v>0.2</v>
      </c>
      <c r="CQ34" s="17">
        <v>0.32</v>
      </c>
      <c r="CR34" s="17">
        <v>2.0299999999999998</v>
      </c>
      <c r="CS34" s="17">
        <v>2.02</v>
      </c>
      <c r="CT34">
        <v>0.1</v>
      </c>
      <c r="CU34">
        <v>0.92</v>
      </c>
    </row>
    <row r="35" spans="1:99">
      <c r="A35" s="47" t="s">
        <v>96</v>
      </c>
      <c r="B35">
        <v>-1</v>
      </c>
      <c r="C35">
        <v>0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-0.33</v>
      </c>
      <c r="L35">
        <v>-1</v>
      </c>
      <c r="M35" s="1"/>
      <c r="N35" s="50">
        <v>-0.33</v>
      </c>
      <c r="O35">
        <f t="shared" si="6"/>
        <v>-0.80500000000000005</v>
      </c>
      <c r="P35" s="2">
        <f t="shared" si="7"/>
        <v>-1</v>
      </c>
      <c r="Q35">
        <f t="shared" si="8"/>
        <v>0.36200200903510821</v>
      </c>
      <c r="R35" s="2">
        <f t="shared" si="9"/>
        <v>8.3749999999999991E-2</v>
      </c>
      <c r="S35" s="5"/>
      <c r="T35" s="10">
        <f t="shared" si="10"/>
        <v>9</v>
      </c>
      <c r="U35" s="16">
        <f t="shared" si="11"/>
        <v>3</v>
      </c>
      <c r="V35" s="10">
        <f t="shared" si="12"/>
        <v>0</v>
      </c>
      <c r="W35" s="6">
        <f t="shared" si="0"/>
        <v>90</v>
      </c>
      <c r="Z35" s="1"/>
      <c r="AA35" s="5"/>
      <c r="AD35" s="1"/>
      <c r="AE35" s="5"/>
      <c r="AH35" s="1"/>
      <c r="AI35" s="5"/>
      <c r="AL35" s="1"/>
      <c r="AM35" s="5"/>
      <c r="AN35" s="2"/>
      <c r="AP35" s="19" t="e">
        <f>MEDIAN(B35,#REF!,#REF!,F35,J35,M35,R35,V35,Z35,AD35,AH35,AL35)</f>
        <v>#REF!</v>
      </c>
      <c r="AQ35" t="e">
        <f>STDEV(#REF!,#REF!,F35,J35,M35,R35,V35,Z35,AD35,AH35,AL35)</f>
        <v>#REF!</v>
      </c>
      <c r="AR35" t="e">
        <f t="shared" si="13"/>
        <v>#REF!</v>
      </c>
      <c r="AS35" t="e">
        <f t="shared" si="14"/>
        <v>#REF!</v>
      </c>
      <c r="AY35" s="10" t="e">
        <f>IF(B35&lt;-0.6,1,0)+IF(#REF!&lt;-0.6,1,0)+IF(#REF!&lt;-0.6,1,0)+IF(F35&lt;-0.6,1,0)+IF(M35&lt;-0.6,1,0)+IF(R35&lt;-0.6,1,0)+IF(Z35&lt;-0.6,1,0)+IF(AD35&lt;-0.6,1,0)+IF(AH35&lt;-0.6,1,0)+IF(AL35&lt;-0.6,1,0)</f>
        <v>#REF!</v>
      </c>
      <c r="AZ35" s="15" t="e">
        <f t="shared" si="15"/>
        <v>#REF!</v>
      </c>
      <c r="BA35" s="10" t="e">
        <f>IF(B35&gt;0.6,1,0)+IF(#REF!&gt;0.6,1,0)+IF(#REF!&gt;0.6,1,0)+IF(F35&gt;0.6,1,0)+IF(M35&gt;0.6,1,0)+IF(R35&gt;0.6,1,0)+IF(Z35&gt;0.6,1,0)+IF(AD35&gt;0.6,1,0)+IF(AH35&gt;0.6,1,0)+IF(AL35&gt;0.6,1,0)</f>
        <v>#REF!</v>
      </c>
      <c r="BB35" s="6" t="e">
        <f t="shared" si="1"/>
        <v>#REF!</v>
      </c>
      <c r="BC35">
        <f t="shared" si="16"/>
        <v>-0.1169616</v>
      </c>
      <c r="BD35" t="e">
        <f t="shared" si="17"/>
        <v>#REF!</v>
      </c>
      <c r="BE35" s="1" t="e">
        <f t="shared" si="18"/>
        <v>#REF!</v>
      </c>
      <c r="BF35" t="e">
        <f t="shared" si="2"/>
        <v>#REF!</v>
      </c>
      <c r="BG35" s="7" t="e">
        <f>SQRT(BE35^2+#REF!^2+#REF!^2)</f>
        <v>#REF!</v>
      </c>
      <c r="BH35" s="36" t="e">
        <f>SQRT(BE35^2+#REF!^2+#REF!^2)</f>
        <v>#REF!</v>
      </c>
      <c r="BI35" s="36" t="e">
        <f>SQRT(BE35^2+#REF!^2)</f>
        <v>#REF!</v>
      </c>
      <c r="BJ35" s="7" t="e">
        <f>BF35*#REF!*#REF!</f>
        <v>#REF!</v>
      </c>
      <c r="BK35" t="e">
        <f t="shared" si="19"/>
        <v>#REF!</v>
      </c>
      <c r="BL35" t="e">
        <f t="shared" si="3"/>
        <v>#REF!</v>
      </c>
      <c r="BM35" s="2" t="e">
        <f>SQRT(BK35^2+#REF!^2+#REF!^2)</f>
        <v>#REF!</v>
      </c>
      <c r="BN35" s="7" t="e">
        <f>SQRT(BK35^2+#REF!^2+#REF!^2)</f>
        <v>#REF!</v>
      </c>
      <c r="BO35" s="7" t="e">
        <f>SQRT(BK35^2+#REF!^2)</f>
        <v>#REF!</v>
      </c>
      <c r="BP35" s="7" t="e">
        <f>BL35*#REF!*#REF!</f>
        <v>#REF!</v>
      </c>
      <c r="BQ35" t="e">
        <f t="shared" si="20"/>
        <v>#REF!</v>
      </c>
      <c r="BR35" t="e">
        <f t="shared" si="4"/>
        <v>#REF!</v>
      </c>
      <c r="BS35" s="7" t="e">
        <f>SQRT(BQ35^2+#REF!^2+#REF!^2)</f>
        <v>#REF!</v>
      </c>
      <c r="BT35" s="7" t="e">
        <f>SQRT(BQ35^2+#REF!^2+#REF!^2)</f>
        <v>#REF!</v>
      </c>
      <c r="BU35" s="7" t="e">
        <f>SQRT(BQ35^2+#REF!^2)</f>
        <v>#REF!</v>
      </c>
      <c r="BV35" s="7" t="e">
        <f>BR35*#REF!*#REF!</f>
        <v>#REF!</v>
      </c>
      <c r="BW35" t="e">
        <f t="shared" si="21"/>
        <v>#REF!</v>
      </c>
      <c r="BX35" s="7" t="e">
        <f t="shared" si="5"/>
        <v>#REF!</v>
      </c>
      <c r="BY35" s="2" t="e">
        <f>SQRT(BW35^2+#REF!^2+#REF!^2)</f>
        <v>#REF!</v>
      </c>
      <c r="BZ35" s="29" t="e">
        <f>SQRT(BW35^2+#REF!^2+#REF!^2)</f>
        <v>#REF!</v>
      </c>
      <c r="CA35" s="29" t="e">
        <f>SQRT(BW35^2+#REF!^2+#REF!^2)</f>
        <v>#REF!</v>
      </c>
      <c r="CB35" s="29" t="e">
        <f>SQRT(BW35^2+#REF!^2)</f>
        <v>#REF!</v>
      </c>
      <c r="CC35" s="7" t="e">
        <f>BX35*#REF!*#REF!</f>
        <v>#REF!</v>
      </c>
      <c r="CD35" s="17">
        <v>0.39</v>
      </c>
      <c r="CE35" s="17">
        <v>1.1200000000000001</v>
      </c>
      <c r="CF35" s="17">
        <v>0.11</v>
      </c>
      <c r="CG35" s="17">
        <v>0.44</v>
      </c>
      <c r="CH35" s="17">
        <v>1.05</v>
      </c>
      <c r="CI35" s="17">
        <v>0.18</v>
      </c>
      <c r="CJ35" s="17">
        <v>0.03</v>
      </c>
      <c r="CK35" s="17">
        <v>0.02</v>
      </c>
      <c r="CL35" s="17">
        <v>0.57999999999999996</v>
      </c>
      <c r="CM35" s="17">
        <v>-0.01</v>
      </c>
      <c r="CN35" s="17">
        <v>0.23</v>
      </c>
      <c r="CO35" s="17">
        <v>-0.03</v>
      </c>
      <c r="CP35" s="17">
        <v>0.23</v>
      </c>
      <c r="CQ35" s="17">
        <v>0.38</v>
      </c>
      <c r="CR35" s="17">
        <v>1.77</v>
      </c>
      <c r="CS35" s="17">
        <v>1.76</v>
      </c>
      <c r="CT35">
        <v>-0.01</v>
      </c>
      <c r="CU35">
        <v>0.93</v>
      </c>
    </row>
    <row r="36" spans="1:99">
      <c r="A36" s="47" t="s">
        <v>97</v>
      </c>
      <c r="B36">
        <v>-1</v>
      </c>
      <c r="C36">
        <v>-0.67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 s="1"/>
      <c r="N36" s="50">
        <v>-1</v>
      </c>
      <c r="O36">
        <f t="shared" si="6"/>
        <v>-0.97250000000000003</v>
      </c>
      <c r="P36" s="2">
        <f t="shared" si="7"/>
        <v>-1</v>
      </c>
      <c r="Q36">
        <f t="shared" si="8"/>
        <v>9.5262794416288252E-2</v>
      </c>
      <c r="R36" s="2">
        <f t="shared" si="9"/>
        <v>0</v>
      </c>
      <c r="S36" s="5"/>
      <c r="T36" s="10">
        <f t="shared" si="10"/>
        <v>12</v>
      </c>
      <c r="U36" s="16">
        <f t="shared" si="11"/>
        <v>0</v>
      </c>
      <c r="V36" s="10">
        <f t="shared" si="12"/>
        <v>0</v>
      </c>
      <c r="W36">
        <f t="shared" si="0"/>
        <v>144</v>
      </c>
      <c r="Z36" s="1"/>
      <c r="AA36" s="5"/>
      <c r="AD36" s="1"/>
      <c r="AE36" s="5"/>
      <c r="AH36" s="1"/>
      <c r="AI36" s="5"/>
      <c r="AL36" s="1"/>
      <c r="AM36" s="5"/>
      <c r="AN36" s="2"/>
      <c r="AP36" s="19" t="e">
        <f>MEDIAN(B36,#REF!,#REF!,F36,J36,M36,R36,V36,Z36,AD36,AH36,AL36)</f>
        <v>#REF!</v>
      </c>
      <c r="AQ36" t="e">
        <f>STDEV(#REF!,#REF!,F36,J36,M36,R36,V36,Z36,AD36,AH36,AL36)</f>
        <v>#REF!</v>
      </c>
      <c r="AR36" t="e">
        <f t="shared" si="13"/>
        <v>#REF!</v>
      </c>
      <c r="AS36" t="e">
        <f t="shared" si="14"/>
        <v>#REF!</v>
      </c>
      <c r="AY36" s="10" t="e">
        <f>IF(B36&lt;-0.6,1,0)+IF(#REF!&lt;-0.6,1,0)+IF(#REF!&lt;-0.6,1,0)+IF(F36&lt;-0.6,1,0)+IF(M36&lt;-0.6,1,0)+IF(R36&lt;-0.6,1,0)+IF(Z36&lt;-0.6,1,0)+IF(AD36&lt;-0.6,1,0)+IF(AH36&lt;-0.6,1,0)+IF(AL36&lt;-0.6,1,0)</f>
        <v>#REF!</v>
      </c>
      <c r="AZ36" s="14" t="e">
        <f t="shared" si="15"/>
        <v>#REF!</v>
      </c>
      <c r="BA36" s="10" t="e">
        <f>IF(B36&gt;0.6,1,0)+IF(#REF!&gt;0.6,1,0)+IF(#REF!&gt;0.6,1,0)+IF(F36&gt;0.6,1,0)+IF(M36&gt;0.6,1,0)+IF(R36&gt;0.6,1,0)+IF(Z36&gt;0.6,1,0)+IF(AD36&gt;0.6,1,0)+IF(AH36&gt;0.6,1,0)+IF(AL36&gt;0.6,1,0)</f>
        <v>#REF!</v>
      </c>
      <c r="BB36" t="e">
        <f t="shared" si="1"/>
        <v>#REF!</v>
      </c>
      <c r="BC36">
        <f t="shared" si="16"/>
        <v>7.2472800000000115E-2</v>
      </c>
      <c r="BD36" t="e">
        <f t="shared" si="17"/>
        <v>#REF!</v>
      </c>
      <c r="BE36" s="20" t="e">
        <f t="shared" si="18"/>
        <v>#REF!</v>
      </c>
      <c r="BF36" t="e">
        <f t="shared" si="2"/>
        <v>#REF!</v>
      </c>
      <c r="BG36" s="7" t="e">
        <f>SQRT(BE36^2+#REF!^2+#REF!^2)</f>
        <v>#REF!</v>
      </c>
      <c r="BH36" s="36" t="e">
        <f>SQRT(BE36^2+#REF!^2+#REF!^2)</f>
        <v>#REF!</v>
      </c>
      <c r="BI36" s="36" t="e">
        <f>SQRT(BE36^2+#REF!^2)</f>
        <v>#REF!</v>
      </c>
      <c r="BJ36" s="7" t="e">
        <f>BF36*#REF!*#REF!</f>
        <v>#REF!</v>
      </c>
      <c r="BK36" t="e">
        <f t="shared" si="19"/>
        <v>#REF!</v>
      </c>
      <c r="BL36" t="e">
        <f t="shared" si="3"/>
        <v>#REF!</v>
      </c>
      <c r="BM36" s="2" t="e">
        <f>SQRT(BK36^2+#REF!^2+#REF!^2)</f>
        <v>#REF!</v>
      </c>
      <c r="BN36" s="7" t="e">
        <f>SQRT(BK36^2+#REF!^2+#REF!^2)</f>
        <v>#REF!</v>
      </c>
      <c r="BO36" s="7" t="e">
        <f>SQRT(BK36^2+#REF!^2)</f>
        <v>#REF!</v>
      </c>
      <c r="BP36" s="7" t="e">
        <f>BL36*#REF!*#REF!</f>
        <v>#REF!</v>
      </c>
      <c r="BQ36" t="e">
        <f t="shared" si="20"/>
        <v>#REF!</v>
      </c>
      <c r="BR36" t="e">
        <f t="shared" si="4"/>
        <v>#REF!</v>
      </c>
      <c r="BS36" s="7" t="e">
        <f>SQRT(BQ36^2+#REF!^2+#REF!^2)</f>
        <v>#REF!</v>
      </c>
      <c r="BT36" s="7" t="e">
        <f>SQRT(BQ36^2+#REF!^2+#REF!^2)</f>
        <v>#REF!</v>
      </c>
      <c r="BU36" s="7" t="e">
        <f>SQRT(BQ36^2+#REF!^2)</f>
        <v>#REF!</v>
      </c>
      <c r="BV36" s="7" t="e">
        <f>BR36*#REF!*#REF!</f>
        <v>#REF!</v>
      </c>
      <c r="BW36" t="e">
        <f t="shared" si="21"/>
        <v>#REF!</v>
      </c>
      <c r="BX36" s="7" t="e">
        <f t="shared" si="5"/>
        <v>#REF!</v>
      </c>
      <c r="BY36" s="2" t="e">
        <f>SQRT(BW36^2+#REF!^2+#REF!^2)</f>
        <v>#REF!</v>
      </c>
      <c r="BZ36" s="29" t="e">
        <f>SQRT(BW36^2+#REF!^2+#REF!^2)</f>
        <v>#REF!</v>
      </c>
      <c r="CA36" s="29" t="e">
        <f>SQRT(BW36^2+#REF!^2+#REF!^2)</f>
        <v>#REF!</v>
      </c>
      <c r="CB36" s="29" t="e">
        <f>SQRT(BW36^2+#REF!^2)</f>
        <v>#REF!</v>
      </c>
      <c r="CC36" s="7" t="e">
        <f>BX36*#REF!*#REF!</f>
        <v>#REF!</v>
      </c>
      <c r="CD36" s="17">
        <v>0.45</v>
      </c>
      <c r="CE36" s="17">
        <v>1.29</v>
      </c>
      <c r="CF36" s="17">
        <v>0.09</v>
      </c>
      <c r="CG36" s="17">
        <v>0.57999999999999996</v>
      </c>
      <c r="CH36" s="17">
        <v>1.37</v>
      </c>
      <c r="CI36" s="17">
        <v>0.14000000000000001</v>
      </c>
      <c r="CJ36" s="17">
        <v>0.11</v>
      </c>
      <c r="CK36" s="17">
        <v>0.24</v>
      </c>
      <c r="CL36" s="17">
        <v>0.47</v>
      </c>
      <c r="CM36" s="17">
        <v>-0.7</v>
      </c>
      <c r="CN36" s="17">
        <v>0.18</v>
      </c>
      <c r="CO36" s="17">
        <v>-0.05</v>
      </c>
      <c r="CP36" s="17">
        <v>0.15</v>
      </c>
      <c r="CQ36" s="17">
        <v>0.4</v>
      </c>
      <c r="CR36" s="17">
        <v>2.0299999999999998</v>
      </c>
      <c r="CS36" s="17">
        <v>2.0299999999999998</v>
      </c>
      <c r="CT36">
        <v>-0.28999999999999998</v>
      </c>
      <c r="CU36">
        <v>1.65</v>
      </c>
    </row>
    <row r="37" spans="1:99">
      <c r="A37" s="47" t="s">
        <v>98</v>
      </c>
      <c r="B37">
        <v>-1</v>
      </c>
      <c r="C37">
        <v>-0.33</v>
      </c>
      <c r="D37">
        <v>-1</v>
      </c>
      <c r="E37">
        <v>-1</v>
      </c>
      <c r="F37">
        <v>-0.33</v>
      </c>
      <c r="G37">
        <v>-1</v>
      </c>
      <c r="H37">
        <v>-1</v>
      </c>
      <c r="I37">
        <v>-1</v>
      </c>
      <c r="J37">
        <v>-0.67</v>
      </c>
      <c r="K37">
        <v>-0.33</v>
      </c>
      <c r="L37">
        <v>-1</v>
      </c>
      <c r="M37" s="1"/>
      <c r="N37" s="50">
        <v>-0.67</v>
      </c>
      <c r="O37">
        <f t="shared" si="6"/>
        <v>-0.77749999999999997</v>
      </c>
      <c r="P37" s="2">
        <f t="shared" si="7"/>
        <v>-1</v>
      </c>
      <c r="Q37">
        <f t="shared" si="8"/>
        <v>0.29701928312056541</v>
      </c>
      <c r="R37" s="2">
        <f t="shared" si="9"/>
        <v>0.20749999999999996</v>
      </c>
      <c r="S37" s="5"/>
      <c r="T37" s="10">
        <f t="shared" si="10"/>
        <v>9</v>
      </c>
      <c r="U37" s="16">
        <f t="shared" si="11"/>
        <v>3</v>
      </c>
      <c r="V37" s="10">
        <f t="shared" si="12"/>
        <v>0</v>
      </c>
      <c r="W37">
        <f t="shared" si="0"/>
        <v>90</v>
      </c>
      <c r="Z37" s="1"/>
      <c r="AA37" s="5"/>
      <c r="AD37" s="1"/>
      <c r="AE37" s="5"/>
      <c r="AH37" s="1"/>
      <c r="AI37" s="5"/>
      <c r="AL37" s="1"/>
      <c r="AM37" s="5"/>
      <c r="AN37" s="2"/>
      <c r="AP37" s="19" t="e">
        <f>MEDIAN(B37,#REF!,#REF!,F37,J37,M37,R37,V37,Z37,AD37,AH37,AL37)</f>
        <v>#REF!</v>
      </c>
      <c r="AQ37" t="e">
        <f>STDEV(#REF!,#REF!,F37,J37,M37,R37,V37,Z37,AD37,AH37,AL37)</f>
        <v>#REF!</v>
      </c>
      <c r="AR37" t="e">
        <f t="shared" si="13"/>
        <v>#REF!</v>
      </c>
      <c r="AS37" t="e">
        <f t="shared" si="14"/>
        <v>#REF!</v>
      </c>
      <c r="AY37" s="10" t="e">
        <f>IF(B37&lt;-0.6,1,0)+IF(#REF!&lt;-0.6,1,0)+IF(#REF!&lt;-0.6,1,0)+IF(F37&lt;-0.6,1,0)+IF(M37&lt;-0.6,1,0)+IF(R37&lt;-0.6,1,0)+IF(Z37&lt;-0.6,1,0)+IF(AD37&lt;-0.6,1,0)+IF(AH37&lt;-0.6,1,0)+IF(AL37&lt;-0.6,1,0)</f>
        <v>#REF!</v>
      </c>
      <c r="AZ37" s="15" t="e">
        <f t="shared" si="15"/>
        <v>#REF!</v>
      </c>
      <c r="BA37" s="10" t="e">
        <f>IF(B37&gt;0.6,1,0)+IF(#REF!&gt;0.6,1,0)+IF(#REF!&gt;0.6,1,0)+IF(F37&gt;0.6,1,0)+IF(M37&gt;0.6,1,0)+IF(R37&gt;0.6,1,0)+IF(Z37&gt;0.6,1,0)+IF(AD37&gt;0.6,1,0)+IF(AH37&gt;0.6,1,0)+IF(AL37&gt;0.6,1,0)</f>
        <v>#REF!</v>
      </c>
      <c r="BB37" t="e">
        <f t="shared" si="1"/>
        <v>#REF!</v>
      </c>
      <c r="BC37">
        <f t="shared" si="16"/>
        <v>-0.29525280000000009</v>
      </c>
      <c r="BD37" t="e">
        <f t="shared" si="17"/>
        <v>#REF!</v>
      </c>
      <c r="BE37" s="5" t="e">
        <f t="shared" si="18"/>
        <v>#REF!</v>
      </c>
      <c r="BF37" t="e">
        <f t="shared" si="2"/>
        <v>#REF!</v>
      </c>
      <c r="BG37" s="7" t="e">
        <f>SQRT(BE37^2+#REF!^2+#REF!^2)</f>
        <v>#REF!</v>
      </c>
      <c r="BH37" s="7" t="e">
        <f>SQRT(BE37^2+#REF!^2+#REF!^2)</f>
        <v>#REF!</v>
      </c>
      <c r="BI37" s="29" t="e">
        <f>SQRT(BE37^2+#REF!^2)</f>
        <v>#REF!</v>
      </c>
      <c r="BJ37" s="7" t="e">
        <f>BF37*#REF!*#REF!</f>
        <v>#REF!</v>
      </c>
      <c r="BK37" t="e">
        <f t="shared" si="19"/>
        <v>#REF!</v>
      </c>
      <c r="BL37" t="e">
        <f t="shared" si="3"/>
        <v>#REF!</v>
      </c>
      <c r="BM37" s="2" t="e">
        <f>SQRT(BK37^2+#REF!^2+#REF!^2)</f>
        <v>#REF!</v>
      </c>
      <c r="BN37" s="7" t="e">
        <f>SQRT(BK37^2+#REF!^2+#REF!^2)</f>
        <v>#REF!</v>
      </c>
      <c r="BO37" s="31" t="e">
        <f>SQRT(BK37^2+#REF!^2)</f>
        <v>#REF!</v>
      </c>
      <c r="BP37" s="7" t="e">
        <f>BL37*#REF!*#REF!</f>
        <v>#REF!</v>
      </c>
      <c r="BQ37" t="e">
        <f t="shared" si="20"/>
        <v>#REF!</v>
      </c>
      <c r="BR37" t="e">
        <f t="shared" si="4"/>
        <v>#REF!</v>
      </c>
      <c r="BS37" s="7" t="e">
        <f>SQRT(BQ37^2+#REF!^2+#REF!^2)</f>
        <v>#REF!</v>
      </c>
      <c r="BT37" s="35" t="e">
        <f>SQRT(BQ37^2+#REF!^2+#REF!^2)</f>
        <v>#REF!</v>
      </c>
      <c r="BU37" s="7" t="e">
        <f>SQRT(BQ37^2+#REF!^2)</f>
        <v>#REF!</v>
      </c>
      <c r="BV37" s="7" t="e">
        <f>BR37*#REF!*#REF!</f>
        <v>#REF!</v>
      </c>
      <c r="BW37" t="e">
        <f t="shared" si="21"/>
        <v>#REF!</v>
      </c>
      <c r="BX37" s="7" t="e">
        <f t="shared" si="5"/>
        <v>#REF!</v>
      </c>
      <c r="BY37" s="2" t="e">
        <f>SQRT(BW37^2+#REF!^2+#REF!^2)</f>
        <v>#REF!</v>
      </c>
      <c r="BZ37" s="29" t="e">
        <f>SQRT(BW37^2+#REF!^2+#REF!^2)</f>
        <v>#REF!</v>
      </c>
      <c r="CA37" s="29" t="e">
        <f>SQRT(BW37^2+#REF!^2+#REF!^2)</f>
        <v>#REF!</v>
      </c>
      <c r="CB37" s="29" t="e">
        <f>SQRT(BW37^2+#REF!^2)</f>
        <v>#REF!</v>
      </c>
      <c r="CC37" s="7" t="e">
        <f>BX37*#REF!*#REF!</f>
        <v>#REF!</v>
      </c>
      <c r="CD37" s="17">
        <v>0.28999999999999998</v>
      </c>
      <c r="CE37" s="17">
        <v>0.96</v>
      </c>
      <c r="CF37" s="17">
        <v>0.13</v>
      </c>
      <c r="CG37" s="17">
        <v>0.86</v>
      </c>
      <c r="CH37" s="17">
        <v>1.1499999999999999</v>
      </c>
      <c r="CI37" s="17">
        <v>0.18</v>
      </c>
      <c r="CJ37" s="17">
        <v>0.27</v>
      </c>
      <c r="CK37" s="17">
        <v>0.62</v>
      </c>
      <c r="CL37" s="17">
        <v>0.47</v>
      </c>
      <c r="CM37" s="17">
        <v>-0.86</v>
      </c>
      <c r="CN37" s="17">
        <v>0.17</v>
      </c>
      <c r="CO37" s="17">
        <v>-0.02</v>
      </c>
      <c r="CP37" s="17">
        <v>0.15</v>
      </c>
      <c r="CQ37" s="17">
        <v>0.3</v>
      </c>
      <c r="CR37" s="17">
        <v>2.98</v>
      </c>
      <c r="CS37" s="17">
        <v>2.97</v>
      </c>
      <c r="CT37">
        <v>-0.11</v>
      </c>
      <c r="CU37">
        <v>1.88</v>
      </c>
    </row>
    <row r="38" spans="1:99">
      <c r="A38" s="47" t="s">
        <v>99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-0.33</v>
      </c>
      <c r="L38">
        <v>-1</v>
      </c>
      <c r="M38" s="1"/>
      <c r="N38" s="50">
        <v>-1</v>
      </c>
      <c r="O38">
        <f t="shared" si="6"/>
        <v>-0.94416666666666671</v>
      </c>
      <c r="P38" s="2">
        <f t="shared" si="7"/>
        <v>-1</v>
      </c>
      <c r="Q38">
        <f t="shared" si="8"/>
        <v>0.19341234017852463</v>
      </c>
      <c r="R38" s="2">
        <f t="shared" si="9"/>
        <v>0</v>
      </c>
      <c r="S38" s="5"/>
      <c r="T38" s="10">
        <f t="shared" si="10"/>
        <v>11</v>
      </c>
      <c r="U38" s="16">
        <f t="shared" si="11"/>
        <v>1</v>
      </c>
      <c r="V38" s="10">
        <f t="shared" si="12"/>
        <v>0</v>
      </c>
      <c r="W38">
        <f t="shared" si="0"/>
        <v>122</v>
      </c>
      <c r="Z38" s="1"/>
      <c r="AA38" s="5"/>
      <c r="AD38" s="1"/>
      <c r="AE38" s="5"/>
      <c r="AH38" s="1"/>
      <c r="AI38" s="5"/>
      <c r="AL38" s="1"/>
      <c r="AM38" s="5"/>
      <c r="AN38" s="2"/>
      <c r="AP38" s="19" t="e">
        <f>MEDIAN(B38,#REF!,#REF!,F38,J38,M38,R38,V38,Z38,AD38,AH38,AL38)</f>
        <v>#REF!</v>
      </c>
      <c r="AQ38" t="e">
        <f>STDEV(#REF!,#REF!,F38,J38,M38,R38,V38,Z38,AD38,AH38,AL38)</f>
        <v>#REF!</v>
      </c>
      <c r="AR38" t="e">
        <f t="shared" si="13"/>
        <v>#REF!</v>
      </c>
      <c r="AS38" t="e">
        <f t="shared" si="14"/>
        <v>#REF!</v>
      </c>
      <c r="AY38" s="10" t="e">
        <f>IF(B38&lt;-0.6,1,0)+IF(#REF!&lt;-0.6,1,0)+IF(#REF!&lt;-0.6,1,0)+IF(F38&lt;-0.6,1,0)+IF(M38&lt;-0.6,1,0)+IF(R38&lt;-0.6,1,0)+IF(Z38&lt;-0.6,1,0)+IF(AD38&lt;-0.6,1,0)+IF(AH38&lt;-0.6,1,0)+IF(AL38&lt;-0.6,1,0)</f>
        <v>#REF!</v>
      </c>
      <c r="AZ38" s="14" t="e">
        <f t="shared" si="15"/>
        <v>#REF!</v>
      </c>
      <c r="BA38" s="10" t="e">
        <f>IF(B38&gt;0.6,1,0)+IF(#REF!&gt;0.6,1,0)+IF(#REF!&gt;0.6,1,0)+IF(F38&gt;0.6,1,0)+IF(M38&gt;0.6,1,0)+IF(R38&gt;0.6,1,0)+IF(Z38&gt;0.6,1,0)+IF(AD38&gt;0.6,1,0)+IF(AH38&gt;0.6,1,0)+IF(AL38&gt;0.6,1,0)</f>
        <v>#REF!</v>
      </c>
      <c r="BB38" t="e">
        <f t="shared" si="1"/>
        <v>#REF!</v>
      </c>
      <c r="BC38">
        <f t="shared" si="16"/>
        <v>-0.1281047999999998</v>
      </c>
      <c r="BD38" t="e">
        <f t="shared" si="17"/>
        <v>#REF!</v>
      </c>
      <c r="BE38" s="21" t="e">
        <f t="shared" si="18"/>
        <v>#REF!</v>
      </c>
      <c r="BF38" t="e">
        <f t="shared" si="2"/>
        <v>#REF!</v>
      </c>
      <c r="BG38" s="7" t="e">
        <f>SQRT(BE38^2+#REF!^2+#REF!^2)</f>
        <v>#REF!</v>
      </c>
      <c r="BH38" s="36" t="e">
        <f>SQRT(BE38^2+#REF!^2+#REF!^2)</f>
        <v>#REF!</v>
      </c>
      <c r="BI38" s="36" t="e">
        <f>SQRT(BE38^2+#REF!^2)</f>
        <v>#REF!</v>
      </c>
      <c r="BJ38" s="7" t="e">
        <f>BF38*#REF!*#REF!</f>
        <v>#REF!</v>
      </c>
      <c r="BK38" t="e">
        <f t="shared" si="19"/>
        <v>#REF!</v>
      </c>
      <c r="BL38" t="e">
        <f t="shared" si="3"/>
        <v>#REF!</v>
      </c>
      <c r="BM38" s="2" t="e">
        <f>SQRT(BK38^2+#REF!^2+#REF!^2)</f>
        <v>#REF!</v>
      </c>
      <c r="BN38" s="7" t="e">
        <f>SQRT(BK38^2+#REF!^2+#REF!^2)</f>
        <v>#REF!</v>
      </c>
      <c r="BO38" s="7" t="e">
        <f>SQRT(BK38^2+#REF!^2)</f>
        <v>#REF!</v>
      </c>
      <c r="BP38" s="7" t="e">
        <f>BL38*#REF!*#REF!</f>
        <v>#REF!</v>
      </c>
      <c r="BQ38" t="e">
        <f t="shared" si="20"/>
        <v>#REF!</v>
      </c>
      <c r="BR38" t="e">
        <f t="shared" si="4"/>
        <v>#REF!</v>
      </c>
      <c r="BS38" s="7" t="e">
        <f>SQRT(BQ38^2+#REF!^2+#REF!^2)</f>
        <v>#REF!</v>
      </c>
      <c r="BT38" s="7" t="e">
        <f>SQRT(BQ38^2+#REF!^2+#REF!^2)</f>
        <v>#REF!</v>
      </c>
      <c r="BU38" s="7" t="e">
        <f>SQRT(BQ38^2+#REF!^2)</f>
        <v>#REF!</v>
      </c>
      <c r="BV38" s="7" t="e">
        <f>BR38*#REF!*#REF!</f>
        <v>#REF!</v>
      </c>
      <c r="BW38" t="e">
        <f t="shared" si="21"/>
        <v>#REF!</v>
      </c>
      <c r="BX38" s="7" t="e">
        <f t="shared" si="5"/>
        <v>#REF!</v>
      </c>
      <c r="BY38" s="2" t="e">
        <f>SQRT(BW38^2+#REF!^2+#REF!^2)</f>
        <v>#REF!</v>
      </c>
      <c r="BZ38" s="29" t="e">
        <f>SQRT(BW38^2+#REF!^2+#REF!^2)</f>
        <v>#REF!</v>
      </c>
      <c r="CA38" s="29" t="e">
        <f>SQRT(BW38^2+#REF!^2+#REF!^2)</f>
        <v>#REF!</v>
      </c>
      <c r="CB38" s="29" t="e">
        <f>SQRT(BW38^2+#REF!^2)</f>
        <v>#REF!</v>
      </c>
      <c r="CC38" s="7" t="e">
        <f>BX38*#REF!*#REF!</f>
        <v>#REF!</v>
      </c>
      <c r="CD38" s="17">
        <v>0.3</v>
      </c>
      <c r="CE38" s="17">
        <v>1.1100000000000001</v>
      </c>
      <c r="CF38" s="17">
        <v>0.14000000000000001</v>
      </c>
      <c r="CG38" s="17">
        <v>0.43</v>
      </c>
      <c r="CH38" s="17">
        <v>1.1399999999999999</v>
      </c>
      <c r="CI38" s="17">
        <v>0.16</v>
      </c>
      <c r="CJ38" s="17">
        <v>0.2</v>
      </c>
      <c r="CK38" s="17">
        <v>0.21</v>
      </c>
      <c r="CL38" s="17">
        <v>0.46</v>
      </c>
      <c r="CM38" s="17">
        <v>-0.84</v>
      </c>
      <c r="CN38" s="17">
        <v>0.18</v>
      </c>
      <c r="CO38" s="17">
        <v>-0.02</v>
      </c>
      <c r="CP38" s="17">
        <v>0.15</v>
      </c>
      <c r="CQ38" s="17">
        <v>0.27</v>
      </c>
      <c r="CR38" s="17">
        <v>2.3199999999999998</v>
      </c>
      <c r="CS38" s="17">
        <v>2.2599999999999998</v>
      </c>
      <c r="CT38">
        <v>-0.12</v>
      </c>
      <c r="CU38">
        <v>1</v>
      </c>
    </row>
    <row r="39" spans="1:99">
      <c r="A39" s="47" t="s">
        <v>100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 s="1"/>
      <c r="N39" s="50">
        <v>-0.67</v>
      </c>
      <c r="O39">
        <f t="shared" si="6"/>
        <v>-0.97250000000000003</v>
      </c>
      <c r="P39" s="2">
        <f t="shared" si="7"/>
        <v>-1</v>
      </c>
      <c r="Q39">
        <f t="shared" si="8"/>
        <v>9.5262794416288238E-2</v>
      </c>
      <c r="R39" s="2">
        <f t="shared" si="9"/>
        <v>0</v>
      </c>
      <c r="S39" s="5"/>
      <c r="T39" s="10">
        <f t="shared" si="10"/>
        <v>12</v>
      </c>
      <c r="U39" s="16">
        <f t="shared" si="11"/>
        <v>0</v>
      </c>
      <c r="V39" s="10">
        <f t="shared" si="12"/>
        <v>0</v>
      </c>
      <c r="W39" s="6">
        <f t="shared" si="0"/>
        <v>144</v>
      </c>
      <c r="Z39" s="1"/>
      <c r="AA39" s="5"/>
      <c r="AD39" s="1"/>
      <c r="AE39" s="5"/>
      <c r="AH39" s="1"/>
      <c r="AI39" s="5"/>
      <c r="AL39" s="1"/>
      <c r="AM39" s="5"/>
      <c r="AN39" s="2"/>
      <c r="AP39" s="19" t="e">
        <f>MEDIAN(B39,#REF!,#REF!,F39,J39,M39,R39,V39,Z39,AD39,AH39,AL39)</f>
        <v>#REF!</v>
      </c>
      <c r="AQ39" t="e">
        <f>STDEV(#REF!,#REF!,F39,J39,M39,R39,V39,Z39,AD39,AH39,AL39)</f>
        <v>#REF!</v>
      </c>
      <c r="AR39" t="e">
        <f t="shared" si="13"/>
        <v>#REF!</v>
      </c>
      <c r="AS39" t="e">
        <f t="shared" si="14"/>
        <v>#REF!</v>
      </c>
      <c r="AY39" s="10" t="e">
        <f>IF(B39&lt;-0.6,1,0)+IF(#REF!&lt;-0.6,1,0)+IF(#REF!&lt;-0.6,1,0)+IF(F39&lt;-0.6,1,0)+IF(M39&lt;-0.6,1,0)+IF(R39&lt;-0.6,1,0)+IF(Z39&lt;-0.6,1,0)+IF(AD39&lt;-0.6,1,0)+IF(AH39&lt;-0.6,1,0)+IF(AL39&lt;-0.6,1,0)</f>
        <v>#REF!</v>
      </c>
      <c r="AZ39" s="14" t="e">
        <f t="shared" si="15"/>
        <v>#REF!</v>
      </c>
      <c r="BA39" s="10" t="e">
        <f>IF(B39&gt;0.6,1,0)+IF(#REF!&gt;0.6,1,0)+IF(#REF!&gt;0.6,1,0)+IF(F39&gt;0.6,1,0)+IF(M39&gt;0.6,1,0)+IF(R39&gt;0.6,1,0)+IF(Z39&gt;0.6,1,0)+IF(AD39&gt;0.6,1,0)+IF(AH39&gt;0.6,1,0)+IF(AL39&gt;0.6,1,0)</f>
        <v>#REF!</v>
      </c>
      <c r="BB39" s="6" t="e">
        <f t="shared" si="1"/>
        <v>#REF!</v>
      </c>
      <c r="BC39">
        <f t="shared" si="16"/>
        <v>0.52934399999999981</v>
      </c>
      <c r="BD39" t="e">
        <f t="shared" si="17"/>
        <v>#REF!</v>
      </c>
      <c r="BE39" s="1" t="e">
        <f t="shared" si="18"/>
        <v>#REF!</v>
      </c>
      <c r="BF39" t="e">
        <f t="shared" si="2"/>
        <v>#REF!</v>
      </c>
      <c r="BG39" s="7" t="e">
        <f>SQRT(BE39^2+#REF!^2+#REF!^2)</f>
        <v>#REF!</v>
      </c>
      <c r="BH39" s="7" t="e">
        <f>SQRT(BE39^2+#REF!^2+#REF!^2)</f>
        <v>#REF!</v>
      </c>
      <c r="BI39" s="29" t="e">
        <f>SQRT(BE39^2+#REF!^2)</f>
        <v>#REF!</v>
      </c>
      <c r="BJ39" s="7" t="e">
        <f>BF39*#REF!*#REF!</f>
        <v>#REF!</v>
      </c>
      <c r="BK39" t="e">
        <f t="shared" si="19"/>
        <v>#REF!</v>
      </c>
      <c r="BL39" t="e">
        <f t="shared" si="3"/>
        <v>#REF!</v>
      </c>
      <c r="BM39" s="2" t="e">
        <f>SQRT(BK39^2+#REF!^2+#REF!^2)</f>
        <v>#REF!</v>
      </c>
      <c r="BN39" s="7" t="e">
        <f>SQRT(BK39^2+#REF!^2+#REF!^2)</f>
        <v>#REF!</v>
      </c>
      <c r="BO39" s="7" t="e">
        <f>SQRT(BK39^2+#REF!^2)</f>
        <v>#REF!</v>
      </c>
      <c r="BP39" s="7" t="e">
        <f>BL39*#REF!*#REF!</f>
        <v>#REF!</v>
      </c>
      <c r="BQ39" t="e">
        <f t="shared" si="20"/>
        <v>#REF!</v>
      </c>
      <c r="BR39" t="e">
        <f t="shared" si="4"/>
        <v>#REF!</v>
      </c>
      <c r="BS39" s="7" t="e">
        <f>SQRT(BQ39^2+#REF!^2+#REF!^2)</f>
        <v>#REF!</v>
      </c>
      <c r="BT39" s="7" t="e">
        <f>SQRT(BQ39^2+#REF!^2+#REF!^2)</f>
        <v>#REF!</v>
      </c>
      <c r="BU39" s="7" t="e">
        <f>SQRT(BQ39^2+#REF!^2)</f>
        <v>#REF!</v>
      </c>
      <c r="BV39" s="7" t="e">
        <f>BR39*#REF!*#REF!</f>
        <v>#REF!</v>
      </c>
      <c r="BW39" t="e">
        <f t="shared" si="21"/>
        <v>#REF!</v>
      </c>
      <c r="BX39" s="7" t="e">
        <f t="shared" si="5"/>
        <v>#REF!</v>
      </c>
      <c r="BY39" s="2" t="e">
        <f>SQRT(BW39^2+#REF!^2+#REF!^2)</f>
        <v>#REF!</v>
      </c>
      <c r="BZ39" s="23" t="e">
        <f>SQRT(BW39^2+#REF!^2+#REF!^2)</f>
        <v>#REF!</v>
      </c>
      <c r="CA39" s="29" t="e">
        <f>SQRT(BW39^2+#REF!^2+#REF!^2)</f>
        <v>#REF!</v>
      </c>
      <c r="CB39" s="34" t="e">
        <f>SQRT(BW39^2+#REF!^2)</f>
        <v>#REF!</v>
      </c>
      <c r="CC39" s="7" t="e">
        <f>BX39*#REF!*#REF!</f>
        <v>#REF!</v>
      </c>
      <c r="CD39" s="17">
        <v>1.25</v>
      </c>
      <c r="CE39" s="17">
        <v>1.7</v>
      </c>
      <c r="CF39" s="17">
        <v>0.1</v>
      </c>
      <c r="CG39" s="17">
        <v>1.39</v>
      </c>
      <c r="CH39" s="17">
        <v>1.75</v>
      </c>
      <c r="CI39" s="17">
        <v>0.13</v>
      </c>
      <c r="CJ39" s="17">
        <v>0.05</v>
      </c>
      <c r="CK39" s="17">
        <v>0.4</v>
      </c>
      <c r="CL39" s="17">
        <v>0.48</v>
      </c>
      <c r="CM39" s="17">
        <v>-0.57999999999999996</v>
      </c>
      <c r="CN39" s="17">
        <v>0.2</v>
      </c>
      <c r="CO39" s="17">
        <v>4.0000000000000013E-4</v>
      </c>
      <c r="CP39" s="17">
        <v>0.18</v>
      </c>
      <c r="CQ39" s="17">
        <v>0.26</v>
      </c>
      <c r="CR39" s="17">
        <v>2.37</v>
      </c>
      <c r="CS39" s="17">
        <v>2.33</v>
      </c>
      <c r="CT39">
        <v>-0.38</v>
      </c>
      <c r="CU39">
        <v>3.15</v>
      </c>
    </row>
    <row r="40" spans="1:99">
      <c r="A40" s="47" t="s">
        <v>101</v>
      </c>
      <c r="B40">
        <v>-1</v>
      </c>
      <c r="C40">
        <v>-0.67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 s="1"/>
      <c r="N40" s="50">
        <v>-1</v>
      </c>
      <c r="O40">
        <f t="shared" si="6"/>
        <v>-0.97250000000000003</v>
      </c>
      <c r="P40" s="2">
        <f t="shared" si="7"/>
        <v>-1</v>
      </c>
      <c r="Q40">
        <f t="shared" si="8"/>
        <v>9.5262794416288252E-2</v>
      </c>
      <c r="R40" s="2">
        <f t="shared" si="9"/>
        <v>0</v>
      </c>
      <c r="S40" s="5"/>
      <c r="T40" s="10">
        <f t="shared" si="10"/>
        <v>12</v>
      </c>
      <c r="U40" s="16">
        <f t="shared" si="11"/>
        <v>0</v>
      </c>
      <c r="V40" s="10">
        <f t="shared" si="12"/>
        <v>0</v>
      </c>
      <c r="W40">
        <f t="shared" si="0"/>
        <v>144</v>
      </c>
      <c r="Z40" s="1"/>
      <c r="AA40" s="5"/>
      <c r="AD40" s="1"/>
      <c r="AE40" s="5"/>
      <c r="AH40" s="1"/>
      <c r="AI40" s="5"/>
      <c r="AL40" s="1"/>
      <c r="AM40" s="5"/>
      <c r="AN40" s="2"/>
      <c r="AP40" s="19" t="e">
        <f>MEDIAN(B40,#REF!,#REF!,F40,J40,M40,R40,V40,Z40,AD40,AH40,AL40)</f>
        <v>#REF!</v>
      </c>
      <c r="AQ40" t="e">
        <f>STDEV(#REF!,#REF!,F40,J40,M40,R40,V40,Z40,AD40,AH40,AL40)</f>
        <v>#REF!</v>
      </c>
      <c r="AR40" t="e">
        <f t="shared" si="13"/>
        <v>#REF!</v>
      </c>
      <c r="AS40" t="e">
        <f t="shared" si="14"/>
        <v>#REF!</v>
      </c>
      <c r="AY40" s="10" t="e">
        <f>IF(B40&lt;-0.6,1,0)+IF(#REF!&lt;-0.6,1,0)+IF(#REF!&lt;-0.6,1,0)+IF(F40&lt;-0.6,1,0)+IF(M40&lt;-0.6,1,0)+IF(R40&lt;-0.6,1,0)+IF(Z40&lt;-0.6,1,0)+IF(AD40&lt;-0.6,1,0)+IF(AH40&lt;-0.6,1,0)+IF(AL40&lt;-0.6,1,0)</f>
        <v>#REF!</v>
      </c>
      <c r="AZ40" s="15" t="e">
        <f t="shared" si="15"/>
        <v>#REF!</v>
      </c>
      <c r="BA40" s="10" t="e">
        <f>IF(B40&gt;0.6,1,0)+IF(#REF!&gt;0.6,1,0)+IF(#REF!&gt;0.6,1,0)+IF(F40&gt;0.6,1,0)+IF(M40&gt;0.6,1,0)+IF(R40&gt;0.6,1,0)+IF(Z40&gt;0.6,1,0)+IF(AD40&gt;0.6,1,0)+IF(AH40&gt;0.6,1,0)+IF(AL40&gt;0.6,1,0)</f>
        <v>#REF!</v>
      </c>
      <c r="BB40" t="e">
        <f t="shared" si="1"/>
        <v>#REF!</v>
      </c>
      <c r="BC40">
        <f t="shared" si="16"/>
        <v>-7.2388800000000142E-2</v>
      </c>
      <c r="BD40" t="e">
        <f t="shared" si="17"/>
        <v>#REF!</v>
      </c>
      <c r="BE40" s="20" t="e">
        <f t="shared" si="18"/>
        <v>#REF!</v>
      </c>
      <c r="BF40" t="e">
        <f t="shared" si="2"/>
        <v>#REF!</v>
      </c>
      <c r="BG40" s="7" t="e">
        <f>SQRT(BE40^2+#REF!^2+#REF!^2)</f>
        <v>#REF!</v>
      </c>
      <c r="BH40" s="36" t="e">
        <f>SQRT(BE40^2+#REF!^2+#REF!^2)</f>
        <v>#REF!</v>
      </c>
      <c r="BI40" s="36" t="e">
        <f>SQRT(BE40^2+#REF!^2)</f>
        <v>#REF!</v>
      </c>
      <c r="BJ40" s="7" t="e">
        <f>BF40*#REF!*#REF!</f>
        <v>#REF!</v>
      </c>
      <c r="BK40" t="e">
        <f t="shared" si="19"/>
        <v>#REF!</v>
      </c>
      <c r="BL40" t="e">
        <f t="shared" si="3"/>
        <v>#REF!</v>
      </c>
      <c r="BM40" s="2" t="e">
        <f>SQRT(BK40^2+#REF!^2+#REF!^2)</f>
        <v>#REF!</v>
      </c>
      <c r="BN40" s="7" t="e">
        <f>SQRT(BK40^2+#REF!^2+#REF!^2)</f>
        <v>#REF!</v>
      </c>
      <c r="BO40" s="7" t="e">
        <f>SQRT(BK40^2+#REF!^2)</f>
        <v>#REF!</v>
      </c>
      <c r="BP40" s="7" t="e">
        <f>BL40*#REF!*#REF!</f>
        <v>#REF!</v>
      </c>
      <c r="BQ40" t="e">
        <f t="shared" si="20"/>
        <v>#REF!</v>
      </c>
      <c r="BR40" t="e">
        <f t="shared" si="4"/>
        <v>#REF!</v>
      </c>
      <c r="BS40" s="7" t="e">
        <f>SQRT(BQ40^2+#REF!^2+#REF!^2)</f>
        <v>#REF!</v>
      </c>
      <c r="BT40" s="7" t="e">
        <f>SQRT(BQ40^2+#REF!^2+#REF!^2)</f>
        <v>#REF!</v>
      </c>
      <c r="BU40" s="7" t="e">
        <f>SQRT(BQ40^2+#REF!^2)</f>
        <v>#REF!</v>
      </c>
      <c r="BV40" s="7" t="e">
        <f>BR40*#REF!*#REF!</f>
        <v>#REF!</v>
      </c>
      <c r="BW40" t="e">
        <f t="shared" si="21"/>
        <v>#REF!</v>
      </c>
      <c r="BX40" s="7" t="e">
        <f t="shared" si="5"/>
        <v>#REF!</v>
      </c>
      <c r="BY40" s="2" t="e">
        <f>SQRT(BW40^2+#REF!^2+#REF!^2)</f>
        <v>#REF!</v>
      </c>
      <c r="BZ40" s="29" t="e">
        <f>SQRT(BW40^2+#REF!^2+#REF!^2)</f>
        <v>#REF!</v>
      </c>
      <c r="CA40" s="29" t="e">
        <f>SQRT(BW40^2+#REF!^2+#REF!^2)</f>
        <v>#REF!</v>
      </c>
      <c r="CB40" s="29" t="e">
        <f>SQRT(BW40^2+#REF!^2)</f>
        <v>#REF!</v>
      </c>
      <c r="CC40" s="7" t="e">
        <f>BX40*#REF!*#REF!</f>
        <v>#REF!</v>
      </c>
      <c r="CD40" s="17">
        <v>0.27</v>
      </c>
      <c r="CE40" s="17">
        <v>1.1599999999999999</v>
      </c>
      <c r="CF40" s="17">
        <v>0.08</v>
      </c>
      <c r="CG40" s="17">
        <v>0.39</v>
      </c>
      <c r="CH40" s="17">
        <v>1.03</v>
      </c>
      <c r="CI40" s="17">
        <v>0.14000000000000001</v>
      </c>
      <c r="CJ40" s="17">
        <v>0.12</v>
      </c>
      <c r="CK40" s="17">
        <v>-0.12</v>
      </c>
      <c r="CL40" s="17">
        <v>0.4</v>
      </c>
      <c r="CM40" s="17">
        <v>0.27</v>
      </c>
      <c r="CN40" s="17">
        <v>0.17</v>
      </c>
      <c r="CO40" s="17">
        <v>-0.01</v>
      </c>
      <c r="CP40" s="17">
        <v>0.13</v>
      </c>
      <c r="CQ40" s="17">
        <v>0.21</v>
      </c>
      <c r="CR40" s="17">
        <v>1.99</v>
      </c>
      <c r="CS40" s="17">
        <v>1.83</v>
      </c>
      <c r="CT40">
        <v>-0.01</v>
      </c>
      <c r="CU40">
        <v>0.89</v>
      </c>
    </row>
    <row r="41" spans="1:99">
      <c r="A41" s="47" t="s">
        <v>102</v>
      </c>
      <c r="B41">
        <v>-1</v>
      </c>
      <c r="C41">
        <v>-0.67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-0.67</v>
      </c>
      <c r="L41">
        <v>-1</v>
      </c>
      <c r="M41" s="1"/>
      <c r="N41" s="50">
        <v>-0.67</v>
      </c>
      <c r="O41">
        <f t="shared" si="6"/>
        <v>-0.91749999999999998</v>
      </c>
      <c r="P41" s="2">
        <f t="shared" si="7"/>
        <v>-1</v>
      </c>
      <c r="Q41">
        <f t="shared" si="8"/>
        <v>0.14924811556599302</v>
      </c>
      <c r="R41" s="2">
        <f t="shared" si="9"/>
        <v>4.1250000000000009E-2</v>
      </c>
      <c r="S41" s="5"/>
      <c r="T41" s="10">
        <f t="shared" si="10"/>
        <v>12</v>
      </c>
      <c r="U41" s="16">
        <f t="shared" si="11"/>
        <v>0</v>
      </c>
      <c r="V41" s="10">
        <f t="shared" si="12"/>
        <v>0</v>
      </c>
      <c r="W41">
        <f t="shared" si="0"/>
        <v>144</v>
      </c>
      <c r="Z41" s="1"/>
      <c r="AA41" s="5"/>
      <c r="AD41" s="1"/>
      <c r="AE41" s="5"/>
      <c r="AH41" s="1"/>
      <c r="AI41" s="5"/>
      <c r="AL41" s="1"/>
      <c r="AM41" s="5"/>
      <c r="AN41" s="2"/>
      <c r="AP41" s="19" t="e">
        <f>MEDIAN(B41,#REF!,#REF!,F41,J41,M41,R41,V41,Z41,AD41,AH41,AL41)</f>
        <v>#REF!</v>
      </c>
      <c r="AQ41" s="2" t="e">
        <f>STDEV(#REF!,#REF!,F41,J41,M41,R41,V41,Z41,AD41,AH41,AL41)</f>
        <v>#REF!</v>
      </c>
      <c r="AR41" t="e">
        <f t="shared" si="13"/>
        <v>#REF!</v>
      </c>
      <c r="AS41" t="e">
        <f t="shared" si="14"/>
        <v>#REF!</v>
      </c>
      <c r="AY41" s="15" t="e">
        <f>IF(B41&lt;-0.6,1,0)+IF(#REF!&lt;-0.6,1,0)+IF(#REF!&lt;-0.6,1,0)+IF(F41&lt;-0.6,1,0)+IF(M41&lt;-0.6,1,0)+IF(R41&lt;-0.6,1,0)+IF(Z41&lt;-0.6,1,0)+IF(AD41&lt;-0.6,1,0)+IF(AH41&lt;-0.6,1,0)+IF(AL41&lt;-0.6,1,0)</f>
        <v>#REF!</v>
      </c>
      <c r="AZ41" s="14" t="e">
        <f t="shared" si="15"/>
        <v>#REF!</v>
      </c>
      <c r="BA41" s="10" t="e">
        <f>IF(B41&gt;0.6,1,0)+IF(#REF!&gt;0.6,1,0)+IF(#REF!&gt;0.6,1,0)+IF(F41&gt;0.6,1,0)+IF(M41&gt;0.6,1,0)+IF(R41&gt;0.6,1,0)+IF(Z41&gt;0.6,1,0)+IF(AD41&gt;0.6,1,0)+IF(AH41&gt;0.6,1,0)+IF(AL41&gt;0.6,1,0)</f>
        <v>#REF!</v>
      </c>
      <c r="BB41" t="e">
        <f t="shared" si="1"/>
        <v>#REF!</v>
      </c>
      <c r="BC41">
        <f t="shared" si="16"/>
        <v>-0.39554160000000005</v>
      </c>
      <c r="BD41" t="e">
        <f t="shared" si="17"/>
        <v>#REF!</v>
      </c>
      <c r="BE41" s="5" t="e">
        <f t="shared" si="18"/>
        <v>#REF!</v>
      </c>
      <c r="BF41" t="e">
        <f t="shared" si="2"/>
        <v>#REF!</v>
      </c>
      <c r="BG41" s="7" t="e">
        <f>SQRT(BE41^2+#REF!^2+#REF!^2)</f>
        <v>#REF!</v>
      </c>
      <c r="BH41" s="7" t="e">
        <f>SQRT(BE41^2+#REF!^2+#REF!^2)</f>
        <v>#REF!</v>
      </c>
      <c r="BI41" s="29" t="e">
        <f>SQRT(BE41^2+#REF!^2)</f>
        <v>#REF!</v>
      </c>
      <c r="BJ41" s="7" t="e">
        <f>BF41*#REF!*#REF!</f>
        <v>#REF!</v>
      </c>
      <c r="BK41" t="e">
        <f t="shared" si="19"/>
        <v>#REF!</v>
      </c>
      <c r="BL41" t="e">
        <f t="shared" si="3"/>
        <v>#REF!</v>
      </c>
      <c r="BM41" s="2" t="e">
        <f>SQRT(BK41^2+#REF!^2+#REF!^2)</f>
        <v>#REF!</v>
      </c>
      <c r="BN41" s="7" t="e">
        <f>SQRT(BK41^2+#REF!^2+#REF!^2)</f>
        <v>#REF!</v>
      </c>
      <c r="BO41" s="7" t="e">
        <f>SQRT(BK41^2+#REF!^2)</f>
        <v>#REF!</v>
      </c>
      <c r="BP41" s="7" t="e">
        <f>BL41*#REF!*#REF!</f>
        <v>#REF!</v>
      </c>
      <c r="BQ41" t="e">
        <f t="shared" si="20"/>
        <v>#REF!</v>
      </c>
      <c r="BR41" t="e">
        <f t="shared" si="4"/>
        <v>#REF!</v>
      </c>
      <c r="BS41" s="7" t="e">
        <f>SQRT(BQ41^2+#REF!^2+#REF!^2)</f>
        <v>#REF!</v>
      </c>
      <c r="BT41" s="37" t="e">
        <f>SQRT(BQ41^2+#REF!^2+#REF!^2)</f>
        <v>#REF!</v>
      </c>
      <c r="BU41" s="37" t="e">
        <f>SQRT(BQ41^2+#REF!^2)</f>
        <v>#REF!</v>
      </c>
      <c r="BV41" s="7" t="e">
        <f>BR41*#REF!*#REF!</f>
        <v>#REF!</v>
      </c>
      <c r="BW41" t="e">
        <f t="shared" si="21"/>
        <v>#REF!</v>
      </c>
      <c r="BX41" s="7" t="e">
        <f t="shared" si="5"/>
        <v>#REF!</v>
      </c>
      <c r="BY41" s="2" t="e">
        <f>SQRT(BW41^2+#REF!^2+#REF!^2)</f>
        <v>#REF!</v>
      </c>
      <c r="BZ41" s="29" t="e">
        <f>SQRT(BW41^2+#REF!^2+#REF!^2)</f>
        <v>#REF!</v>
      </c>
      <c r="CA41" s="29" t="e">
        <f>SQRT(BW41^2+#REF!^2+#REF!^2)</f>
        <v>#REF!</v>
      </c>
      <c r="CB41" s="29" t="e">
        <f>SQRT(BW41^2+#REF!^2)</f>
        <v>#REF!</v>
      </c>
      <c r="CC41" s="7" t="e">
        <f>BX41*#REF!*#REF!</f>
        <v>#REF!</v>
      </c>
      <c r="CD41" s="17">
        <v>0.21</v>
      </c>
      <c r="CE41" s="17">
        <v>0.87</v>
      </c>
      <c r="CF41" s="17">
        <v>0.08</v>
      </c>
      <c r="CG41" s="17">
        <v>0.27</v>
      </c>
      <c r="CH41" s="17">
        <v>0.95</v>
      </c>
      <c r="CI41" s="17">
        <v>0.17</v>
      </c>
      <c r="CJ41" s="17">
        <v>0.11</v>
      </c>
      <c r="CK41" s="17">
        <v>0.3</v>
      </c>
      <c r="CL41" s="17">
        <v>0.7</v>
      </c>
      <c r="CM41" s="17">
        <v>-0.11</v>
      </c>
      <c r="CN41" s="17">
        <v>0.22</v>
      </c>
      <c r="CO41" s="17">
        <v>-0.03</v>
      </c>
      <c r="CP41" s="17">
        <v>0.2</v>
      </c>
      <c r="CQ41" s="17">
        <v>0.31</v>
      </c>
      <c r="CR41" s="17">
        <v>2.0299999999999998</v>
      </c>
      <c r="CS41" s="17">
        <v>2.0099999999999998</v>
      </c>
      <c r="CT41">
        <v>0.15</v>
      </c>
      <c r="CU41">
        <v>0.68</v>
      </c>
    </row>
    <row r="42" spans="1:99" s="38" customFormat="1">
      <c r="A42" s="47" t="s">
        <v>103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 s="39"/>
      <c r="N42" s="50">
        <v>-1</v>
      </c>
      <c r="O42">
        <f t="shared" si="6"/>
        <v>-1</v>
      </c>
      <c r="P42" s="2">
        <f t="shared" si="7"/>
        <v>-1</v>
      </c>
      <c r="Q42">
        <f t="shared" si="8"/>
        <v>0</v>
      </c>
      <c r="R42" s="2">
        <f t="shared" si="9"/>
        <v>0</v>
      </c>
      <c r="S42" s="40"/>
      <c r="T42" s="10">
        <f t="shared" si="10"/>
        <v>12</v>
      </c>
      <c r="U42" s="16">
        <f t="shared" si="11"/>
        <v>0</v>
      </c>
      <c r="V42" s="10">
        <f t="shared" si="12"/>
        <v>0</v>
      </c>
      <c r="W42" s="38">
        <f t="shared" si="0"/>
        <v>144</v>
      </c>
      <c r="Z42" s="39"/>
      <c r="AA42" s="40"/>
      <c r="AD42" s="39"/>
      <c r="AE42" s="40"/>
      <c r="AH42" s="39"/>
      <c r="AI42" s="40"/>
      <c r="AL42" s="39"/>
      <c r="AM42" s="40"/>
      <c r="AN42" s="28"/>
      <c r="AP42" s="41" t="e">
        <f>MEDIAN(B42,#REF!,#REF!,F42,J42,M42,R42,V42,Z42,AD42,AH42,AL42)</f>
        <v>#REF!</v>
      </c>
      <c r="AQ42" s="38" t="e">
        <f>STDEV(#REF!,#REF!,F42,J42,M42,R42,V42,Z42,AD42,AH42,AL42)</f>
        <v>#REF!</v>
      </c>
      <c r="AR42" t="e">
        <f t="shared" si="13"/>
        <v>#REF!</v>
      </c>
      <c r="AS42" t="e">
        <f t="shared" si="14"/>
        <v>#REF!</v>
      </c>
      <c r="AY42" s="42" t="e">
        <f>IF(B42&lt;-0.6,1,0)+IF(#REF!&lt;-0.6,1,0)+IF(#REF!&lt;-0.6,1,0)+IF(F42&lt;-0.6,1,0)+IF(M42&lt;-0.6,1,0)+IF(R42&lt;-0.6,1,0)+IF(Z42&lt;-0.6,1,0)+IF(AD42&lt;-0.6,1,0)+IF(AH42&lt;-0.6,1,0)+IF(AL42&lt;-0.6,1,0)</f>
        <v>#REF!</v>
      </c>
      <c r="AZ42" s="43" t="e">
        <f t="shared" si="15"/>
        <v>#REF!</v>
      </c>
      <c r="BA42" s="44" t="e">
        <f>IF(B42&gt;0.6,1,0)+IF(#REF!&gt;0.6,1,0)+IF(#REF!&gt;0.6,1,0)+IF(F42&gt;0.6,1,0)+IF(M42&gt;0.6,1,0)+IF(R42&gt;0.6,1,0)+IF(Z42&gt;0.6,1,0)+IF(AD42&gt;0.6,1,0)+IF(AH42&gt;0.6,1,0)+IF(AL42&gt;0.6,1,0)</f>
        <v>#REF!</v>
      </c>
      <c r="BB42" s="38" t="e">
        <f t="shared" si="1"/>
        <v>#REF!</v>
      </c>
      <c r="BC42" s="38">
        <f t="shared" si="16"/>
        <v>-0.35096879999999997</v>
      </c>
      <c r="BD42" s="38" t="e">
        <f t="shared" si="17"/>
        <v>#REF!</v>
      </c>
      <c r="BE42" s="45" t="e">
        <f t="shared" si="18"/>
        <v>#REF!</v>
      </c>
      <c r="BF42" s="38" t="e">
        <f t="shared" si="2"/>
        <v>#REF!</v>
      </c>
      <c r="BG42" s="29" t="e">
        <f>SQRT(BE42^2+#REF!^2+#REF!^2)</f>
        <v>#REF!</v>
      </c>
      <c r="BH42" s="36" t="e">
        <f>SQRT(BE42^2+#REF!^2+#REF!^2)</f>
        <v>#REF!</v>
      </c>
      <c r="BI42" s="36" t="e">
        <f>SQRT(BE42^2+#REF!^2)</f>
        <v>#REF!</v>
      </c>
      <c r="BJ42" s="29" t="e">
        <f>BF42*#REF!*#REF!</f>
        <v>#REF!</v>
      </c>
      <c r="BK42" s="38" t="e">
        <f t="shared" si="19"/>
        <v>#REF!</v>
      </c>
      <c r="BL42" s="38" t="e">
        <f t="shared" si="3"/>
        <v>#REF!</v>
      </c>
      <c r="BM42" s="28" t="e">
        <f>SQRT(BK42^2+#REF!^2+#REF!^2)</f>
        <v>#REF!</v>
      </c>
      <c r="BN42" s="29" t="e">
        <f>SQRT(BK42^2+#REF!^2+#REF!^2)</f>
        <v>#REF!</v>
      </c>
      <c r="BO42" s="29" t="e">
        <f>SQRT(BK42^2+#REF!^2)</f>
        <v>#REF!</v>
      </c>
      <c r="BP42" s="29" t="e">
        <f>BL42*#REF!*#REF!</f>
        <v>#REF!</v>
      </c>
      <c r="BQ42" s="38" t="e">
        <f t="shared" si="20"/>
        <v>#REF!</v>
      </c>
      <c r="BR42" s="38" t="e">
        <f t="shared" si="4"/>
        <v>#REF!</v>
      </c>
      <c r="BS42" s="29" t="e">
        <f>SQRT(BQ42^2+#REF!^2+#REF!^2)</f>
        <v>#REF!</v>
      </c>
      <c r="BT42" s="29" t="e">
        <f>SQRT(BQ42^2+#REF!^2+#REF!^2)</f>
        <v>#REF!</v>
      </c>
      <c r="BU42" s="29" t="e">
        <f>SQRT(BQ42^2+#REF!^2)</f>
        <v>#REF!</v>
      </c>
      <c r="BV42" s="29" t="e">
        <f>BR42*#REF!*#REF!</f>
        <v>#REF!</v>
      </c>
      <c r="BW42" s="38" t="e">
        <f t="shared" si="21"/>
        <v>#REF!</v>
      </c>
      <c r="BX42" s="29" t="e">
        <f t="shared" si="5"/>
        <v>#REF!</v>
      </c>
      <c r="BY42" s="28" t="e">
        <f>SQRT(BW42^2+#REF!^2+#REF!^2)</f>
        <v>#REF!</v>
      </c>
      <c r="BZ42" s="29" t="e">
        <f>SQRT(BW42^2+#REF!^2+#REF!^2)</f>
        <v>#REF!</v>
      </c>
      <c r="CA42" s="29" t="e">
        <f>SQRT(BW42^2+#REF!^2+#REF!^2)</f>
        <v>#REF!</v>
      </c>
      <c r="CB42" s="29" t="e">
        <f>SQRT(BW42^2+#REF!^2)</f>
        <v>#REF!</v>
      </c>
      <c r="CC42" s="29" t="e">
        <f>BX42*#REF!*#REF!</f>
        <v>#REF!</v>
      </c>
      <c r="CD42" s="46">
        <v>0.28999999999999998</v>
      </c>
      <c r="CE42" s="46">
        <v>0.91</v>
      </c>
      <c r="CF42" s="46">
        <v>0.11</v>
      </c>
      <c r="CG42" s="46">
        <v>0.27</v>
      </c>
      <c r="CH42" s="46">
        <v>0.97</v>
      </c>
      <c r="CI42" s="46">
        <v>0.18</v>
      </c>
      <c r="CJ42" s="46">
        <v>0.04</v>
      </c>
      <c r="CK42" s="46">
        <v>0.3</v>
      </c>
      <c r="CL42" s="46">
        <v>0.71</v>
      </c>
      <c r="CM42" s="46">
        <v>0.04</v>
      </c>
      <c r="CN42" s="46">
        <v>0.18</v>
      </c>
      <c r="CO42" s="46">
        <v>-7.0000000000000007E-2</v>
      </c>
      <c r="CP42" s="46">
        <v>0.14000000000000001</v>
      </c>
      <c r="CQ42" s="46">
        <v>0.41</v>
      </c>
      <c r="CR42" s="46">
        <v>1.93</v>
      </c>
      <c r="CS42" s="46">
        <v>1.94</v>
      </c>
      <c r="CT42" s="38">
        <v>0.2</v>
      </c>
      <c r="CU42">
        <v>0.7</v>
      </c>
    </row>
    <row r="43" spans="1:99">
      <c r="A43" s="47" t="s">
        <v>104</v>
      </c>
      <c r="B43">
        <v>-1</v>
      </c>
      <c r="C43">
        <v>-0.67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 s="1"/>
      <c r="N43" s="50">
        <v>-0.67</v>
      </c>
      <c r="O43">
        <f t="shared" si="6"/>
        <v>-0.94499999999999995</v>
      </c>
      <c r="P43" s="2">
        <f t="shared" si="7"/>
        <v>-1</v>
      </c>
      <c r="Q43">
        <f t="shared" si="8"/>
        <v>0.12845232578665183</v>
      </c>
      <c r="R43" s="2">
        <f t="shared" si="9"/>
        <v>0</v>
      </c>
      <c r="S43" s="5"/>
      <c r="T43" s="10">
        <f t="shared" si="10"/>
        <v>12</v>
      </c>
      <c r="U43" s="16">
        <f t="shared" si="11"/>
        <v>0</v>
      </c>
      <c r="V43" s="10">
        <f t="shared" si="12"/>
        <v>0</v>
      </c>
      <c r="W43">
        <f t="shared" si="0"/>
        <v>144</v>
      </c>
      <c r="Z43" s="1"/>
      <c r="AA43" s="5"/>
      <c r="AD43" s="1"/>
      <c r="AE43" s="5"/>
      <c r="AH43" s="1"/>
      <c r="AI43" s="5"/>
      <c r="AL43" s="1"/>
      <c r="AM43" s="5"/>
      <c r="AN43" s="2"/>
      <c r="AP43" s="19" t="e">
        <f>MEDIAN(B43,#REF!,#REF!,F43,J43,M43,R43,V43,Z43,AD43,AH43,AL43)</f>
        <v>#REF!</v>
      </c>
      <c r="AQ43" t="e">
        <f>STDEV(#REF!,#REF!,F43,J43,M43,R43,V43,Z43,AD43,AH43,AL43)</f>
        <v>#REF!</v>
      </c>
      <c r="AR43" t="e">
        <f t="shared" si="13"/>
        <v>#REF!</v>
      </c>
      <c r="AS43" t="e">
        <f t="shared" si="14"/>
        <v>#REF!</v>
      </c>
      <c r="AY43" s="10" t="e">
        <f>IF(B43&lt;-0.6,1,0)+IF(#REF!&lt;-0.6,1,0)+IF(#REF!&lt;-0.6,1,0)+IF(F43&lt;-0.6,1,0)+IF(M43&lt;-0.6,1,0)+IF(R43&lt;-0.6,1,0)+IF(Z43&lt;-0.6,1,0)+IF(AD43&lt;-0.6,1,0)+IF(AH43&lt;-0.6,1,0)+IF(AL43&lt;-0.6,1,0)</f>
        <v>#REF!</v>
      </c>
      <c r="AZ43" s="14" t="e">
        <f t="shared" si="15"/>
        <v>#REF!</v>
      </c>
      <c r="BA43" s="10" t="e">
        <f>IF(B43&gt;0.6,1,0)+IF(#REF!&gt;0.6,1,0)+IF(#REF!&gt;0.6,1,0)+IF(F43&gt;0.6,1,0)+IF(M43&gt;0.6,1,0)+IF(R43&gt;0.6,1,0)+IF(Z43&gt;0.6,1,0)+IF(AD43&gt;0.6,1,0)+IF(AH43&gt;0.6,1,0)+IF(AL43&gt;0.6,1,0)</f>
        <v>#REF!</v>
      </c>
      <c r="BB43" t="e">
        <f t="shared" si="1"/>
        <v>#REF!</v>
      </c>
      <c r="BC43">
        <f t="shared" si="16"/>
        <v>-1.6672800000000043E-2</v>
      </c>
      <c r="BD43" t="e">
        <f t="shared" si="17"/>
        <v>#REF!</v>
      </c>
      <c r="BE43" s="1" t="e">
        <f t="shared" si="18"/>
        <v>#REF!</v>
      </c>
      <c r="BF43" t="e">
        <f t="shared" si="2"/>
        <v>#REF!</v>
      </c>
      <c r="BG43" s="7" t="e">
        <f>SQRT(BE43^2+#REF!^2+#REF!^2)</f>
        <v>#REF!</v>
      </c>
      <c r="BH43" s="7" t="e">
        <f>SQRT(BE43^2+#REF!^2+#REF!^2)</f>
        <v>#REF!</v>
      </c>
      <c r="BI43" s="29" t="e">
        <f>SQRT(BE43^2+#REF!^2)</f>
        <v>#REF!</v>
      </c>
      <c r="BJ43" s="7" t="e">
        <f>BF43*#REF!*#REF!</f>
        <v>#REF!</v>
      </c>
      <c r="BK43" t="e">
        <f t="shared" si="19"/>
        <v>#REF!</v>
      </c>
      <c r="BL43" t="e">
        <f t="shared" si="3"/>
        <v>#REF!</v>
      </c>
      <c r="BM43" s="2" t="e">
        <f>SQRT(BK43^2+#REF!^2+#REF!^2)</f>
        <v>#REF!</v>
      </c>
      <c r="BN43" s="7" t="e">
        <f>SQRT(BK43^2+#REF!^2+#REF!^2)</f>
        <v>#REF!</v>
      </c>
      <c r="BO43" s="7" t="e">
        <f>SQRT(BK43^2+#REF!^2)</f>
        <v>#REF!</v>
      </c>
      <c r="BP43" s="7" t="e">
        <f>BL43*#REF!*#REF!</f>
        <v>#REF!</v>
      </c>
      <c r="BQ43" t="e">
        <f t="shared" si="20"/>
        <v>#REF!</v>
      </c>
      <c r="BR43" t="e">
        <f t="shared" si="4"/>
        <v>#REF!</v>
      </c>
      <c r="BS43" s="7" t="e">
        <f>SQRT(BQ43^2+#REF!^2+#REF!^2)</f>
        <v>#REF!</v>
      </c>
      <c r="BT43" s="7" t="e">
        <f>SQRT(BQ43^2+#REF!^2+#REF!^2)</f>
        <v>#REF!</v>
      </c>
      <c r="BU43" s="7" t="e">
        <f>SQRT(BQ43^2+#REF!^2)</f>
        <v>#REF!</v>
      </c>
      <c r="BV43" s="7" t="e">
        <f>BR43*#REF!*#REF!</f>
        <v>#REF!</v>
      </c>
      <c r="BW43" t="e">
        <f t="shared" si="21"/>
        <v>#REF!</v>
      </c>
      <c r="BX43" s="7" t="e">
        <f t="shared" si="5"/>
        <v>#REF!</v>
      </c>
      <c r="BY43" s="2" t="e">
        <f>SQRT(BW43^2+#REF!^2+#REF!^2)</f>
        <v>#REF!</v>
      </c>
      <c r="BZ43" s="34" t="e">
        <f>SQRT(BW43^2+#REF!^2+#REF!^2)</f>
        <v>#REF!</v>
      </c>
      <c r="CA43" s="29" t="e">
        <f>SQRT(BW43^2+#REF!^2+#REF!^2)</f>
        <v>#REF!</v>
      </c>
      <c r="CB43" s="34" t="e">
        <f>SQRT(BW43^2+#REF!^2)</f>
        <v>#REF!</v>
      </c>
      <c r="CC43" s="7" t="e">
        <f>BX43*#REF!*#REF!</f>
        <v>#REF!</v>
      </c>
      <c r="CD43" s="17">
        <v>0.52</v>
      </c>
      <c r="CE43" s="17">
        <v>1.21</v>
      </c>
      <c r="CF43" s="17">
        <v>0.04</v>
      </c>
      <c r="CG43" s="17">
        <v>0.42</v>
      </c>
      <c r="CH43" s="17">
        <v>1.1399999999999999</v>
      </c>
      <c r="CI43" s="17">
        <v>0.13</v>
      </c>
      <c r="CJ43" s="17">
        <v>-0.05</v>
      </c>
      <c r="CK43" s="17">
        <v>5.0000000000000001E-3</v>
      </c>
      <c r="CL43" s="17">
        <v>0.59</v>
      </c>
      <c r="CM43" s="17">
        <v>0.13</v>
      </c>
      <c r="CN43" s="17">
        <v>0.2</v>
      </c>
      <c r="CO43" s="17">
        <v>-0.03</v>
      </c>
      <c r="CP43" s="17">
        <v>0.19</v>
      </c>
      <c r="CQ43" s="17">
        <v>0.33</v>
      </c>
      <c r="CR43" s="17">
        <v>1.67</v>
      </c>
      <c r="CS43" s="17">
        <v>1.6</v>
      </c>
      <c r="CT43">
        <v>-0.28999999999999998</v>
      </c>
      <c r="CU43">
        <v>0.94</v>
      </c>
    </row>
    <row r="44" spans="1:99">
      <c r="A44" s="47" t="s">
        <v>105</v>
      </c>
      <c r="B44">
        <v>-1</v>
      </c>
      <c r="C44">
        <v>-0.67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-0.67</v>
      </c>
      <c r="J44">
        <v>-1</v>
      </c>
      <c r="K44">
        <v>-0.67</v>
      </c>
      <c r="L44">
        <v>-0.67</v>
      </c>
      <c r="N44" s="50">
        <v>-0.33</v>
      </c>
      <c r="O44">
        <f t="shared" si="6"/>
        <v>-0.83416666666666661</v>
      </c>
      <c r="P44" s="2">
        <f t="shared" si="7"/>
        <v>-1</v>
      </c>
      <c r="Q44">
        <f t="shared" si="8"/>
        <v>0.22451800224777832</v>
      </c>
      <c r="R44" s="2">
        <f t="shared" si="9"/>
        <v>0.16499999999999998</v>
      </c>
      <c r="T44" s="10">
        <f t="shared" si="10"/>
        <v>11</v>
      </c>
      <c r="U44" s="16">
        <f t="shared" si="11"/>
        <v>1</v>
      </c>
      <c r="V44" s="10">
        <f t="shared" si="12"/>
        <v>0</v>
      </c>
      <c r="W44">
        <f t="shared" si="0"/>
        <v>122</v>
      </c>
      <c r="Y44" s="5"/>
      <c r="AC44" s="5"/>
      <c r="AG44" s="5"/>
      <c r="AK44" s="5"/>
      <c r="AO44" s="5"/>
      <c r="BF44" s="2" t="e">
        <f>STDEV(BD4:BD43)</f>
        <v>#REF!</v>
      </c>
    </row>
    <row r="45" spans="1:99">
      <c r="A45" s="47" t="s">
        <v>106</v>
      </c>
      <c r="B45">
        <v>-1</v>
      </c>
      <c r="C45">
        <v>-0.67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N45" s="50">
        <v>-0.67</v>
      </c>
      <c r="O45">
        <f t="shared" si="6"/>
        <v>-0.94499999999999995</v>
      </c>
      <c r="P45" s="2">
        <f t="shared" si="7"/>
        <v>-1</v>
      </c>
      <c r="Q45">
        <f t="shared" si="8"/>
        <v>0.12845232578665183</v>
      </c>
      <c r="R45" s="2">
        <f t="shared" si="9"/>
        <v>0</v>
      </c>
      <c r="T45" s="10">
        <f t="shared" si="10"/>
        <v>12</v>
      </c>
      <c r="U45" s="16">
        <f t="shared" si="11"/>
        <v>0</v>
      </c>
      <c r="V45" s="10">
        <f t="shared" si="12"/>
        <v>0</v>
      </c>
      <c r="W45">
        <f t="shared" si="0"/>
        <v>144</v>
      </c>
      <c r="AZ45" t="s">
        <v>6</v>
      </c>
      <c r="BA45" t="e">
        <f>SUM(AY4:AY43)</f>
        <v>#REF!</v>
      </c>
      <c r="BB45" t="e">
        <f>SUM(AZ4:AZ43)</f>
        <v>#REF!</v>
      </c>
      <c r="BC45" t="e">
        <f>SUM(BA4:BA43)</f>
        <v>#REF!</v>
      </c>
    </row>
    <row r="46" spans="1:99">
      <c r="A46" s="47" t="s">
        <v>107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N46" s="50">
        <v>-1</v>
      </c>
      <c r="O46">
        <f t="shared" si="6"/>
        <v>-1</v>
      </c>
      <c r="P46" s="2">
        <f t="shared" si="7"/>
        <v>-1</v>
      </c>
      <c r="Q46">
        <f t="shared" si="8"/>
        <v>0</v>
      </c>
      <c r="R46" s="2">
        <f t="shared" si="9"/>
        <v>0</v>
      </c>
      <c r="T46" s="10">
        <f t="shared" si="10"/>
        <v>12</v>
      </c>
      <c r="U46" s="16">
        <f t="shared" si="11"/>
        <v>0</v>
      </c>
      <c r="V46" s="10">
        <f t="shared" si="12"/>
        <v>0</v>
      </c>
      <c r="W46">
        <f t="shared" si="0"/>
        <v>144</v>
      </c>
      <c r="AZ46" t="s">
        <v>7</v>
      </c>
      <c r="BA46" t="e">
        <f>BA45/10/40</f>
        <v>#REF!</v>
      </c>
      <c r="BB46" t="e">
        <f>BB45/10/40</f>
        <v>#REF!</v>
      </c>
      <c r="BC46" t="e">
        <f>BC45/10/40</f>
        <v>#REF!</v>
      </c>
      <c r="BE46" t="e">
        <f>BA46*(1-BA46)+BB46*(1-BB46)+BC46*(1-BC46)</f>
        <v>#REF!</v>
      </c>
      <c r="BG46" t="s">
        <v>22</v>
      </c>
    </row>
    <row r="47" spans="1:99">
      <c r="A47" s="47" t="s">
        <v>108</v>
      </c>
      <c r="B47">
        <v>-1</v>
      </c>
      <c r="C47">
        <v>-0.67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-0.67</v>
      </c>
      <c r="L47">
        <v>-1</v>
      </c>
      <c r="N47" s="50">
        <v>-0.33</v>
      </c>
      <c r="O47">
        <f t="shared" si="6"/>
        <v>-0.88916666666666666</v>
      </c>
      <c r="P47" s="2">
        <f t="shared" si="7"/>
        <v>-1</v>
      </c>
      <c r="Q47">
        <f t="shared" si="8"/>
        <v>0.21727478761543736</v>
      </c>
      <c r="R47" s="2">
        <f t="shared" si="9"/>
        <v>4.1250000000000009E-2</v>
      </c>
      <c r="T47" s="10">
        <f t="shared" si="10"/>
        <v>11</v>
      </c>
      <c r="U47" s="16">
        <f t="shared" si="11"/>
        <v>1</v>
      </c>
      <c r="V47" s="10">
        <f t="shared" si="12"/>
        <v>0</v>
      </c>
      <c r="W47">
        <f t="shared" si="0"/>
        <v>122</v>
      </c>
      <c r="BA47" t="e">
        <f>BA46*BA46</f>
        <v>#REF!</v>
      </c>
      <c r="BB47" t="e">
        <f>BB46*BB46</f>
        <v>#REF!</v>
      </c>
      <c r="BC47" t="e">
        <f>BC46*BC46</f>
        <v>#REF!</v>
      </c>
      <c r="BE47" t="e">
        <f>BA46*(1-BA46)*(1-2*BA46)+BB46*(1-BB46)*(1-2*BB46)+BC46*(1-BC46)*(1-2*BC46)</f>
        <v>#REF!</v>
      </c>
      <c r="BG47" t="s">
        <v>23</v>
      </c>
    </row>
    <row r="48" spans="1:99">
      <c r="A48" s="47" t="s">
        <v>109</v>
      </c>
      <c r="B48">
        <v>-1</v>
      </c>
      <c r="C48">
        <v>-0.67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N48" s="50">
        <v>-1</v>
      </c>
      <c r="O48">
        <f t="shared" si="6"/>
        <v>-0.97250000000000003</v>
      </c>
      <c r="P48" s="2">
        <f t="shared" si="7"/>
        <v>-1</v>
      </c>
      <c r="Q48">
        <f t="shared" si="8"/>
        <v>9.5262794416288252E-2</v>
      </c>
      <c r="R48" s="2">
        <f t="shared" si="9"/>
        <v>0</v>
      </c>
      <c r="T48" s="10">
        <f t="shared" si="10"/>
        <v>12</v>
      </c>
      <c r="U48" s="16">
        <f t="shared" si="11"/>
        <v>0</v>
      </c>
      <c r="V48" s="10">
        <f t="shared" si="12"/>
        <v>0</v>
      </c>
      <c r="W48">
        <f t="shared" si="0"/>
        <v>144</v>
      </c>
      <c r="AQ48" s="2"/>
      <c r="AZ48" t="s">
        <v>11</v>
      </c>
      <c r="BA48" s="2" t="e">
        <f>SUM(BA47:BC47)</f>
        <v>#REF!</v>
      </c>
      <c r="CH48" s="2"/>
    </row>
    <row r="49" spans="1:90">
      <c r="A49" s="47" t="s">
        <v>110</v>
      </c>
      <c r="B49">
        <v>0</v>
      </c>
      <c r="C49">
        <v>-0.33</v>
      </c>
      <c r="D49">
        <v>-0.33</v>
      </c>
      <c r="E49">
        <v>-1</v>
      </c>
      <c r="F49">
        <v>-0.67</v>
      </c>
      <c r="G49">
        <v>-1</v>
      </c>
      <c r="H49">
        <v>-0.33</v>
      </c>
      <c r="I49">
        <v>-1</v>
      </c>
      <c r="J49">
        <v>-0.67</v>
      </c>
      <c r="K49">
        <v>-0.33</v>
      </c>
      <c r="L49">
        <v>-0.33</v>
      </c>
      <c r="N49" s="50">
        <v>-0.33</v>
      </c>
      <c r="O49">
        <f t="shared" si="6"/>
        <v>-0.52666666666666673</v>
      </c>
      <c r="P49" s="2">
        <f t="shared" si="7"/>
        <v>-0.33</v>
      </c>
      <c r="Q49">
        <f t="shared" si="8"/>
        <v>0.33339393388529914</v>
      </c>
      <c r="R49" s="2">
        <f t="shared" si="9"/>
        <v>0.21125000000000002</v>
      </c>
      <c r="T49" s="10">
        <f t="shared" si="10"/>
        <v>5</v>
      </c>
      <c r="U49" s="16">
        <f t="shared" si="11"/>
        <v>7</v>
      </c>
      <c r="V49" s="10">
        <f t="shared" si="12"/>
        <v>0</v>
      </c>
      <c r="W49">
        <f t="shared" si="0"/>
        <v>74</v>
      </c>
      <c r="AZ49" t="s">
        <v>12</v>
      </c>
      <c r="BD49" t="e">
        <f>SUM(BB4:BB43)</f>
        <v>#REF!</v>
      </c>
    </row>
    <row r="50" spans="1:90">
      <c r="A50" s="47" t="s">
        <v>111</v>
      </c>
      <c r="B50">
        <v>-0.33</v>
      </c>
      <c r="C50">
        <v>-0.67</v>
      </c>
      <c r="D50">
        <v>-0.33</v>
      </c>
      <c r="E50">
        <v>1</v>
      </c>
      <c r="F50">
        <v>-0.33</v>
      </c>
      <c r="G50">
        <v>-1</v>
      </c>
      <c r="H50">
        <v>-0.67</v>
      </c>
      <c r="I50">
        <v>-0.33</v>
      </c>
      <c r="J50">
        <v>-0.33</v>
      </c>
      <c r="K50">
        <v>-0.67</v>
      </c>
      <c r="L50">
        <v>-0.33</v>
      </c>
      <c r="N50" s="50">
        <v>-0.67</v>
      </c>
      <c r="O50">
        <f t="shared" si="6"/>
        <v>-0.38833333333333336</v>
      </c>
      <c r="P50" s="2">
        <f t="shared" si="7"/>
        <v>-0.33</v>
      </c>
      <c r="Q50">
        <f t="shared" si="8"/>
        <v>0.48983918202040994</v>
      </c>
      <c r="R50" s="2">
        <f t="shared" si="9"/>
        <v>0.17</v>
      </c>
      <c r="T50" s="10">
        <f t="shared" si="10"/>
        <v>5</v>
      </c>
      <c r="U50" s="16">
        <f t="shared" si="11"/>
        <v>6</v>
      </c>
      <c r="V50" s="10">
        <f t="shared" si="12"/>
        <v>1</v>
      </c>
      <c r="W50">
        <f t="shared" si="0"/>
        <v>62</v>
      </c>
      <c r="AZ50" t="s">
        <v>13</v>
      </c>
      <c r="BD50" s="2" t="e">
        <f>(BD49-400)/400/9</f>
        <v>#REF!</v>
      </c>
      <c r="CK50" s="2"/>
    </row>
    <row r="51" spans="1:90">
      <c r="A51" s="47" t="s">
        <v>112</v>
      </c>
      <c r="B51">
        <v>0.33</v>
      </c>
      <c r="C51">
        <v>-0.67</v>
      </c>
      <c r="D51">
        <v>-0.33</v>
      </c>
      <c r="E51">
        <v>-0.33</v>
      </c>
      <c r="F51">
        <v>-0.33</v>
      </c>
      <c r="G51">
        <v>-1</v>
      </c>
      <c r="H51">
        <v>-1</v>
      </c>
      <c r="I51">
        <v>-0.67</v>
      </c>
      <c r="J51">
        <v>0</v>
      </c>
      <c r="K51">
        <v>-0.33</v>
      </c>
      <c r="L51">
        <v>0.33</v>
      </c>
      <c r="N51" s="50">
        <v>-0.67</v>
      </c>
      <c r="O51">
        <f t="shared" si="6"/>
        <v>-0.38916666666666666</v>
      </c>
      <c r="P51" s="2">
        <f t="shared" si="7"/>
        <v>-0.33</v>
      </c>
      <c r="Q51">
        <f t="shared" si="8"/>
        <v>0.44545091216823796</v>
      </c>
      <c r="R51" s="2">
        <f t="shared" si="9"/>
        <v>0.21125000000000002</v>
      </c>
      <c r="T51" s="10">
        <f t="shared" si="10"/>
        <v>5</v>
      </c>
      <c r="U51" s="16">
        <f t="shared" si="11"/>
        <v>7</v>
      </c>
      <c r="V51" s="10">
        <f t="shared" si="12"/>
        <v>0</v>
      </c>
      <c r="W51">
        <f t="shared" si="0"/>
        <v>74</v>
      </c>
    </row>
    <row r="52" spans="1:90">
      <c r="A52" s="47" t="s">
        <v>113</v>
      </c>
      <c r="B52">
        <v>-0.33</v>
      </c>
      <c r="C52">
        <v>-0.33</v>
      </c>
      <c r="D52">
        <v>-0.33</v>
      </c>
      <c r="E52">
        <v>0</v>
      </c>
      <c r="F52">
        <v>-0.33</v>
      </c>
      <c r="G52">
        <v>-1</v>
      </c>
      <c r="H52">
        <v>-0.67</v>
      </c>
      <c r="I52">
        <v>-1</v>
      </c>
      <c r="J52">
        <v>-1</v>
      </c>
      <c r="K52">
        <v>-0.33</v>
      </c>
      <c r="L52">
        <v>-0.33</v>
      </c>
      <c r="N52" s="50">
        <v>-0.67</v>
      </c>
      <c r="O52">
        <f t="shared" si="6"/>
        <v>-0.52666666666666673</v>
      </c>
      <c r="P52" s="2">
        <f t="shared" si="7"/>
        <v>-0.33</v>
      </c>
      <c r="Q52">
        <f t="shared" si="8"/>
        <v>0.33339393388529903</v>
      </c>
      <c r="R52" s="2">
        <f t="shared" si="9"/>
        <v>0.21125000000000002</v>
      </c>
      <c r="T52" s="10">
        <f t="shared" si="10"/>
        <v>5</v>
      </c>
      <c r="U52" s="16">
        <f t="shared" si="11"/>
        <v>7</v>
      </c>
      <c r="V52" s="10">
        <f t="shared" si="12"/>
        <v>0</v>
      </c>
      <c r="W52">
        <f t="shared" si="0"/>
        <v>74</v>
      </c>
      <c r="AQ52" s="1"/>
      <c r="AZ52" t="s">
        <v>14</v>
      </c>
      <c r="BA52" s="1" t="e">
        <f>(BD50-BA48)/(1-BA48)</f>
        <v>#REF!</v>
      </c>
      <c r="BE52" t="e">
        <f>SQRT(2)*SQRT(BE46^2-BE47)/BE46/SQRT(40*10*9)</f>
        <v>#REF!</v>
      </c>
      <c r="BG52" t="s">
        <v>24</v>
      </c>
      <c r="CH52" s="1"/>
    </row>
    <row r="53" spans="1:90">
      <c r="A53" s="47" t="s">
        <v>114</v>
      </c>
      <c r="B53">
        <v>-0.33</v>
      </c>
      <c r="C53">
        <v>-0.33</v>
      </c>
      <c r="D53">
        <v>-0.67</v>
      </c>
      <c r="E53">
        <v>-0.67</v>
      </c>
      <c r="F53">
        <v>-0.33</v>
      </c>
      <c r="G53">
        <v>-1</v>
      </c>
      <c r="H53">
        <v>-0.67</v>
      </c>
      <c r="I53">
        <v>-0.67</v>
      </c>
      <c r="J53">
        <v>-0.67</v>
      </c>
      <c r="K53">
        <v>-0.67</v>
      </c>
      <c r="L53">
        <v>-0.67</v>
      </c>
      <c r="N53" s="50">
        <v>0</v>
      </c>
      <c r="O53">
        <f t="shared" si="6"/>
        <v>-0.55666666666666664</v>
      </c>
      <c r="P53" s="2">
        <f t="shared" si="7"/>
        <v>-0.67</v>
      </c>
      <c r="Q53">
        <f t="shared" si="8"/>
        <v>0.26119770754017435</v>
      </c>
      <c r="R53" s="2">
        <f t="shared" si="9"/>
        <v>0.17</v>
      </c>
      <c r="T53" s="10">
        <f t="shared" si="10"/>
        <v>8</v>
      </c>
      <c r="U53" s="16">
        <f t="shared" si="11"/>
        <v>4</v>
      </c>
      <c r="V53" s="10">
        <f t="shared" si="12"/>
        <v>0</v>
      </c>
      <c r="W53">
        <f t="shared" si="0"/>
        <v>80</v>
      </c>
      <c r="BE53" s="2" t="e">
        <f>BA52/BE52</f>
        <v>#REF!</v>
      </c>
      <c r="BF53" s="2"/>
      <c r="BG53" t="s">
        <v>25</v>
      </c>
      <c r="CL53" s="2"/>
    </row>
    <row r="54" spans="1:90">
      <c r="A54" s="47" t="s">
        <v>115</v>
      </c>
      <c r="B54">
        <v>-0.67</v>
      </c>
      <c r="C54">
        <v>-0.33</v>
      </c>
      <c r="D54">
        <v>-1</v>
      </c>
      <c r="E54">
        <v>-0.67</v>
      </c>
      <c r="F54">
        <v>-0.33</v>
      </c>
      <c r="G54">
        <v>-0.33</v>
      </c>
      <c r="H54">
        <v>-1</v>
      </c>
      <c r="I54">
        <v>-0.33</v>
      </c>
      <c r="J54">
        <v>-0.33</v>
      </c>
      <c r="K54">
        <v>-0.33</v>
      </c>
      <c r="L54">
        <v>-0.67</v>
      </c>
      <c r="N54" s="50">
        <v>0</v>
      </c>
      <c r="O54">
        <f t="shared" si="6"/>
        <v>-0.4991666666666667</v>
      </c>
      <c r="P54" s="2">
        <f t="shared" si="7"/>
        <v>-0.33</v>
      </c>
      <c r="Q54">
        <f t="shared" si="8"/>
        <v>0.30302890151191064</v>
      </c>
      <c r="R54" s="2">
        <f t="shared" si="9"/>
        <v>0.17</v>
      </c>
      <c r="T54" s="10">
        <f t="shared" si="10"/>
        <v>5</v>
      </c>
      <c r="U54" s="16">
        <f t="shared" si="11"/>
        <v>7</v>
      </c>
      <c r="V54" s="10">
        <f t="shared" si="12"/>
        <v>0</v>
      </c>
      <c r="W54">
        <f t="shared" si="0"/>
        <v>74</v>
      </c>
    </row>
    <row r="55" spans="1:90">
      <c r="A55" s="47" t="s">
        <v>116</v>
      </c>
      <c r="B55">
        <v>-0.67</v>
      </c>
      <c r="C55">
        <v>0</v>
      </c>
      <c r="D55">
        <v>-0.67</v>
      </c>
      <c r="E55">
        <v>-1</v>
      </c>
      <c r="F55">
        <v>-0.33</v>
      </c>
      <c r="G55">
        <v>-0.67</v>
      </c>
      <c r="H55">
        <v>-1</v>
      </c>
      <c r="I55">
        <v>-0.33</v>
      </c>
      <c r="J55">
        <v>-1</v>
      </c>
      <c r="K55">
        <v>-0.67</v>
      </c>
      <c r="L55">
        <v>-0.67</v>
      </c>
      <c r="N55" s="50">
        <v>-0.33</v>
      </c>
      <c r="O55">
        <f t="shared" si="6"/>
        <v>-0.61166666666666669</v>
      </c>
      <c r="P55" s="2">
        <f t="shared" si="7"/>
        <v>-0.67</v>
      </c>
      <c r="Q55">
        <f t="shared" si="8"/>
        <v>0.31356696641107229</v>
      </c>
      <c r="R55" s="2">
        <f t="shared" si="9"/>
        <v>0.21125000000000002</v>
      </c>
      <c r="T55" s="10">
        <f t="shared" si="10"/>
        <v>8</v>
      </c>
      <c r="U55" s="16">
        <f t="shared" si="11"/>
        <v>4</v>
      </c>
      <c r="V55" s="10">
        <f t="shared" si="12"/>
        <v>0</v>
      </c>
      <c r="W55">
        <f t="shared" si="0"/>
        <v>80</v>
      </c>
    </row>
    <row r="56" spans="1:90">
      <c r="A56" s="47" t="s">
        <v>117</v>
      </c>
      <c r="B56">
        <v>-0.67</v>
      </c>
      <c r="C56">
        <v>0</v>
      </c>
      <c r="D56">
        <v>-0.67</v>
      </c>
      <c r="E56">
        <v>-0.67</v>
      </c>
      <c r="F56">
        <v>0</v>
      </c>
      <c r="G56">
        <v>-0.67</v>
      </c>
      <c r="H56">
        <v>-1</v>
      </c>
      <c r="I56">
        <v>-0.33</v>
      </c>
      <c r="J56">
        <v>-0.33</v>
      </c>
      <c r="K56">
        <v>-0.33</v>
      </c>
      <c r="L56">
        <v>-0.33</v>
      </c>
      <c r="N56" s="50">
        <v>-0.33</v>
      </c>
      <c r="O56">
        <f t="shared" si="6"/>
        <v>-0.44416666666666665</v>
      </c>
      <c r="P56" s="2">
        <f t="shared" si="7"/>
        <v>-0.33</v>
      </c>
      <c r="Q56">
        <f t="shared" si="8"/>
        <v>0.29736596165586149</v>
      </c>
      <c r="R56" s="2">
        <f t="shared" si="9"/>
        <v>0.17</v>
      </c>
      <c r="T56" s="10">
        <f t="shared" si="10"/>
        <v>5</v>
      </c>
      <c r="U56" s="16">
        <f t="shared" si="11"/>
        <v>7</v>
      </c>
      <c r="V56" s="10">
        <f t="shared" si="12"/>
        <v>0</v>
      </c>
      <c r="W56">
        <f t="shared" si="0"/>
        <v>74</v>
      </c>
    </row>
    <row r="57" spans="1:90">
      <c r="A57" s="47" t="s">
        <v>118</v>
      </c>
      <c r="B57">
        <v>-0.67</v>
      </c>
      <c r="C57">
        <v>-0.33</v>
      </c>
      <c r="D57">
        <v>-0.67</v>
      </c>
      <c r="E57">
        <v>-1</v>
      </c>
      <c r="F57">
        <v>0.67</v>
      </c>
      <c r="G57">
        <v>-0.67</v>
      </c>
      <c r="H57">
        <v>-1</v>
      </c>
      <c r="I57">
        <v>-0.33</v>
      </c>
      <c r="J57">
        <v>-1</v>
      </c>
      <c r="K57">
        <v>-0.33</v>
      </c>
      <c r="L57">
        <v>-0.67</v>
      </c>
      <c r="N57" s="50">
        <v>-0.33</v>
      </c>
      <c r="O57">
        <f t="shared" si="6"/>
        <v>-0.52749999999999997</v>
      </c>
      <c r="P57" s="2">
        <f t="shared" si="7"/>
        <v>-0.67</v>
      </c>
      <c r="Q57">
        <f t="shared" si="8"/>
        <v>0.46132467367945396</v>
      </c>
      <c r="R57" s="2">
        <f t="shared" si="9"/>
        <v>0.21125000000000002</v>
      </c>
      <c r="T57" s="10">
        <f t="shared" si="10"/>
        <v>7</v>
      </c>
      <c r="U57" s="16">
        <f t="shared" si="11"/>
        <v>4</v>
      </c>
      <c r="V57" s="10">
        <f t="shared" si="12"/>
        <v>1</v>
      </c>
      <c r="W57">
        <f t="shared" si="0"/>
        <v>66</v>
      </c>
    </row>
    <row r="58" spans="1:90">
      <c r="A58" s="47" t="s">
        <v>119</v>
      </c>
      <c r="B58">
        <v>0.33</v>
      </c>
      <c r="C58">
        <v>0.33</v>
      </c>
      <c r="D58">
        <v>-0.33</v>
      </c>
      <c r="E58">
        <v>-0.33</v>
      </c>
      <c r="F58">
        <v>0</v>
      </c>
      <c r="G58">
        <v>-0.33</v>
      </c>
      <c r="H58">
        <v>-1</v>
      </c>
      <c r="I58">
        <v>0.33</v>
      </c>
      <c r="J58">
        <v>-0.33</v>
      </c>
      <c r="K58">
        <v>0.33</v>
      </c>
      <c r="L58">
        <v>-0.33</v>
      </c>
      <c r="N58" s="50">
        <v>0.33</v>
      </c>
      <c r="O58">
        <f t="shared" si="6"/>
        <v>-8.3333333333333329E-2</v>
      </c>
      <c r="P58" s="2">
        <f t="shared" si="7"/>
        <v>-0.16500000000000001</v>
      </c>
      <c r="Q58">
        <f t="shared" si="8"/>
        <v>0.42700507413066341</v>
      </c>
      <c r="R58" s="2">
        <f t="shared" si="9"/>
        <v>0.33</v>
      </c>
      <c r="T58" s="10">
        <f t="shared" si="10"/>
        <v>1</v>
      </c>
      <c r="U58" s="16">
        <f t="shared" si="11"/>
        <v>11</v>
      </c>
      <c r="V58" s="10">
        <f t="shared" si="12"/>
        <v>0</v>
      </c>
      <c r="W58">
        <f t="shared" si="0"/>
        <v>122</v>
      </c>
    </row>
    <row r="59" spans="1:90">
      <c r="A59" s="47" t="s">
        <v>120</v>
      </c>
      <c r="B59">
        <v>-1</v>
      </c>
      <c r="C59">
        <v>-0.33</v>
      </c>
      <c r="D59">
        <v>-0.67</v>
      </c>
      <c r="E59">
        <v>-1</v>
      </c>
      <c r="F59">
        <v>-0.33</v>
      </c>
      <c r="G59">
        <v>-0.67</v>
      </c>
      <c r="H59">
        <v>-0.67</v>
      </c>
      <c r="I59">
        <v>-0.67</v>
      </c>
      <c r="J59">
        <v>-1</v>
      </c>
      <c r="K59">
        <v>-0.33</v>
      </c>
      <c r="L59">
        <v>-0.67</v>
      </c>
      <c r="N59" s="50">
        <v>-0.33</v>
      </c>
      <c r="O59">
        <f t="shared" si="6"/>
        <v>-0.63916666666666666</v>
      </c>
      <c r="P59" s="2">
        <f t="shared" si="7"/>
        <v>-0.67</v>
      </c>
      <c r="Q59">
        <f t="shared" si="8"/>
        <v>0.26589329142391421</v>
      </c>
      <c r="R59" s="2">
        <f t="shared" si="9"/>
        <v>0.21125000000000002</v>
      </c>
      <c r="T59" s="10">
        <f t="shared" si="10"/>
        <v>8</v>
      </c>
      <c r="U59" s="16">
        <f t="shared" si="11"/>
        <v>4</v>
      </c>
      <c r="V59" s="10">
        <f t="shared" si="12"/>
        <v>0</v>
      </c>
      <c r="W59">
        <f t="shared" si="0"/>
        <v>80</v>
      </c>
    </row>
    <row r="60" spans="1:90">
      <c r="A60" s="47" t="s">
        <v>121</v>
      </c>
      <c r="B60">
        <v>0.67</v>
      </c>
      <c r="C60">
        <v>0</v>
      </c>
      <c r="D60">
        <v>0</v>
      </c>
      <c r="E60">
        <v>0</v>
      </c>
      <c r="F60">
        <v>0</v>
      </c>
      <c r="G60">
        <v>0.33</v>
      </c>
      <c r="H60">
        <v>0.33</v>
      </c>
      <c r="I60">
        <v>0.33</v>
      </c>
      <c r="J60">
        <v>0.33</v>
      </c>
      <c r="K60">
        <v>0</v>
      </c>
      <c r="L60">
        <v>0</v>
      </c>
      <c r="N60" s="50">
        <v>0</v>
      </c>
      <c r="O60">
        <f t="shared" si="6"/>
        <v>0.16583333333333336</v>
      </c>
      <c r="P60" s="2">
        <f t="shared" si="7"/>
        <v>0</v>
      </c>
      <c r="Q60">
        <f t="shared" si="8"/>
        <v>0.22451800224777818</v>
      </c>
      <c r="R60" s="2">
        <f t="shared" si="9"/>
        <v>0.16500000000000001</v>
      </c>
      <c r="T60" s="10">
        <f t="shared" si="10"/>
        <v>0</v>
      </c>
      <c r="U60" s="16">
        <f t="shared" si="11"/>
        <v>11</v>
      </c>
      <c r="V60" s="10">
        <f t="shared" si="12"/>
        <v>1</v>
      </c>
      <c r="W60">
        <f t="shared" si="0"/>
        <v>122</v>
      </c>
    </row>
    <row r="61" spans="1:90">
      <c r="A61" s="47" t="s">
        <v>122</v>
      </c>
      <c r="B61">
        <v>-0.33</v>
      </c>
      <c r="C61">
        <v>0.67</v>
      </c>
      <c r="D61">
        <v>0</v>
      </c>
      <c r="E61">
        <v>0.33</v>
      </c>
      <c r="F61">
        <v>0</v>
      </c>
      <c r="G61">
        <v>0.33</v>
      </c>
      <c r="H61">
        <v>0.67</v>
      </c>
      <c r="I61">
        <v>0.67</v>
      </c>
      <c r="J61">
        <v>0.33</v>
      </c>
      <c r="K61">
        <v>0.33</v>
      </c>
      <c r="L61">
        <v>0</v>
      </c>
      <c r="N61" s="50">
        <v>0.33</v>
      </c>
      <c r="O61">
        <f t="shared" si="6"/>
        <v>0.27750000000000002</v>
      </c>
      <c r="P61" s="2">
        <f t="shared" si="7"/>
        <v>0.33</v>
      </c>
      <c r="Q61">
        <f t="shared" si="8"/>
        <v>0.31276261692448881</v>
      </c>
      <c r="R61" s="2">
        <f t="shared" si="9"/>
        <v>0.20750000000000002</v>
      </c>
      <c r="T61" s="10">
        <f t="shared" si="10"/>
        <v>0</v>
      </c>
      <c r="U61" s="16">
        <f t="shared" si="11"/>
        <v>9</v>
      </c>
      <c r="V61" s="10">
        <f t="shared" si="12"/>
        <v>3</v>
      </c>
      <c r="W61">
        <f t="shared" si="0"/>
        <v>90</v>
      </c>
    </row>
    <row r="62" spans="1:90">
      <c r="A62" s="47" t="s">
        <v>123</v>
      </c>
      <c r="B62">
        <v>0.33</v>
      </c>
      <c r="C62">
        <v>0.67</v>
      </c>
      <c r="D62">
        <v>0.33</v>
      </c>
      <c r="E62">
        <v>0.67</v>
      </c>
      <c r="F62">
        <v>0.33</v>
      </c>
      <c r="G62">
        <v>0.33</v>
      </c>
      <c r="H62">
        <v>0.33</v>
      </c>
      <c r="I62">
        <v>0.67</v>
      </c>
      <c r="J62">
        <v>0.67</v>
      </c>
      <c r="K62">
        <v>0.33</v>
      </c>
      <c r="L62">
        <v>0.33</v>
      </c>
      <c r="N62" s="50">
        <v>1</v>
      </c>
      <c r="O62">
        <f t="shared" si="6"/>
        <v>0.4991666666666667</v>
      </c>
      <c r="P62" s="2">
        <f t="shared" si="7"/>
        <v>0.33</v>
      </c>
      <c r="Q62">
        <f t="shared" si="8"/>
        <v>0.22721468955926946</v>
      </c>
      <c r="R62" s="2">
        <f t="shared" si="9"/>
        <v>0.17</v>
      </c>
      <c r="T62" s="10">
        <f t="shared" si="10"/>
        <v>0</v>
      </c>
      <c r="U62" s="16">
        <f t="shared" si="11"/>
        <v>7</v>
      </c>
      <c r="V62" s="10">
        <f t="shared" si="12"/>
        <v>5</v>
      </c>
      <c r="W62">
        <f t="shared" si="0"/>
        <v>74</v>
      </c>
    </row>
    <row r="63" spans="1:90">
      <c r="A63" s="47" t="s">
        <v>124</v>
      </c>
      <c r="B63">
        <v>0.67</v>
      </c>
      <c r="C63">
        <v>0.67</v>
      </c>
      <c r="D63">
        <v>0</v>
      </c>
      <c r="E63">
        <v>0.33</v>
      </c>
      <c r="F63">
        <v>0</v>
      </c>
      <c r="G63">
        <v>1</v>
      </c>
      <c r="H63">
        <v>0.67</v>
      </c>
      <c r="I63">
        <v>1</v>
      </c>
      <c r="J63">
        <v>0.33</v>
      </c>
      <c r="K63">
        <v>0.33</v>
      </c>
      <c r="L63">
        <v>0</v>
      </c>
      <c r="N63" s="50">
        <v>0.67</v>
      </c>
      <c r="O63">
        <f t="shared" si="6"/>
        <v>0.47249999999999998</v>
      </c>
      <c r="P63" s="2">
        <f t="shared" si="7"/>
        <v>0.5</v>
      </c>
      <c r="Q63">
        <f t="shared" si="8"/>
        <v>0.36221854277117405</v>
      </c>
      <c r="R63" s="2">
        <f t="shared" si="9"/>
        <v>0.21125000000000002</v>
      </c>
      <c r="T63" s="10">
        <f t="shared" si="10"/>
        <v>0</v>
      </c>
      <c r="U63" s="16">
        <f t="shared" si="11"/>
        <v>6</v>
      </c>
      <c r="V63" s="10">
        <f t="shared" si="12"/>
        <v>6</v>
      </c>
      <c r="W63">
        <f t="shared" si="0"/>
        <v>72</v>
      </c>
    </row>
    <row r="64" spans="1:90">
      <c r="A64" s="47" t="s">
        <v>125</v>
      </c>
      <c r="B64">
        <v>0.33</v>
      </c>
      <c r="C64">
        <v>0</v>
      </c>
      <c r="D64">
        <v>0.33</v>
      </c>
      <c r="E64">
        <v>0.33</v>
      </c>
      <c r="F64">
        <v>0</v>
      </c>
      <c r="G64">
        <v>0.33</v>
      </c>
      <c r="H64">
        <v>0.67</v>
      </c>
      <c r="I64">
        <v>0.67</v>
      </c>
      <c r="J64">
        <v>0.67</v>
      </c>
      <c r="K64">
        <v>0.33</v>
      </c>
      <c r="L64">
        <v>0</v>
      </c>
      <c r="N64" s="50">
        <v>0.67</v>
      </c>
      <c r="O64">
        <f t="shared" si="6"/>
        <v>0.36083333333333334</v>
      </c>
      <c r="P64" s="2">
        <f t="shared" si="7"/>
        <v>0.33</v>
      </c>
      <c r="Q64">
        <f t="shared" si="8"/>
        <v>0.26589329142391405</v>
      </c>
      <c r="R64" s="2">
        <f t="shared" si="9"/>
        <v>0.21125000000000002</v>
      </c>
      <c r="T64" s="10">
        <f t="shared" si="10"/>
        <v>0</v>
      </c>
      <c r="U64" s="16">
        <f t="shared" si="11"/>
        <v>8</v>
      </c>
      <c r="V64" s="10">
        <f t="shared" si="12"/>
        <v>4</v>
      </c>
      <c r="W64">
        <f t="shared" si="0"/>
        <v>80</v>
      </c>
    </row>
    <row r="65" spans="1:23">
      <c r="A65" s="47" t="s">
        <v>126</v>
      </c>
      <c r="B65">
        <v>0</v>
      </c>
      <c r="C65">
        <v>0.33</v>
      </c>
      <c r="D65">
        <v>-0.33</v>
      </c>
      <c r="E65">
        <v>0.67</v>
      </c>
      <c r="F65">
        <v>0</v>
      </c>
      <c r="G65">
        <v>0.33</v>
      </c>
      <c r="H65">
        <v>-0.33</v>
      </c>
      <c r="I65">
        <v>0</v>
      </c>
      <c r="J65">
        <v>0.33</v>
      </c>
      <c r="K65">
        <v>0.33</v>
      </c>
      <c r="L65">
        <v>0</v>
      </c>
      <c r="N65" s="50">
        <v>0.33</v>
      </c>
      <c r="O65">
        <f t="shared" si="6"/>
        <v>0.13833333333333334</v>
      </c>
      <c r="P65" s="2">
        <f t="shared" si="7"/>
        <v>0.16500000000000001</v>
      </c>
      <c r="Q65">
        <f t="shared" si="8"/>
        <v>0.29871948937646053</v>
      </c>
      <c r="R65" s="2">
        <f t="shared" si="9"/>
        <v>0.16500000000000001</v>
      </c>
      <c r="T65" s="10">
        <f t="shared" si="10"/>
        <v>0</v>
      </c>
      <c r="U65" s="16">
        <f t="shared" si="11"/>
        <v>11</v>
      </c>
      <c r="V65" s="10">
        <f t="shared" si="12"/>
        <v>1</v>
      </c>
      <c r="W65">
        <f t="shared" si="0"/>
        <v>122</v>
      </c>
    </row>
    <row r="66" spans="1:23">
      <c r="A66" s="47" t="s">
        <v>127</v>
      </c>
      <c r="B66">
        <v>0.67</v>
      </c>
      <c r="C66">
        <v>0</v>
      </c>
      <c r="D66">
        <v>0</v>
      </c>
      <c r="E66">
        <v>0.33</v>
      </c>
      <c r="F66">
        <v>0</v>
      </c>
      <c r="G66">
        <v>0.33</v>
      </c>
      <c r="H66">
        <v>0</v>
      </c>
      <c r="I66">
        <v>0.33</v>
      </c>
      <c r="J66">
        <v>0.67</v>
      </c>
      <c r="K66">
        <v>0.33</v>
      </c>
      <c r="L66">
        <v>0</v>
      </c>
      <c r="N66" s="50">
        <v>0.33</v>
      </c>
      <c r="O66">
        <f t="shared" si="6"/>
        <v>0.24916666666666668</v>
      </c>
      <c r="P66" s="2">
        <f t="shared" si="7"/>
        <v>0.33</v>
      </c>
      <c r="Q66">
        <f t="shared" si="8"/>
        <v>0.25177400881574635</v>
      </c>
      <c r="R66" s="2">
        <f t="shared" si="9"/>
        <v>0.16500000000000001</v>
      </c>
      <c r="T66" s="10">
        <f t="shared" si="10"/>
        <v>0</v>
      </c>
      <c r="U66" s="16">
        <f t="shared" si="11"/>
        <v>10</v>
      </c>
      <c r="V66" s="10">
        <f t="shared" si="12"/>
        <v>2</v>
      </c>
      <c r="W66">
        <f t="shared" si="0"/>
        <v>104</v>
      </c>
    </row>
    <row r="67" spans="1:23">
      <c r="A67" s="47" t="s">
        <v>128</v>
      </c>
      <c r="B67">
        <v>0.33</v>
      </c>
      <c r="C67">
        <v>0</v>
      </c>
      <c r="D67">
        <v>0</v>
      </c>
      <c r="E67">
        <v>0.33</v>
      </c>
      <c r="F67">
        <v>0.33</v>
      </c>
      <c r="G67">
        <v>-0.33</v>
      </c>
      <c r="H67">
        <v>0</v>
      </c>
      <c r="I67">
        <v>0.33</v>
      </c>
      <c r="J67">
        <v>0.67</v>
      </c>
      <c r="K67">
        <v>0</v>
      </c>
      <c r="L67">
        <v>0</v>
      </c>
      <c r="N67" s="50">
        <v>0.33</v>
      </c>
      <c r="O67">
        <f t="shared" si="6"/>
        <v>0.16583333333333336</v>
      </c>
      <c r="P67" s="2">
        <f t="shared" si="7"/>
        <v>0.16500000000000001</v>
      </c>
      <c r="Q67">
        <f t="shared" si="8"/>
        <v>0.26496855159307747</v>
      </c>
      <c r="R67" s="2">
        <f t="shared" si="9"/>
        <v>0.16500000000000001</v>
      </c>
      <c r="T67" s="10">
        <f t="shared" si="10"/>
        <v>0</v>
      </c>
      <c r="U67" s="16">
        <f t="shared" si="11"/>
        <v>11</v>
      </c>
      <c r="V67" s="10">
        <f t="shared" si="12"/>
        <v>1</v>
      </c>
      <c r="W67">
        <f t="shared" si="0"/>
        <v>122</v>
      </c>
    </row>
    <row r="68" spans="1:23">
      <c r="A68" s="47" t="s">
        <v>129</v>
      </c>
      <c r="B68">
        <v>-0.33</v>
      </c>
      <c r="C68">
        <v>-0.33</v>
      </c>
      <c r="D68">
        <v>-0.67</v>
      </c>
      <c r="E68">
        <v>0</v>
      </c>
      <c r="F68">
        <v>-0.33</v>
      </c>
      <c r="G68">
        <v>-0.33</v>
      </c>
      <c r="H68">
        <v>0</v>
      </c>
      <c r="I68">
        <v>-0.67</v>
      </c>
      <c r="J68">
        <v>-0.33</v>
      </c>
      <c r="K68">
        <v>-0.33</v>
      </c>
      <c r="L68">
        <v>-0.33</v>
      </c>
      <c r="N68" s="50">
        <v>0.33</v>
      </c>
      <c r="O68">
        <f t="shared" si="6"/>
        <v>-0.27666666666666667</v>
      </c>
      <c r="P68" s="2">
        <f t="shared" si="7"/>
        <v>-0.33</v>
      </c>
      <c r="Q68">
        <f t="shared" si="8"/>
        <v>0.27805602226017606</v>
      </c>
      <c r="R68" s="2">
        <f t="shared" si="9"/>
        <v>4.1250000000000009E-2</v>
      </c>
      <c r="T68" s="10">
        <f t="shared" si="10"/>
        <v>2</v>
      </c>
      <c r="U68" s="16">
        <f t="shared" si="11"/>
        <v>10</v>
      </c>
      <c r="V68" s="10">
        <f t="shared" si="12"/>
        <v>0</v>
      </c>
      <c r="W68">
        <f t="shared" ref="W68:W131" si="22">SUM(T68*T68,U68*U68,V68*V68)</f>
        <v>104</v>
      </c>
    </row>
    <row r="69" spans="1:23">
      <c r="A69" s="47" t="s">
        <v>130</v>
      </c>
      <c r="B69">
        <v>-0.33</v>
      </c>
      <c r="C69">
        <v>-0.33</v>
      </c>
      <c r="D69">
        <v>-0.33</v>
      </c>
      <c r="E69">
        <v>-0.33</v>
      </c>
      <c r="F69">
        <v>-0.33</v>
      </c>
      <c r="G69">
        <v>0.33</v>
      </c>
      <c r="H69">
        <v>0.67</v>
      </c>
      <c r="I69">
        <v>0.33</v>
      </c>
      <c r="J69">
        <v>0</v>
      </c>
      <c r="K69">
        <v>0.33</v>
      </c>
      <c r="L69">
        <v>-0.33</v>
      </c>
      <c r="N69" s="50">
        <v>0.33</v>
      </c>
      <c r="O69">
        <f t="shared" ref="O69:O132" si="23">AVERAGE(B69:N69)</f>
        <v>8.3333333333333404E-4</v>
      </c>
      <c r="P69" s="2">
        <f t="shared" ref="P69:P132" si="24">MEDIAN(B69:N69)</f>
        <v>-0.16500000000000001</v>
      </c>
      <c r="Q69">
        <f t="shared" ref="Q69:Q132" si="25">STDEV(B69:N69)</f>
        <v>0.37390952559855084</v>
      </c>
      <c r="R69" s="2">
        <f t="shared" ref="R69:R132" si="26">(PERCENTILE(B69:N69,0.75)-PERCENTILE(B69:N69,0.25))/2</f>
        <v>0.33</v>
      </c>
      <c r="T69" s="10">
        <f t="shared" ref="T69:T132" si="27">IF(B69&lt;-0.6,1,0)+IF(C69&lt;-0.6,1,0)+IF(D69&lt;-0.6,1,0)+IF(E69&lt;-0.6,1,0)+IF(F69&lt;-0.6,1,0)+IF(G69&lt;-0.6,1,0)+IF(H69&lt;-0.6,1,0)+IF(I69&lt;-0.6,1,0)+IF(J69&lt;-0.6,1,0)+IF(K69&lt;-0.6,1,0)+IF(L69&lt;-0.6,1,0)+IF(N69&lt;-0.6,1,0)</f>
        <v>0</v>
      </c>
      <c r="U69" s="16">
        <f t="shared" ref="U69:U132" si="28">12-T69-V69</f>
        <v>11</v>
      </c>
      <c r="V69" s="10">
        <f t="shared" ref="V69:V132" si="29">IF(B69&gt;0.6,1,0)+IF(C69&gt;0.6,1,0)+IF(D69&gt;0.6,1,0)+IF(E69&gt;0.6,1,0)+IF(F69&gt;0.6,1,0)+IF(G69&gt;0.6,1,0)+IF(H69&gt;0.6,1,0)+IF(I69&gt;0.6,1,0)+IF(J69&gt;0.6,1,0)+IF(K69&gt;0.6,1,0)+IF(L69&gt;0.6,1,0)+IF(N69&gt;0.6,1,0)</f>
        <v>1</v>
      </c>
      <c r="W69">
        <f t="shared" si="22"/>
        <v>122</v>
      </c>
    </row>
    <row r="70" spans="1:23">
      <c r="A70" s="47" t="s">
        <v>131</v>
      </c>
      <c r="B70">
        <v>-0.33</v>
      </c>
      <c r="C70">
        <v>-0.33</v>
      </c>
      <c r="D70">
        <v>-0.33</v>
      </c>
      <c r="E70">
        <v>-0.67</v>
      </c>
      <c r="F70">
        <v>-0.33</v>
      </c>
      <c r="G70">
        <v>-0.33</v>
      </c>
      <c r="H70">
        <v>0.67</v>
      </c>
      <c r="I70">
        <v>-0.67</v>
      </c>
      <c r="J70">
        <v>-0.33</v>
      </c>
      <c r="K70">
        <v>0.33</v>
      </c>
      <c r="L70">
        <v>-0.33</v>
      </c>
      <c r="N70" s="50">
        <v>-0.33</v>
      </c>
      <c r="O70">
        <f t="shared" si="23"/>
        <v>-0.24833333333333338</v>
      </c>
      <c r="P70" s="2">
        <f t="shared" si="24"/>
        <v>-0.33</v>
      </c>
      <c r="Q70">
        <f t="shared" si="25"/>
        <v>0.37980457494811087</v>
      </c>
      <c r="R70" s="2">
        <f t="shared" si="26"/>
        <v>0</v>
      </c>
      <c r="T70" s="10">
        <f t="shared" si="27"/>
        <v>2</v>
      </c>
      <c r="U70" s="16">
        <f t="shared" si="28"/>
        <v>9</v>
      </c>
      <c r="V70" s="10">
        <f t="shared" si="29"/>
        <v>1</v>
      </c>
      <c r="W70">
        <f t="shared" si="22"/>
        <v>86</v>
      </c>
    </row>
    <row r="71" spans="1:23">
      <c r="A71" s="47" t="s">
        <v>132</v>
      </c>
      <c r="B71">
        <v>-0.33</v>
      </c>
      <c r="C71">
        <v>0</v>
      </c>
      <c r="D71">
        <v>-0.33</v>
      </c>
      <c r="E71">
        <v>-0.33</v>
      </c>
      <c r="F71">
        <v>-0.33</v>
      </c>
      <c r="G71">
        <v>0.33</v>
      </c>
      <c r="H71">
        <v>0</v>
      </c>
      <c r="I71">
        <v>0</v>
      </c>
      <c r="J71">
        <v>0</v>
      </c>
      <c r="K71">
        <v>0.33</v>
      </c>
      <c r="L71">
        <v>-0.33</v>
      </c>
      <c r="N71" s="50">
        <v>0</v>
      </c>
      <c r="O71">
        <f t="shared" si="23"/>
        <v>-8.2500000000000004E-2</v>
      </c>
      <c r="P71" s="2">
        <f t="shared" si="24"/>
        <v>0</v>
      </c>
      <c r="Q71">
        <f t="shared" si="25"/>
        <v>0.24874685927665499</v>
      </c>
      <c r="R71" s="2">
        <f t="shared" si="26"/>
        <v>0.16500000000000001</v>
      </c>
      <c r="T71" s="10">
        <f t="shared" si="27"/>
        <v>0</v>
      </c>
      <c r="U71" s="16">
        <f t="shared" si="28"/>
        <v>12</v>
      </c>
      <c r="V71" s="10">
        <f t="shared" si="29"/>
        <v>0</v>
      </c>
      <c r="W71">
        <f t="shared" si="22"/>
        <v>144</v>
      </c>
    </row>
    <row r="72" spans="1:23">
      <c r="A72" s="47" t="s">
        <v>133</v>
      </c>
      <c r="B72">
        <v>-0.67</v>
      </c>
      <c r="C72">
        <v>0</v>
      </c>
      <c r="D72">
        <v>-0.67</v>
      </c>
      <c r="E72">
        <v>0.33</v>
      </c>
      <c r="F72">
        <v>0</v>
      </c>
      <c r="G72">
        <v>-0.33</v>
      </c>
      <c r="H72">
        <v>0.33</v>
      </c>
      <c r="I72">
        <v>0.33</v>
      </c>
      <c r="J72">
        <v>0</v>
      </c>
      <c r="K72">
        <v>0.33</v>
      </c>
      <c r="L72">
        <v>-0.33</v>
      </c>
      <c r="N72" s="50">
        <v>0.33</v>
      </c>
      <c r="O72">
        <f t="shared" si="23"/>
        <v>-2.916666666666666E-2</v>
      </c>
      <c r="P72" s="2">
        <f t="shared" si="24"/>
        <v>0</v>
      </c>
      <c r="Q72">
        <f t="shared" si="25"/>
        <v>0.38728562007277201</v>
      </c>
      <c r="R72" s="2">
        <f t="shared" si="26"/>
        <v>0.33</v>
      </c>
      <c r="T72" s="10">
        <f t="shared" si="27"/>
        <v>2</v>
      </c>
      <c r="U72" s="16">
        <f t="shared" si="28"/>
        <v>10</v>
      </c>
      <c r="V72" s="10">
        <f t="shared" si="29"/>
        <v>0</v>
      </c>
      <c r="W72">
        <f t="shared" si="22"/>
        <v>104</v>
      </c>
    </row>
    <row r="73" spans="1:23">
      <c r="A73" s="47" t="s">
        <v>134</v>
      </c>
      <c r="B73">
        <v>-0.67</v>
      </c>
      <c r="C73">
        <v>-0.33</v>
      </c>
      <c r="D73">
        <v>-0.67</v>
      </c>
      <c r="E73">
        <v>-0.67</v>
      </c>
      <c r="F73">
        <v>-0.33</v>
      </c>
      <c r="G73">
        <v>-0.67</v>
      </c>
      <c r="H73">
        <v>-0.33</v>
      </c>
      <c r="I73">
        <v>-0.33</v>
      </c>
      <c r="J73">
        <v>0</v>
      </c>
      <c r="K73">
        <v>0.33</v>
      </c>
      <c r="L73">
        <v>-0.67</v>
      </c>
      <c r="N73" s="50">
        <v>-0.33</v>
      </c>
      <c r="O73">
        <f t="shared" si="23"/>
        <v>-0.38916666666666666</v>
      </c>
      <c r="P73" s="2">
        <f t="shared" si="24"/>
        <v>-0.33</v>
      </c>
      <c r="Q73">
        <f t="shared" si="25"/>
        <v>0.31341109608869194</v>
      </c>
      <c r="R73" s="2">
        <f t="shared" si="26"/>
        <v>0.17</v>
      </c>
      <c r="T73" s="10">
        <f t="shared" si="27"/>
        <v>5</v>
      </c>
      <c r="U73" s="16">
        <f t="shared" si="28"/>
        <v>7</v>
      </c>
      <c r="V73" s="10">
        <f t="shared" si="29"/>
        <v>0</v>
      </c>
      <c r="W73">
        <f t="shared" si="22"/>
        <v>74</v>
      </c>
    </row>
    <row r="74" spans="1:23">
      <c r="A74" s="47" t="s">
        <v>135</v>
      </c>
      <c r="B74">
        <v>0</v>
      </c>
      <c r="C74">
        <v>-0.33</v>
      </c>
      <c r="D74">
        <v>-0.33</v>
      </c>
      <c r="E74">
        <v>0</v>
      </c>
      <c r="F74">
        <v>0</v>
      </c>
      <c r="G74">
        <v>-0.33</v>
      </c>
      <c r="H74">
        <v>-0.33</v>
      </c>
      <c r="I74">
        <v>0</v>
      </c>
      <c r="J74">
        <v>0</v>
      </c>
      <c r="K74">
        <v>0.33</v>
      </c>
      <c r="L74">
        <v>0</v>
      </c>
      <c r="N74" s="50">
        <v>0</v>
      </c>
      <c r="O74">
        <f t="shared" si="23"/>
        <v>-8.2500000000000004E-2</v>
      </c>
      <c r="P74" s="2">
        <f t="shared" si="24"/>
        <v>0</v>
      </c>
      <c r="Q74">
        <f t="shared" si="25"/>
        <v>0.20512191496766016</v>
      </c>
      <c r="R74" s="2">
        <f t="shared" si="26"/>
        <v>0.16500000000000001</v>
      </c>
      <c r="T74" s="10">
        <f t="shared" si="27"/>
        <v>0</v>
      </c>
      <c r="U74" s="16">
        <f t="shared" si="28"/>
        <v>12</v>
      </c>
      <c r="V74" s="10">
        <f t="shared" si="29"/>
        <v>0</v>
      </c>
      <c r="W74">
        <f t="shared" si="22"/>
        <v>144</v>
      </c>
    </row>
    <row r="75" spans="1:23">
      <c r="A75" s="47" t="s">
        <v>136</v>
      </c>
      <c r="B75">
        <v>-0.33</v>
      </c>
      <c r="C75">
        <v>-0.33</v>
      </c>
      <c r="D75">
        <v>-0.33</v>
      </c>
      <c r="E75">
        <v>-0.33</v>
      </c>
      <c r="F75">
        <v>0</v>
      </c>
      <c r="G75">
        <v>0.33</v>
      </c>
      <c r="H75">
        <v>-0.33</v>
      </c>
      <c r="I75">
        <v>0.33</v>
      </c>
      <c r="J75">
        <v>-0.33</v>
      </c>
      <c r="K75">
        <v>0.67</v>
      </c>
      <c r="L75">
        <v>-0.33</v>
      </c>
      <c r="N75" s="50">
        <v>0</v>
      </c>
      <c r="O75">
        <f t="shared" si="23"/>
        <v>-8.1666666666666665E-2</v>
      </c>
      <c r="P75" s="2">
        <f t="shared" si="24"/>
        <v>-0.33</v>
      </c>
      <c r="Q75">
        <f t="shared" si="25"/>
        <v>0.35019042438840803</v>
      </c>
      <c r="R75" s="2">
        <f t="shared" si="26"/>
        <v>0.20625000000000002</v>
      </c>
      <c r="T75" s="10">
        <f t="shared" si="27"/>
        <v>0</v>
      </c>
      <c r="U75" s="16">
        <f t="shared" si="28"/>
        <v>11</v>
      </c>
      <c r="V75" s="10">
        <f t="shared" si="29"/>
        <v>1</v>
      </c>
      <c r="W75">
        <f t="shared" si="22"/>
        <v>122</v>
      </c>
    </row>
    <row r="76" spans="1:23">
      <c r="A76" s="47" t="s">
        <v>137</v>
      </c>
      <c r="B76">
        <v>0.33</v>
      </c>
      <c r="C76">
        <v>0</v>
      </c>
      <c r="D76">
        <v>-0.33</v>
      </c>
      <c r="E76">
        <v>0</v>
      </c>
      <c r="F76">
        <v>0</v>
      </c>
      <c r="G76">
        <v>-0.33</v>
      </c>
      <c r="H76">
        <v>0</v>
      </c>
      <c r="I76">
        <v>0.33</v>
      </c>
      <c r="J76">
        <v>0</v>
      </c>
      <c r="K76">
        <v>-0.33</v>
      </c>
      <c r="L76">
        <v>-0.33</v>
      </c>
      <c r="N76" s="50">
        <v>-0.33</v>
      </c>
      <c r="O76">
        <f t="shared" si="23"/>
        <v>-8.2500000000000004E-2</v>
      </c>
      <c r="P76" s="2">
        <f t="shared" si="24"/>
        <v>0</v>
      </c>
      <c r="Q76">
        <f t="shared" si="25"/>
        <v>0.24874685927665499</v>
      </c>
      <c r="R76" s="2">
        <f t="shared" si="26"/>
        <v>0.16500000000000001</v>
      </c>
      <c r="T76" s="10">
        <f t="shared" si="27"/>
        <v>0</v>
      </c>
      <c r="U76" s="16">
        <f t="shared" si="28"/>
        <v>12</v>
      </c>
      <c r="V76" s="10">
        <f t="shared" si="29"/>
        <v>0</v>
      </c>
      <c r="W76">
        <f t="shared" si="22"/>
        <v>144</v>
      </c>
    </row>
    <row r="77" spans="1:23">
      <c r="A77" s="47" t="s">
        <v>138</v>
      </c>
      <c r="B77">
        <v>-0.33</v>
      </c>
      <c r="C77">
        <v>0.67</v>
      </c>
      <c r="D77">
        <v>-0.33</v>
      </c>
      <c r="E77">
        <v>-0.67</v>
      </c>
      <c r="F77">
        <v>0</v>
      </c>
      <c r="G77">
        <v>-0.33</v>
      </c>
      <c r="H77">
        <v>0.33</v>
      </c>
      <c r="I77">
        <v>1</v>
      </c>
      <c r="J77">
        <v>0.33</v>
      </c>
      <c r="K77">
        <v>0.67</v>
      </c>
      <c r="L77">
        <v>-0.33</v>
      </c>
      <c r="N77" s="50">
        <v>0.33</v>
      </c>
      <c r="O77">
        <f t="shared" si="23"/>
        <v>0.11166666666666669</v>
      </c>
      <c r="P77" s="2">
        <f t="shared" si="24"/>
        <v>0.16500000000000001</v>
      </c>
      <c r="Q77">
        <f t="shared" si="25"/>
        <v>0.51868423277880094</v>
      </c>
      <c r="R77" s="2">
        <f t="shared" si="26"/>
        <v>0.37250000000000005</v>
      </c>
      <c r="T77" s="10">
        <f t="shared" si="27"/>
        <v>1</v>
      </c>
      <c r="U77" s="16">
        <f t="shared" si="28"/>
        <v>8</v>
      </c>
      <c r="V77" s="10">
        <f t="shared" si="29"/>
        <v>3</v>
      </c>
      <c r="W77">
        <f t="shared" si="22"/>
        <v>74</v>
      </c>
    </row>
    <row r="78" spans="1:23">
      <c r="A78" s="47" t="s">
        <v>139</v>
      </c>
      <c r="B78">
        <v>-0.33</v>
      </c>
      <c r="C78">
        <v>-0.33</v>
      </c>
      <c r="D78">
        <v>-0.33</v>
      </c>
      <c r="E78">
        <v>-0.33</v>
      </c>
      <c r="F78">
        <v>-0.33</v>
      </c>
      <c r="G78">
        <v>-0.33</v>
      </c>
      <c r="H78">
        <v>-0.33</v>
      </c>
      <c r="I78">
        <v>0</v>
      </c>
      <c r="J78">
        <v>0</v>
      </c>
      <c r="K78">
        <v>0.67</v>
      </c>
      <c r="L78">
        <v>-0.33</v>
      </c>
      <c r="N78" s="50">
        <v>0</v>
      </c>
      <c r="O78">
        <f t="shared" si="23"/>
        <v>-0.16416666666666668</v>
      </c>
      <c r="P78" s="2">
        <f t="shared" si="24"/>
        <v>-0.33</v>
      </c>
      <c r="Q78">
        <f t="shared" si="25"/>
        <v>0.3010121813703448</v>
      </c>
      <c r="R78" s="2">
        <f t="shared" si="26"/>
        <v>0.16500000000000001</v>
      </c>
      <c r="T78" s="10">
        <f t="shared" si="27"/>
        <v>0</v>
      </c>
      <c r="U78" s="16">
        <f t="shared" si="28"/>
        <v>11</v>
      </c>
      <c r="V78" s="10">
        <f t="shared" si="29"/>
        <v>1</v>
      </c>
      <c r="W78">
        <f t="shared" si="22"/>
        <v>122</v>
      </c>
    </row>
    <row r="79" spans="1:23">
      <c r="A79" s="47" t="s">
        <v>140</v>
      </c>
      <c r="B79">
        <v>0.33</v>
      </c>
      <c r="C79">
        <v>-0.33</v>
      </c>
      <c r="D79">
        <v>0</v>
      </c>
      <c r="E79">
        <v>-0.33</v>
      </c>
      <c r="F79">
        <v>0</v>
      </c>
      <c r="G79">
        <v>0.33</v>
      </c>
      <c r="H79">
        <v>0</v>
      </c>
      <c r="I79">
        <v>0</v>
      </c>
      <c r="J79">
        <v>0</v>
      </c>
      <c r="K79">
        <v>0</v>
      </c>
      <c r="L79">
        <v>0.33</v>
      </c>
      <c r="N79" s="50">
        <v>0.67</v>
      </c>
      <c r="O79">
        <f t="shared" si="23"/>
        <v>8.3333333333333329E-2</v>
      </c>
      <c r="P79" s="2">
        <f t="shared" si="24"/>
        <v>0</v>
      </c>
      <c r="Q79">
        <f t="shared" si="25"/>
        <v>0.28763402673072835</v>
      </c>
      <c r="R79" s="2">
        <f t="shared" si="26"/>
        <v>0.16500000000000001</v>
      </c>
      <c r="T79" s="10">
        <f t="shared" si="27"/>
        <v>0</v>
      </c>
      <c r="U79" s="16">
        <f t="shared" si="28"/>
        <v>11</v>
      </c>
      <c r="V79" s="10">
        <f t="shared" si="29"/>
        <v>1</v>
      </c>
      <c r="W79">
        <f t="shared" si="22"/>
        <v>122</v>
      </c>
    </row>
    <row r="80" spans="1:23">
      <c r="A80" s="47" t="s">
        <v>141</v>
      </c>
      <c r="B80">
        <v>0.33</v>
      </c>
      <c r="C80">
        <v>-0.33</v>
      </c>
      <c r="D80">
        <v>0.33</v>
      </c>
      <c r="E80">
        <v>0.33</v>
      </c>
      <c r="F80">
        <v>-0.33</v>
      </c>
      <c r="G80">
        <v>-0.67</v>
      </c>
      <c r="H80">
        <v>0.33</v>
      </c>
      <c r="I80">
        <v>-0.33</v>
      </c>
      <c r="J80">
        <v>0.67</v>
      </c>
      <c r="K80">
        <v>0.33</v>
      </c>
      <c r="L80">
        <v>0</v>
      </c>
      <c r="N80" s="50">
        <v>0.33</v>
      </c>
      <c r="O80">
        <f t="shared" si="23"/>
        <v>8.2500000000000004E-2</v>
      </c>
      <c r="P80" s="2">
        <f t="shared" si="24"/>
        <v>0.33</v>
      </c>
      <c r="Q80">
        <f t="shared" si="25"/>
        <v>0.404095510762223</v>
      </c>
      <c r="R80" s="2">
        <f t="shared" si="26"/>
        <v>0.33</v>
      </c>
      <c r="T80" s="10">
        <f t="shared" si="27"/>
        <v>1</v>
      </c>
      <c r="U80" s="16">
        <f t="shared" si="28"/>
        <v>10</v>
      </c>
      <c r="V80" s="10">
        <f t="shared" si="29"/>
        <v>1</v>
      </c>
      <c r="W80">
        <f t="shared" si="22"/>
        <v>102</v>
      </c>
    </row>
    <row r="81" spans="1:23">
      <c r="A81" s="47" t="s">
        <v>142</v>
      </c>
      <c r="B81">
        <v>0.33</v>
      </c>
      <c r="C81">
        <v>0</v>
      </c>
      <c r="D81">
        <v>0</v>
      </c>
      <c r="E81">
        <v>-0.33</v>
      </c>
      <c r="F81">
        <v>-0.33</v>
      </c>
      <c r="G81">
        <v>-0.33</v>
      </c>
      <c r="H81">
        <v>-0.67</v>
      </c>
      <c r="I81">
        <v>0.33</v>
      </c>
      <c r="J81">
        <v>0.33</v>
      </c>
      <c r="K81">
        <v>0</v>
      </c>
      <c r="L81">
        <v>0.33</v>
      </c>
      <c r="N81" s="50">
        <v>0</v>
      </c>
      <c r="O81">
        <f t="shared" si="23"/>
        <v>-2.8333333333333325E-2</v>
      </c>
      <c r="P81" s="2">
        <f t="shared" si="24"/>
        <v>0</v>
      </c>
      <c r="Q81">
        <f t="shared" si="25"/>
        <v>0.33050466461660316</v>
      </c>
      <c r="R81" s="2">
        <f t="shared" si="26"/>
        <v>0.33</v>
      </c>
      <c r="T81" s="10">
        <f t="shared" si="27"/>
        <v>1</v>
      </c>
      <c r="U81" s="16">
        <f t="shared" si="28"/>
        <v>11</v>
      </c>
      <c r="V81" s="10">
        <f t="shared" si="29"/>
        <v>0</v>
      </c>
      <c r="W81">
        <f t="shared" si="22"/>
        <v>122</v>
      </c>
    </row>
    <row r="82" spans="1:23">
      <c r="A82" s="47" t="s">
        <v>143</v>
      </c>
      <c r="B82">
        <v>-0.67</v>
      </c>
      <c r="C82">
        <v>0</v>
      </c>
      <c r="D82">
        <v>-0.33</v>
      </c>
      <c r="E82">
        <v>-0.67</v>
      </c>
      <c r="F82">
        <v>-0.67</v>
      </c>
      <c r="G82">
        <v>-0.33</v>
      </c>
      <c r="H82">
        <v>0.33</v>
      </c>
      <c r="I82">
        <v>-0.67</v>
      </c>
      <c r="J82">
        <v>0</v>
      </c>
      <c r="K82">
        <v>-0.33</v>
      </c>
      <c r="L82">
        <v>-0.67</v>
      </c>
      <c r="N82" s="50">
        <v>0.67</v>
      </c>
      <c r="O82">
        <f t="shared" si="23"/>
        <v>-0.27833333333333332</v>
      </c>
      <c r="P82" s="2">
        <f t="shared" si="24"/>
        <v>-0.33</v>
      </c>
      <c r="Q82">
        <f t="shared" si="25"/>
        <v>0.44714921921258488</v>
      </c>
      <c r="R82" s="2">
        <f t="shared" si="26"/>
        <v>0.33500000000000002</v>
      </c>
      <c r="T82" s="10">
        <f t="shared" si="27"/>
        <v>5</v>
      </c>
      <c r="U82" s="16">
        <f t="shared" si="28"/>
        <v>6</v>
      </c>
      <c r="V82" s="10">
        <f t="shared" si="29"/>
        <v>1</v>
      </c>
      <c r="W82">
        <f t="shared" si="22"/>
        <v>62</v>
      </c>
    </row>
    <row r="83" spans="1:23">
      <c r="A83" s="47" t="s">
        <v>144</v>
      </c>
      <c r="B83">
        <v>-0.67</v>
      </c>
      <c r="C83">
        <v>-0.33</v>
      </c>
      <c r="D83">
        <v>-0.67</v>
      </c>
      <c r="E83">
        <v>-0.33</v>
      </c>
      <c r="F83">
        <v>-0.67</v>
      </c>
      <c r="G83">
        <v>-1</v>
      </c>
      <c r="H83">
        <v>-1</v>
      </c>
      <c r="I83">
        <v>-0.33</v>
      </c>
      <c r="J83">
        <v>-0.33</v>
      </c>
      <c r="K83">
        <v>-0.67</v>
      </c>
      <c r="L83">
        <v>-0.33</v>
      </c>
      <c r="N83" s="50">
        <v>-0.33</v>
      </c>
      <c r="O83">
        <f t="shared" si="23"/>
        <v>-0.55500000000000005</v>
      </c>
      <c r="P83" s="2">
        <f t="shared" si="24"/>
        <v>-0.5</v>
      </c>
      <c r="Q83">
        <f t="shared" si="25"/>
        <v>0.26158607135563017</v>
      </c>
      <c r="R83" s="2">
        <f t="shared" si="26"/>
        <v>0.17</v>
      </c>
      <c r="T83" s="10">
        <f t="shared" si="27"/>
        <v>6</v>
      </c>
      <c r="U83" s="16">
        <f t="shared" si="28"/>
        <v>6</v>
      </c>
      <c r="V83" s="10">
        <f t="shared" si="29"/>
        <v>0</v>
      </c>
      <c r="W83">
        <f t="shared" si="22"/>
        <v>72</v>
      </c>
    </row>
    <row r="84" spans="1:23">
      <c r="A84" s="47" t="s">
        <v>145</v>
      </c>
      <c r="B84">
        <v>-0.67</v>
      </c>
      <c r="C84">
        <v>-0.67</v>
      </c>
      <c r="D84">
        <v>0</v>
      </c>
      <c r="E84">
        <v>-1</v>
      </c>
      <c r="F84">
        <v>-0.67</v>
      </c>
      <c r="G84">
        <v>-1</v>
      </c>
      <c r="H84">
        <v>0</v>
      </c>
      <c r="I84">
        <v>-0.67</v>
      </c>
      <c r="J84">
        <v>-0.33</v>
      </c>
      <c r="K84">
        <v>-0.67</v>
      </c>
      <c r="L84">
        <v>-0.33</v>
      </c>
      <c r="N84" s="50">
        <v>-0.33</v>
      </c>
      <c r="O84">
        <f t="shared" si="23"/>
        <v>-0.52833333333333332</v>
      </c>
      <c r="P84" s="2">
        <f t="shared" si="24"/>
        <v>-0.67</v>
      </c>
      <c r="Q84">
        <f t="shared" si="25"/>
        <v>0.3332439274038092</v>
      </c>
      <c r="R84" s="2">
        <f t="shared" si="26"/>
        <v>0.17</v>
      </c>
      <c r="T84" s="10">
        <f t="shared" si="27"/>
        <v>7</v>
      </c>
      <c r="U84" s="16">
        <f t="shared" si="28"/>
        <v>5</v>
      </c>
      <c r="V84" s="10">
        <f t="shared" si="29"/>
        <v>0</v>
      </c>
      <c r="W84">
        <f t="shared" si="22"/>
        <v>74</v>
      </c>
    </row>
    <row r="85" spans="1:23">
      <c r="A85" s="47" t="s">
        <v>146</v>
      </c>
      <c r="B85">
        <v>0.33</v>
      </c>
      <c r="C85">
        <v>0.67</v>
      </c>
      <c r="D85">
        <v>0</v>
      </c>
      <c r="E85">
        <v>0</v>
      </c>
      <c r="F85">
        <v>0.67</v>
      </c>
      <c r="G85">
        <v>0</v>
      </c>
      <c r="H85">
        <v>0.33</v>
      </c>
      <c r="I85">
        <v>0.67</v>
      </c>
      <c r="J85">
        <v>0.67</v>
      </c>
      <c r="K85">
        <v>0</v>
      </c>
      <c r="L85">
        <v>0</v>
      </c>
      <c r="N85" s="50">
        <v>0.33</v>
      </c>
      <c r="O85">
        <f t="shared" si="23"/>
        <v>0.30583333333333335</v>
      </c>
      <c r="P85" s="2">
        <f t="shared" si="24"/>
        <v>0.33</v>
      </c>
      <c r="Q85">
        <f t="shared" si="25"/>
        <v>0.30149501227092046</v>
      </c>
      <c r="R85" s="2">
        <f t="shared" si="26"/>
        <v>0.33500000000000002</v>
      </c>
      <c r="T85" s="10">
        <f t="shared" si="27"/>
        <v>0</v>
      </c>
      <c r="U85" s="16">
        <f t="shared" si="28"/>
        <v>8</v>
      </c>
      <c r="V85" s="10">
        <f t="shared" si="29"/>
        <v>4</v>
      </c>
      <c r="W85">
        <f t="shared" si="22"/>
        <v>80</v>
      </c>
    </row>
    <row r="86" spans="1:23">
      <c r="A86" s="47" t="s">
        <v>147</v>
      </c>
      <c r="B86">
        <v>0.67</v>
      </c>
      <c r="C86">
        <v>0.67</v>
      </c>
      <c r="D86">
        <v>0</v>
      </c>
      <c r="E86">
        <v>0.67</v>
      </c>
      <c r="F86">
        <v>0.67</v>
      </c>
      <c r="G86">
        <v>0.33</v>
      </c>
      <c r="H86">
        <v>0.33</v>
      </c>
      <c r="I86">
        <v>0.67</v>
      </c>
      <c r="J86">
        <v>0.67</v>
      </c>
      <c r="K86">
        <v>0</v>
      </c>
      <c r="L86">
        <v>0.33</v>
      </c>
      <c r="N86" s="50">
        <v>0.67</v>
      </c>
      <c r="O86">
        <f t="shared" si="23"/>
        <v>0.47333333333333338</v>
      </c>
      <c r="P86" s="2">
        <f t="shared" si="24"/>
        <v>0.67</v>
      </c>
      <c r="Q86">
        <f t="shared" si="25"/>
        <v>0.26636725615494705</v>
      </c>
      <c r="R86" s="2">
        <f t="shared" si="26"/>
        <v>0.17</v>
      </c>
      <c r="T86" s="10">
        <f t="shared" si="27"/>
        <v>0</v>
      </c>
      <c r="U86" s="16">
        <f t="shared" si="28"/>
        <v>5</v>
      </c>
      <c r="V86" s="10">
        <f t="shared" si="29"/>
        <v>7</v>
      </c>
      <c r="W86">
        <f t="shared" si="22"/>
        <v>74</v>
      </c>
    </row>
    <row r="87" spans="1:23">
      <c r="A87" s="47" t="s">
        <v>148</v>
      </c>
      <c r="B87">
        <v>-0.67</v>
      </c>
      <c r="C87">
        <v>0</v>
      </c>
      <c r="D87">
        <v>0</v>
      </c>
      <c r="E87">
        <v>0.67</v>
      </c>
      <c r="F87">
        <v>0.33</v>
      </c>
      <c r="G87">
        <v>0.67</v>
      </c>
      <c r="H87">
        <v>-0.33</v>
      </c>
      <c r="I87">
        <v>0.67</v>
      </c>
      <c r="J87">
        <v>0.67</v>
      </c>
      <c r="K87">
        <v>0</v>
      </c>
      <c r="L87">
        <v>0</v>
      </c>
      <c r="N87" s="50">
        <v>0.67</v>
      </c>
      <c r="O87">
        <f t="shared" si="23"/>
        <v>0.2233333333333333</v>
      </c>
      <c r="P87" s="2">
        <f t="shared" si="24"/>
        <v>0.16500000000000001</v>
      </c>
      <c r="Q87">
        <f t="shared" si="25"/>
        <v>0.45852199973657132</v>
      </c>
      <c r="R87" s="2">
        <f t="shared" si="26"/>
        <v>0.33500000000000002</v>
      </c>
      <c r="T87" s="10">
        <f t="shared" si="27"/>
        <v>1</v>
      </c>
      <c r="U87" s="16">
        <f t="shared" si="28"/>
        <v>6</v>
      </c>
      <c r="V87" s="10">
        <f t="shared" si="29"/>
        <v>5</v>
      </c>
      <c r="W87">
        <f t="shared" si="22"/>
        <v>62</v>
      </c>
    </row>
    <row r="88" spans="1:23">
      <c r="A88" s="47" t="s">
        <v>149</v>
      </c>
      <c r="B88">
        <v>-0.33</v>
      </c>
      <c r="C88">
        <v>0.33</v>
      </c>
      <c r="D88">
        <v>-0.33</v>
      </c>
      <c r="E88">
        <v>0</v>
      </c>
      <c r="F88">
        <v>0.67</v>
      </c>
      <c r="G88">
        <v>0.33</v>
      </c>
      <c r="H88">
        <v>0</v>
      </c>
      <c r="I88">
        <v>0.67</v>
      </c>
      <c r="J88">
        <v>0.67</v>
      </c>
      <c r="K88">
        <v>0.33</v>
      </c>
      <c r="L88">
        <v>0.33</v>
      </c>
      <c r="N88" s="50">
        <v>0</v>
      </c>
      <c r="O88">
        <f t="shared" si="23"/>
        <v>0.22250000000000003</v>
      </c>
      <c r="P88" s="2">
        <f t="shared" si="24"/>
        <v>0.33</v>
      </c>
      <c r="Q88">
        <f t="shared" si="25"/>
        <v>0.3575198659451731</v>
      </c>
      <c r="R88" s="2">
        <f t="shared" si="26"/>
        <v>0.20750000000000002</v>
      </c>
      <c r="T88" s="10">
        <f t="shared" si="27"/>
        <v>0</v>
      </c>
      <c r="U88" s="16">
        <f t="shared" si="28"/>
        <v>9</v>
      </c>
      <c r="V88" s="10">
        <f t="shared" si="29"/>
        <v>3</v>
      </c>
      <c r="W88">
        <f t="shared" si="22"/>
        <v>90</v>
      </c>
    </row>
    <row r="89" spans="1:23">
      <c r="A89" s="47" t="s">
        <v>150</v>
      </c>
      <c r="B89">
        <v>0.33</v>
      </c>
      <c r="C89">
        <v>0</v>
      </c>
      <c r="D89">
        <v>-0.33</v>
      </c>
      <c r="E89">
        <v>0.67</v>
      </c>
      <c r="F89">
        <v>1</v>
      </c>
      <c r="G89">
        <v>0.33</v>
      </c>
      <c r="H89">
        <v>0.67</v>
      </c>
      <c r="I89">
        <v>0</v>
      </c>
      <c r="J89">
        <v>0</v>
      </c>
      <c r="K89">
        <v>0</v>
      </c>
      <c r="L89">
        <v>0</v>
      </c>
      <c r="N89" s="50">
        <v>0.67</v>
      </c>
      <c r="O89">
        <f t="shared" si="23"/>
        <v>0.27833333333333332</v>
      </c>
      <c r="P89" s="2">
        <f t="shared" si="24"/>
        <v>0.16500000000000001</v>
      </c>
      <c r="Q89">
        <f t="shared" si="25"/>
        <v>0.39815102966618388</v>
      </c>
      <c r="R89" s="2">
        <f t="shared" si="26"/>
        <v>0.33500000000000002</v>
      </c>
      <c r="T89" s="10">
        <f t="shared" si="27"/>
        <v>0</v>
      </c>
      <c r="U89" s="16">
        <f t="shared" si="28"/>
        <v>8</v>
      </c>
      <c r="V89" s="10">
        <f t="shared" si="29"/>
        <v>4</v>
      </c>
      <c r="W89">
        <f t="shared" si="22"/>
        <v>80</v>
      </c>
    </row>
    <row r="90" spans="1:23">
      <c r="A90" s="47" t="s">
        <v>151</v>
      </c>
      <c r="B90">
        <v>0.33</v>
      </c>
      <c r="C90">
        <v>-0.33</v>
      </c>
      <c r="D90">
        <v>0</v>
      </c>
      <c r="E90">
        <v>0</v>
      </c>
      <c r="F90">
        <v>1</v>
      </c>
      <c r="G90">
        <v>-0.33</v>
      </c>
      <c r="H90">
        <v>0.33</v>
      </c>
      <c r="I90">
        <v>0</v>
      </c>
      <c r="J90">
        <v>0.67</v>
      </c>
      <c r="K90">
        <v>0</v>
      </c>
      <c r="L90">
        <v>0</v>
      </c>
      <c r="N90" s="50">
        <v>0.33</v>
      </c>
      <c r="O90">
        <f t="shared" si="23"/>
        <v>0.16666666666666666</v>
      </c>
      <c r="P90" s="2">
        <f t="shared" si="24"/>
        <v>0</v>
      </c>
      <c r="Q90">
        <f t="shared" si="25"/>
        <v>0.3884779936047234</v>
      </c>
      <c r="R90" s="2">
        <f t="shared" si="26"/>
        <v>0.16500000000000001</v>
      </c>
      <c r="T90" s="10">
        <f t="shared" si="27"/>
        <v>0</v>
      </c>
      <c r="U90" s="16">
        <f t="shared" si="28"/>
        <v>10</v>
      </c>
      <c r="V90" s="10">
        <f t="shared" si="29"/>
        <v>2</v>
      </c>
      <c r="W90">
        <f t="shared" si="22"/>
        <v>104</v>
      </c>
    </row>
    <row r="91" spans="1:23">
      <c r="A91" s="47" t="s">
        <v>152</v>
      </c>
      <c r="B91">
        <v>0.33</v>
      </c>
      <c r="C91">
        <v>-0.33</v>
      </c>
      <c r="D91">
        <v>0</v>
      </c>
      <c r="E91">
        <v>0.67</v>
      </c>
      <c r="F91">
        <v>1</v>
      </c>
      <c r="G91">
        <v>0.67</v>
      </c>
      <c r="H91">
        <v>0.33</v>
      </c>
      <c r="I91">
        <v>0</v>
      </c>
      <c r="J91">
        <v>0.67</v>
      </c>
      <c r="K91">
        <v>0</v>
      </c>
      <c r="L91">
        <v>0</v>
      </c>
      <c r="N91" s="50">
        <v>0.33</v>
      </c>
      <c r="O91">
        <f t="shared" si="23"/>
        <v>0.30583333333333335</v>
      </c>
      <c r="P91" s="2">
        <f t="shared" si="24"/>
        <v>0.33</v>
      </c>
      <c r="Q91">
        <f t="shared" si="25"/>
        <v>0.38845751688471997</v>
      </c>
      <c r="R91" s="2">
        <f t="shared" si="26"/>
        <v>0.33500000000000002</v>
      </c>
      <c r="T91" s="10">
        <f t="shared" si="27"/>
        <v>0</v>
      </c>
      <c r="U91" s="16">
        <f t="shared" si="28"/>
        <v>8</v>
      </c>
      <c r="V91" s="10">
        <f t="shared" si="29"/>
        <v>4</v>
      </c>
      <c r="W91">
        <f t="shared" si="22"/>
        <v>80</v>
      </c>
    </row>
    <row r="92" spans="1:23">
      <c r="A92" s="47" t="s">
        <v>153</v>
      </c>
      <c r="B92">
        <v>-0.33</v>
      </c>
      <c r="C92">
        <v>0.67</v>
      </c>
      <c r="D92">
        <v>-0.33</v>
      </c>
      <c r="E92">
        <v>0.67</v>
      </c>
      <c r="F92">
        <v>-0.33</v>
      </c>
      <c r="G92">
        <v>0.67</v>
      </c>
      <c r="H92">
        <v>0</v>
      </c>
      <c r="I92">
        <v>0.67</v>
      </c>
      <c r="J92">
        <v>0.67</v>
      </c>
      <c r="K92">
        <v>0</v>
      </c>
      <c r="L92">
        <v>0</v>
      </c>
      <c r="N92" s="50">
        <v>0</v>
      </c>
      <c r="O92">
        <f t="shared" si="23"/>
        <v>0.19666666666666666</v>
      </c>
      <c r="P92" s="2">
        <f t="shared" si="24"/>
        <v>0</v>
      </c>
      <c r="Q92">
        <f t="shared" si="25"/>
        <v>0.4376659858288226</v>
      </c>
      <c r="R92" s="2">
        <f t="shared" si="26"/>
        <v>0.37625000000000003</v>
      </c>
      <c r="T92" s="10">
        <f t="shared" si="27"/>
        <v>0</v>
      </c>
      <c r="U92" s="16">
        <f t="shared" si="28"/>
        <v>7</v>
      </c>
      <c r="V92" s="10">
        <f t="shared" si="29"/>
        <v>5</v>
      </c>
      <c r="W92">
        <f t="shared" si="22"/>
        <v>74</v>
      </c>
    </row>
    <row r="93" spans="1:23">
      <c r="A93" s="47" t="s">
        <v>154</v>
      </c>
      <c r="B93">
        <v>0.33</v>
      </c>
      <c r="C93">
        <v>0.33</v>
      </c>
      <c r="D93">
        <v>0</v>
      </c>
      <c r="E93">
        <v>-0.33</v>
      </c>
      <c r="F93">
        <v>1</v>
      </c>
      <c r="G93">
        <v>0</v>
      </c>
      <c r="H93">
        <v>0</v>
      </c>
      <c r="I93">
        <v>0.67</v>
      </c>
      <c r="J93">
        <v>0</v>
      </c>
      <c r="K93">
        <v>0.67</v>
      </c>
      <c r="L93">
        <v>0.33</v>
      </c>
      <c r="N93" s="50">
        <v>0.67</v>
      </c>
      <c r="O93">
        <f t="shared" si="23"/>
        <v>0.30583333333333335</v>
      </c>
      <c r="P93" s="2">
        <f t="shared" si="24"/>
        <v>0.33</v>
      </c>
      <c r="Q93">
        <f t="shared" si="25"/>
        <v>0.38845751688471991</v>
      </c>
      <c r="R93" s="2">
        <f t="shared" si="26"/>
        <v>0.33500000000000002</v>
      </c>
      <c r="T93" s="10">
        <f t="shared" si="27"/>
        <v>0</v>
      </c>
      <c r="U93" s="16">
        <f t="shared" si="28"/>
        <v>8</v>
      </c>
      <c r="V93" s="10">
        <f t="shared" si="29"/>
        <v>4</v>
      </c>
      <c r="W93">
        <f t="shared" si="22"/>
        <v>80</v>
      </c>
    </row>
    <row r="94" spans="1:23">
      <c r="A94" s="47" t="s">
        <v>155</v>
      </c>
      <c r="B94">
        <v>-0.67</v>
      </c>
      <c r="C94">
        <v>0.67</v>
      </c>
      <c r="D94">
        <v>-0.33</v>
      </c>
      <c r="E94">
        <v>0.33</v>
      </c>
      <c r="F94">
        <v>0.67</v>
      </c>
      <c r="G94">
        <v>0.33</v>
      </c>
      <c r="H94">
        <v>0.33</v>
      </c>
      <c r="I94">
        <v>0.67</v>
      </c>
      <c r="J94">
        <v>0</v>
      </c>
      <c r="K94">
        <v>0.33</v>
      </c>
      <c r="L94">
        <v>0</v>
      </c>
      <c r="N94" s="50">
        <v>0</v>
      </c>
      <c r="O94">
        <f t="shared" si="23"/>
        <v>0.19416666666666668</v>
      </c>
      <c r="P94" s="2">
        <f t="shared" si="24"/>
        <v>0.33</v>
      </c>
      <c r="Q94">
        <f t="shared" si="25"/>
        <v>0.41425636185016323</v>
      </c>
      <c r="R94" s="2">
        <f t="shared" si="26"/>
        <v>0.20750000000000002</v>
      </c>
      <c r="T94" s="10">
        <f t="shared" si="27"/>
        <v>1</v>
      </c>
      <c r="U94" s="16">
        <f t="shared" si="28"/>
        <v>8</v>
      </c>
      <c r="V94" s="10">
        <f t="shared" si="29"/>
        <v>3</v>
      </c>
      <c r="W94">
        <f t="shared" si="22"/>
        <v>74</v>
      </c>
    </row>
    <row r="95" spans="1:23">
      <c r="A95" s="47" t="s">
        <v>156</v>
      </c>
      <c r="B95">
        <v>0.33</v>
      </c>
      <c r="C95">
        <v>0.33</v>
      </c>
      <c r="D95">
        <v>0</v>
      </c>
      <c r="E95">
        <v>0</v>
      </c>
      <c r="F95">
        <v>0.67</v>
      </c>
      <c r="G95">
        <v>-0.33</v>
      </c>
      <c r="H95">
        <v>-0.33</v>
      </c>
      <c r="I95">
        <v>0.67</v>
      </c>
      <c r="J95">
        <v>0.33</v>
      </c>
      <c r="K95">
        <v>0.33</v>
      </c>
      <c r="L95">
        <v>0.33</v>
      </c>
      <c r="N95" s="50">
        <v>0.33</v>
      </c>
      <c r="O95">
        <f t="shared" si="23"/>
        <v>0.22166666666666668</v>
      </c>
      <c r="P95" s="2">
        <f t="shared" si="24"/>
        <v>0.33</v>
      </c>
      <c r="Q95">
        <f t="shared" si="25"/>
        <v>0.32743724820971654</v>
      </c>
      <c r="R95" s="2">
        <f t="shared" si="26"/>
        <v>0.16500000000000001</v>
      </c>
      <c r="T95" s="10">
        <f t="shared" si="27"/>
        <v>0</v>
      </c>
      <c r="U95" s="16">
        <f t="shared" si="28"/>
        <v>10</v>
      </c>
      <c r="V95" s="10">
        <f t="shared" si="29"/>
        <v>2</v>
      </c>
      <c r="W95">
        <f t="shared" si="22"/>
        <v>104</v>
      </c>
    </row>
    <row r="96" spans="1:23">
      <c r="A96" s="47" t="s">
        <v>157</v>
      </c>
      <c r="B96">
        <v>0.67</v>
      </c>
      <c r="C96">
        <v>0.67</v>
      </c>
      <c r="D96">
        <v>-0.33</v>
      </c>
      <c r="E96">
        <v>1</v>
      </c>
      <c r="F96">
        <v>0.33</v>
      </c>
      <c r="G96">
        <v>0.33</v>
      </c>
      <c r="H96">
        <v>1</v>
      </c>
      <c r="I96">
        <v>0</v>
      </c>
      <c r="J96">
        <v>0.67</v>
      </c>
      <c r="K96">
        <v>0.33</v>
      </c>
      <c r="L96">
        <v>0</v>
      </c>
      <c r="N96" s="50">
        <v>0</v>
      </c>
      <c r="O96">
        <f t="shared" si="23"/>
        <v>0.38916666666666666</v>
      </c>
      <c r="P96" s="2">
        <f t="shared" si="24"/>
        <v>0.33</v>
      </c>
      <c r="Q96">
        <f t="shared" si="25"/>
        <v>0.4226423016588795</v>
      </c>
      <c r="R96" s="2">
        <f t="shared" si="26"/>
        <v>0.33500000000000002</v>
      </c>
      <c r="T96" s="10">
        <f t="shared" si="27"/>
        <v>0</v>
      </c>
      <c r="U96" s="16">
        <f t="shared" si="28"/>
        <v>7</v>
      </c>
      <c r="V96" s="10">
        <f t="shared" si="29"/>
        <v>5</v>
      </c>
      <c r="W96">
        <f t="shared" si="22"/>
        <v>74</v>
      </c>
    </row>
    <row r="97" spans="1:23">
      <c r="A97" s="47" t="s">
        <v>158</v>
      </c>
      <c r="B97">
        <v>-0.33</v>
      </c>
      <c r="C97">
        <v>0.33</v>
      </c>
      <c r="D97">
        <v>-0.33</v>
      </c>
      <c r="E97">
        <v>-0.67</v>
      </c>
      <c r="F97">
        <v>0.33</v>
      </c>
      <c r="G97">
        <v>-0.33</v>
      </c>
      <c r="H97">
        <v>-0.33</v>
      </c>
      <c r="I97">
        <v>-0.33</v>
      </c>
      <c r="J97">
        <v>-0.33</v>
      </c>
      <c r="K97">
        <v>0.33</v>
      </c>
      <c r="L97">
        <v>0</v>
      </c>
      <c r="N97" s="50">
        <v>0.33</v>
      </c>
      <c r="O97">
        <f t="shared" si="23"/>
        <v>-0.11083333333333334</v>
      </c>
      <c r="P97" s="2">
        <f t="shared" si="24"/>
        <v>-0.33</v>
      </c>
      <c r="Q97">
        <f t="shared" si="25"/>
        <v>0.35553949616510028</v>
      </c>
      <c r="R97" s="2">
        <f t="shared" si="26"/>
        <v>0.33</v>
      </c>
      <c r="T97" s="10">
        <f t="shared" si="27"/>
        <v>1</v>
      </c>
      <c r="U97" s="16">
        <f t="shared" si="28"/>
        <v>11</v>
      </c>
      <c r="V97" s="10">
        <f t="shared" si="29"/>
        <v>0</v>
      </c>
      <c r="W97">
        <f t="shared" si="22"/>
        <v>122</v>
      </c>
    </row>
    <row r="98" spans="1:23">
      <c r="A98" s="47" t="s">
        <v>159</v>
      </c>
      <c r="B98">
        <v>-0.67</v>
      </c>
      <c r="C98">
        <v>0</v>
      </c>
      <c r="D98">
        <v>-0.33</v>
      </c>
      <c r="E98">
        <v>-0.33</v>
      </c>
      <c r="F98">
        <v>1</v>
      </c>
      <c r="G98">
        <v>0.33</v>
      </c>
      <c r="H98">
        <v>-0.33</v>
      </c>
      <c r="I98">
        <v>0.33</v>
      </c>
      <c r="J98">
        <v>-0.33</v>
      </c>
      <c r="K98">
        <v>0.33</v>
      </c>
      <c r="L98">
        <v>0.67</v>
      </c>
      <c r="N98" s="50">
        <v>0.67</v>
      </c>
      <c r="O98">
        <f t="shared" si="23"/>
        <v>0.11166666666666665</v>
      </c>
      <c r="P98" s="2">
        <f t="shared" si="24"/>
        <v>0.16500000000000001</v>
      </c>
      <c r="Q98">
        <f t="shared" si="25"/>
        <v>0.51868423277880094</v>
      </c>
      <c r="R98" s="2">
        <f t="shared" si="26"/>
        <v>0.37250000000000005</v>
      </c>
      <c r="T98" s="10">
        <f t="shared" si="27"/>
        <v>1</v>
      </c>
      <c r="U98" s="16">
        <f t="shared" si="28"/>
        <v>8</v>
      </c>
      <c r="V98" s="10">
        <f t="shared" si="29"/>
        <v>3</v>
      </c>
      <c r="W98">
        <f t="shared" si="22"/>
        <v>74</v>
      </c>
    </row>
    <row r="99" spans="1:23">
      <c r="A99" s="47" t="s">
        <v>160</v>
      </c>
      <c r="B99">
        <v>-0.33</v>
      </c>
      <c r="C99">
        <v>0</v>
      </c>
      <c r="D99">
        <v>-0.33</v>
      </c>
      <c r="E99">
        <v>-0.67</v>
      </c>
      <c r="F99">
        <v>0.67</v>
      </c>
      <c r="G99">
        <v>0.33</v>
      </c>
      <c r="H99">
        <v>-0.33</v>
      </c>
      <c r="I99">
        <v>0.33</v>
      </c>
      <c r="J99">
        <v>-0.33</v>
      </c>
      <c r="K99">
        <v>0.67</v>
      </c>
      <c r="L99">
        <v>0.33</v>
      </c>
      <c r="N99" s="50">
        <v>0.33</v>
      </c>
      <c r="O99">
        <f t="shared" si="23"/>
        <v>5.5833333333333339E-2</v>
      </c>
      <c r="P99" s="2">
        <f t="shared" si="24"/>
        <v>0.16500000000000001</v>
      </c>
      <c r="Q99">
        <f t="shared" si="25"/>
        <v>0.44522636394480863</v>
      </c>
      <c r="R99" s="2">
        <f t="shared" si="26"/>
        <v>0.33</v>
      </c>
      <c r="T99" s="10">
        <f t="shared" si="27"/>
        <v>1</v>
      </c>
      <c r="U99" s="16">
        <f t="shared" si="28"/>
        <v>9</v>
      </c>
      <c r="V99" s="10">
        <f t="shared" si="29"/>
        <v>2</v>
      </c>
      <c r="W99">
        <f t="shared" si="22"/>
        <v>86</v>
      </c>
    </row>
    <row r="100" spans="1:23">
      <c r="A100" s="47" t="s">
        <v>161</v>
      </c>
      <c r="B100">
        <v>-0.33</v>
      </c>
      <c r="C100">
        <v>0</v>
      </c>
      <c r="D100">
        <v>-0.33</v>
      </c>
      <c r="E100">
        <v>0.67</v>
      </c>
      <c r="F100">
        <v>0</v>
      </c>
      <c r="G100">
        <v>-0.33</v>
      </c>
      <c r="H100">
        <v>-0.33</v>
      </c>
      <c r="I100">
        <v>0.33</v>
      </c>
      <c r="J100">
        <v>-0.33</v>
      </c>
      <c r="K100">
        <v>0.33</v>
      </c>
      <c r="L100">
        <v>0</v>
      </c>
      <c r="N100" s="50">
        <v>0</v>
      </c>
      <c r="O100">
        <f t="shared" si="23"/>
        <v>-2.6666666666666668E-2</v>
      </c>
      <c r="P100" s="2">
        <f t="shared" si="24"/>
        <v>0</v>
      </c>
      <c r="Q100">
        <f t="shared" si="25"/>
        <v>0.33065591380365988</v>
      </c>
      <c r="R100" s="2">
        <f t="shared" si="26"/>
        <v>0.20625000000000002</v>
      </c>
      <c r="T100" s="10">
        <f t="shared" si="27"/>
        <v>0</v>
      </c>
      <c r="U100" s="16">
        <f t="shared" si="28"/>
        <v>11</v>
      </c>
      <c r="V100" s="10">
        <f t="shared" si="29"/>
        <v>1</v>
      </c>
      <c r="W100">
        <f t="shared" si="22"/>
        <v>122</v>
      </c>
    </row>
    <row r="101" spans="1:23">
      <c r="A101" s="47" t="s">
        <v>162</v>
      </c>
      <c r="B101">
        <v>-0.33</v>
      </c>
      <c r="C101">
        <v>0.33</v>
      </c>
      <c r="D101">
        <v>-0.33</v>
      </c>
      <c r="E101">
        <v>-1</v>
      </c>
      <c r="F101">
        <v>1</v>
      </c>
      <c r="G101">
        <v>-0.33</v>
      </c>
      <c r="H101">
        <v>-0.67</v>
      </c>
      <c r="I101">
        <v>0</v>
      </c>
      <c r="J101">
        <v>-0.33</v>
      </c>
      <c r="K101">
        <v>0.33</v>
      </c>
      <c r="L101">
        <v>-0.33</v>
      </c>
      <c r="N101" s="50">
        <v>0.67</v>
      </c>
      <c r="O101">
        <f t="shared" si="23"/>
        <v>-8.2500000000000004E-2</v>
      </c>
      <c r="P101" s="2">
        <f t="shared" si="24"/>
        <v>-0.33</v>
      </c>
      <c r="Q101">
        <f t="shared" si="25"/>
        <v>0.57036073114859831</v>
      </c>
      <c r="R101" s="2">
        <f t="shared" si="26"/>
        <v>0.33</v>
      </c>
      <c r="T101" s="10">
        <f t="shared" si="27"/>
        <v>2</v>
      </c>
      <c r="U101" s="16">
        <f t="shared" si="28"/>
        <v>8</v>
      </c>
      <c r="V101" s="10">
        <f t="shared" si="29"/>
        <v>2</v>
      </c>
      <c r="W101">
        <f t="shared" si="22"/>
        <v>72</v>
      </c>
    </row>
    <row r="102" spans="1:23">
      <c r="A102" s="47" t="s">
        <v>163</v>
      </c>
      <c r="B102">
        <v>-0.33</v>
      </c>
      <c r="C102">
        <v>0</v>
      </c>
      <c r="D102">
        <v>-0.33</v>
      </c>
      <c r="E102">
        <v>-0.67</v>
      </c>
      <c r="F102">
        <v>0</v>
      </c>
      <c r="G102">
        <v>-0.33</v>
      </c>
      <c r="H102">
        <v>-0.33</v>
      </c>
      <c r="I102">
        <v>0.67</v>
      </c>
      <c r="J102">
        <v>-0.33</v>
      </c>
      <c r="K102">
        <v>0.33</v>
      </c>
      <c r="L102">
        <v>0</v>
      </c>
      <c r="N102" s="50">
        <v>0</v>
      </c>
      <c r="O102">
        <f t="shared" si="23"/>
        <v>-0.11000000000000003</v>
      </c>
      <c r="P102" s="2">
        <f t="shared" si="24"/>
        <v>-0.16500000000000001</v>
      </c>
      <c r="Q102">
        <f t="shared" si="25"/>
        <v>0.3575166874681262</v>
      </c>
      <c r="R102" s="2">
        <f t="shared" si="26"/>
        <v>0.16500000000000001</v>
      </c>
      <c r="T102" s="10">
        <f t="shared" si="27"/>
        <v>1</v>
      </c>
      <c r="U102" s="16">
        <f t="shared" si="28"/>
        <v>10</v>
      </c>
      <c r="V102" s="10">
        <f t="shared" si="29"/>
        <v>1</v>
      </c>
      <c r="W102">
        <f t="shared" si="22"/>
        <v>102</v>
      </c>
    </row>
    <row r="103" spans="1:23">
      <c r="A103" s="47" t="s">
        <v>164</v>
      </c>
      <c r="B103">
        <v>-0.33</v>
      </c>
      <c r="C103">
        <v>0</v>
      </c>
      <c r="D103">
        <v>-0.33</v>
      </c>
      <c r="E103">
        <v>-0.33</v>
      </c>
      <c r="F103">
        <v>0.33</v>
      </c>
      <c r="G103">
        <v>-0.33</v>
      </c>
      <c r="H103">
        <v>-0.67</v>
      </c>
      <c r="I103">
        <v>-0.33</v>
      </c>
      <c r="J103">
        <v>-0.67</v>
      </c>
      <c r="K103">
        <v>0.33</v>
      </c>
      <c r="L103">
        <v>0.33</v>
      </c>
      <c r="N103" s="50">
        <v>0</v>
      </c>
      <c r="O103">
        <f t="shared" si="23"/>
        <v>-0.16666666666666666</v>
      </c>
      <c r="P103" s="2">
        <f t="shared" si="24"/>
        <v>-0.33</v>
      </c>
      <c r="Q103">
        <f t="shared" si="25"/>
        <v>0.36126880783587112</v>
      </c>
      <c r="R103" s="2">
        <f t="shared" si="26"/>
        <v>0.20625000000000002</v>
      </c>
      <c r="T103" s="10">
        <f t="shared" si="27"/>
        <v>2</v>
      </c>
      <c r="U103" s="16">
        <f t="shared" si="28"/>
        <v>10</v>
      </c>
      <c r="V103" s="10">
        <f t="shared" si="29"/>
        <v>0</v>
      </c>
      <c r="W103">
        <f t="shared" si="22"/>
        <v>104</v>
      </c>
    </row>
    <row r="104" spans="1:23">
      <c r="A104" s="47" t="s">
        <v>165</v>
      </c>
      <c r="B104">
        <v>-0.33</v>
      </c>
      <c r="C104">
        <v>-0.33</v>
      </c>
      <c r="D104">
        <v>-0.67</v>
      </c>
      <c r="E104">
        <v>-0.67</v>
      </c>
      <c r="F104">
        <v>0.67</v>
      </c>
      <c r="G104">
        <v>-0.33</v>
      </c>
      <c r="H104">
        <v>-0.33</v>
      </c>
      <c r="I104">
        <v>0</v>
      </c>
      <c r="J104">
        <v>-0.33</v>
      </c>
      <c r="K104">
        <v>0.33</v>
      </c>
      <c r="L104">
        <v>0.33</v>
      </c>
      <c r="N104" s="50">
        <v>0.33</v>
      </c>
      <c r="O104">
        <f t="shared" si="23"/>
        <v>-0.11083333333333334</v>
      </c>
      <c r="P104" s="2">
        <f t="shared" si="24"/>
        <v>-0.33</v>
      </c>
      <c r="Q104">
        <f t="shared" si="25"/>
        <v>0.43385079826077905</v>
      </c>
      <c r="R104" s="2">
        <f t="shared" si="26"/>
        <v>0.33</v>
      </c>
      <c r="T104" s="10">
        <f t="shared" si="27"/>
        <v>2</v>
      </c>
      <c r="U104" s="16">
        <f t="shared" si="28"/>
        <v>9</v>
      </c>
      <c r="V104" s="10">
        <f t="shared" si="29"/>
        <v>1</v>
      </c>
      <c r="W104">
        <f t="shared" si="22"/>
        <v>86</v>
      </c>
    </row>
    <row r="105" spans="1:23">
      <c r="A105" s="47" t="s">
        <v>166</v>
      </c>
      <c r="B105">
        <v>0</v>
      </c>
      <c r="C105">
        <v>-0.33</v>
      </c>
      <c r="D105">
        <v>-0.33</v>
      </c>
      <c r="E105">
        <v>-0.33</v>
      </c>
      <c r="F105">
        <v>1</v>
      </c>
      <c r="G105">
        <v>-0.67</v>
      </c>
      <c r="H105">
        <v>-0.33</v>
      </c>
      <c r="I105">
        <v>-0.33</v>
      </c>
      <c r="J105">
        <v>-0.33</v>
      </c>
      <c r="K105">
        <v>0.67</v>
      </c>
      <c r="L105">
        <v>0.33</v>
      </c>
      <c r="N105" s="50">
        <v>0.67</v>
      </c>
      <c r="O105">
        <f t="shared" si="23"/>
        <v>1.666666666666659E-3</v>
      </c>
      <c r="P105" s="2">
        <f t="shared" si="24"/>
        <v>-0.33</v>
      </c>
      <c r="Q105">
        <f t="shared" si="25"/>
        <v>0.53163270528940687</v>
      </c>
      <c r="R105" s="2">
        <f t="shared" si="26"/>
        <v>0.37250000000000005</v>
      </c>
      <c r="T105" s="10">
        <f t="shared" si="27"/>
        <v>1</v>
      </c>
      <c r="U105" s="16">
        <f t="shared" si="28"/>
        <v>8</v>
      </c>
      <c r="V105" s="10">
        <f t="shared" si="29"/>
        <v>3</v>
      </c>
      <c r="W105">
        <f t="shared" si="22"/>
        <v>74</v>
      </c>
    </row>
    <row r="106" spans="1:23">
      <c r="A106" s="47" t="s">
        <v>167</v>
      </c>
      <c r="B106">
        <v>-0.33</v>
      </c>
      <c r="C106">
        <v>0.33</v>
      </c>
      <c r="D106">
        <v>-0.33</v>
      </c>
      <c r="E106">
        <v>-0.33</v>
      </c>
      <c r="F106">
        <v>0.67</v>
      </c>
      <c r="G106">
        <v>-0.33</v>
      </c>
      <c r="H106">
        <v>-0.33</v>
      </c>
      <c r="I106">
        <v>0</v>
      </c>
      <c r="J106">
        <v>-0.33</v>
      </c>
      <c r="K106">
        <v>0.67</v>
      </c>
      <c r="L106">
        <v>0.67</v>
      </c>
      <c r="N106" s="50">
        <v>0.33</v>
      </c>
      <c r="O106">
        <f t="shared" si="23"/>
        <v>5.7500000000000016E-2</v>
      </c>
      <c r="P106" s="2">
        <f t="shared" si="24"/>
        <v>-0.16500000000000001</v>
      </c>
      <c r="Q106">
        <f t="shared" si="25"/>
        <v>0.44499489271839354</v>
      </c>
      <c r="R106" s="2">
        <f t="shared" si="26"/>
        <v>0.37250000000000005</v>
      </c>
      <c r="T106" s="10">
        <f t="shared" si="27"/>
        <v>0</v>
      </c>
      <c r="U106" s="16">
        <f t="shared" si="28"/>
        <v>9</v>
      </c>
      <c r="V106" s="10">
        <f t="shared" si="29"/>
        <v>3</v>
      </c>
      <c r="W106">
        <f t="shared" si="22"/>
        <v>90</v>
      </c>
    </row>
    <row r="107" spans="1:23">
      <c r="A107" s="47" t="s">
        <v>168</v>
      </c>
      <c r="B107">
        <v>-0.67</v>
      </c>
      <c r="C107">
        <v>-0.33</v>
      </c>
      <c r="D107">
        <v>-0.67</v>
      </c>
      <c r="E107">
        <v>-1</v>
      </c>
      <c r="F107">
        <v>-0.33</v>
      </c>
      <c r="G107">
        <v>-0.67</v>
      </c>
      <c r="H107">
        <v>0.33</v>
      </c>
      <c r="I107">
        <v>0</v>
      </c>
      <c r="J107">
        <v>-1</v>
      </c>
      <c r="K107">
        <v>-0.67</v>
      </c>
      <c r="L107">
        <v>-0.33</v>
      </c>
      <c r="N107" s="50">
        <v>-0.33</v>
      </c>
      <c r="O107">
        <f t="shared" si="23"/>
        <v>-0.47249999999999998</v>
      </c>
      <c r="P107" s="2">
        <f t="shared" si="24"/>
        <v>-0.5</v>
      </c>
      <c r="Q107">
        <f t="shared" si="25"/>
        <v>0.38859010889016832</v>
      </c>
      <c r="R107" s="2">
        <f t="shared" si="26"/>
        <v>0.17</v>
      </c>
      <c r="T107" s="10">
        <f t="shared" si="27"/>
        <v>6</v>
      </c>
      <c r="U107" s="16">
        <f t="shared" si="28"/>
        <v>6</v>
      </c>
      <c r="V107" s="10">
        <f t="shared" si="29"/>
        <v>0</v>
      </c>
      <c r="W107">
        <f t="shared" si="22"/>
        <v>72</v>
      </c>
    </row>
    <row r="108" spans="1:23">
      <c r="A108" s="47" t="s">
        <v>169</v>
      </c>
      <c r="B108">
        <v>-0.33</v>
      </c>
      <c r="C108">
        <v>-0.33</v>
      </c>
      <c r="D108">
        <v>-0.67</v>
      </c>
      <c r="E108">
        <v>-0.67</v>
      </c>
      <c r="F108">
        <v>-0.33</v>
      </c>
      <c r="G108">
        <v>-0.67</v>
      </c>
      <c r="H108">
        <v>-0.67</v>
      </c>
      <c r="I108">
        <v>-0.33</v>
      </c>
      <c r="J108">
        <v>-0.67</v>
      </c>
      <c r="K108">
        <v>-0.33</v>
      </c>
      <c r="L108">
        <v>-0.33</v>
      </c>
      <c r="N108" s="50">
        <v>-0.33</v>
      </c>
      <c r="O108">
        <f t="shared" si="23"/>
        <v>-0.47166666666666668</v>
      </c>
      <c r="P108" s="2">
        <f t="shared" si="24"/>
        <v>-0.33</v>
      </c>
      <c r="Q108">
        <f t="shared" si="25"/>
        <v>0.17507574118510888</v>
      </c>
      <c r="R108" s="2">
        <f t="shared" si="26"/>
        <v>0.17</v>
      </c>
      <c r="T108" s="10">
        <f t="shared" si="27"/>
        <v>5</v>
      </c>
      <c r="U108" s="16">
        <f t="shared" si="28"/>
        <v>7</v>
      </c>
      <c r="V108" s="10">
        <f t="shared" si="29"/>
        <v>0</v>
      </c>
      <c r="W108">
        <f t="shared" si="22"/>
        <v>74</v>
      </c>
    </row>
    <row r="109" spans="1:23">
      <c r="A109" s="47" t="s">
        <v>170</v>
      </c>
      <c r="B109">
        <v>-0.67</v>
      </c>
      <c r="C109">
        <v>-0.33</v>
      </c>
      <c r="D109">
        <v>-0.67</v>
      </c>
      <c r="E109">
        <v>-0.67</v>
      </c>
      <c r="F109">
        <v>-0.67</v>
      </c>
      <c r="G109">
        <v>-0.67</v>
      </c>
      <c r="H109">
        <v>-1</v>
      </c>
      <c r="I109">
        <v>-0.33</v>
      </c>
      <c r="J109">
        <v>-0.33</v>
      </c>
      <c r="K109">
        <v>-0.33</v>
      </c>
      <c r="L109">
        <v>-0.33</v>
      </c>
      <c r="N109" s="50">
        <v>-0.33</v>
      </c>
      <c r="O109">
        <f t="shared" si="23"/>
        <v>-0.52749999999999997</v>
      </c>
      <c r="P109" s="2">
        <f t="shared" si="24"/>
        <v>-0.5</v>
      </c>
      <c r="Q109">
        <f t="shared" si="25"/>
        <v>0.22539359513365259</v>
      </c>
      <c r="R109" s="2">
        <f t="shared" si="26"/>
        <v>0.17</v>
      </c>
      <c r="T109" s="10">
        <f t="shared" si="27"/>
        <v>6</v>
      </c>
      <c r="U109" s="16">
        <f t="shared" si="28"/>
        <v>6</v>
      </c>
      <c r="V109" s="10">
        <f t="shared" si="29"/>
        <v>0</v>
      </c>
      <c r="W109">
        <f t="shared" si="22"/>
        <v>72</v>
      </c>
    </row>
    <row r="110" spans="1:23">
      <c r="A110" s="47" t="s">
        <v>171</v>
      </c>
      <c r="B110">
        <v>-0.67</v>
      </c>
      <c r="C110">
        <v>0.33</v>
      </c>
      <c r="D110">
        <v>-0.67</v>
      </c>
      <c r="E110">
        <v>-0.67</v>
      </c>
      <c r="F110">
        <v>-0.33</v>
      </c>
      <c r="G110">
        <v>-0.33</v>
      </c>
      <c r="H110">
        <v>-0.33</v>
      </c>
      <c r="I110">
        <v>-0.33</v>
      </c>
      <c r="J110">
        <v>0</v>
      </c>
      <c r="K110">
        <v>-0.33</v>
      </c>
      <c r="L110">
        <v>-0.33</v>
      </c>
      <c r="N110" s="50">
        <v>-0.33</v>
      </c>
      <c r="O110">
        <f t="shared" si="23"/>
        <v>-0.33250000000000007</v>
      </c>
      <c r="P110" s="2">
        <f t="shared" si="24"/>
        <v>-0.33</v>
      </c>
      <c r="Q110">
        <f t="shared" si="25"/>
        <v>0.28464092212022951</v>
      </c>
      <c r="R110" s="2">
        <f t="shared" si="26"/>
        <v>4.250000000000001E-2</v>
      </c>
      <c r="T110" s="10">
        <f t="shared" si="27"/>
        <v>3</v>
      </c>
      <c r="U110" s="16">
        <f t="shared" si="28"/>
        <v>9</v>
      </c>
      <c r="V110" s="10">
        <f t="shared" si="29"/>
        <v>0</v>
      </c>
      <c r="W110">
        <f t="shared" si="22"/>
        <v>90</v>
      </c>
    </row>
    <row r="111" spans="1:23">
      <c r="A111" s="47" t="s">
        <v>172</v>
      </c>
      <c r="B111">
        <v>-0.67</v>
      </c>
      <c r="C111">
        <v>0</v>
      </c>
      <c r="D111">
        <v>-0.33</v>
      </c>
      <c r="E111">
        <v>-0.67</v>
      </c>
      <c r="F111">
        <v>-0.67</v>
      </c>
      <c r="G111">
        <v>-0.67</v>
      </c>
      <c r="H111">
        <v>-1</v>
      </c>
      <c r="I111">
        <v>-0.33</v>
      </c>
      <c r="J111">
        <v>-0.33</v>
      </c>
      <c r="K111">
        <v>-0.33</v>
      </c>
      <c r="L111">
        <v>-0.33</v>
      </c>
      <c r="N111" s="50">
        <v>-0.33</v>
      </c>
      <c r="O111">
        <f t="shared" si="23"/>
        <v>-0.47166666666666668</v>
      </c>
      <c r="P111" s="2">
        <f t="shared" si="24"/>
        <v>-0.33</v>
      </c>
      <c r="Q111">
        <f t="shared" si="25"/>
        <v>0.26617947920813745</v>
      </c>
      <c r="R111" s="2">
        <f t="shared" si="26"/>
        <v>0.17</v>
      </c>
      <c r="T111" s="10">
        <f t="shared" si="27"/>
        <v>5</v>
      </c>
      <c r="U111" s="16">
        <f t="shared" si="28"/>
        <v>7</v>
      </c>
      <c r="V111" s="10">
        <f t="shared" si="29"/>
        <v>0</v>
      </c>
      <c r="W111">
        <f t="shared" si="22"/>
        <v>74</v>
      </c>
    </row>
    <row r="112" spans="1:23">
      <c r="A112" s="47" t="s">
        <v>173</v>
      </c>
      <c r="B112">
        <v>0</v>
      </c>
      <c r="C112">
        <v>-0.33</v>
      </c>
      <c r="D112">
        <v>-0.67</v>
      </c>
      <c r="E112">
        <v>-0.67</v>
      </c>
      <c r="F112">
        <v>-0.33</v>
      </c>
      <c r="G112">
        <v>-0.67</v>
      </c>
      <c r="H112">
        <v>-1</v>
      </c>
      <c r="I112">
        <v>0.33</v>
      </c>
      <c r="J112">
        <v>-1</v>
      </c>
      <c r="K112">
        <v>-0.33</v>
      </c>
      <c r="L112">
        <v>-0.67</v>
      </c>
      <c r="N112" s="50">
        <v>-0.33</v>
      </c>
      <c r="O112">
        <f t="shared" si="23"/>
        <v>-0.47249999999999998</v>
      </c>
      <c r="P112" s="2">
        <f t="shared" si="24"/>
        <v>-0.5</v>
      </c>
      <c r="Q112">
        <f t="shared" si="25"/>
        <v>0.38859010889016832</v>
      </c>
      <c r="R112" s="2">
        <f t="shared" si="26"/>
        <v>0.17</v>
      </c>
      <c r="T112" s="10">
        <f t="shared" si="27"/>
        <v>6</v>
      </c>
      <c r="U112" s="16">
        <f t="shared" si="28"/>
        <v>6</v>
      </c>
      <c r="V112" s="10">
        <f t="shared" si="29"/>
        <v>0</v>
      </c>
      <c r="W112">
        <f t="shared" si="22"/>
        <v>72</v>
      </c>
    </row>
    <row r="113" spans="1:23">
      <c r="A113" s="47" t="s">
        <v>174</v>
      </c>
      <c r="B113">
        <v>-1</v>
      </c>
      <c r="C113">
        <v>-0.67</v>
      </c>
      <c r="D113">
        <v>-0.67</v>
      </c>
      <c r="E113">
        <v>-0.67</v>
      </c>
      <c r="F113">
        <v>-0.33</v>
      </c>
      <c r="G113">
        <v>-0.67</v>
      </c>
      <c r="H113">
        <v>-0.33</v>
      </c>
      <c r="I113">
        <v>-0.33</v>
      </c>
      <c r="J113">
        <v>-0.33</v>
      </c>
      <c r="K113">
        <v>-0.33</v>
      </c>
      <c r="L113">
        <v>-0.67</v>
      </c>
      <c r="N113" s="50">
        <v>-0.33</v>
      </c>
      <c r="O113">
        <f t="shared" si="23"/>
        <v>-0.52749999999999997</v>
      </c>
      <c r="P113" s="2">
        <f t="shared" si="24"/>
        <v>-0.5</v>
      </c>
      <c r="Q113">
        <f t="shared" si="25"/>
        <v>0.22539359513365259</v>
      </c>
      <c r="R113" s="2">
        <f t="shared" si="26"/>
        <v>0.17</v>
      </c>
      <c r="T113" s="10">
        <f t="shared" si="27"/>
        <v>6</v>
      </c>
      <c r="U113" s="16">
        <f t="shared" si="28"/>
        <v>6</v>
      </c>
      <c r="V113" s="10">
        <f t="shared" si="29"/>
        <v>0</v>
      </c>
      <c r="W113">
        <f t="shared" si="22"/>
        <v>72</v>
      </c>
    </row>
    <row r="114" spans="1:23">
      <c r="A114" s="47" t="s">
        <v>175</v>
      </c>
      <c r="B114">
        <v>-0.67</v>
      </c>
      <c r="C114">
        <v>-0.67</v>
      </c>
      <c r="D114">
        <v>-1</v>
      </c>
      <c r="E114">
        <v>-1</v>
      </c>
      <c r="F114">
        <v>-1</v>
      </c>
      <c r="G114">
        <v>-1</v>
      </c>
      <c r="H114">
        <v>-0.67</v>
      </c>
      <c r="I114">
        <v>-1</v>
      </c>
      <c r="J114">
        <v>-0.67</v>
      </c>
      <c r="K114">
        <v>-0.67</v>
      </c>
      <c r="L114">
        <v>-0.67</v>
      </c>
      <c r="N114" s="50">
        <v>-0.33</v>
      </c>
      <c r="O114">
        <f t="shared" si="23"/>
        <v>-0.77916666666666667</v>
      </c>
      <c r="P114" s="2">
        <f t="shared" si="24"/>
        <v>-0.67</v>
      </c>
      <c r="Q114">
        <f t="shared" si="25"/>
        <v>0.21681405243510718</v>
      </c>
      <c r="R114" s="2">
        <f t="shared" si="26"/>
        <v>0.16499999999999998</v>
      </c>
      <c r="T114" s="10">
        <f t="shared" si="27"/>
        <v>11</v>
      </c>
      <c r="U114" s="16">
        <f t="shared" si="28"/>
        <v>1</v>
      </c>
      <c r="V114" s="10">
        <f t="shared" si="29"/>
        <v>0</v>
      </c>
      <c r="W114">
        <f t="shared" si="22"/>
        <v>122</v>
      </c>
    </row>
    <row r="115" spans="1:23">
      <c r="A115" s="47" t="s">
        <v>176</v>
      </c>
      <c r="B115">
        <v>-0.33</v>
      </c>
      <c r="C115">
        <v>-0.33</v>
      </c>
      <c r="D115">
        <v>-1</v>
      </c>
      <c r="E115">
        <v>-0.67</v>
      </c>
      <c r="F115">
        <v>-0.67</v>
      </c>
      <c r="G115">
        <v>-1</v>
      </c>
      <c r="H115">
        <v>-0.33</v>
      </c>
      <c r="I115">
        <v>-0.33</v>
      </c>
      <c r="J115">
        <v>-0.33</v>
      </c>
      <c r="K115">
        <v>-0.33</v>
      </c>
      <c r="L115">
        <v>-0.33</v>
      </c>
      <c r="N115" s="50">
        <v>0</v>
      </c>
      <c r="O115">
        <f t="shared" si="23"/>
        <v>-0.47083333333333338</v>
      </c>
      <c r="P115" s="2">
        <f t="shared" si="24"/>
        <v>-0.33</v>
      </c>
      <c r="Q115">
        <f t="shared" si="25"/>
        <v>0.30149501227092051</v>
      </c>
      <c r="R115" s="2">
        <f t="shared" si="26"/>
        <v>0.17</v>
      </c>
      <c r="T115" s="10">
        <f t="shared" si="27"/>
        <v>4</v>
      </c>
      <c r="U115" s="16">
        <f t="shared" si="28"/>
        <v>8</v>
      </c>
      <c r="V115" s="10">
        <f t="shared" si="29"/>
        <v>0</v>
      </c>
      <c r="W115">
        <f t="shared" si="22"/>
        <v>80</v>
      </c>
    </row>
    <row r="116" spans="1:23">
      <c r="A116" s="47" t="s">
        <v>177</v>
      </c>
      <c r="B116">
        <v>-0.67</v>
      </c>
      <c r="C116">
        <v>-1</v>
      </c>
      <c r="D116">
        <v>-0.67</v>
      </c>
      <c r="E116">
        <v>-1</v>
      </c>
      <c r="F116">
        <v>-0.67</v>
      </c>
      <c r="G116">
        <v>-1</v>
      </c>
      <c r="H116">
        <v>-1</v>
      </c>
      <c r="I116">
        <v>-0.67</v>
      </c>
      <c r="J116">
        <v>-0.33</v>
      </c>
      <c r="K116">
        <v>-0.67</v>
      </c>
      <c r="L116">
        <v>-1</v>
      </c>
      <c r="N116" s="50">
        <v>-0.33</v>
      </c>
      <c r="O116">
        <f t="shared" si="23"/>
        <v>-0.75083333333333335</v>
      </c>
      <c r="P116" s="2">
        <f t="shared" si="24"/>
        <v>-0.67</v>
      </c>
      <c r="Q116">
        <f t="shared" si="25"/>
        <v>0.25177400881574652</v>
      </c>
      <c r="R116" s="2">
        <f t="shared" si="26"/>
        <v>0.16499999999999998</v>
      </c>
      <c r="T116" s="10">
        <f t="shared" si="27"/>
        <v>10</v>
      </c>
      <c r="U116" s="16">
        <f t="shared" si="28"/>
        <v>2</v>
      </c>
      <c r="V116" s="10">
        <f t="shared" si="29"/>
        <v>0</v>
      </c>
      <c r="W116">
        <f t="shared" si="22"/>
        <v>104</v>
      </c>
    </row>
    <row r="117" spans="1:23">
      <c r="A117" s="47" t="s">
        <v>178</v>
      </c>
      <c r="B117">
        <v>-0.67</v>
      </c>
      <c r="C117">
        <v>-0.33</v>
      </c>
      <c r="D117">
        <v>-0.67</v>
      </c>
      <c r="E117">
        <v>-1</v>
      </c>
      <c r="F117">
        <v>-0.67</v>
      </c>
      <c r="G117">
        <v>-0.67</v>
      </c>
      <c r="H117">
        <v>-0.33</v>
      </c>
      <c r="I117">
        <v>-0.67</v>
      </c>
      <c r="J117">
        <v>-0.33</v>
      </c>
      <c r="K117">
        <v>-0.67</v>
      </c>
      <c r="L117">
        <v>-0.67</v>
      </c>
      <c r="N117" s="50">
        <v>-0.33</v>
      </c>
      <c r="O117">
        <f t="shared" si="23"/>
        <v>-0.58416666666666661</v>
      </c>
      <c r="P117" s="2">
        <f t="shared" si="24"/>
        <v>-0.67</v>
      </c>
      <c r="Q117">
        <f t="shared" si="25"/>
        <v>0.20952146053386167</v>
      </c>
      <c r="R117" s="2">
        <f t="shared" si="26"/>
        <v>0.17</v>
      </c>
      <c r="T117" s="10">
        <f t="shared" si="27"/>
        <v>8</v>
      </c>
      <c r="U117" s="16">
        <f t="shared" si="28"/>
        <v>4</v>
      </c>
      <c r="V117" s="10">
        <f t="shared" si="29"/>
        <v>0</v>
      </c>
      <c r="W117">
        <f t="shared" si="22"/>
        <v>80</v>
      </c>
    </row>
    <row r="118" spans="1:23">
      <c r="A118" s="47" t="s">
        <v>179</v>
      </c>
      <c r="B118">
        <v>-0.67</v>
      </c>
      <c r="C118">
        <v>-0.33</v>
      </c>
      <c r="D118">
        <v>-0.67</v>
      </c>
      <c r="E118">
        <v>-1</v>
      </c>
      <c r="F118">
        <v>-0.33</v>
      </c>
      <c r="G118">
        <v>-1</v>
      </c>
      <c r="H118">
        <v>-0.67</v>
      </c>
      <c r="I118">
        <v>-0.67</v>
      </c>
      <c r="J118">
        <v>-0.33</v>
      </c>
      <c r="K118">
        <v>-0.67</v>
      </c>
      <c r="L118">
        <v>-0.67</v>
      </c>
      <c r="N118" s="50">
        <v>-0.33</v>
      </c>
      <c r="O118">
        <f t="shared" si="23"/>
        <v>-0.61166666666666669</v>
      </c>
      <c r="P118" s="2">
        <f t="shared" si="24"/>
        <v>-0.67</v>
      </c>
      <c r="Q118">
        <f t="shared" si="25"/>
        <v>0.24108969788077339</v>
      </c>
      <c r="R118" s="2">
        <f t="shared" si="26"/>
        <v>0.17</v>
      </c>
      <c r="T118" s="10">
        <f t="shared" si="27"/>
        <v>8</v>
      </c>
      <c r="U118" s="16">
        <f t="shared" si="28"/>
        <v>4</v>
      </c>
      <c r="V118" s="10">
        <f t="shared" si="29"/>
        <v>0</v>
      </c>
      <c r="W118">
        <f t="shared" si="22"/>
        <v>80</v>
      </c>
    </row>
    <row r="119" spans="1:23">
      <c r="A119" s="47" t="s">
        <v>180</v>
      </c>
      <c r="B119">
        <v>0.67</v>
      </c>
      <c r="C119">
        <v>0.33</v>
      </c>
      <c r="D119">
        <v>0</v>
      </c>
      <c r="E119">
        <v>0</v>
      </c>
      <c r="F119">
        <v>0.67</v>
      </c>
      <c r="G119">
        <v>1</v>
      </c>
      <c r="H119">
        <v>0</v>
      </c>
      <c r="I119">
        <v>0.67</v>
      </c>
      <c r="J119">
        <v>0.33</v>
      </c>
      <c r="K119">
        <v>0.33</v>
      </c>
      <c r="L119">
        <v>0</v>
      </c>
      <c r="N119" s="50">
        <v>0.67</v>
      </c>
      <c r="O119">
        <f t="shared" si="23"/>
        <v>0.38916666666666666</v>
      </c>
      <c r="P119" s="2">
        <f t="shared" si="24"/>
        <v>0.33</v>
      </c>
      <c r="Q119">
        <f t="shared" si="25"/>
        <v>0.34442200154971991</v>
      </c>
      <c r="R119" s="2">
        <f t="shared" si="26"/>
        <v>0.33500000000000002</v>
      </c>
      <c r="T119" s="10">
        <f t="shared" si="27"/>
        <v>0</v>
      </c>
      <c r="U119" s="16">
        <f t="shared" si="28"/>
        <v>7</v>
      </c>
      <c r="V119" s="10">
        <f t="shared" si="29"/>
        <v>5</v>
      </c>
      <c r="W119">
        <f t="shared" si="22"/>
        <v>74</v>
      </c>
    </row>
    <row r="120" spans="1:23">
      <c r="A120" s="47" t="s">
        <v>181</v>
      </c>
      <c r="B120">
        <v>-0.33</v>
      </c>
      <c r="C120">
        <v>0.67</v>
      </c>
      <c r="D120">
        <v>0</v>
      </c>
      <c r="E120">
        <v>0.33</v>
      </c>
      <c r="F120">
        <v>0.33</v>
      </c>
      <c r="G120">
        <v>1</v>
      </c>
      <c r="H120">
        <v>1</v>
      </c>
      <c r="I120">
        <v>0.67</v>
      </c>
      <c r="J120">
        <v>0.33</v>
      </c>
      <c r="K120">
        <v>0.33</v>
      </c>
      <c r="L120">
        <v>0</v>
      </c>
      <c r="N120" s="50">
        <v>0</v>
      </c>
      <c r="O120">
        <f t="shared" si="23"/>
        <v>0.36083333333333334</v>
      </c>
      <c r="P120" s="2">
        <f t="shared" si="24"/>
        <v>0.33</v>
      </c>
      <c r="Q120">
        <f t="shared" si="25"/>
        <v>0.41339961589755075</v>
      </c>
      <c r="R120" s="2">
        <f t="shared" si="26"/>
        <v>0.33500000000000002</v>
      </c>
      <c r="T120" s="10">
        <f t="shared" si="27"/>
        <v>0</v>
      </c>
      <c r="U120" s="16">
        <f t="shared" si="28"/>
        <v>8</v>
      </c>
      <c r="V120" s="10">
        <f t="shared" si="29"/>
        <v>4</v>
      </c>
      <c r="W120">
        <f t="shared" si="22"/>
        <v>80</v>
      </c>
    </row>
    <row r="121" spans="1:23">
      <c r="A121" s="47" t="s">
        <v>182</v>
      </c>
      <c r="B121">
        <v>0.33</v>
      </c>
      <c r="C121">
        <v>0.67</v>
      </c>
      <c r="D121">
        <v>0</v>
      </c>
      <c r="E121">
        <v>0.33</v>
      </c>
      <c r="F121">
        <v>0</v>
      </c>
      <c r="G121">
        <v>1</v>
      </c>
      <c r="H121">
        <v>0.33</v>
      </c>
      <c r="I121">
        <v>0.67</v>
      </c>
      <c r="J121">
        <v>0</v>
      </c>
      <c r="K121">
        <v>0.33</v>
      </c>
      <c r="L121">
        <v>0</v>
      </c>
      <c r="N121" s="50">
        <v>0.67</v>
      </c>
      <c r="O121">
        <f t="shared" si="23"/>
        <v>0.36083333333333334</v>
      </c>
      <c r="P121" s="2">
        <f t="shared" si="24"/>
        <v>0.33</v>
      </c>
      <c r="Q121">
        <f t="shared" si="25"/>
        <v>0.33301537866026915</v>
      </c>
      <c r="R121" s="2">
        <f t="shared" si="26"/>
        <v>0.33500000000000002</v>
      </c>
      <c r="T121" s="10">
        <f t="shared" si="27"/>
        <v>0</v>
      </c>
      <c r="U121" s="16">
        <f t="shared" si="28"/>
        <v>8</v>
      </c>
      <c r="V121" s="10">
        <f t="shared" si="29"/>
        <v>4</v>
      </c>
      <c r="W121">
        <f t="shared" si="22"/>
        <v>80</v>
      </c>
    </row>
    <row r="122" spans="1:23">
      <c r="A122" s="47" t="s">
        <v>183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0.33</v>
      </c>
      <c r="I122">
        <v>0.33</v>
      </c>
      <c r="J122">
        <v>0.67</v>
      </c>
      <c r="K122">
        <v>0</v>
      </c>
      <c r="L122">
        <v>0</v>
      </c>
      <c r="N122" s="50">
        <v>0.67</v>
      </c>
      <c r="O122">
        <f t="shared" si="23"/>
        <v>0.41666666666666669</v>
      </c>
      <c r="P122" s="2">
        <f t="shared" si="24"/>
        <v>0.33</v>
      </c>
      <c r="Q122">
        <f t="shared" si="25"/>
        <v>0.42982730852228923</v>
      </c>
      <c r="R122" s="2">
        <f t="shared" si="26"/>
        <v>0.37625000000000003</v>
      </c>
      <c r="T122" s="10">
        <f t="shared" si="27"/>
        <v>0</v>
      </c>
      <c r="U122" s="16">
        <f t="shared" si="28"/>
        <v>7</v>
      </c>
      <c r="V122" s="10">
        <f t="shared" si="29"/>
        <v>5</v>
      </c>
      <c r="W122">
        <f t="shared" si="22"/>
        <v>74</v>
      </c>
    </row>
    <row r="123" spans="1:23">
      <c r="A123" s="47" t="s">
        <v>184</v>
      </c>
      <c r="B123">
        <v>0.67</v>
      </c>
      <c r="C123">
        <v>0.67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0.33</v>
      </c>
      <c r="N123" s="50">
        <v>0</v>
      </c>
      <c r="O123">
        <f t="shared" si="23"/>
        <v>0.47249999999999998</v>
      </c>
      <c r="P123" s="2">
        <f t="shared" si="24"/>
        <v>0.5</v>
      </c>
      <c r="Q123">
        <f t="shared" si="25"/>
        <v>0.46000247034909802</v>
      </c>
      <c r="R123" s="2">
        <f t="shared" si="26"/>
        <v>0.5</v>
      </c>
      <c r="T123" s="10">
        <f t="shared" si="27"/>
        <v>0</v>
      </c>
      <c r="U123" s="16">
        <f t="shared" si="28"/>
        <v>6</v>
      </c>
      <c r="V123" s="10">
        <f t="shared" si="29"/>
        <v>6</v>
      </c>
      <c r="W123">
        <f t="shared" si="22"/>
        <v>72</v>
      </c>
    </row>
    <row r="124" spans="1:23">
      <c r="A124" s="47" t="s">
        <v>185</v>
      </c>
      <c r="B124">
        <v>0.67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0.67</v>
      </c>
      <c r="I124">
        <v>0.67</v>
      </c>
      <c r="J124">
        <v>0.67</v>
      </c>
      <c r="K124">
        <v>0</v>
      </c>
      <c r="L124">
        <v>0</v>
      </c>
      <c r="N124" s="50">
        <v>0.33</v>
      </c>
      <c r="O124">
        <f t="shared" si="23"/>
        <v>0.33416666666666667</v>
      </c>
      <c r="P124" s="2">
        <f t="shared" si="24"/>
        <v>0.16500000000000001</v>
      </c>
      <c r="Q124">
        <f t="shared" si="25"/>
        <v>0.37712930826377739</v>
      </c>
      <c r="R124" s="2">
        <f t="shared" si="26"/>
        <v>0.33500000000000002</v>
      </c>
      <c r="T124" s="10">
        <f t="shared" si="27"/>
        <v>0</v>
      </c>
      <c r="U124" s="16">
        <f t="shared" si="28"/>
        <v>7</v>
      </c>
      <c r="V124" s="10">
        <f t="shared" si="29"/>
        <v>5</v>
      </c>
      <c r="W124">
        <f t="shared" si="22"/>
        <v>74</v>
      </c>
    </row>
    <row r="125" spans="1:23">
      <c r="A125" s="47" t="s">
        <v>186</v>
      </c>
      <c r="B125">
        <v>0.67</v>
      </c>
      <c r="C125">
        <v>0</v>
      </c>
      <c r="D125">
        <v>0</v>
      </c>
      <c r="E125">
        <v>0.67</v>
      </c>
      <c r="F125">
        <v>0</v>
      </c>
      <c r="G125">
        <v>0.67</v>
      </c>
      <c r="H125">
        <v>1</v>
      </c>
      <c r="I125">
        <v>0.33</v>
      </c>
      <c r="J125">
        <v>0.33</v>
      </c>
      <c r="K125">
        <v>0.33</v>
      </c>
      <c r="L125">
        <v>0</v>
      </c>
      <c r="N125" s="50">
        <v>0.33</v>
      </c>
      <c r="O125">
        <f t="shared" si="23"/>
        <v>0.36083333333333334</v>
      </c>
      <c r="P125" s="2">
        <f t="shared" si="24"/>
        <v>0.33</v>
      </c>
      <c r="Q125">
        <f t="shared" si="25"/>
        <v>0.33301537866026931</v>
      </c>
      <c r="R125" s="2">
        <f t="shared" si="26"/>
        <v>0.33500000000000002</v>
      </c>
      <c r="T125" s="10">
        <f t="shared" si="27"/>
        <v>0</v>
      </c>
      <c r="U125" s="16">
        <f t="shared" si="28"/>
        <v>8</v>
      </c>
      <c r="V125" s="10">
        <f t="shared" si="29"/>
        <v>4</v>
      </c>
      <c r="W125">
        <f t="shared" si="22"/>
        <v>80</v>
      </c>
    </row>
    <row r="126" spans="1:23">
      <c r="A126" s="47" t="s">
        <v>187</v>
      </c>
      <c r="B126">
        <v>0.33</v>
      </c>
      <c r="C126">
        <v>-0.33</v>
      </c>
      <c r="D126">
        <v>-0.33</v>
      </c>
      <c r="E126">
        <v>-0.33</v>
      </c>
      <c r="F126">
        <v>0.33</v>
      </c>
      <c r="G126">
        <v>0.67</v>
      </c>
      <c r="H126">
        <v>0.67</v>
      </c>
      <c r="I126">
        <v>0.33</v>
      </c>
      <c r="J126">
        <v>0</v>
      </c>
      <c r="K126">
        <v>0.33</v>
      </c>
      <c r="L126">
        <v>0</v>
      </c>
      <c r="N126" s="50">
        <v>0</v>
      </c>
      <c r="O126">
        <f t="shared" si="23"/>
        <v>0.13916666666666669</v>
      </c>
      <c r="P126" s="2">
        <f t="shared" si="24"/>
        <v>0.16500000000000001</v>
      </c>
      <c r="Q126">
        <f t="shared" si="25"/>
        <v>0.36026400252474788</v>
      </c>
      <c r="R126" s="2">
        <f t="shared" si="26"/>
        <v>0.20625000000000002</v>
      </c>
      <c r="T126" s="10">
        <f t="shared" si="27"/>
        <v>0</v>
      </c>
      <c r="U126" s="16">
        <f t="shared" si="28"/>
        <v>10</v>
      </c>
      <c r="V126" s="10">
        <f t="shared" si="29"/>
        <v>2</v>
      </c>
      <c r="W126">
        <f t="shared" si="22"/>
        <v>104</v>
      </c>
    </row>
    <row r="127" spans="1:23">
      <c r="A127" s="47" t="s">
        <v>188</v>
      </c>
      <c r="B127">
        <v>0.67</v>
      </c>
      <c r="C127">
        <v>0.33</v>
      </c>
      <c r="D127">
        <v>0</v>
      </c>
      <c r="E127">
        <v>0.33</v>
      </c>
      <c r="F127">
        <v>0</v>
      </c>
      <c r="G127">
        <v>0.67</v>
      </c>
      <c r="H127">
        <v>1</v>
      </c>
      <c r="I127">
        <v>0.67</v>
      </c>
      <c r="J127">
        <v>0.67</v>
      </c>
      <c r="K127">
        <v>0.33</v>
      </c>
      <c r="L127">
        <v>0.33</v>
      </c>
      <c r="N127" s="50">
        <v>0.33</v>
      </c>
      <c r="O127">
        <f t="shared" si="23"/>
        <v>0.44416666666666665</v>
      </c>
      <c r="P127" s="2">
        <f t="shared" si="24"/>
        <v>0.33</v>
      </c>
      <c r="Q127">
        <f t="shared" si="25"/>
        <v>0.29736596165586143</v>
      </c>
      <c r="R127" s="2">
        <f t="shared" si="26"/>
        <v>0.17</v>
      </c>
      <c r="T127" s="10">
        <f t="shared" si="27"/>
        <v>0</v>
      </c>
      <c r="U127" s="16">
        <f t="shared" si="28"/>
        <v>7</v>
      </c>
      <c r="V127" s="10">
        <f t="shared" si="29"/>
        <v>5</v>
      </c>
      <c r="W127">
        <f t="shared" si="22"/>
        <v>74</v>
      </c>
    </row>
    <row r="128" spans="1:23">
      <c r="A128" s="47" t="s">
        <v>189</v>
      </c>
      <c r="B128">
        <v>0.67</v>
      </c>
      <c r="C128">
        <v>0.67</v>
      </c>
      <c r="D128">
        <v>0.33</v>
      </c>
      <c r="E128">
        <v>0</v>
      </c>
      <c r="F128">
        <v>0</v>
      </c>
      <c r="G128">
        <v>1</v>
      </c>
      <c r="H128">
        <v>0.33</v>
      </c>
      <c r="I128">
        <v>0.33</v>
      </c>
      <c r="J128">
        <v>-0.33</v>
      </c>
      <c r="K128">
        <v>0.67</v>
      </c>
      <c r="L128">
        <v>0</v>
      </c>
      <c r="N128" s="50">
        <v>0.33</v>
      </c>
      <c r="O128">
        <f t="shared" si="23"/>
        <v>0.33333333333333331</v>
      </c>
      <c r="P128" s="2">
        <f t="shared" si="24"/>
        <v>0.33</v>
      </c>
      <c r="Q128">
        <f t="shared" si="25"/>
        <v>0.37632996482374687</v>
      </c>
      <c r="R128" s="2">
        <f t="shared" si="26"/>
        <v>0.33500000000000002</v>
      </c>
      <c r="T128" s="10">
        <f t="shared" si="27"/>
        <v>0</v>
      </c>
      <c r="U128" s="16">
        <f t="shared" si="28"/>
        <v>8</v>
      </c>
      <c r="V128" s="10">
        <f t="shared" si="29"/>
        <v>4</v>
      </c>
      <c r="W128">
        <f t="shared" si="22"/>
        <v>80</v>
      </c>
    </row>
    <row r="129" spans="1:26">
      <c r="A129" s="47" t="s">
        <v>190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-0.33</v>
      </c>
      <c r="H129">
        <v>1</v>
      </c>
      <c r="I129">
        <v>0.67</v>
      </c>
      <c r="J129">
        <v>1</v>
      </c>
      <c r="K129">
        <v>0</v>
      </c>
      <c r="L129">
        <v>0</v>
      </c>
      <c r="N129" s="50">
        <v>0</v>
      </c>
      <c r="O129">
        <f t="shared" si="23"/>
        <v>0.27833333333333332</v>
      </c>
      <c r="P129" s="2">
        <f t="shared" si="24"/>
        <v>0</v>
      </c>
      <c r="Q129">
        <f t="shared" si="25"/>
        <v>0.48879877498234636</v>
      </c>
      <c r="R129" s="2">
        <f t="shared" si="26"/>
        <v>0.37625000000000003</v>
      </c>
      <c r="T129" s="10">
        <f t="shared" si="27"/>
        <v>0</v>
      </c>
      <c r="U129" s="16">
        <f t="shared" si="28"/>
        <v>8</v>
      </c>
      <c r="V129" s="10">
        <f t="shared" si="29"/>
        <v>4</v>
      </c>
      <c r="W129">
        <f t="shared" si="22"/>
        <v>80</v>
      </c>
    </row>
    <row r="130" spans="1:26">
      <c r="A130" s="47" t="s">
        <v>191</v>
      </c>
      <c r="B130">
        <v>0.67</v>
      </c>
      <c r="C130">
        <v>0.67</v>
      </c>
      <c r="D130">
        <v>0.33</v>
      </c>
      <c r="E130">
        <v>1</v>
      </c>
      <c r="F130">
        <v>0.33</v>
      </c>
      <c r="G130">
        <v>0.67</v>
      </c>
      <c r="H130">
        <v>0.67</v>
      </c>
      <c r="I130">
        <v>0</v>
      </c>
      <c r="J130">
        <v>1</v>
      </c>
      <c r="K130">
        <v>0.33</v>
      </c>
      <c r="L130">
        <v>0</v>
      </c>
      <c r="N130" s="50">
        <v>0</v>
      </c>
      <c r="O130">
        <f t="shared" si="23"/>
        <v>0.47249999999999998</v>
      </c>
      <c r="P130" s="2">
        <f t="shared" si="24"/>
        <v>0.5</v>
      </c>
      <c r="Q130">
        <f t="shared" si="25"/>
        <v>0.36221854277117405</v>
      </c>
      <c r="R130" s="2">
        <f t="shared" si="26"/>
        <v>0.21125000000000002</v>
      </c>
      <c r="T130" s="10">
        <f t="shared" si="27"/>
        <v>0</v>
      </c>
      <c r="U130" s="16">
        <f t="shared" si="28"/>
        <v>6</v>
      </c>
      <c r="V130" s="10">
        <f t="shared" si="29"/>
        <v>6</v>
      </c>
      <c r="W130">
        <f t="shared" si="22"/>
        <v>72</v>
      </c>
    </row>
    <row r="131" spans="1:26">
      <c r="A131" s="47" t="s">
        <v>192</v>
      </c>
      <c r="B131">
        <v>0.67</v>
      </c>
      <c r="C131">
        <v>-0.33</v>
      </c>
      <c r="D131">
        <v>0</v>
      </c>
      <c r="E131">
        <v>-0.33</v>
      </c>
      <c r="F131">
        <v>0</v>
      </c>
      <c r="G131">
        <v>1</v>
      </c>
      <c r="H131">
        <v>0.67</v>
      </c>
      <c r="I131">
        <v>0.67</v>
      </c>
      <c r="J131">
        <v>1</v>
      </c>
      <c r="K131">
        <v>0.33</v>
      </c>
      <c r="L131">
        <v>0</v>
      </c>
      <c r="N131" s="50">
        <v>0</v>
      </c>
      <c r="O131">
        <f t="shared" si="23"/>
        <v>0.3066666666666667</v>
      </c>
      <c r="P131" s="2">
        <f t="shared" si="24"/>
        <v>0.16500000000000001</v>
      </c>
      <c r="Q131">
        <f t="shared" si="25"/>
        <v>0.48099014038908866</v>
      </c>
      <c r="R131" s="2">
        <f t="shared" si="26"/>
        <v>0.33500000000000002</v>
      </c>
      <c r="T131" s="10">
        <f t="shared" si="27"/>
        <v>0</v>
      </c>
      <c r="U131" s="16">
        <f t="shared" si="28"/>
        <v>7</v>
      </c>
      <c r="V131" s="10">
        <f t="shared" si="29"/>
        <v>5</v>
      </c>
      <c r="W131">
        <f t="shared" si="22"/>
        <v>74</v>
      </c>
    </row>
    <row r="132" spans="1:26">
      <c r="A132" s="47" t="s">
        <v>193</v>
      </c>
      <c r="B132">
        <v>0.67</v>
      </c>
      <c r="C132">
        <v>0.67</v>
      </c>
      <c r="D132">
        <v>0</v>
      </c>
      <c r="E132">
        <v>0.33</v>
      </c>
      <c r="F132">
        <v>0</v>
      </c>
      <c r="G132">
        <v>0.67</v>
      </c>
      <c r="H132">
        <v>1</v>
      </c>
      <c r="I132">
        <v>0.33</v>
      </c>
      <c r="J132">
        <v>0.33</v>
      </c>
      <c r="K132">
        <v>0</v>
      </c>
      <c r="L132">
        <v>0</v>
      </c>
      <c r="N132" s="50">
        <v>0.33</v>
      </c>
      <c r="O132">
        <f t="shared" si="23"/>
        <v>0.36083333333333334</v>
      </c>
      <c r="P132" s="2">
        <f t="shared" si="24"/>
        <v>0.33</v>
      </c>
      <c r="Q132">
        <f t="shared" si="25"/>
        <v>0.33301537866026931</v>
      </c>
      <c r="R132" s="2">
        <f t="shared" si="26"/>
        <v>0.33500000000000002</v>
      </c>
      <c r="T132" s="10">
        <f t="shared" si="27"/>
        <v>0</v>
      </c>
      <c r="U132" s="16">
        <f t="shared" si="28"/>
        <v>8</v>
      </c>
      <c r="V132" s="10">
        <f t="shared" si="29"/>
        <v>4</v>
      </c>
      <c r="W132">
        <f>SUM(T132*T132,U132*U132,V132*V132)</f>
        <v>80</v>
      </c>
    </row>
    <row r="133" spans="1:26">
      <c r="A133" s="47" t="s">
        <v>194</v>
      </c>
      <c r="B133">
        <v>-0.33</v>
      </c>
      <c r="C133">
        <v>-0.33</v>
      </c>
      <c r="D133">
        <v>-0.33</v>
      </c>
      <c r="E133">
        <v>-0.33</v>
      </c>
      <c r="F133">
        <v>0</v>
      </c>
      <c r="G133">
        <v>-0.33</v>
      </c>
      <c r="H133">
        <v>1</v>
      </c>
      <c r="I133">
        <v>-0.33</v>
      </c>
      <c r="J133">
        <v>0</v>
      </c>
      <c r="K133">
        <v>0.33</v>
      </c>
      <c r="L133">
        <v>0</v>
      </c>
      <c r="N133" s="50">
        <v>0</v>
      </c>
      <c r="O133">
        <f>AVERAGE(B133:N133)</f>
        <v>-5.4166666666666675E-2</v>
      </c>
      <c r="P133" s="2">
        <f>MEDIAN(B133:N133)</f>
        <v>-0.16500000000000001</v>
      </c>
      <c r="Q133">
        <f>STDEV(B133:N133)</f>
        <v>0.39624277070166636</v>
      </c>
      <c r="R133" s="2">
        <f>(PERCENTILE(B133:N133,0.75)-PERCENTILE(B133:N133,0.25))/2</f>
        <v>0.16500000000000001</v>
      </c>
      <c r="T133" s="10">
        <f>IF(B133&lt;-0.6,1,0)+IF(C133&lt;-0.6,1,0)+IF(D133&lt;-0.6,1,0)+IF(E133&lt;-0.6,1,0)+IF(F133&lt;-0.6,1,0)+IF(G133&lt;-0.6,1,0)+IF(H133&lt;-0.6,1,0)+IF(I133&lt;-0.6,1,0)+IF(J133&lt;-0.6,1,0)+IF(K133&lt;-0.6,1,0)+IF(L133&lt;-0.6,1,0)+IF(N133&lt;-0.6,1,0)</f>
        <v>0</v>
      </c>
      <c r="U133" s="16">
        <f>12-T133-V133</f>
        <v>11</v>
      </c>
      <c r="V133" s="10">
        <f>IF(B133&gt;0.6,1,0)+IF(C133&gt;0.6,1,0)+IF(D133&gt;0.6,1,0)+IF(E133&gt;0.6,1,0)+IF(F133&gt;0.6,1,0)+IF(G133&gt;0.6,1,0)+IF(H133&gt;0.6,1,0)+IF(I133&gt;0.6,1,0)+IF(J133&gt;0.6,1,0)+IF(K133&gt;0.6,1,0)+IF(L133&gt;0.6,1,0)+IF(N133&gt;0.6,1,0)</f>
        <v>1</v>
      </c>
      <c r="W133">
        <f>SUM(T133*T133,U133*U133,V133*V133)</f>
        <v>122</v>
      </c>
    </row>
    <row r="135" spans="1:26">
      <c r="Q135">
        <f>MAX(Q4:Q133)</f>
        <v>0.57036073114859831</v>
      </c>
      <c r="R135">
        <f>MAX(R4:R133)</f>
        <v>0.5</v>
      </c>
      <c r="S135" t="s">
        <v>6</v>
      </c>
      <c r="T135">
        <f>SUM(T4:T133)</f>
        <v>496</v>
      </c>
      <c r="U135">
        <f>SUM(U4:U133)</f>
        <v>845</v>
      </c>
      <c r="V135">
        <f>SUM(V4:V133)</f>
        <v>219</v>
      </c>
    </row>
    <row r="136" spans="1:26">
      <c r="P136" s="2">
        <f>AVERAGE(P4:P133)</f>
        <v>-0.21207692307692319</v>
      </c>
      <c r="S136" t="s">
        <v>7</v>
      </c>
      <c r="T136">
        <f>T135/12/130</f>
        <v>0.31794871794871798</v>
      </c>
      <c r="U136">
        <f>U135/12/130</f>
        <v>0.54166666666666674</v>
      </c>
      <c r="V136">
        <f>V135/12/130</f>
        <v>0.14038461538461539</v>
      </c>
      <c r="X136">
        <f>T136*(1-T136)+U136*(1-U136)+V136*(1-V136)</f>
        <v>0.58579799474030247</v>
      </c>
      <c r="Z136" t="s">
        <v>22</v>
      </c>
    </row>
    <row r="137" spans="1:26">
      <c r="P137">
        <f>STDEV(P4:P133)</f>
        <v>0.49476554020404923</v>
      </c>
      <c r="T137">
        <f>T136*T136</f>
        <v>0.10109138724523342</v>
      </c>
      <c r="U137">
        <f>U136*U136</f>
        <v>0.29340277777777785</v>
      </c>
      <c r="V137">
        <f>V136*V136</f>
        <v>1.970784023668639E-2</v>
      </c>
      <c r="X137">
        <f>T136*(1-T136)*(1-2*T136)+U136*(1-U136)*(1-2*U136)+V136*(1-V136)*(1-2*V136)</f>
        <v>0.14506410256410252</v>
      </c>
      <c r="Z137" t="s">
        <v>23</v>
      </c>
    </row>
    <row r="138" spans="1:26">
      <c r="S138" t="s">
        <v>11</v>
      </c>
      <c r="T138" s="2">
        <f>SUM(T137:V137)</f>
        <v>0.41420200525969764</v>
      </c>
    </row>
    <row r="139" spans="1:26">
      <c r="S139" t="s">
        <v>12</v>
      </c>
      <c r="W139">
        <f>SUM(W4:W133)</f>
        <v>12402</v>
      </c>
    </row>
    <row r="140" spans="1:26">
      <c r="S140" t="s">
        <v>13</v>
      </c>
      <c r="W140" s="2">
        <f>(W139-130*12)/(130*12)/11</f>
        <v>0.63181818181818183</v>
      </c>
    </row>
    <row r="142" spans="1:26">
      <c r="S142" t="s">
        <v>14</v>
      </c>
      <c r="T142" s="1">
        <f>(W140-T138)/(1-T138)</f>
        <v>0.37148672155314977</v>
      </c>
      <c r="X142">
        <f>SQRT(2)*SQRT(X136^2-X137)/X136/SQRT(130*11*12)</f>
        <v>8.2024848797232035E-3</v>
      </c>
      <c r="Z142" t="s">
        <v>24</v>
      </c>
    </row>
    <row r="143" spans="1:26">
      <c r="X143" s="2">
        <f>T142/X142</f>
        <v>45.289534452111752</v>
      </c>
      <c r="Y143" s="2"/>
      <c r="Z143" t="s">
        <v>25</v>
      </c>
    </row>
  </sheetData>
  <mergeCells count="2">
    <mergeCell ref="BA2:BC2"/>
    <mergeCell ref="T2:V2"/>
  </mergeCells>
  <phoneticPr fontId="2" type="noConversion"/>
  <pageMargins left="0.75" right="0.75" top="1" bottom="1" header="0.49212598499999999" footer="0.492125984999999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43"/>
  <sheetViews>
    <sheetView topLeftCell="E105" workbookViewId="0">
      <selection activeCell="P136" sqref="P136"/>
    </sheetView>
  </sheetViews>
  <sheetFormatPr baseColWidth="10" defaultColWidth="8.83203125" defaultRowHeight="12" x14ac:dyDescent="0"/>
  <cols>
    <col min="1" max="1" width="11.6640625" customWidth="1"/>
    <col min="2" max="2" width="8.5" customWidth="1"/>
    <col min="3" max="3" width="9" customWidth="1"/>
    <col min="4" max="4" width="7.6640625" customWidth="1"/>
    <col min="5" max="5" width="6.6640625" customWidth="1"/>
    <col min="6" max="6" width="8.1640625" customWidth="1"/>
    <col min="7" max="7" width="8" customWidth="1"/>
    <col min="8" max="8" width="7.33203125" customWidth="1"/>
    <col min="9" max="9" width="8.1640625" customWidth="1"/>
    <col min="10" max="10" width="7.1640625" customWidth="1"/>
    <col min="11" max="12" width="6.5" customWidth="1"/>
    <col min="13" max="13" width="3.83203125" hidden="1" customWidth="1"/>
    <col min="14" max="14" width="7.5" style="50" customWidth="1"/>
    <col min="15" max="15" width="8.6640625" customWidth="1"/>
    <col min="16" max="16" width="8.1640625" customWidth="1"/>
    <col min="17" max="17" width="7.5" customWidth="1"/>
    <col min="18" max="18" width="10.6640625" customWidth="1"/>
    <col min="19" max="19" width="9" customWidth="1"/>
    <col min="20" max="20" width="8.33203125" customWidth="1"/>
    <col min="21" max="21" width="8.83203125" customWidth="1"/>
    <col min="22" max="22" width="8" customWidth="1"/>
    <col min="23" max="23" width="6.1640625" customWidth="1"/>
    <col min="24" max="25" width="8.5" customWidth="1"/>
    <col min="26" max="26" width="2.5" customWidth="1"/>
    <col min="27" max="27" width="2.6640625" customWidth="1"/>
    <col min="28" max="29" width="11.5" customWidth="1"/>
    <col min="30" max="30" width="6.5" customWidth="1"/>
    <col min="31" max="31" width="6" customWidth="1"/>
    <col min="32" max="33" width="9.83203125" customWidth="1"/>
    <col min="34" max="34" width="2.6640625" customWidth="1"/>
    <col min="35" max="35" width="3.1640625" customWidth="1"/>
    <col min="36" max="37" width="6.83203125" customWidth="1"/>
    <col min="38" max="38" width="3.5" customWidth="1"/>
    <col min="39" max="39" width="4.5" customWidth="1"/>
    <col min="40" max="41" width="6.83203125" customWidth="1"/>
    <col min="42" max="42" width="18.5" customWidth="1"/>
    <col min="43" max="43" width="7.5" customWidth="1"/>
    <col min="45" max="48" width="8.5" customWidth="1"/>
    <col min="49" max="49" width="8.83203125" customWidth="1"/>
    <col min="50" max="50" width="9.33203125" customWidth="1"/>
    <col min="51" max="51" width="11.5" customWidth="1"/>
    <col min="52" max="52" width="8.83203125" customWidth="1"/>
    <col min="53" max="54" width="7.6640625" customWidth="1"/>
    <col min="57" max="58" width="11.83203125" customWidth="1"/>
    <col min="59" max="59" width="12.5" customWidth="1"/>
    <col min="60" max="60" width="4.5" customWidth="1"/>
    <col min="61" max="61" width="6.33203125" style="2" customWidth="1"/>
    <col min="62" max="62" width="9.83203125" style="2" customWidth="1"/>
    <col min="63" max="63" width="11.6640625" style="2" customWidth="1"/>
    <col min="64" max="64" width="2.5" style="7" customWidth="1"/>
    <col min="65" max="65" width="5.1640625" customWidth="1"/>
    <col min="66" max="66" width="3" customWidth="1"/>
    <col min="67" max="67" width="11.1640625" style="2" customWidth="1"/>
    <col min="68" max="68" width="7.1640625" style="2" customWidth="1"/>
    <col min="69" max="69" width="11.6640625" style="2" customWidth="1"/>
    <col min="70" max="70" width="2.6640625" style="7" customWidth="1"/>
    <col min="71" max="71" width="5.83203125" customWidth="1"/>
    <col min="72" max="72" width="3.5" customWidth="1"/>
    <col min="73" max="73" width="12.5" customWidth="1"/>
    <col min="74" max="74" width="7.5" customWidth="1"/>
    <col min="75" max="75" width="12.5" customWidth="1"/>
    <col min="76" max="76" width="3" style="7" customWidth="1"/>
    <col min="77" max="77" width="4.5" customWidth="1"/>
    <col min="78" max="78" width="2.83203125" style="7" customWidth="1"/>
    <col min="79" max="79" width="10.5" customWidth="1"/>
    <col min="80" max="80" width="8.6640625" customWidth="1"/>
    <col min="81" max="81" width="5.5" customWidth="1"/>
    <col min="82" max="82" width="10.5" customWidth="1"/>
    <col min="83" max="83" width="10.5" style="7" customWidth="1"/>
    <col min="84" max="84" width="11.5" customWidth="1"/>
    <col min="85" max="85" width="10" customWidth="1"/>
    <col min="91" max="91" width="12.5" customWidth="1"/>
  </cols>
  <sheetData>
    <row r="1" spans="1:101" s="9" customFormat="1">
      <c r="A1" s="9" t="s">
        <v>0</v>
      </c>
      <c r="B1" s="9" t="s">
        <v>196</v>
      </c>
      <c r="C1" s="9" t="s">
        <v>31</v>
      </c>
      <c r="D1" s="9" t="s">
        <v>197</v>
      </c>
      <c r="E1" s="9" t="s">
        <v>198</v>
      </c>
      <c r="F1" s="9" t="s">
        <v>26</v>
      </c>
      <c r="G1" s="9" t="s">
        <v>199</v>
      </c>
      <c r="H1" s="9" t="s">
        <v>200</v>
      </c>
      <c r="I1" s="9" t="s">
        <v>1</v>
      </c>
      <c r="J1" s="9" t="s">
        <v>203</v>
      </c>
      <c r="K1" s="9" t="s">
        <v>204</v>
      </c>
      <c r="L1" s="9" t="s">
        <v>205</v>
      </c>
      <c r="N1" s="49" t="s">
        <v>4</v>
      </c>
      <c r="O1" s="8" t="s">
        <v>201</v>
      </c>
      <c r="P1" s="48" t="s">
        <v>206</v>
      </c>
      <c r="Q1" s="8" t="s">
        <v>202</v>
      </c>
      <c r="R1" s="48" t="s">
        <v>207</v>
      </c>
      <c r="AE1" s="9" t="s">
        <v>2</v>
      </c>
      <c r="AI1" s="9" t="s">
        <v>3</v>
      </c>
      <c r="AM1" s="9" t="s">
        <v>4</v>
      </c>
      <c r="AP1" s="9" t="s">
        <v>5</v>
      </c>
    </row>
    <row r="2" spans="1:101">
      <c r="A2" s="5" t="s">
        <v>195</v>
      </c>
      <c r="T2" s="68" t="s">
        <v>21</v>
      </c>
      <c r="U2" s="69"/>
      <c r="V2" s="69"/>
      <c r="AS2" t="s">
        <v>10</v>
      </c>
      <c r="BA2" s="68" t="s">
        <v>21</v>
      </c>
      <c r="BB2" s="69"/>
      <c r="BC2" s="69"/>
    </row>
    <row r="3" spans="1:101">
      <c r="A3" s="47"/>
      <c r="T3" s="9" t="s">
        <v>27</v>
      </c>
      <c r="U3" s="9" t="s">
        <v>28</v>
      </c>
      <c r="V3" s="9" t="s">
        <v>29</v>
      </c>
      <c r="AQ3" t="s">
        <v>8</v>
      </c>
      <c r="AR3" t="s">
        <v>30</v>
      </c>
      <c r="AS3" t="s">
        <v>9</v>
      </c>
      <c r="AW3" s="20" t="s">
        <v>15</v>
      </c>
      <c r="AX3" s="5" t="s">
        <v>16</v>
      </c>
      <c r="AY3" s="19" t="s">
        <v>17</v>
      </c>
      <c r="AZ3" s="1" t="s">
        <v>18</v>
      </c>
      <c r="BA3" s="9" t="s">
        <v>27</v>
      </c>
      <c r="BB3" s="9" t="s">
        <v>28</v>
      </c>
      <c r="BC3" s="9" t="s">
        <v>29</v>
      </c>
      <c r="BE3" s="9" t="s">
        <v>50</v>
      </c>
      <c r="BF3" s="9" t="s">
        <v>53</v>
      </c>
      <c r="BG3" s="9" t="s">
        <v>52</v>
      </c>
      <c r="BH3" s="9" t="s">
        <v>51</v>
      </c>
      <c r="BI3" s="9" t="s">
        <v>57</v>
      </c>
      <c r="BJ3" s="9" t="s">
        <v>62</v>
      </c>
      <c r="BK3" s="9" t="s">
        <v>63</v>
      </c>
      <c r="BL3" s="22" t="s">
        <v>51</v>
      </c>
      <c r="BM3" s="9" t="s">
        <v>54</v>
      </c>
      <c r="BN3" s="9" t="s">
        <v>51</v>
      </c>
      <c r="BO3" s="9" t="s">
        <v>58</v>
      </c>
      <c r="BP3" s="9"/>
      <c r="BQ3" s="9" t="s">
        <v>63</v>
      </c>
      <c r="BR3" s="22" t="s">
        <v>51</v>
      </c>
      <c r="BS3" s="9" t="s">
        <v>55</v>
      </c>
      <c r="BT3" s="9" t="s">
        <v>51</v>
      </c>
      <c r="BU3" s="9" t="s">
        <v>59</v>
      </c>
      <c r="BV3" s="9"/>
      <c r="BW3" s="9" t="s">
        <v>63</v>
      </c>
      <c r="BX3" s="22" t="s">
        <v>51</v>
      </c>
      <c r="BY3" s="9" t="s">
        <v>56</v>
      </c>
      <c r="BZ3" s="22" t="s">
        <v>51</v>
      </c>
      <c r="CA3" s="9" t="s">
        <v>60</v>
      </c>
      <c r="CB3" s="9"/>
      <c r="CC3" s="9"/>
      <c r="CD3" s="9" t="s">
        <v>63</v>
      </c>
      <c r="CE3" s="22" t="s">
        <v>51</v>
      </c>
      <c r="CF3" s="18" t="s">
        <v>34</v>
      </c>
      <c r="CG3" s="18" t="s">
        <v>35</v>
      </c>
      <c r="CH3" s="18" t="s">
        <v>36</v>
      </c>
      <c r="CI3" s="18" t="s">
        <v>37</v>
      </c>
      <c r="CJ3" s="18" t="s">
        <v>38</v>
      </c>
      <c r="CK3" s="18" t="s">
        <v>39</v>
      </c>
      <c r="CL3" s="18" t="s">
        <v>40</v>
      </c>
      <c r="CM3" s="18" t="s">
        <v>41</v>
      </c>
      <c r="CN3" s="18" t="s">
        <v>42</v>
      </c>
      <c r="CO3" s="18" t="s">
        <v>43</v>
      </c>
      <c r="CP3" s="18" t="s">
        <v>44</v>
      </c>
      <c r="CQ3" s="18" t="s">
        <v>45</v>
      </c>
      <c r="CR3" s="18" t="s">
        <v>46</v>
      </c>
      <c r="CS3" s="18" t="s">
        <v>47</v>
      </c>
      <c r="CT3" s="18" t="s">
        <v>48</v>
      </c>
      <c r="CU3" s="18" t="s">
        <v>49</v>
      </c>
      <c r="CV3" s="18" t="s">
        <v>61</v>
      </c>
      <c r="CW3" s="18" t="s">
        <v>64</v>
      </c>
    </row>
    <row r="4" spans="1:101">
      <c r="A4" s="47" t="s">
        <v>65</v>
      </c>
      <c r="B4">
        <v>0.67</v>
      </c>
      <c r="C4">
        <v>0</v>
      </c>
      <c r="D4">
        <v>-0.33</v>
      </c>
      <c r="E4">
        <v>-1</v>
      </c>
      <c r="F4">
        <v>1</v>
      </c>
      <c r="G4">
        <v>1</v>
      </c>
      <c r="H4">
        <v>-1</v>
      </c>
      <c r="I4">
        <v>1</v>
      </c>
      <c r="J4">
        <v>0.33</v>
      </c>
      <c r="K4">
        <v>0</v>
      </c>
      <c r="L4">
        <v>0</v>
      </c>
      <c r="M4" s="1"/>
      <c r="N4">
        <v>0</v>
      </c>
      <c r="O4">
        <f t="shared" ref="O4:O35" si="0">AVERAGE(B4:N4)</f>
        <v>0.13916666666666669</v>
      </c>
      <c r="P4" s="2">
        <f t="shared" ref="P4:P35" si="1">MEDIAN(B4:N4)</f>
        <v>0</v>
      </c>
      <c r="Q4">
        <f t="shared" ref="Q4:Q35" si="2">STDEV(B4:N4)</f>
        <v>0.70287019793950234</v>
      </c>
      <c r="R4" s="2">
        <f t="shared" ref="R4:R35" si="3">(PERCENTILE(B4:N4,0.75)-PERCENTILE(B4:N4,0.25))/2</f>
        <v>0.41750000000000004</v>
      </c>
      <c r="S4" s="5"/>
      <c r="T4" s="10">
        <f>IF(B4&lt;-0.6,1,0)+IF(C4&lt;-0.6,1,0)+IF(D4&lt;-0.6,1,0)+IF(E4&lt;-0.6,1,0)+IF(F4&lt;-0.6,1,0)+IF(G4&lt;-0.6,1,0)+IF(H4&lt;-0.6,1,0)+IF(I4&lt;-0.6,1,0)+IF(J4&lt;-0.6,1,0)+IF(K4&lt;-0.6,1,0)+IF(L4&lt;-0.6,1,0)+IF(N4&lt;-0.6,1,0)</f>
        <v>2</v>
      </c>
      <c r="U4" s="16">
        <f>12-T4-V4</f>
        <v>6</v>
      </c>
      <c r="V4" s="10">
        <f>IF(B4&gt;0.6,1,0)+IF(C4&gt;0.6,1,0)+IF(D4&gt;0.6,1,0)+IF(E4&gt;0.6,1,0)+IF(F4&gt;0.6,1,0)+IF(G4&gt;0.6,1,0)+IF(H4&gt;0.6,1,0)+IF(I4&gt;0.6,1,0)+IF(J4&gt;0.6,1,0)+IF(K4&gt;0.6,1,0)+IF(L4&gt;0.6,1,0)+IF(N4&gt;0.6,1,0)</f>
        <v>4</v>
      </c>
      <c r="W4">
        <f t="shared" ref="W4:W67" si="4">SUM(T4*T4,U4*U4,V4*V4)</f>
        <v>56</v>
      </c>
      <c r="Z4" s="1"/>
      <c r="AA4" s="5"/>
      <c r="AD4" s="1"/>
      <c r="AE4" s="5"/>
      <c r="AH4" s="1"/>
      <c r="AI4" s="5"/>
      <c r="AL4" s="1"/>
      <c r="AM4" s="5"/>
      <c r="AN4" s="2"/>
      <c r="AP4" s="19" t="e">
        <f>MEDIAN(B4,#REF!,#REF!,F4,J4,M4,R4,V4,Z4,AD4,AH4,AL4)</f>
        <v>#REF!</v>
      </c>
      <c r="AQ4" t="e">
        <f>STDEV(#REF!,#REF!,F4,J4,M4,R4,V4,Z4,AD4,AH4,AL4)</f>
        <v>#REF!</v>
      </c>
      <c r="AR4" t="e">
        <f t="shared" ref="AR4:AR43" si="5">(AP4+1)/2</f>
        <v>#REF!</v>
      </c>
      <c r="AS4" t="e">
        <f t="shared" ref="AS4:AS9" si="6">LN(AR4/(1-AR4))</f>
        <v>#REF!</v>
      </c>
      <c r="AT4" s="3" t="s">
        <v>19</v>
      </c>
      <c r="AU4" s="5" t="e">
        <f>MEDIAN(AP4,AP5,AP16,AP17,AP36)</f>
        <v>#REF!</v>
      </c>
      <c r="AV4" s="5" t="e">
        <f>MEDIAN(AP6,AP7,AP18,AP19,AP37)</f>
        <v>#REF!</v>
      </c>
      <c r="AW4" s="5" t="e">
        <f>MEDIAN(AP8,AP9,AP20,AP21,AP38)</f>
        <v>#REF!</v>
      </c>
      <c r="AX4" s="5" t="e">
        <f>MEDIAN(AP10,AP11,AP22,AP23,AP39)</f>
        <v>#REF!</v>
      </c>
      <c r="AY4" s="10" t="e">
        <f>IF(B4&lt;-0.6,1,0)+IF(#REF!&lt;-0.6,1,0)+IF(#REF!&lt;-0.6,1,0)+IF(F4&lt;-0.6,1,0)+IF(M4&lt;-0.6,1,0)+IF(R4&lt;-0.6,1,0)+IF(Z4&lt;-0.6,1,0)+IF(AD4&lt;-0.6,1,0)+IF(AH4&lt;-0.6,1,0)+IF(AL4&lt;-0.6,1,0)</f>
        <v>#REF!</v>
      </c>
      <c r="AZ4" s="16" t="e">
        <f t="shared" ref="AZ4:AZ43" si="7">10-AY4-BA4</f>
        <v>#REF!</v>
      </c>
      <c r="BA4" s="10" t="e">
        <f>IF(B4&gt;0.6,1,0)+IF(#REF!&gt;0.6,1,0)+IF(#REF!&gt;0.6,1,0)+IF(F4&gt;0.6,1,0)+IF(M4&gt;0.6,1,0)+IF(R4&gt;0.6,1,0)+IF(Z4&gt;0.6,1,0)+IF(AD4&gt;0.6,1,0)+IF(AH4&gt;0.6,1,0)+IF(AL4&gt;0.6,1,0)</f>
        <v>#REF!</v>
      </c>
      <c r="BB4" t="e">
        <f t="shared" ref="BB4:BB43" si="8">SUM(AY4*AY4,AZ4*AZ4,BA4*BA4)</f>
        <v>#REF!</v>
      </c>
      <c r="BC4">
        <f t="shared" ref="BC4:BC43" si="9">-1.365+1.11432*CE4</f>
        <v>0.35105279999999994</v>
      </c>
      <c r="BD4" t="e">
        <f t="shared" ref="BD4:BD43" si="10">BC4-AP4</f>
        <v>#REF!</v>
      </c>
      <c r="BE4" s="20" t="e">
        <f t="shared" ref="BE4:BE43" si="11">ABS((BC4-$AU$6)/$AU$7)</f>
        <v>#REF!</v>
      </c>
      <c r="BF4" s="7" t="e">
        <f t="shared" ref="BF4:BF43" si="12">2*(1-NORMSDIST(BE4))</f>
        <v>#REF!</v>
      </c>
      <c r="BG4" s="7" t="e">
        <f>SQRT(BE4^2+#REF!^2+#REF!^2)</f>
        <v>#REF!</v>
      </c>
      <c r="BH4" s="36" t="e">
        <f>SQRT(BE4^2+#REF!^2+#REF!^2)</f>
        <v>#REF!</v>
      </c>
      <c r="BI4" s="29" t="e">
        <f>SQRT(BE4^2+#REF!^2)</f>
        <v>#REF!</v>
      </c>
      <c r="BJ4" s="7" t="e">
        <f>BF4*#REF!*#REF!</f>
        <v>#REF!</v>
      </c>
      <c r="BK4" t="e">
        <f t="shared" ref="BK4:BK43" si="13">ABS((BC4-$AV$6)/$AV$7)</f>
        <v>#REF!</v>
      </c>
      <c r="BL4" t="e">
        <f t="shared" ref="BL4:BL43" si="14">2*(1-NORMSDIST(BK4))</f>
        <v>#REF!</v>
      </c>
      <c r="BM4" s="7" t="e">
        <f>SQRT(BK4^2+#REF!^2+#REF!^2)</f>
        <v>#REF!</v>
      </c>
      <c r="BN4" s="7" t="e">
        <f>SQRT(BK4^2+#REF!^2+#REF!^2)</f>
        <v>#REF!</v>
      </c>
      <c r="BO4" s="7" t="e">
        <f>SQRT(BK4^2+#REF!^2)</f>
        <v>#REF!</v>
      </c>
      <c r="BP4" s="7" t="e">
        <f>BL4*#REF!*#REF!</f>
        <v>#REF!</v>
      </c>
      <c r="BQ4" t="e">
        <f t="shared" ref="BQ4:BQ43" si="15">ABS((BC4-$AW$6)/$AW$7)</f>
        <v>#REF!</v>
      </c>
      <c r="BR4" t="e">
        <f t="shared" ref="BR4:BR43" si="16">2*(1-NORMSDIST(BQ4))</f>
        <v>#REF!</v>
      </c>
      <c r="BS4" s="29" t="e">
        <f>SQRT(BQ4^2+#REF!^2+#REF!^2)</f>
        <v>#REF!</v>
      </c>
      <c r="BT4" s="7" t="e">
        <f>SQRT(BQ4^2+#REF!^2+#REF!^2)</f>
        <v>#REF!</v>
      </c>
      <c r="BU4" s="7" t="e">
        <f>SQRT(BQ4^2+#REF!^2)</f>
        <v>#REF!</v>
      </c>
      <c r="BV4" s="7" t="e">
        <f>BR4*#REF!*#REF!</f>
        <v>#REF!</v>
      </c>
      <c r="BW4" t="e">
        <f t="shared" ref="BW4:BW43" si="17">ABS((BC4-$AX$6)/$AX$7)</f>
        <v>#REF!</v>
      </c>
      <c r="BX4" s="7" t="e">
        <f t="shared" ref="BX4:BX43" si="18">2*(1-NORMSDIST(BW4))</f>
        <v>#REF!</v>
      </c>
      <c r="BY4" s="28" t="e">
        <f>SQRT(BW4^2+#REF!^2+#REF!^2)</f>
        <v>#REF!</v>
      </c>
      <c r="BZ4" s="29" t="e">
        <f>SQRT(BW4^2+#REF!^2+#REF!^2)</f>
        <v>#REF!</v>
      </c>
      <c r="CA4" s="29" t="e">
        <f>SQRT(BW4^2+#REF!^2+#REF!^2)</f>
        <v>#REF!</v>
      </c>
      <c r="CB4" s="23" t="e">
        <f>SQRT(BW4^2+#REF!^2)</f>
        <v>#REF!</v>
      </c>
      <c r="CC4" s="7" t="e">
        <f>BX4*#REF!*#REF!</f>
        <v>#REF!</v>
      </c>
      <c r="CD4" s="17">
        <v>0.5</v>
      </c>
      <c r="CE4" s="17">
        <v>1.54</v>
      </c>
      <c r="CF4" s="17">
        <v>7.0000000000000007E-2</v>
      </c>
      <c r="CG4" s="17">
        <v>0.7</v>
      </c>
      <c r="CH4" s="17">
        <v>1.46</v>
      </c>
      <c r="CI4" s="17">
        <v>0.13</v>
      </c>
      <c r="CJ4" s="17">
        <v>0.14000000000000001</v>
      </c>
      <c r="CK4" s="17">
        <v>0.02</v>
      </c>
      <c r="CL4" s="17">
        <v>0.41</v>
      </c>
      <c r="CM4" s="17">
        <v>-0.76</v>
      </c>
      <c r="CN4" s="17">
        <v>0.27</v>
      </c>
      <c r="CO4" s="17">
        <v>7.0000000000000019E-3</v>
      </c>
      <c r="CP4" s="17">
        <v>0.33</v>
      </c>
      <c r="CQ4" s="17">
        <v>0.43</v>
      </c>
      <c r="CR4" s="17">
        <v>2.7</v>
      </c>
      <c r="CS4" s="17">
        <v>2.8</v>
      </c>
      <c r="CT4">
        <v>-0.32</v>
      </c>
      <c r="CU4">
        <v>1.64</v>
      </c>
    </row>
    <row r="5" spans="1:101">
      <c r="A5" s="47" t="s">
        <v>66</v>
      </c>
      <c r="B5">
        <v>0.67</v>
      </c>
      <c r="C5">
        <v>0.33</v>
      </c>
      <c r="D5">
        <v>0</v>
      </c>
      <c r="E5">
        <v>-1</v>
      </c>
      <c r="F5">
        <v>0</v>
      </c>
      <c r="G5">
        <v>0.33</v>
      </c>
      <c r="H5">
        <v>-1</v>
      </c>
      <c r="I5">
        <v>1</v>
      </c>
      <c r="J5">
        <v>0</v>
      </c>
      <c r="K5">
        <v>0</v>
      </c>
      <c r="L5">
        <v>0</v>
      </c>
      <c r="M5" s="1"/>
      <c r="N5">
        <v>-0.67</v>
      </c>
      <c r="O5">
        <f t="shared" si="0"/>
        <v>-2.8333333333333332E-2</v>
      </c>
      <c r="P5" s="2">
        <f t="shared" si="1"/>
        <v>0</v>
      </c>
      <c r="Q5">
        <f t="shared" si="2"/>
        <v>0.61095801571768993</v>
      </c>
      <c r="R5" s="2">
        <f t="shared" si="3"/>
        <v>0.24875</v>
      </c>
      <c r="S5" s="5"/>
      <c r="T5" s="10">
        <f t="shared" ref="T5:T68" si="19">IF(B5&lt;-0.6,1,0)+IF(C5&lt;-0.6,1,0)+IF(D5&lt;-0.6,1,0)+IF(E5&lt;-0.6,1,0)+IF(F5&lt;-0.6,1,0)+IF(G5&lt;-0.6,1,0)+IF(H5&lt;-0.6,1,0)+IF(I5&lt;-0.6,1,0)+IF(J5&lt;-0.6,1,0)+IF(K5&lt;-0.6,1,0)+IF(L5&lt;-0.6,1,0)+IF(N5&lt;-0.6,1,0)</f>
        <v>3</v>
      </c>
      <c r="U5" s="16">
        <f t="shared" ref="U5:U68" si="20">12-T5-V5</f>
        <v>7</v>
      </c>
      <c r="V5" s="10">
        <f t="shared" ref="V5:V68" si="21">IF(B5&gt;0.6,1,0)+IF(C5&gt;0.6,1,0)+IF(D5&gt;0.6,1,0)+IF(E5&gt;0.6,1,0)+IF(F5&gt;0.6,1,0)+IF(G5&gt;0.6,1,0)+IF(H5&gt;0.6,1,0)+IF(I5&gt;0.6,1,0)+IF(J5&gt;0.6,1,0)+IF(K5&gt;0.6,1,0)+IF(L5&gt;0.6,1,0)+IF(N5&gt;0.6,1,0)</f>
        <v>2</v>
      </c>
      <c r="W5">
        <f t="shared" si="4"/>
        <v>62</v>
      </c>
      <c r="Z5" s="1"/>
      <c r="AA5" s="5"/>
      <c r="AD5" s="1"/>
      <c r="AE5" s="5"/>
      <c r="AH5" s="1"/>
      <c r="AI5" s="5"/>
      <c r="AL5" s="1"/>
      <c r="AM5" s="5"/>
      <c r="AN5" s="2"/>
      <c r="AP5" s="19" t="e">
        <f>MEDIAN(B5,#REF!,#REF!,F5,J5,M5,R5,V5,Z5,AD5,AH5,AL5)</f>
        <v>#REF!</v>
      </c>
      <c r="AQ5" t="e">
        <f>STDEV(#REF!,#REF!,F5,J5,M5,R5,V5,Z5,AD5,AH5,AL5)</f>
        <v>#REF!</v>
      </c>
      <c r="AR5" t="e">
        <f t="shared" si="5"/>
        <v>#REF!</v>
      </c>
      <c r="AS5" t="e">
        <f t="shared" si="6"/>
        <v>#REF!</v>
      </c>
      <c r="AT5" s="3" t="s">
        <v>20</v>
      </c>
      <c r="AU5" s="4" t="e">
        <f>MEDIAN(AP12,AP24,AP25,AP32,AP40)</f>
        <v>#REF!</v>
      </c>
      <c r="AV5" s="4" t="e">
        <f>MEDIAN(AP13,AP26,AP27,AP33,AP41)</f>
        <v>#REF!</v>
      </c>
      <c r="AW5" s="4" t="e">
        <f>MEDIAN(AP14,AP28,AP29,AP34,AP42)</f>
        <v>#REF!</v>
      </c>
      <c r="AX5" s="4" t="e">
        <f>MEDIAN(AP15,AP30,AP31,AP35,AP43)</f>
        <v>#REF!</v>
      </c>
      <c r="AY5" s="10" t="e">
        <f>IF(B5&lt;-0.6,1,0)+IF(#REF!&lt;-0.6,1,0)+IF(#REF!&lt;-0.6,1,0)+IF(F5&lt;-0.6,1,0)+IF(M5&lt;-0.6,1,0)+IF(R5&lt;-0.6,1,0)+IF(Z5&lt;-0.6,1,0)+IF(AD5&lt;-0.6,1,0)+IF(AH5&lt;-0.6,1,0)+IF(AL5&lt;-0.6,1,0)</f>
        <v>#REF!</v>
      </c>
      <c r="AZ5" s="14" t="e">
        <f t="shared" si="7"/>
        <v>#REF!</v>
      </c>
      <c r="BA5" s="10" t="e">
        <f>IF(B5&gt;0.6,1,0)+IF(#REF!&gt;0.6,1,0)+IF(#REF!&gt;0.6,1,0)+IF(F5&gt;0.6,1,0)+IF(M5&gt;0.6,1,0)+IF(R5&gt;0.6,1,0)+IF(Z5&gt;0.6,1,0)+IF(AD5&gt;0.6,1,0)+IF(AH5&gt;0.6,1,0)+IF(AL5&gt;0.6,1,0)</f>
        <v>#REF!</v>
      </c>
      <c r="BB5" t="e">
        <f t="shared" si="8"/>
        <v>#REF!</v>
      </c>
      <c r="BC5">
        <f t="shared" si="9"/>
        <v>0.52934399999999981</v>
      </c>
      <c r="BD5" t="e">
        <f t="shared" si="10"/>
        <v>#REF!</v>
      </c>
      <c r="BE5" s="20" t="e">
        <f t="shared" si="11"/>
        <v>#REF!</v>
      </c>
      <c r="BF5" s="7" t="e">
        <f t="shared" si="12"/>
        <v>#REF!</v>
      </c>
      <c r="BG5" s="7" t="e">
        <f>SQRT(BE5^2+#REF!^2+#REF!^2)</f>
        <v>#REF!</v>
      </c>
      <c r="BH5" s="7" t="e">
        <f>SQRT(BE5^2+#REF!^2+#REF!^2)</f>
        <v>#REF!</v>
      </c>
      <c r="BI5" s="29" t="e">
        <f>SQRT(BE5^2+#REF!^2)</f>
        <v>#REF!</v>
      </c>
      <c r="BJ5" s="7" t="e">
        <f>BF5*#REF!*#REF!</f>
        <v>#REF!</v>
      </c>
      <c r="BK5" t="e">
        <f t="shared" si="13"/>
        <v>#REF!</v>
      </c>
      <c r="BL5" t="e">
        <f t="shared" si="14"/>
        <v>#REF!</v>
      </c>
      <c r="BM5" s="7" t="e">
        <f>SQRT(BK5^2+#REF!^2+#REF!^2)</f>
        <v>#REF!</v>
      </c>
      <c r="BN5" s="7" t="e">
        <f>SQRT(BK5^2+#REF!^2+#REF!^2)</f>
        <v>#REF!</v>
      </c>
      <c r="BO5" s="7" t="e">
        <f>SQRT(BK5^2+#REF!^2)</f>
        <v>#REF!</v>
      </c>
      <c r="BP5" s="7" t="e">
        <f>BL5*#REF!*#REF!</f>
        <v>#REF!</v>
      </c>
      <c r="BQ5" t="e">
        <f t="shared" si="15"/>
        <v>#REF!</v>
      </c>
      <c r="BR5" t="e">
        <f t="shared" si="16"/>
        <v>#REF!</v>
      </c>
      <c r="BS5" s="29" t="e">
        <f>SQRT(BQ5^2+#REF!^2+#REF!^2)</f>
        <v>#REF!</v>
      </c>
      <c r="BT5" s="7" t="e">
        <f>SQRT(BQ5^2+#REF!^2+#REF!^2)</f>
        <v>#REF!</v>
      </c>
      <c r="BU5" s="7" t="e">
        <f>SQRT(BQ5^2+#REF!^2)</f>
        <v>#REF!</v>
      </c>
      <c r="BV5" s="7" t="e">
        <f>BR5*#REF!*#REF!</f>
        <v>#REF!</v>
      </c>
      <c r="BW5" t="e">
        <f t="shared" si="17"/>
        <v>#REF!</v>
      </c>
      <c r="BX5" s="7" t="e">
        <f t="shared" si="18"/>
        <v>#REF!</v>
      </c>
      <c r="BY5" s="28" t="e">
        <f>SQRT(BW5^2+#REF!^2+#REF!^2)</f>
        <v>#REF!</v>
      </c>
      <c r="BZ5" s="23" t="e">
        <f>SQRT(BW5^2+#REF!^2+#REF!^2)</f>
        <v>#REF!</v>
      </c>
      <c r="CA5" s="29" t="e">
        <f>SQRT(BW5^2+#REF!^2+#REF!^2)</f>
        <v>#REF!</v>
      </c>
      <c r="CB5" s="34" t="e">
        <f>SQRT(BW5^2+#REF!^2)</f>
        <v>#REF!</v>
      </c>
      <c r="CC5" s="7" t="e">
        <f>BX5*#REF!*#REF!</f>
        <v>#REF!</v>
      </c>
      <c r="CD5" s="17">
        <v>1.06</v>
      </c>
      <c r="CE5" s="17">
        <v>1.7</v>
      </c>
      <c r="CF5" s="17">
        <v>0.06</v>
      </c>
      <c r="CG5" s="17">
        <v>1.01</v>
      </c>
      <c r="CH5" s="17">
        <v>1.72</v>
      </c>
      <c r="CI5" s="17">
        <v>0.12</v>
      </c>
      <c r="CJ5" s="17">
        <v>3.0000000000000001E-3</v>
      </c>
      <c r="CK5" s="17">
        <v>0.17</v>
      </c>
      <c r="CL5" s="17">
        <v>0.67</v>
      </c>
      <c r="CM5" s="17">
        <v>-0.28999999999999998</v>
      </c>
      <c r="CN5" s="17">
        <v>0.14000000000000001</v>
      </c>
      <c r="CO5" s="17">
        <v>-0.04</v>
      </c>
      <c r="CP5" s="17">
        <v>0.12</v>
      </c>
      <c r="CQ5" s="17">
        <v>0.27</v>
      </c>
      <c r="CR5" s="17">
        <v>2.56</v>
      </c>
      <c r="CS5" s="17">
        <v>2.5299999999999998</v>
      </c>
      <c r="CT5">
        <v>-0.42</v>
      </c>
      <c r="CU5">
        <v>2.52</v>
      </c>
    </row>
    <row r="6" spans="1:101">
      <c r="A6" s="47" t="s">
        <v>67</v>
      </c>
      <c r="B6">
        <v>0.67</v>
      </c>
      <c r="C6">
        <v>0.33</v>
      </c>
      <c r="D6">
        <v>-0.33</v>
      </c>
      <c r="E6">
        <v>-0.33</v>
      </c>
      <c r="F6">
        <v>0</v>
      </c>
      <c r="G6">
        <v>1</v>
      </c>
      <c r="H6">
        <v>0</v>
      </c>
      <c r="I6">
        <v>0</v>
      </c>
      <c r="J6">
        <v>-0.67</v>
      </c>
      <c r="K6">
        <v>0.33</v>
      </c>
      <c r="L6">
        <v>0.67</v>
      </c>
      <c r="M6" s="1"/>
      <c r="N6">
        <v>0</v>
      </c>
      <c r="O6">
        <f t="shared" si="0"/>
        <v>0.13916666666666666</v>
      </c>
      <c r="P6" s="2">
        <f t="shared" si="1"/>
        <v>0</v>
      </c>
      <c r="Q6">
        <f t="shared" si="2"/>
        <v>0.48146477891257361</v>
      </c>
      <c r="R6" s="2">
        <f t="shared" si="3"/>
        <v>0.24875000000000003</v>
      </c>
      <c r="S6" s="5"/>
      <c r="T6" s="10">
        <f t="shared" si="19"/>
        <v>1</v>
      </c>
      <c r="U6" s="16">
        <f t="shared" si="20"/>
        <v>8</v>
      </c>
      <c r="V6" s="10">
        <f t="shared" si="21"/>
        <v>3</v>
      </c>
      <c r="W6">
        <f t="shared" si="4"/>
        <v>74</v>
      </c>
      <c r="Z6" s="1"/>
      <c r="AA6" s="5"/>
      <c r="AD6" s="1"/>
      <c r="AE6" s="5"/>
      <c r="AH6" s="1"/>
      <c r="AI6" s="5"/>
      <c r="AL6" s="1"/>
      <c r="AM6" s="5"/>
      <c r="AN6" s="2"/>
      <c r="AP6" s="19" t="e">
        <f>MEDIAN(B6,#REF!,#REF!,F6,J6,M6,R6,V6,Z6,AD6,AH6,AL6)</f>
        <v>#REF!</v>
      </c>
      <c r="AQ6" t="e">
        <f>STDEV(#REF!,#REF!,F6,J6,M6,R6,V6,Z6,AD6,AH6,AL6)</f>
        <v>#REF!</v>
      </c>
      <c r="AR6" t="e">
        <f t="shared" si="5"/>
        <v>#REF!</v>
      </c>
      <c r="AS6" t="e">
        <f t="shared" si="6"/>
        <v>#REF!</v>
      </c>
      <c r="AT6" s="3" t="s">
        <v>32</v>
      </c>
      <c r="AU6" s="8" t="e">
        <f>MEDIAN(AP4,AP5,AP16,AP17,AP36,AP12,AP24,AP25,AP32,AP40)</f>
        <v>#REF!</v>
      </c>
      <c r="AV6" s="9" t="e">
        <f>MEDIAN(AP6,AP7,AP18,AP19,AP37,AP13,AP26,AP27,AP33,AP41)</f>
        <v>#REF!</v>
      </c>
      <c r="AW6" s="9" t="e">
        <f>MEDIAN(AP8,AP9,AP20,AP21,AP38,AP14,AP28,AP29,AP34,AP42)</f>
        <v>#REF!</v>
      </c>
      <c r="AX6" s="9" t="e">
        <f>MEDIAN(AP10,AP11,AP22,AP23,AP39,AP15,AP30,AP31,AP35,AP43)</f>
        <v>#REF!</v>
      </c>
      <c r="AY6" s="10" t="e">
        <f>IF(B6&lt;-0.6,1,0)+IF(#REF!&lt;-0.6,1,0)+IF(#REF!&lt;-0.6,1,0)+IF(F6&lt;-0.6,1,0)+IF(M6&lt;-0.6,1,0)+IF(R6&lt;-0.6,1,0)+IF(Z6&lt;-0.6,1,0)+IF(AD6&lt;-0.6,1,0)+IF(AH6&lt;-0.6,1,0)+IF(AL6&lt;-0.6,1,0)</f>
        <v>#REF!</v>
      </c>
      <c r="AZ6" s="16" t="e">
        <f t="shared" si="7"/>
        <v>#REF!</v>
      </c>
      <c r="BA6" s="10" t="e">
        <f>IF(B6&gt;0.6,1,0)+IF(#REF!&gt;0.6,1,0)+IF(#REF!&gt;0.6,1,0)+IF(F6&gt;0.6,1,0)+IF(M6&gt;0.6,1,0)+IF(R6&gt;0.6,1,0)+IF(Z6&gt;0.6,1,0)+IF(AD6&gt;0.6,1,0)+IF(AH6&gt;0.6,1,0)+IF(AL6&gt;0.6,1,0)</f>
        <v>#REF!</v>
      </c>
      <c r="BB6" t="e">
        <f t="shared" si="8"/>
        <v>#REF!</v>
      </c>
      <c r="BC6">
        <f t="shared" si="9"/>
        <v>2.7900000000000036E-2</v>
      </c>
      <c r="BD6" t="e">
        <f t="shared" si="10"/>
        <v>#REF!</v>
      </c>
      <c r="BE6" s="5" t="e">
        <f t="shared" si="11"/>
        <v>#REF!</v>
      </c>
      <c r="BF6" s="7" t="e">
        <f t="shared" si="12"/>
        <v>#REF!</v>
      </c>
      <c r="BG6" s="7" t="e">
        <f>SQRT(BE6^2+#REF!^2+#REF!^2)</f>
        <v>#REF!</v>
      </c>
      <c r="BH6" s="36" t="e">
        <f>SQRT(BE6^2+#REF!^2+#REF!^2)</f>
        <v>#REF!</v>
      </c>
      <c r="BI6" s="36" t="e">
        <f>SQRT(BE6^2+#REF!^2)</f>
        <v>#REF!</v>
      </c>
      <c r="BJ6" s="7" t="e">
        <f>BF6*#REF!*#REF!</f>
        <v>#REF!</v>
      </c>
      <c r="BK6" t="e">
        <f t="shared" si="13"/>
        <v>#REF!</v>
      </c>
      <c r="BL6" s="7" t="e">
        <f t="shared" si="14"/>
        <v>#REF!</v>
      </c>
      <c r="BM6" s="7" t="e">
        <f>SQRT(BK6^2+#REF!^2+#REF!^2)</f>
        <v>#REF!</v>
      </c>
      <c r="BN6" s="7" t="e">
        <f>SQRT(BK6^2+#REF!^2+#REF!^2)</f>
        <v>#REF!</v>
      </c>
      <c r="BO6" s="7" t="e">
        <f>SQRT(BK6^2+#REF!^2)</f>
        <v>#REF!</v>
      </c>
      <c r="BP6" s="7" t="e">
        <f>BL6*#REF!*#REF!</f>
        <v>#REF!</v>
      </c>
      <c r="BQ6" t="e">
        <f t="shared" si="15"/>
        <v>#REF!</v>
      </c>
      <c r="BR6" s="7" t="e">
        <f t="shared" si="16"/>
        <v>#REF!</v>
      </c>
      <c r="BS6" s="29" t="e">
        <f>SQRT(BQ6^2+#REF!^2+#REF!^2)</f>
        <v>#REF!</v>
      </c>
      <c r="BT6" s="7" t="e">
        <f>SQRT(BQ6^2+#REF!^2+#REF!^2)</f>
        <v>#REF!</v>
      </c>
      <c r="BU6" s="7" t="e">
        <f>SQRT(BQ6^2+#REF!^2)</f>
        <v>#REF!</v>
      </c>
      <c r="BV6" s="7" t="e">
        <f>BR6*#REF!*#REF!</f>
        <v>#REF!</v>
      </c>
      <c r="BW6" t="e">
        <f t="shared" si="17"/>
        <v>#REF!</v>
      </c>
      <c r="BX6" s="7" t="e">
        <f t="shared" si="18"/>
        <v>#REF!</v>
      </c>
      <c r="BY6" s="7" t="e">
        <f>SQRT(BW6^2+#REF!^2+#REF!^2)</f>
        <v>#REF!</v>
      </c>
      <c r="BZ6" s="29" t="e">
        <f>SQRT(BW6^2+#REF!^2+#REF!^2)</f>
        <v>#REF!</v>
      </c>
      <c r="CA6" s="29" t="e">
        <f>SQRT(BW6^2+#REF!^2+#REF!^2)</f>
        <v>#REF!</v>
      </c>
      <c r="CB6" s="29" t="e">
        <f>SQRT(BW6^2+#REF!^2)</f>
        <v>#REF!</v>
      </c>
      <c r="CC6" s="7" t="e">
        <f>BX6*#REF!*#REF!</f>
        <v>#REF!</v>
      </c>
      <c r="CD6" s="17">
        <v>0.45</v>
      </c>
      <c r="CE6" s="17">
        <v>1.25</v>
      </c>
      <c r="CF6" s="17">
        <v>0.11</v>
      </c>
      <c r="CG6" s="17">
        <v>0.7</v>
      </c>
      <c r="CH6" s="17">
        <v>1.42</v>
      </c>
      <c r="CI6" s="17">
        <v>0.17</v>
      </c>
      <c r="CJ6" s="17">
        <v>0.14000000000000001</v>
      </c>
      <c r="CK6" s="17">
        <v>0.38</v>
      </c>
      <c r="CL6" s="17">
        <v>0.51</v>
      </c>
      <c r="CM6" s="17">
        <v>-0.54</v>
      </c>
      <c r="CN6" s="17">
        <v>0.22</v>
      </c>
      <c r="CO6" s="17">
        <v>1.0000000000000002E-3</v>
      </c>
      <c r="CP6" s="17">
        <v>0.34</v>
      </c>
      <c r="CQ6" s="17">
        <v>0.48</v>
      </c>
      <c r="CR6" s="17">
        <v>3.36</v>
      </c>
      <c r="CS6" s="17">
        <v>3.17</v>
      </c>
      <c r="CT6">
        <v>-0.14000000000000001</v>
      </c>
      <c r="CU6">
        <v>1.83</v>
      </c>
    </row>
    <row r="7" spans="1:101">
      <c r="A7" s="47" t="s">
        <v>68</v>
      </c>
      <c r="B7">
        <v>1</v>
      </c>
      <c r="C7">
        <v>0.33</v>
      </c>
      <c r="D7">
        <v>0.67</v>
      </c>
      <c r="E7">
        <v>1</v>
      </c>
      <c r="F7">
        <v>1</v>
      </c>
      <c r="G7">
        <v>1</v>
      </c>
      <c r="H7">
        <v>-1</v>
      </c>
      <c r="I7">
        <v>0.67</v>
      </c>
      <c r="J7">
        <v>0.33</v>
      </c>
      <c r="K7">
        <v>0.67</v>
      </c>
      <c r="L7">
        <v>-0.33</v>
      </c>
      <c r="M7" s="1"/>
      <c r="N7">
        <v>-0.67</v>
      </c>
      <c r="O7">
        <f t="shared" si="0"/>
        <v>0.38916666666666666</v>
      </c>
      <c r="P7" s="2">
        <f t="shared" si="1"/>
        <v>0.67</v>
      </c>
      <c r="Q7">
        <f t="shared" si="2"/>
        <v>0.6944514949137045</v>
      </c>
      <c r="R7" s="2">
        <f t="shared" si="3"/>
        <v>0.41749999999999998</v>
      </c>
      <c r="S7" s="5"/>
      <c r="T7" s="10">
        <f t="shared" si="19"/>
        <v>2</v>
      </c>
      <c r="U7" s="16">
        <f t="shared" si="20"/>
        <v>3</v>
      </c>
      <c r="V7" s="10">
        <f t="shared" si="21"/>
        <v>7</v>
      </c>
      <c r="W7">
        <f t="shared" si="4"/>
        <v>62</v>
      </c>
      <c r="Z7" s="1"/>
      <c r="AA7" s="5"/>
      <c r="AD7" s="1"/>
      <c r="AE7" s="5"/>
      <c r="AH7" s="1"/>
      <c r="AI7" s="5"/>
      <c r="AL7" s="1"/>
      <c r="AM7" s="5"/>
      <c r="AN7" s="2"/>
      <c r="AP7" s="19" t="e">
        <f>MEDIAN(B7,#REF!,#REF!,F7,J7,M7,R7,V7,Z7,AD7,AH7,AL7)</f>
        <v>#REF!</v>
      </c>
      <c r="AQ7" t="e">
        <f>STDEV(#REF!,#REF!,F7,J7,M7,R7,V7,Z7,AD7,AH7,AL7)</f>
        <v>#REF!</v>
      </c>
      <c r="AR7" t="e">
        <f t="shared" si="5"/>
        <v>#REF!</v>
      </c>
      <c r="AS7" t="e">
        <f t="shared" si="6"/>
        <v>#REF!</v>
      </c>
      <c r="AT7" s="3" t="s">
        <v>33</v>
      </c>
      <c r="AU7" s="2" t="e">
        <f>STDEV(AP4,AP5,AP16,AP17,AP36,AP12,AP24,AP25,AP32,AP40)</f>
        <v>#REF!</v>
      </c>
      <c r="AV7" s="9" t="e">
        <f>STDEV(AP6,AP7,AP18,AP19,AP37,AP13,AP26,AP27,AP33,AP41)</f>
        <v>#REF!</v>
      </c>
      <c r="AW7" s="9" t="e">
        <f>STDEV(AP8,AP9,AP20,AP21,AP38,AP14,AP28,AP29,AP34,AP42)</f>
        <v>#REF!</v>
      </c>
      <c r="AX7" s="9" t="e">
        <f>STDEV(AP10,AP11,AP22,AP23,AP39,AP15,AP30,AP31,AP35,AP43)</f>
        <v>#REF!</v>
      </c>
      <c r="AY7" s="16" t="e">
        <f>IF(B7&lt;-0.6,1,0)+IF(#REF!&lt;-0.6,1,0)+IF(#REF!&lt;-0.6,1,0)+IF(F7&lt;-0.6,1,0)+IF(M7&lt;-0.6,1,0)+IF(R7&lt;-0.6,1,0)+IF(Z7&lt;-0.6,1,0)+IF(AD7&lt;-0.6,1,0)+IF(AH7&lt;-0.6,1,0)+IF(AL7&lt;-0.6,1,0)</f>
        <v>#REF!</v>
      </c>
      <c r="AZ7" s="14" t="e">
        <f t="shared" si="7"/>
        <v>#REF!</v>
      </c>
      <c r="BA7" s="10" t="e">
        <f>IF(B7&gt;0.6,1,0)+IF(#REF!&gt;0.6,1,0)+IF(#REF!&gt;0.6,1,0)+IF(F7&gt;0.6,1,0)+IF(M7&gt;0.6,1,0)+IF(R7&gt;0.6,1,0)+IF(Z7&gt;0.6,1,0)+IF(AD7&gt;0.6,1,0)+IF(AH7&gt;0.6,1,0)+IF(AL7&gt;0.6,1,0)</f>
        <v>#REF!</v>
      </c>
      <c r="BB7" t="e">
        <f t="shared" si="8"/>
        <v>#REF!</v>
      </c>
      <c r="BC7">
        <f t="shared" si="9"/>
        <v>-0.60726239999999998</v>
      </c>
      <c r="BD7" t="e">
        <f t="shared" si="10"/>
        <v>#REF!</v>
      </c>
      <c r="BE7" s="5" t="e">
        <f t="shared" si="11"/>
        <v>#REF!</v>
      </c>
      <c r="BF7" s="7" t="e">
        <f t="shared" si="12"/>
        <v>#REF!</v>
      </c>
      <c r="BG7" s="7" t="e">
        <f>SQRT(BE7^2+#REF!^2+#REF!^2)</f>
        <v>#REF!</v>
      </c>
      <c r="BH7" s="7" t="e">
        <f>SQRT(BE7^2+#REF!^2+#REF!^2)</f>
        <v>#REF!</v>
      </c>
      <c r="BI7" s="29" t="e">
        <f>SQRT(BE7^2+#REF!^2)</f>
        <v>#REF!</v>
      </c>
      <c r="BJ7" s="7" t="e">
        <f>BF7*#REF!*#REF!</f>
        <v>#REF!</v>
      </c>
      <c r="BK7" t="e">
        <f t="shared" si="13"/>
        <v>#REF!</v>
      </c>
      <c r="BL7" s="7" t="e">
        <f t="shared" si="14"/>
        <v>#REF!</v>
      </c>
      <c r="BM7" s="7" t="e">
        <f>SQRT(BK7^2+#REF!^2+#REF!^2)</f>
        <v>#REF!</v>
      </c>
      <c r="BN7" s="32" t="e">
        <f>SQRT(BK7^2+#REF!^2+#REF!^2)</f>
        <v>#REF!</v>
      </c>
      <c r="BO7" s="31" t="e">
        <f>SQRT(BK7^2+#REF!^2)</f>
        <v>#REF!</v>
      </c>
      <c r="BP7" s="7" t="e">
        <f>BL7*#REF!*#REF!</f>
        <v>#REF!</v>
      </c>
      <c r="BQ7" t="e">
        <f t="shared" si="15"/>
        <v>#REF!</v>
      </c>
      <c r="BR7" s="7" t="e">
        <f t="shared" si="16"/>
        <v>#REF!</v>
      </c>
      <c r="BS7" s="28" t="e">
        <f>SQRT(BQ7^2+#REF!^2+#REF!^2)</f>
        <v>#REF!</v>
      </c>
      <c r="BT7" s="7" t="e">
        <f>SQRT(BQ7^2+#REF!^2+#REF!^2)</f>
        <v>#REF!</v>
      </c>
      <c r="BU7" s="7" t="e">
        <f>SQRT(BQ7^2+#REF!^2)</f>
        <v>#REF!</v>
      </c>
      <c r="BV7" s="7" t="e">
        <f>BR7*#REF!*#REF!</f>
        <v>#REF!</v>
      </c>
      <c r="BW7" t="e">
        <f t="shared" si="17"/>
        <v>#REF!</v>
      </c>
      <c r="BX7" s="7" t="e">
        <f t="shared" si="18"/>
        <v>#REF!</v>
      </c>
      <c r="BY7" s="7" t="e">
        <f>SQRT(BW7^2+#REF!^2+#REF!^2)</f>
        <v>#REF!</v>
      </c>
      <c r="BZ7" s="29" t="e">
        <f>SQRT(BW7^2+#REF!^2+#REF!^2)</f>
        <v>#REF!</v>
      </c>
      <c r="CA7" s="29" t="e">
        <f>SQRT(BW7^2+#REF!^2+#REF!^2)</f>
        <v>#REF!</v>
      </c>
      <c r="CB7" s="29" t="e">
        <f>SQRT(BW7^2+#REF!^2)</f>
        <v>#REF!</v>
      </c>
      <c r="CC7" s="7" t="e">
        <f>BX7*#REF!*#REF!</f>
        <v>#REF!</v>
      </c>
      <c r="CD7" s="17">
        <v>0.49</v>
      </c>
      <c r="CE7" s="17">
        <v>0.68</v>
      </c>
      <c r="CF7" s="17">
        <v>0.11</v>
      </c>
      <c r="CG7" s="17">
        <v>0.8</v>
      </c>
      <c r="CH7" s="17">
        <v>1.23</v>
      </c>
      <c r="CI7" s="17">
        <v>0.22</v>
      </c>
      <c r="CJ7" s="17">
        <v>0.18</v>
      </c>
      <c r="CK7" s="17">
        <v>1.4</v>
      </c>
      <c r="CL7" s="17">
        <v>1.96</v>
      </c>
      <c r="CM7" s="17">
        <v>-0.67</v>
      </c>
      <c r="CN7" s="17">
        <v>0.12</v>
      </c>
      <c r="CO7" s="17">
        <v>-0.18</v>
      </c>
      <c r="CP7" s="17">
        <v>0.12</v>
      </c>
      <c r="CQ7" s="17">
        <v>0.85</v>
      </c>
      <c r="CR7" s="17">
        <v>5.2</v>
      </c>
      <c r="CS7" s="17">
        <v>5.19</v>
      </c>
      <c r="CT7">
        <v>-0.06</v>
      </c>
      <c r="CU7">
        <v>1.82</v>
      </c>
    </row>
    <row r="8" spans="1:101">
      <c r="A8" s="47" t="s">
        <v>69</v>
      </c>
      <c r="B8">
        <v>1</v>
      </c>
      <c r="C8">
        <v>0</v>
      </c>
      <c r="D8">
        <v>0.67</v>
      </c>
      <c r="E8">
        <v>1</v>
      </c>
      <c r="F8">
        <v>0</v>
      </c>
      <c r="G8">
        <v>0</v>
      </c>
      <c r="H8">
        <v>0</v>
      </c>
      <c r="I8">
        <v>0.33</v>
      </c>
      <c r="J8">
        <v>1</v>
      </c>
      <c r="K8">
        <v>0</v>
      </c>
      <c r="L8">
        <v>0</v>
      </c>
      <c r="M8" s="1"/>
      <c r="N8">
        <v>0.33</v>
      </c>
      <c r="O8">
        <f t="shared" si="0"/>
        <v>0.36083333333333334</v>
      </c>
      <c r="P8" s="2">
        <f t="shared" si="1"/>
        <v>0.16500000000000001</v>
      </c>
      <c r="Q8">
        <f t="shared" si="2"/>
        <v>0.43737768853045361</v>
      </c>
      <c r="R8" s="2">
        <f t="shared" si="3"/>
        <v>0.37625000000000003</v>
      </c>
      <c r="S8" s="5"/>
      <c r="T8" s="10">
        <f t="shared" si="19"/>
        <v>0</v>
      </c>
      <c r="U8" s="16">
        <f t="shared" si="20"/>
        <v>8</v>
      </c>
      <c r="V8" s="10">
        <f t="shared" si="21"/>
        <v>4</v>
      </c>
      <c r="W8">
        <f t="shared" si="4"/>
        <v>80</v>
      </c>
      <c r="Z8" s="1"/>
      <c r="AA8" s="5"/>
      <c r="AD8" s="1"/>
      <c r="AE8" s="5"/>
      <c r="AH8" s="1"/>
      <c r="AI8" s="5"/>
      <c r="AL8" s="1"/>
      <c r="AM8" s="5"/>
      <c r="AN8" s="2"/>
      <c r="AP8" s="19" t="e">
        <f>MEDIAN(B8,#REF!,#REF!,F8,J8,M8,R8,V8,Z8,AD8,AH8,AL8)</f>
        <v>#REF!</v>
      </c>
      <c r="AQ8" s="2" t="e">
        <f>STDEV(#REF!,#REF!,F8,J8,M8,R8,V8,Z8,AD8,AH8,AL8)</f>
        <v>#REF!</v>
      </c>
      <c r="AR8" t="e">
        <f t="shared" si="5"/>
        <v>#REF!</v>
      </c>
      <c r="AS8" t="e">
        <f t="shared" si="6"/>
        <v>#REF!</v>
      </c>
      <c r="AT8" s="11">
        <v>3</v>
      </c>
      <c r="AU8" s="12"/>
      <c r="AV8" s="11"/>
      <c r="AW8" s="11"/>
      <c r="AX8" s="13"/>
      <c r="AY8" s="16" t="e">
        <f>IF(B8&lt;-0.6,1,0)+IF(#REF!&lt;-0.6,1,0)+IF(#REF!&lt;-0.6,1,0)+IF(F8&lt;-0.6,1,0)+IF(M8&lt;-0.6,1,0)+IF(R8&lt;-0.6,1,0)+IF(Z8&lt;-0.6,1,0)+IF(AD8&lt;-0.6,1,0)+IF(AH8&lt;-0.6,1,0)+IF(AL8&lt;-0.6,1,0)</f>
        <v>#REF!</v>
      </c>
      <c r="AZ8" s="14" t="e">
        <f t="shared" si="7"/>
        <v>#REF!</v>
      </c>
      <c r="BA8" s="10" t="e">
        <f>IF(B8&gt;0.6,1,0)+IF(#REF!&gt;0.6,1,0)+IF(#REF!&gt;0.6,1,0)+IF(F8&gt;0.6,1,0)+IF(M8&gt;0.6,1,0)+IF(R8&gt;0.6,1,0)+IF(Z8&gt;0.6,1,0)+IF(AD8&gt;0.6,1,0)+IF(AH8&gt;0.6,1,0)+IF(AL8&gt;0.6,1,0)</f>
        <v>#REF!</v>
      </c>
      <c r="BB8" t="e">
        <f t="shared" si="8"/>
        <v>#REF!</v>
      </c>
      <c r="BC8">
        <f t="shared" si="9"/>
        <v>-0.33982559999999995</v>
      </c>
      <c r="BD8" t="e">
        <f t="shared" si="10"/>
        <v>#REF!</v>
      </c>
      <c r="BE8" s="21" t="e">
        <f t="shared" si="11"/>
        <v>#REF!</v>
      </c>
      <c r="BF8" s="7" t="e">
        <f t="shared" si="12"/>
        <v>#REF!</v>
      </c>
      <c r="BG8" s="7" t="e">
        <f>SQRT(BE8^2+#REF!^2+#REF!^2)</f>
        <v>#REF!</v>
      </c>
      <c r="BH8" s="7" t="e">
        <f>SQRT(BE8^2+#REF!^2+#REF!^2)</f>
        <v>#REF!</v>
      </c>
      <c r="BI8" s="29" t="e">
        <f>SQRT(BE8^2+#REF!^2)</f>
        <v>#REF!</v>
      </c>
      <c r="BJ8" s="7" t="e">
        <f>BF8*#REF!*#REF!</f>
        <v>#REF!</v>
      </c>
      <c r="BK8" t="e">
        <f t="shared" si="13"/>
        <v>#REF!</v>
      </c>
      <c r="BL8" s="7" t="e">
        <f t="shared" si="14"/>
        <v>#REF!</v>
      </c>
      <c r="BM8" s="7" t="e">
        <f>SQRT(BK8^2+#REF!^2+#REF!^2)</f>
        <v>#REF!</v>
      </c>
      <c r="BN8" s="32" t="e">
        <f>SQRT(BK8^2+#REF!^2+#REF!^2)</f>
        <v>#REF!</v>
      </c>
      <c r="BO8" s="31" t="e">
        <f>SQRT(BK8^2+#REF!^2)</f>
        <v>#REF!</v>
      </c>
      <c r="BP8" s="7" t="e">
        <f>BL8*#REF!*#REF!</f>
        <v>#REF!</v>
      </c>
      <c r="BQ8" t="e">
        <f t="shared" si="15"/>
        <v>#REF!</v>
      </c>
      <c r="BR8" s="7" t="e">
        <f t="shared" si="16"/>
        <v>#REF!</v>
      </c>
      <c r="BS8" s="29" t="e">
        <f>SQRT(BQ8^2+#REF!^2+#REF!^2)</f>
        <v>#REF!</v>
      </c>
      <c r="BT8" s="7" t="e">
        <f>SQRT(BQ8^2+#REF!^2+#REF!^2)</f>
        <v>#REF!</v>
      </c>
      <c r="BU8" s="7" t="e">
        <f>SQRT(BQ8^2+#REF!^2)</f>
        <v>#REF!</v>
      </c>
      <c r="BV8" s="7" t="e">
        <f>BR8*#REF!*#REF!</f>
        <v>#REF!</v>
      </c>
      <c r="BW8" t="e">
        <f t="shared" si="17"/>
        <v>#REF!</v>
      </c>
      <c r="BX8" s="7" t="e">
        <f t="shared" si="18"/>
        <v>#REF!</v>
      </c>
      <c r="BY8" s="7" t="e">
        <f>SQRT(BW8^2+#REF!^2+#REF!^2)</f>
        <v>#REF!</v>
      </c>
      <c r="BZ8" s="29" t="e">
        <f>SQRT(BW8^2+#REF!^2+#REF!^2)</f>
        <v>#REF!</v>
      </c>
      <c r="CA8" s="29" t="e">
        <f>SQRT(BW8^2+#REF!^2+#REF!^2)</f>
        <v>#REF!</v>
      </c>
      <c r="CB8" s="29" t="e">
        <f>SQRT(BW8^2+#REF!^2)</f>
        <v>#REF!</v>
      </c>
      <c r="CC8" s="7" t="e">
        <f>BX8*#REF!*#REF!</f>
        <v>#REF!</v>
      </c>
      <c r="CD8" s="17">
        <v>0.44</v>
      </c>
      <c r="CE8" s="17">
        <v>0.92</v>
      </c>
      <c r="CF8" s="17">
        <v>0.11</v>
      </c>
      <c r="CG8" s="17">
        <v>0.66</v>
      </c>
      <c r="CH8" s="17">
        <v>1.29</v>
      </c>
      <c r="CI8" s="17">
        <v>0.19</v>
      </c>
      <c r="CJ8" s="17">
        <v>0.19</v>
      </c>
      <c r="CK8" s="17">
        <v>0.81</v>
      </c>
      <c r="CL8" s="17">
        <v>0.88</v>
      </c>
      <c r="CM8" s="17">
        <v>-0.18</v>
      </c>
      <c r="CN8" s="17">
        <v>0.14000000000000001</v>
      </c>
      <c r="CO8" s="17">
        <v>-0.11</v>
      </c>
      <c r="CP8" s="17">
        <v>0.17</v>
      </c>
      <c r="CQ8" s="17">
        <v>0.52</v>
      </c>
      <c r="CR8" s="17">
        <v>3.23</v>
      </c>
      <c r="CS8" s="17">
        <v>3.23</v>
      </c>
      <c r="CT8">
        <v>-0.13</v>
      </c>
      <c r="CU8">
        <v>1.58</v>
      </c>
    </row>
    <row r="9" spans="1:101" ht="14.25" customHeight="1">
      <c r="A9" s="47" t="s">
        <v>70</v>
      </c>
      <c r="B9">
        <v>1</v>
      </c>
      <c r="C9">
        <v>0.67</v>
      </c>
      <c r="D9">
        <v>-0.33</v>
      </c>
      <c r="E9">
        <v>-1</v>
      </c>
      <c r="F9">
        <v>1</v>
      </c>
      <c r="G9">
        <v>-0.33</v>
      </c>
      <c r="H9">
        <v>-1</v>
      </c>
      <c r="I9">
        <v>0.33</v>
      </c>
      <c r="J9">
        <v>-0.33</v>
      </c>
      <c r="K9">
        <v>-0.33</v>
      </c>
      <c r="L9">
        <v>0</v>
      </c>
      <c r="M9" s="1"/>
      <c r="N9">
        <v>-0.33</v>
      </c>
      <c r="O9">
        <f t="shared" si="0"/>
        <v>-5.4166666666666689E-2</v>
      </c>
      <c r="P9" s="2">
        <f t="shared" si="1"/>
        <v>-0.33</v>
      </c>
      <c r="Q9">
        <f t="shared" si="2"/>
        <v>0.67870810881386789</v>
      </c>
      <c r="R9" s="2">
        <f t="shared" si="3"/>
        <v>0.37250000000000005</v>
      </c>
      <c r="S9" s="5"/>
      <c r="T9" s="10">
        <f t="shared" si="19"/>
        <v>2</v>
      </c>
      <c r="U9" s="16">
        <f t="shared" si="20"/>
        <v>7</v>
      </c>
      <c r="V9" s="10">
        <f t="shared" si="21"/>
        <v>3</v>
      </c>
      <c r="W9">
        <f t="shared" si="4"/>
        <v>62</v>
      </c>
      <c r="Z9" s="1"/>
      <c r="AA9" s="5"/>
      <c r="AD9" s="1"/>
      <c r="AE9" s="5"/>
      <c r="AH9" s="1"/>
      <c r="AI9" s="5"/>
      <c r="AL9" s="1"/>
      <c r="AM9" s="5"/>
      <c r="AN9" s="2"/>
      <c r="AP9" s="19" t="e">
        <f>MEDIAN(B9,#REF!,#REF!,F9,J9,M9,R9,V9,Z9,AD9,AH9,AL9)</f>
        <v>#REF!</v>
      </c>
      <c r="AQ9" t="e">
        <f>STDEV(#REF!,#REF!,F9,J9,M9,R9,V9,Z9,AD9,AH9,AL9)</f>
        <v>#REF!</v>
      </c>
      <c r="AR9" t="e">
        <f t="shared" si="5"/>
        <v>#REF!</v>
      </c>
      <c r="AS9" t="e">
        <f t="shared" si="6"/>
        <v>#REF!</v>
      </c>
      <c r="AT9">
        <v>4</v>
      </c>
      <c r="AU9" s="7"/>
      <c r="AV9" s="7"/>
      <c r="AW9" s="7"/>
      <c r="AX9" s="7"/>
      <c r="AY9" s="10" t="e">
        <f>IF(B9&lt;-0.6,1,0)+IF(#REF!&lt;-0.6,1,0)+IF(#REF!&lt;-0.6,1,0)+IF(F9&lt;-0.6,1,0)+IF(M9&lt;-0.6,1,0)+IF(R9&lt;-0.6,1,0)+IF(Z9&lt;-0.6,1,0)+IF(AD9&lt;-0.6,1,0)+IF(AH9&lt;-0.6,1,0)+IF(AL9&lt;-0.6,1,0)</f>
        <v>#REF!</v>
      </c>
      <c r="AZ9" s="14" t="e">
        <f t="shared" si="7"/>
        <v>#REF!</v>
      </c>
      <c r="BA9" s="10" t="e">
        <f>IF(B9&gt;0.6,1,0)+IF(#REF!&gt;0.6,1,0)+IF(#REF!&gt;0.6,1,0)+IF(F9&gt;0.6,1,0)+IF(M9&gt;0.6,1,0)+IF(R9&gt;0.6,1,0)+IF(Z9&gt;0.6,1,0)+IF(AD9&gt;0.6,1,0)+IF(AH9&gt;0.6,1,0)+IF(AL9&gt;0.6,1,0)</f>
        <v>#REF!</v>
      </c>
      <c r="BB9" t="e">
        <f t="shared" si="8"/>
        <v>#REF!</v>
      </c>
      <c r="BC9">
        <f t="shared" si="9"/>
        <v>0.18390479999999987</v>
      </c>
      <c r="BD9" t="e">
        <f t="shared" si="10"/>
        <v>#REF!</v>
      </c>
      <c r="BE9" s="21" t="e">
        <f t="shared" si="11"/>
        <v>#REF!</v>
      </c>
      <c r="BF9" s="7" t="e">
        <f t="shared" si="12"/>
        <v>#REF!</v>
      </c>
      <c r="BG9" s="7" t="e">
        <f>SQRT(BE9^2+#REF!^2+#REF!^2)</f>
        <v>#REF!</v>
      </c>
      <c r="BH9" s="36" t="e">
        <f>SQRT(BE9^2+#REF!^2+#REF!^2)</f>
        <v>#REF!</v>
      </c>
      <c r="BI9" s="36" t="e">
        <f>SQRT(BE9^2+#REF!^2)</f>
        <v>#REF!</v>
      </c>
      <c r="BJ9" s="7" t="e">
        <f>BF9*#REF!*#REF!</f>
        <v>#REF!</v>
      </c>
      <c r="BK9" t="e">
        <f t="shared" si="13"/>
        <v>#REF!</v>
      </c>
      <c r="BL9" s="7" t="e">
        <f t="shared" si="14"/>
        <v>#REF!</v>
      </c>
      <c r="BM9" s="2" t="e">
        <f>SQRT(BK9^2+#REF!^2+#REF!^2)</f>
        <v>#REF!</v>
      </c>
      <c r="BN9" s="7" t="e">
        <f>SQRT(BK9^2+#REF!^2+#REF!^2)</f>
        <v>#REF!</v>
      </c>
      <c r="BO9" s="7" t="e">
        <f>SQRT(BK9^2+#REF!^2)</f>
        <v>#REF!</v>
      </c>
      <c r="BP9" s="7" t="e">
        <f>BL9*#REF!*#REF!</f>
        <v>#REF!</v>
      </c>
      <c r="BQ9" t="e">
        <f t="shared" si="15"/>
        <v>#REF!</v>
      </c>
      <c r="BR9" s="7" t="e">
        <f t="shared" si="16"/>
        <v>#REF!</v>
      </c>
      <c r="BS9" s="28" t="e">
        <f>SQRT(BQ9^2+#REF!^2+#REF!^2)</f>
        <v>#REF!</v>
      </c>
      <c r="BT9" s="7" t="e">
        <f>SQRT(BQ9^2+#REF!^2+#REF!^2)</f>
        <v>#REF!</v>
      </c>
      <c r="BU9" s="7" t="e">
        <f>SQRT(BQ9^2+#REF!^2)</f>
        <v>#REF!</v>
      </c>
      <c r="BV9" s="7" t="e">
        <f>BR9*#REF!*#REF!</f>
        <v>#REF!</v>
      </c>
      <c r="BW9" t="e">
        <f t="shared" si="17"/>
        <v>#REF!</v>
      </c>
      <c r="BX9" s="7" t="e">
        <f t="shared" si="18"/>
        <v>#REF!</v>
      </c>
      <c r="BY9" s="29" t="e">
        <f>SQRT(BW9^2+#REF!^2+#REF!^2)</f>
        <v>#REF!</v>
      </c>
      <c r="BZ9" s="29" t="e">
        <f>SQRT(BW9^2+#REF!^2+#REF!^2)</f>
        <v>#REF!</v>
      </c>
      <c r="CA9" s="29" t="e">
        <f>SQRT(BW9^2+#REF!^2+#REF!^2)</f>
        <v>#REF!</v>
      </c>
      <c r="CB9" s="29" t="e">
        <f>SQRT(BW9^2+#REF!^2)</f>
        <v>#REF!</v>
      </c>
      <c r="CC9" s="7" t="e">
        <f>BX9*#REF!*#REF!</f>
        <v>#REF!</v>
      </c>
      <c r="CD9" s="17">
        <v>0.42</v>
      </c>
      <c r="CE9" s="17">
        <v>1.39</v>
      </c>
      <c r="CF9" s="17">
        <v>0.1</v>
      </c>
      <c r="CG9" s="17">
        <v>0.77</v>
      </c>
      <c r="CH9" s="17">
        <v>1.43</v>
      </c>
      <c r="CI9" s="17">
        <v>0.15</v>
      </c>
      <c r="CJ9" s="17">
        <v>0.25</v>
      </c>
      <c r="CK9" s="17">
        <v>0.22</v>
      </c>
      <c r="CL9" s="17">
        <v>0.62</v>
      </c>
      <c r="CM9" s="17">
        <v>-0.88</v>
      </c>
      <c r="CN9" s="17">
        <v>0.18</v>
      </c>
      <c r="CO9" s="17">
        <v>-0.05</v>
      </c>
      <c r="CP9" s="17">
        <v>0.16</v>
      </c>
      <c r="CQ9" s="17">
        <v>0.31</v>
      </c>
      <c r="CR9" s="17">
        <v>2.0299999999999998</v>
      </c>
      <c r="CS9" s="17">
        <v>1.79</v>
      </c>
      <c r="CT9">
        <v>-0.11</v>
      </c>
      <c r="CU9">
        <v>1.66</v>
      </c>
    </row>
    <row r="10" spans="1:101">
      <c r="A10" s="47" t="s">
        <v>71</v>
      </c>
      <c r="B10">
        <v>0.67</v>
      </c>
      <c r="C10">
        <v>0.33</v>
      </c>
      <c r="D10">
        <v>-0.67</v>
      </c>
      <c r="E10">
        <v>-0.33</v>
      </c>
      <c r="F10">
        <v>0</v>
      </c>
      <c r="G10">
        <v>-0.33</v>
      </c>
      <c r="H10">
        <v>0</v>
      </c>
      <c r="I10">
        <v>1</v>
      </c>
      <c r="J10">
        <v>-0.67</v>
      </c>
      <c r="K10">
        <v>-0.33</v>
      </c>
      <c r="L10">
        <v>0</v>
      </c>
      <c r="M10" s="1"/>
      <c r="N10">
        <v>-1</v>
      </c>
      <c r="O10">
        <f t="shared" si="0"/>
        <v>-0.11083333333333334</v>
      </c>
      <c r="P10" s="2">
        <f t="shared" si="1"/>
        <v>-0.16500000000000001</v>
      </c>
      <c r="Q10">
        <f t="shared" si="2"/>
        <v>0.57484319337511247</v>
      </c>
      <c r="R10" s="2">
        <f t="shared" si="3"/>
        <v>0.24875000000000003</v>
      </c>
      <c r="S10" s="5"/>
      <c r="T10" s="10">
        <f t="shared" si="19"/>
        <v>3</v>
      </c>
      <c r="U10" s="16">
        <f t="shared" si="20"/>
        <v>7</v>
      </c>
      <c r="V10" s="10">
        <f t="shared" si="21"/>
        <v>2</v>
      </c>
      <c r="W10">
        <f t="shared" si="4"/>
        <v>62</v>
      </c>
      <c r="Z10" s="1"/>
      <c r="AA10" s="5"/>
      <c r="AD10" s="1"/>
      <c r="AE10" s="5"/>
      <c r="AH10" s="1"/>
      <c r="AI10" s="5"/>
      <c r="AL10" s="1"/>
      <c r="AM10" s="5"/>
      <c r="AN10" s="2"/>
      <c r="AP10" s="19" t="e">
        <f>MEDIAN(B10,#REF!,#REF!,F10,J10,M10,R10,V10,Z10,AD10,AH10,AL10)</f>
        <v>#REF!</v>
      </c>
      <c r="AQ10" s="2" t="e">
        <f>STDEV(#REF!,#REF!,F10,J10,M10,R10,V10,Z10,AD10,AH10,AL10)</f>
        <v>#REF!</v>
      </c>
      <c r="AR10" t="e">
        <f t="shared" si="5"/>
        <v>#REF!</v>
      </c>
      <c r="AS10">
        <v>7</v>
      </c>
      <c r="AT10">
        <v>5</v>
      </c>
      <c r="AU10" s="7"/>
      <c r="AV10" s="2"/>
      <c r="AW10" s="7"/>
      <c r="AX10" s="2"/>
      <c r="AY10" s="10" t="e">
        <f>IF(B10&lt;-0.6,1,0)+IF(#REF!&lt;-0.6,1,0)+IF(#REF!&lt;-0.6,1,0)+IF(F10&lt;-0.6,1,0)+IF(M10&lt;-0.6,1,0)+IF(R10&lt;-0.6,1,0)+IF(Z10&lt;-0.6,1,0)+IF(AD10&lt;-0.6,1,0)+IF(AH10&lt;-0.6,1,0)+IF(AL10&lt;-0.6,1,0)</f>
        <v>#REF!</v>
      </c>
      <c r="AZ10" s="14" t="e">
        <f t="shared" si="7"/>
        <v>#REF!</v>
      </c>
      <c r="BA10" s="16" t="e">
        <f>IF(B10&gt;0.6,1,0)+IF(#REF!&gt;0.6,1,0)+IF(#REF!&gt;0.6,1,0)+IF(F10&gt;0.6,1,0)+IF(M10&gt;0.6,1,0)+IF(R10&gt;0.6,1,0)+IF(Z10&gt;0.6,1,0)+IF(AD10&gt;0.6,1,0)+IF(AH10&gt;0.6,1,0)+IF(AL10&gt;0.6,1,0)</f>
        <v>#REF!</v>
      </c>
      <c r="BB10" t="e">
        <f t="shared" si="8"/>
        <v>#REF!</v>
      </c>
      <c r="BC10">
        <f t="shared" si="9"/>
        <v>0.36219599999999996</v>
      </c>
      <c r="BD10" t="e">
        <f t="shared" si="10"/>
        <v>#REF!</v>
      </c>
      <c r="BE10" s="1" t="e">
        <f t="shared" si="11"/>
        <v>#REF!</v>
      </c>
      <c r="BF10" s="7" t="e">
        <f t="shared" si="12"/>
        <v>#REF!</v>
      </c>
      <c r="BG10" s="7" t="e">
        <f>SQRT(BE10^2+#REF!^2+#REF!^2)</f>
        <v>#REF!</v>
      </c>
      <c r="BH10" s="7" t="e">
        <f>SQRT(BE10^2+#REF!^2+#REF!^2)</f>
        <v>#REF!</v>
      </c>
      <c r="BI10" s="29" t="e">
        <f>SQRT(BE10^2+#REF!^2)</f>
        <v>#REF!</v>
      </c>
      <c r="BJ10" s="7" t="e">
        <f>BF10*#REF!*#REF!</f>
        <v>#REF!</v>
      </c>
      <c r="BK10" t="e">
        <f t="shared" si="13"/>
        <v>#REF!</v>
      </c>
      <c r="BL10" s="7" t="e">
        <f t="shared" si="14"/>
        <v>#REF!</v>
      </c>
      <c r="BM10" s="2" t="e">
        <f>SQRT(BK10^2+#REF!^2+#REF!^2)</f>
        <v>#REF!</v>
      </c>
      <c r="BN10" s="7" t="e">
        <f>SQRT(BK10^2+#REF!^2+#REF!^2)</f>
        <v>#REF!</v>
      </c>
      <c r="BO10" s="7" t="e">
        <f>SQRT(BK10^2+#REF!^2)</f>
        <v>#REF!</v>
      </c>
      <c r="BP10" s="7" t="e">
        <f>BL10*#REF!*#REF!</f>
        <v>#REF!</v>
      </c>
      <c r="BQ10" t="e">
        <f t="shared" si="15"/>
        <v>#REF!</v>
      </c>
      <c r="BR10" s="7" t="e">
        <f t="shared" si="16"/>
        <v>#REF!</v>
      </c>
      <c r="BS10" s="28" t="e">
        <f>SQRT(BQ10^2+#REF!^2+#REF!^2)</f>
        <v>#REF!</v>
      </c>
      <c r="BT10" s="7" t="e">
        <f>SQRT(BQ10^2+#REF!^2+#REF!^2)</f>
        <v>#REF!</v>
      </c>
      <c r="BU10" s="7" t="e">
        <f>SQRT(BQ10^2+#REF!^2)</f>
        <v>#REF!</v>
      </c>
      <c r="BV10" s="7" t="e">
        <f>BR10*#REF!*#REF!</f>
        <v>#REF!</v>
      </c>
      <c r="BW10" t="e">
        <f t="shared" si="17"/>
        <v>#REF!</v>
      </c>
      <c r="BX10" s="7" t="e">
        <f t="shared" si="18"/>
        <v>#REF!</v>
      </c>
      <c r="BY10" s="28" t="e">
        <f>SQRT(BW10^2+#REF!^2+#REF!^2)</f>
        <v>#REF!</v>
      </c>
      <c r="BZ10" s="23" t="e">
        <f>SQRT(BW10^2+#REF!^2+#REF!^2)</f>
        <v>#REF!</v>
      </c>
      <c r="CA10" s="29" t="e">
        <f>SQRT(BW10^2+#REF!^2+#REF!^2)</f>
        <v>#REF!</v>
      </c>
      <c r="CB10" s="34" t="e">
        <f>SQRT(BW10^2+#REF!^2)</f>
        <v>#REF!</v>
      </c>
      <c r="CC10" s="7" t="e">
        <f>BX10*#REF!*#REF!</f>
        <v>#REF!</v>
      </c>
      <c r="CD10" s="17">
        <v>0.42</v>
      </c>
      <c r="CE10" s="17">
        <v>1.55</v>
      </c>
      <c r="CF10" s="17">
        <v>0.08</v>
      </c>
      <c r="CG10" s="17">
        <v>0.7</v>
      </c>
      <c r="CH10" s="17">
        <v>1.45</v>
      </c>
      <c r="CI10" s="17">
        <v>0.14000000000000001</v>
      </c>
      <c r="CJ10" s="17">
        <v>0.19</v>
      </c>
      <c r="CK10" s="17">
        <v>0</v>
      </c>
      <c r="CL10" s="17">
        <v>0.48</v>
      </c>
      <c r="CM10" s="17">
        <v>-0.71</v>
      </c>
      <c r="CN10" s="17">
        <v>0.16</v>
      </c>
      <c r="CO10" s="17">
        <v>-0.01</v>
      </c>
      <c r="CP10" s="17">
        <v>0.15</v>
      </c>
      <c r="CQ10" s="17">
        <v>0.24</v>
      </c>
      <c r="CR10" s="17">
        <v>2.35</v>
      </c>
      <c r="CS10" s="17">
        <v>2.35</v>
      </c>
      <c r="CT10">
        <v>-0.51</v>
      </c>
      <c r="CU10">
        <v>1.94</v>
      </c>
    </row>
    <row r="11" spans="1:101">
      <c r="A11" s="47" t="s">
        <v>72</v>
      </c>
      <c r="B11">
        <v>-0.33</v>
      </c>
      <c r="C11">
        <v>0.67</v>
      </c>
      <c r="D11">
        <v>-1</v>
      </c>
      <c r="E11">
        <v>-0.33</v>
      </c>
      <c r="F11">
        <v>0</v>
      </c>
      <c r="G11">
        <v>1</v>
      </c>
      <c r="H11">
        <v>-0.33</v>
      </c>
      <c r="I11">
        <v>0.33</v>
      </c>
      <c r="J11">
        <v>-0.33</v>
      </c>
      <c r="K11">
        <v>1</v>
      </c>
      <c r="L11">
        <v>-0.33</v>
      </c>
      <c r="M11" s="1"/>
      <c r="N11">
        <v>0</v>
      </c>
      <c r="O11">
        <f t="shared" si="0"/>
        <v>2.916666666666666E-2</v>
      </c>
      <c r="P11" s="2">
        <f t="shared" si="1"/>
        <v>-0.16500000000000001</v>
      </c>
      <c r="Q11">
        <f t="shared" si="2"/>
        <v>0.60992485875994051</v>
      </c>
      <c r="R11" s="2">
        <f t="shared" si="3"/>
        <v>0.37250000000000005</v>
      </c>
      <c r="S11" s="5"/>
      <c r="T11" s="10">
        <f t="shared" si="19"/>
        <v>1</v>
      </c>
      <c r="U11" s="16">
        <f t="shared" si="20"/>
        <v>8</v>
      </c>
      <c r="V11" s="10">
        <f t="shared" si="21"/>
        <v>3</v>
      </c>
      <c r="W11" s="6">
        <f t="shared" si="4"/>
        <v>74</v>
      </c>
      <c r="Z11" s="1"/>
      <c r="AA11" s="5"/>
      <c r="AD11" s="1"/>
      <c r="AE11" s="5"/>
      <c r="AH11" s="1"/>
      <c r="AI11" s="5"/>
      <c r="AL11" s="1"/>
      <c r="AM11" s="5"/>
      <c r="AN11" s="2"/>
      <c r="AP11" s="19" t="e">
        <f>MEDIAN(B11,#REF!,#REF!,F11,J11,M11,R11,V11,Z11,AD11,AH11,AL11)</f>
        <v>#REF!</v>
      </c>
      <c r="AQ11" t="e">
        <f>STDEV(#REF!,#REF!,F11,J11,M11,R11,V11,Z11,AD11,AH11,AL11)</f>
        <v>#REF!</v>
      </c>
      <c r="AR11" t="e">
        <f t="shared" si="5"/>
        <v>#REF!</v>
      </c>
      <c r="AS11" t="e">
        <f t="shared" ref="AS11:AS18" si="22">LN(AR11/(1-AR11))</f>
        <v>#REF!</v>
      </c>
      <c r="AT11">
        <v>6</v>
      </c>
      <c r="AU11" s="7"/>
      <c r="AV11" s="7"/>
      <c r="AW11" s="7"/>
      <c r="AX11" s="7"/>
      <c r="AY11" s="10" t="e">
        <f>IF(B11&lt;-0.6,1,0)+IF(#REF!&lt;-0.6,1,0)+IF(#REF!&lt;-0.6,1,0)+IF(F11&lt;-0.6,1,0)+IF(M11&lt;-0.6,1,0)+IF(R11&lt;-0.6,1,0)+IF(Z11&lt;-0.6,1,0)+IF(AD11&lt;-0.6,1,0)+IF(AH11&lt;-0.6,1,0)+IF(AL11&lt;-0.6,1,0)</f>
        <v>#REF!</v>
      </c>
      <c r="AZ11" s="14" t="e">
        <f t="shared" si="7"/>
        <v>#REF!</v>
      </c>
      <c r="BA11" s="10" t="e">
        <f>IF(B11&gt;0.6,1,0)+IF(#REF!&gt;0.6,1,0)+IF(#REF!&gt;0.6,1,0)+IF(F11&gt;0.6,1,0)+IF(M11&gt;0.6,1,0)+IF(R11&gt;0.6,1,0)+IF(Z11&gt;0.6,1,0)+IF(AD11&gt;0.6,1,0)+IF(AH11&gt;0.6,1,0)+IF(AL11&gt;0.6,1,0)</f>
        <v>#REF!</v>
      </c>
      <c r="BB11" s="6" t="e">
        <f t="shared" si="8"/>
        <v>#REF!</v>
      </c>
      <c r="BC11">
        <f t="shared" si="9"/>
        <v>0.22847759999999995</v>
      </c>
      <c r="BD11" t="e">
        <f t="shared" si="10"/>
        <v>#REF!</v>
      </c>
      <c r="BE11" s="25" t="e">
        <f t="shared" si="11"/>
        <v>#REF!</v>
      </c>
      <c r="BF11" s="26" t="e">
        <f t="shared" si="12"/>
        <v>#REF!</v>
      </c>
      <c r="BG11" s="7" t="e">
        <f>SQRT(BE11^2+#REF!^2+#REF!^2)</f>
        <v>#REF!</v>
      </c>
      <c r="BH11" s="7" t="e">
        <f>SQRT(BE11^2+#REF!^2+#REF!^2)</f>
        <v>#REF!</v>
      </c>
      <c r="BI11" s="29" t="e">
        <f>SQRT(BE11^2+#REF!^2)</f>
        <v>#REF!</v>
      </c>
      <c r="BJ11" s="26" t="e">
        <f>BF11*#REF!*#REF!</f>
        <v>#REF!</v>
      </c>
      <c r="BK11" s="6" t="e">
        <f t="shared" si="13"/>
        <v>#REF!</v>
      </c>
      <c r="BL11" s="26" t="e">
        <f t="shared" si="14"/>
        <v>#REF!</v>
      </c>
      <c r="BM11" s="27" t="e">
        <f>SQRT(BK11^2+#REF!^2+#REF!^2)</f>
        <v>#REF!</v>
      </c>
      <c r="BN11" s="7" t="e">
        <f>SQRT(BK11^2+#REF!^2+#REF!^2)</f>
        <v>#REF!</v>
      </c>
      <c r="BO11" s="7" t="e">
        <f>SQRT(BK11^2+#REF!^2)</f>
        <v>#REF!</v>
      </c>
      <c r="BP11" s="26" t="e">
        <f>BL11*#REF!*#REF!</f>
        <v>#REF!</v>
      </c>
      <c r="BQ11" s="6" t="e">
        <f t="shared" si="15"/>
        <v>#REF!</v>
      </c>
      <c r="BR11" s="26" t="e">
        <f t="shared" si="16"/>
        <v>#REF!</v>
      </c>
      <c r="BS11" s="30" t="e">
        <f>SQRT(BQ11^2+#REF!^2+#REF!^2)</f>
        <v>#REF!</v>
      </c>
      <c r="BT11" s="7" t="e">
        <f>SQRT(BQ11^2+#REF!^2+#REF!^2)</f>
        <v>#REF!</v>
      </c>
      <c r="BU11" s="7" t="e">
        <f>SQRT(BQ11^2+#REF!^2)</f>
        <v>#REF!</v>
      </c>
      <c r="BV11" s="26" t="e">
        <f>BR11*#REF!*#REF!</f>
        <v>#REF!</v>
      </c>
      <c r="BW11" s="6" t="e">
        <f t="shared" si="17"/>
        <v>#REF!</v>
      </c>
      <c r="BX11" s="26" t="e">
        <f t="shared" si="18"/>
        <v>#REF!</v>
      </c>
      <c r="BY11" s="30" t="e">
        <f>SQRT(BW11^2+#REF!^2+#REF!^2)</f>
        <v>#REF!</v>
      </c>
      <c r="BZ11" s="23" t="e">
        <f>SQRT(BW11^2+#REF!^2+#REF!^2)</f>
        <v>#REF!</v>
      </c>
      <c r="CA11" s="29" t="e">
        <f>SQRT(BW11^2+#REF!^2+#REF!^2)</f>
        <v>#REF!</v>
      </c>
      <c r="CB11" s="34" t="e">
        <f>SQRT(BW11^2+#REF!^2)</f>
        <v>#REF!</v>
      </c>
      <c r="CC11" s="7" t="e">
        <f>BX11*#REF!*#REF!</f>
        <v>#REF!</v>
      </c>
      <c r="CD11" s="17">
        <v>0.4</v>
      </c>
      <c r="CE11" s="17">
        <v>1.43</v>
      </c>
      <c r="CF11" s="17">
        <v>0.1</v>
      </c>
      <c r="CG11" s="17">
        <v>0.63</v>
      </c>
      <c r="CH11" s="17">
        <v>1.39</v>
      </c>
      <c r="CI11" s="17">
        <v>0.13</v>
      </c>
      <c r="CJ11" s="17">
        <v>0.16</v>
      </c>
      <c r="CK11" s="17">
        <v>7.0000000000000007E-2</v>
      </c>
      <c r="CL11" s="17">
        <v>0.4</v>
      </c>
      <c r="CM11" s="17">
        <v>-0.46</v>
      </c>
      <c r="CN11" s="17">
        <v>0.15</v>
      </c>
      <c r="CO11" s="17">
        <v>-0.03</v>
      </c>
      <c r="CP11" s="17">
        <v>0.16</v>
      </c>
      <c r="CQ11" s="17">
        <v>0.31</v>
      </c>
      <c r="CR11" s="17">
        <v>3.2</v>
      </c>
      <c r="CS11" s="17">
        <v>3.19</v>
      </c>
      <c r="CT11">
        <v>-0.49</v>
      </c>
      <c r="CU11">
        <v>1.76</v>
      </c>
    </row>
    <row r="12" spans="1:101">
      <c r="A12" s="47" t="s">
        <v>73</v>
      </c>
      <c r="B12">
        <v>0.33</v>
      </c>
      <c r="C12">
        <v>0</v>
      </c>
      <c r="D12">
        <v>-0.33</v>
      </c>
      <c r="E12">
        <v>0</v>
      </c>
      <c r="F12">
        <v>0</v>
      </c>
      <c r="G12">
        <v>1</v>
      </c>
      <c r="H12">
        <v>-0.33</v>
      </c>
      <c r="I12">
        <v>0</v>
      </c>
      <c r="J12">
        <v>0</v>
      </c>
      <c r="K12">
        <v>0.33</v>
      </c>
      <c r="L12">
        <v>0</v>
      </c>
      <c r="M12" s="1"/>
      <c r="N12">
        <v>1</v>
      </c>
      <c r="O12">
        <f t="shared" si="0"/>
        <v>0.16666666666666666</v>
      </c>
      <c r="P12" s="2">
        <f t="shared" si="1"/>
        <v>0</v>
      </c>
      <c r="Q12">
        <f t="shared" si="2"/>
        <v>0.43716718943117344</v>
      </c>
      <c r="R12" s="2">
        <f t="shared" si="3"/>
        <v>0.16500000000000001</v>
      </c>
      <c r="S12" s="5"/>
      <c r="T12" s="10">
        <f t="shared" si="19"/>
        <v>0</v>
      </c>
      <c r="U12" s="16">
        <f t="shared" si="20"/>
        <v>10</v>
      </c>
      <c r="V12" s="10">
        <f t="shared" si="21"/>
        <v>2</v>
      </c>
      <c r="W12">
        <f t="shared" si="4"/>
        <v>104</v>
      </c>
      <c r="Z12" s="1"/>
      <c r="AA12" s="5"/>
      <c r="AD12" s="1"/>
      <c r="AE12" s="5"/>
      <c r="AH12" s="1"/>
      <c r="AI12" s="5"/>
      <c r="AL12" s="1"/>
      <c r="AM12" s="5"/>
      <c r="AN12" s="2"/>
      <c r="AP12" s="19" t="e">
        <f>MEDIAN(B12,#REF!,#REF!,F12,J12,M12,R12,V12,Z12,AD12,AH12,AL12)</f>
        <v>#REF!</v>
      </c>
      <c r="AQ12" t="e">
        <f>STDEV(#REF!,#REF!,F12,J12,M12,R12,V12,Z12,AD12,AH12,AL12)</f>
        <v>#REF!</v>
      </c>
      <c r="AR12" t="e">
        <f t="shared" si="5"/>
        <v>#REF!</v>
      </c>
      <c r="AS12" t="e">
        <f t="shared" si="22"/>
        <v>#REF!</v>
      </c>
      <c r="AT12">
        <v>7</v>
      </c>
      <c r="AU12" s="7"/>
      <c r="AV12" s="7"/>
      <c r="AW12" s="2"/>
      <c r="AX12" s="7"/>
      <c r="AY12" s="10" t="e">
        <f>IF(B12&lt;-0.6,1,0)+IF(#REF!&lt;-0.6,1,0)+IF(#REF!&lt;-0.6,1,0)+IF(F12&lt;-0.6,1,0)+IF(M12&lt;-0.6,1,0)+IF(R12&lt;-0.6,1,0)+IF(Z12&lt;-0.6,1,0)+IF(AD12&lt;-0.6,1,0)+IF(AH12&lt;-0.6,1,0)+IF(AL12&lt;-0.6,1,0)</f>
        <v>#REF!</v>
      </c>
      <c r="AZ12" s="14" t="e">
        <f t="shared" si="7"/>
        <v>#REF!</v>
      </c>
      <c r="BA12" s="10" t="e">
        <f>IF(B12&gt;0.6,1,0)+IF(#REF!&gt;0.6,1,0)+IF(#REF!&gt;0.6,1,0)+IF(F12&gt;0.6,1,0)+IF(M12&gt;0.6,1,0)+IF(R12&gt;0.6,1,0)+IF(Z12&gt;0.6,1,0)+IF(AD12&gt;0.6,1,0)+IF(AH12&gt;0.6,1,0)+IF(AL12&gt;0.6,1,0)</f>
        <v>#REF!</v>
      </c>
      <c r="BB12" t="e">
        <f t="shared" si="8"/>
        <v>#REF!</v>
      </c>
      <c r="BC12">
        <f t="shared" si="9"/>
        <v>-0.29525280000000009</v>
      </c>
      <c r="BD12" t="e">
        <f t="shared" si="10"/>
        <v>#REF!</v>
      </c>
      <c r="BE12" s="20" t="e">
        <f t="shared" si="11"/>
        <v>#REF!</v>
      </c>
      <c r="BF12" s="7" t="e">
        <f t="shared" si="12"/>
        <v>#REF!</v>
      </c>
      <c r="BG12" s="7" t="e">
        <f>SQRT(BE12^2+#REF!^2+#REF!^2)</f>
        <v>#REF!</v>
      </c>
      <c r="BH12" s="36" t="e">
        <f>SQRT(BE12^2+#REF!^2+#REF!^2)</f>
        <v>#REF!</v>
      </c>
      <c r="BI12" s="36" t="e">
        <f>SQRT(BE12^2+#REF!^2)</f>
        <v>#REF!</v>
      </c>
      <c r="BJ12" s="7" t="e">
        <f>BF12*#REF!*#REF!</f>
        <v>#REF!</v>
      </c>
      <c r="BK12" t="e">
        <f t="shared" si="13"/>
        <v>#REF!</v>
      </c>
      <c r="BL12" s="7" t="e">
        <f t="shared" si="14"/>
        <v>#REF!</v>
      </c>
      <c r="BM12" s="7" t="e">
        <f>SQRT(BK12^2+#REF!^2+#REF!^2)</f>
        <v>#REF!</v>
      </c>
      <c r="BN12" s="7" t="e">
        <f>SQRT(BK12^2+#REF!^2+#REF!^2)</f>
        <v>#REF!</v>
      </c>
      <c r="BO12" s="7" t="e">
        <f>SQRT(BK12^2+#REF!^2)</f>
        <v>#REF!</v>
      </c>
      <c r="BP12" s="7" t="e">
        <f>BL12*#REF!*#REF!</f>
        <v>#REF!</v>
      </c>
      <c r="BQ12" t="e">
        <f t="shared" si="15"/>
        <v>#REF!</v>
      </c>
      <c r="BR12" s="7" t="e">
        <f t="shared" si="16"/>
        <v>#REF!</v>
      </c>
      <c r="BS12" s="29" t="e">
        <f>SQRT(BQ12^2+#REF!^2+#REF!^2)</f>
        <v>#REF!</v>
      </c>
      <c r="BT12" s="7" t="e">
        <f>SQRT(BQ12^2+#REF!^2+#REF!^2)</f>
        <v>#REF!</v>
      </c>
      <c r="BU12" s="7" t="e">
        <f>SQRT(BQ12^2+#REF!^2)</f>
        <v>#REF!</v>
      </c>
      <c r="BV12" s="7" t="e">
        <f>BR12*#REF!*#REF!</f>
        <v>#REF!</v>
      </c>
      <c r="BW12" t="e">
        <f t="shared" si="17"/>
        <v>#REF!</v>
      </c>
      <c r="BX12" s="7" t="e">
        <f t="shared" si="18"/>
        <v>#REF!</v>
      </c>
      <c r="BY12" s="2" t="e">
        <f>SQRT(BW12^2+#REF!^2+#REF!^2)</f>
        <v>#REF!</v>
      </c>
      <c r="BZ12" s="29" t="e">
        <f>SQRT(BW12^2+#REF!^2+#REF!^2)</f>
        <v>#REF!</v>
      </c>
      <c r="CA12" s="29" t="e">
        <f>SQRT(BW12^2+#REF!^2+#REF!^2)</f>
        <v>#REF!</v>
      </c>
      <c r="CB12" s="29" t="e">
        <f>SQRT(BW12^2+#REF!^2)</f>
        <v>#REF!</v>
      </c>
      <c r="CC12" s="7" t="e">
        <f>BX12*#REF!*#REF!</f>
        <v>#REF!</v>
      </c>
      <c r="CD12" s="17">
        <v>0.26</v>
      </c>
      <c r="CE12" s="17">
        <v>0.96</v>
      </c>
      <c r="CF12" s="17">
        <v>0.16</v>
      </c>
      <c r="CG12" s="17">
        <v>0.32</v>
      </c>
      <c r="CH12" s="17">
        <v>0.99</v>
      </c>
      <c r="CI12" s="17">
        <v>0.2</v>
      </c>
      <c r="CJ12" s="17">
        <v>0.11</v>
      </c>
      <c r="CK12" s="17">
        <v>0.18</v>
      </c>
      <c r="CL12" s="17">
        <v>0.56999999999999995</v>
      </c>
      <c r="CM12" s="17">
        <v>-0.03</v>
      </c>
      <c r="CN12" s="17">
        <v>0.21</v>
      </c>
      <c r="CO12" s="17">
        <v>-0.04</v>
      </c>
      <c r="CP12" s="17">
        <v>0.22</v>
      </c>
      <c r="CQ12" s="17">
        <v>0.4</v>
      </c>
      <c r="CR12" s="17">
        <v>1.92</v>
      </c>
      <c r="CS12" s="17">
        <v>1.91</v>
      </c>
      <c r="CT12">
        <v>0.13</v>
      </c>
      <c r="CU12">
        <v>0.73</v>
      </c>
    </row>
    <row r="13" spans="1:101">
      <c r="A13" s="47" t="s">
        <v>74</v>
      </c>
      <c r="B13">
        <v>-0.33</v>
      </c>
      <c r="C13">
        <v>-0.33</v>
      </c>
      <c r="D13">
        <v>0.33</v>
      </c>
      <c r="E13">
        <v>0.33</v>
      </c>
      <c r="F13">
        <v>0.33</v>
      </c>
      <c r="G13">
        <v>0.33</v>
      </c>
      <c r="H13">
        <v>-0.33</v>
      </c>
      <c r="I13">
        <v>0</v>
      </c>
      <c r="J13">
        <v>-0.33</v>
      </c>
      <c r="K13">
        <v>0</v>
      </c>
      <c r="L13">
        <v>0</v>
      </c>
      <c r="M13" s="1"/>
      <c r="N13">
        <v>0</v>
      </c>
      <c r="O13">
        <f t="shared" si="0"/>
        <v>0</v>
      </c>
      <c r="P13" s="2">
        <f t="shared" si="1"/>
        <v>0</v>
      </c>
      <c r="Q13">
        <f t="shared" si="2"/>
        <v>0.28142494558940578</v>
      </c>
      <c r="R13" s="2">
        <f t="shared" si="3"/>
        <v>0.33</v>
      </c>
      <c r="S13" s="5"/>
      <c r="T13" s="10">
        <f t="shared" si="19"/>
        <v>0</v>
      </c>
      <c r="U13" s="16">
        <f t="shared" si="20"/>
        <v>12</v>
      </c>
      <c r="V13" s="10">
        <f t="shared" si="21"/>
        <v>0</v>
      </c>
      <c r="W13">
        <f t="shared" si="4"/>
        <v>144</v>
      </c>
      <c r="Z13" s="1"/>
      <c r="AA13" s="5"/>
      <c r="AD13" s="1"/>
      <c r="AE13" s="5"/>
      <c r="AH13" s="1"/>
      <c r="AI13" s="5"/>
      <c r="AL13" s="1"/>
      <c r="AM13" s="5"/>
      <c r="AN13" s="2"/>
      <c r="AP13" s="19" t="e">
        <f>MEDIAN(B13,#REF!,#REF!,F13,J13,M13,R13,V13,Z13,AD13,AH13,AL13)</f>
        <v>#REF!</v>
      </c>
      <c r="AQ13" s="2" t="e">
        <f>STDEV(#REF!,#REF!,F13,J13,M13,R13,V13,Z13,AD13,AH13,AL13)</f>
        <v>#REF!</v>
      </c>
      <c r="AR13" t="e">
        <f t="shared" si="5"/>
        <v>#REF!</v>
      </c>
      <c r="AS13" t="e">
        <f t="shared" si="22"/>
        <v>#REF!</v>
      </c>
      <c r="AT13">
        <v>9</v>
      </c>
      <c r="AV13" s="7"/>
      <c r="AW13" s="7"/>
      <c r="AX13" s="7"/>
      <c r="AY13" s="10" t="e">
        <f>IF(B13&lt;-0.6,1,0)+IF(#REF!&lt;-0.6,1,0)+IF(#REF!&lt;-0.6,1,0)+IF(F13&lt;-0.6,1,0)+IF(M13&lt;-0.6,1,0)+IF(R13&lt;-0.6,1,0)+IF(Z13&lt;-0.6,1,0)+IF(AD13&lt;-0.6,1,0)+IF(AH13&lt;-0.6,1,0)+IF(AL13&lt;-0.6,1,0)</f>
        <v>#REF!</v>
      </c>
      <c r="AZ13" s="15" t="e">
        <f t="shared" si="7"/>
        <v>#REF!</v>
      </c>
      <c r="BA13" s="10" t="e">
        <f>IF(B13&gt;0.6,1,0)+IF(#REF!&gt;0.6,1,0)+IF(#REF!&gt;0.6,1,0)+IF(F13&gt;0.6,1,0)+IF(M13&gt;0.6,1,0)+IF(R13&gt;0.6,1,0)+IF(Z13&gt;0.6,1,0)+IF(AD13&gt;0.6,1,0)+IF(AH13&gt;0.6,1,0)+IF(AL13&gt;0.6,1,0)</f>
        <v>#REF!</v>
      </c>
      <c r="BB13" t="e">
        <f t="shared" si="8"/>
        <v>#REF!</v>
      </c>
      <c r="BC13">
        <f t="shared" si="9"/>
        <v>-0.28410960000000007</v>
      </c>
      <c r="BD13" t="e">
        <f t="shared" si="10"/>
        <v>#REF!</v>
      </c>
      <c r="BE13" s="5" t="e">
        <f t="shared" si="11"/>
        <v>#REF!</v>
      </c>
      <c r="BF13" s="7" t="e">
        <f t="shared" si="12"/>
        <v>#REF!</v>
      </c>
      <c r="BG13" s="7" t="e">
        <f>SQRT(BE13^2+#REF!^2+#REF!^2)</f>
        <v>#REF!</v>
      </c>
      <c r="BH13" s="7" t="e">
        <f>SQRT(BE13^2+#REF!^2+#REF!^2)</f>
        <v>#REF!</v>
      </c>
      <c r="BI13" s="36" t="e">
        <f>SQRT(BE13^2+#REF!^2)</f>
        <v>#REF!</v>
      </c>
      <c r="BJ13" s="7" t="e">
        <f>BF13*#REF!*#REF!</f>
        <v>#REF!</v>
      </c>
      <c r="BK13" t="e">
        <f t="shared" si="13"/>
        <v>#REF!</v>
      </c>
      <c r="BL13" s="7" t="e">
        <f t="shared" si="14"/>
        <v>#REF!</v>
      </c>
      <c r="BM13" s="29" t="e">
        <f>SQRT(BK13^2+#REF!^2+#REF!^2)</f>
        <v>#REF!</v>
      </c>
      <c r="BN13" s="7" t="e">
        <f>SQRT(BK13^2+#REF!^2+#REF!^2)</f>
        <v>#REF!</v>
      </c>
      <c r="BO13" s="7" t="e">
        <f>SQRT(BK13^2+#REF!^2)</f>
        <v>#REF!</v>
      </c>
      <c r="BP13" s="7" t="e">
        <f>BL13*#REF!*#REF!</f>
        <v>#REF!</v>
      </c>
      <c r="BQ13" t="e">
        <f t="shared" si="15"/>
        <v>#REF!</v>
      </c>
      <c r="BR13" s="7" t="e">
        <f t="shared" si="16"/>
        <v>#REF!</v>
      </c>
      <c r="BS13" s="29" t="e">
        <f>SQRT(BQ13^2+#REF!^2+#REF!^2)</f>
        <v>#REF!</v>
      </c>
      <c r="BT13" s="35" t="e">
        <f>SQRT(BQ13^2+#REF!^2+#REF!^2)</f>
        <v>#REF!</v>
      </c>
      <c r="BU13" s="7" t="e">
        <f>SQRT(BQ13^2+#REF!^2)</f>
        <v>#REF!</v>
      </c>
      <c r="BV13" s="7" t="e">
        <f>BR13*#REF!*#REF!</f>
        <v>#REF!</v>
      </c>
      <c r="BW13" t="e">
        <f t="shared" si="17"/>
        <v>#REF!</v>
      </c>
      <c r="BX13" s="7" t="e">
        <f t="shared" si="18"/>
        <v>#REF!</v>
      </c>
      <c r="BY13" s="2" t="e">
        <f>SQRT(BW13^2+#REF!^2+#REF!^2)</f>
        <v>#REF!</v>
      </c>
      <c r="BZ13" s="29" t="e">
        <f>SQRT(BW13^2+#REF!^2+#REF!^2)</f>
        <v>#REF!</v>
      </c>
      <c r="CA13" s="29" t="e">
        <f>SQRT(BW13^2+#REF!^2+#REF!^2)</f>
        <v>#REF!</v>
      </c>
      <c r="CB13" s="29" t="e">
        <f>SQRT(BW13^2+#REF!^2)</f>
        <v>#REF!</v>
      </c>
      <c r="CC13" s="7" t="e">
        <f>BX13*#REF!*#REF!</f>
        <v>#REF!</v>
      </c>
      <c r="CD13" s="17">
        <v>0.33</v>
      </c>
      <c r="CE13" s="17">
        <v>0.97</v>
      </c>
      <c r="CF13" s="17">
        <v>0.14000000000000001</v>
      </c>
      <c r="CG13" s="17">
        <v>0.44</v>
      </c>
      <c r="CH13" s="17">
        <v>0.99</v>
      </c>
      <c r="CI13" s="17">
        <v>0.17</v>
      </c>
      <c r="CJ13" s="17">
        <v>0.11</v>
      </c>
      <c r="CK13" s="17">
        <v>0.25</v>
      </c>
      <c r="CL13" s="17">
        <v>0.48</v>
      </c>
      <c r="CM13" s="17">
        <v>-0.04</v>
      </c>
      <c r="CN13" s="17">
        <v>0.19</v>
      </c>
      <c r="CO13" s="17">
        <v>3.0000000000000009E-3</v>
      </c>
      <c r="CP13" s="17">
        <v>0.17</v>
      </c>
      <c r="CQ13" s="17">
        <v>0.25</v>
      </c>
      <c r="CR13" s="17">
        <v>2.08</v>
      </c>
      <c r="CS13" s="17">
        <v>2.65</v>
      </c>
      <c r="CT13">
        <v>0.05</v>
      </c>
      <c r="CU13">
        <v>0.93</v>
      </c>
    </row>
    <row r="14" spans="1:101">
      <c r="A14" s="47" t="s">
        <v>75</v>
      </c>
      <c r="B14">
        <v>0.33</v>
      </c>
      <c r="C14">
        <v>0.33</v>
      </c>
      <c r="D14">
        <v>0</v>
      </c>
      <c r="E14">
        <v>0</v>
      </c>
      <c r="F14">
        <v>-0.33</v>
      </c>
      <c r="G14">
        <v>1</v>
      </c>
      <c r="H14">
        <v>-0.67</v>
      </c>
      <c r="I14">
        <v>0</v>
      </c>
      <c r="J14">
        <v>1</v>
      </c>
      <c r="K14">
        <v>0</v>
      </c>
      <c r="L14">
        <v>0</v>
      </c>
      <c r="M14" s="1"/>
      <c r="N14">
        <v>-0.33</v>
      </c>
      <c r="O14">
        <f t="shared" si="0"/>
        <v>0.11083333333333334</v>
      </c>
      <c r="P14" s="2">
        <f t="shared" si="1"/>
        <v>0</v>
      </c>
      <c r="Q14">
        <f t="shared" si="2"/>
        <v>0.49882513484337893</v>
      </c>
      <c r="R14" s="2">
        <f t="shared" si="3"/>
        <v>0.20625000000000002</v>
      </c>
      <c r="S14" s="5"/>
      <c r="T14" s="10">
        <f t="shared" si="19"/>
        <v>1</v>
      </c>
      <c r="U14" s="16">
        <f t="shared" si="20"/>
        <v>9</v>
      </c>
      <c r="V14" s="10">
        <f t="shared" si="21"/>
        <v>2</v>
      </c>
      <c r="W14">
        <f t="shared" si="4"/>
        <v>86</v>
      </c>
      <c r="Z14" s="1"/>
      <c r="AA14" s="5"/>
      <c r="AD14" s="1"/>
      <c r="AE14" s="5"/>
      <c r="AH14" s="1"/>
      <c r="AI14" s="5"/>
      <c r="AL14" s="1"/>
      <c r="AM14" s="5"/>
      <c r="AN14" s="2"/>
      <c r="AP14" s="19" t="e">
        <f>MEDIAN(B14,#REF!,#REF!,F14,J14,M14,R14,V14,Z14,AD14,AH14,AL14)</f>
        <v>#REF!</v>
      </c>
      <c r="AQ14" t="e">
        <f>STDEV(#REF!,#REF!,F14,J14,M14,R14,V14,Z14,AD14,AH14,AL14)</f>
        <v>#REF!</v>
      </c>
      <c r="AR14" t="e">
        <f t="shared" si="5"/>
        <v>#REF!</v>
      </c>
      <c r="AS14" t="e">
        <f t="shared" si="22"/>
        <v>#REF!</v>
      </c>
      <c r="AT14">
        <v>11</v>
      </c>
      <c r="AV14" s="7"/>
      <c r="AX14" s="7"/>
      <c r="AY14" s="15" t="e">
        <f>IF(B14&lt;-0.6,1,0)+IF(#REF!&lt;-0.6,1,0)+IF(#REF!&lt;-0.6,1,0)+IF(F14&lt;-0.6,1,0)+IF(M14&lt;-0.6,1,0)+IF(R14&lt;-0.6,1,0)+IF(Z14&lt;-0.6,1,0)+IF(AD14&lt;-0.6,1,0)+IF(AH14&lt;-0.6,1,0)+IF(AL14&lt;-0.6,1,0)</f>
        <v>#REF!</v>
      </c>
      <c r="AZ14" s="14" t="e">
        <f t="shared" si="7"/>
        <v>#REF!</v>
      </c>
      <c r="BA14" s="10" t="e">
        <f>IF(B14&gt;0.6,1,0)+IF(#REF!&gt;0.6,1,0)+IF(#REF!&gt;0.6,1,0)+IF(F14&gt;0.6,1,0)+IF(M14&gt;0.6,1,0)+IF(R14&gt;0.6,1,0)+IF(Z14&gt;0.6,1,0)+IF(AD14&gt;0.6,1,0)+IF(AH14&gt;0.6,1,0)+IF(AL14&gt;0.6,1,0)</f>
        <v>#REF!</v>
      </c>
      <c r="BB14" t="e">
        <f t="shared" si="8"/>
        <v>#REF!</v>
      </c>
      <c r="BC14">
        <f t="shared" si="9"/>
        <v>-0.66297839999999997</v>
      </c>
      <c r="BD14" t="e">
        <f t="shared" si="10"/>
        <v>#REF!</v>
      </c>
      <c r="BE14" s="21" t="e">
        <f t="shared" si="11"/>
        <v>#REF!</v>
      </c>
      <c r="BF14" s="7" t="e">
        <f t="shared" si="12"/>
        <v>#REF!</v>
      </c>
      <c r="BG14" s="7" t="e">
        <f>SQRT(BE14^2+#REF!^2+#REF!^2)</f>
        <v>#REF!</v>
      </c>
      <c r="BH14" s="7" t="e">
        <f>SQRT(BE14^2+#REF!^2+#REF!^2)</f>
        <v>#REF!</v>
      </c>
      <c r="BI14" s="29" t="e">
        <f>SQRT(BE14^2+#REF!^2)</f>
        <v>#REF!</v>
      </c>
      <c r="BJ14" s="7" t="e">
        <f>BF14*#REF!*#REF!</f>
        <v>#REF!</v>
      </c>
      <c r="BK14" t="e">
        <f t="shared" si="13"/>
        <v>#REF!</v>
      </c>
      <c r="BL14" t="e">
        <f t="shared" si="14"/>
        <v>#REF!</v>
      </c>
      <c r="BM14" s="29" t="e">
        <f>SQRT(BK14^2+#REF!^2+#REF!^2)</f>
        <v>#REF!</v>
      </c>
      <c r="BN14" s="32" t="e">
        <f>SQRT(BK14^2+#REF!^2+#REF!^2)</f>
        <v>#REF!</v>
      </c>
      <c r="BO14" s="31" t="e">
        <f>SQRT(BK14^2+#REF!^2)</f>
        <v>#REF!</v>
      </c>
      <c r="BP14" s="7" t="e">
        <f>BL14*#REF!*#REF!</f>
        <v>#REF!</v>
      </c>
      <c r="BQ14" t="e">
        <f t="shared" si="15"/>
        <v>#REF!</v>
      </c>
      <c r="BR14" t="e">
        <f t="shared" si="16"/>
        <v>#REF!</v>
      </c>
      <c r="BS14" s="29" t="e">
        <f>SQRT(BQ14^2+#REF!^2+#REF!^2)</f>
        <v>#REF!</v>
      </c>
      <c r="BT14" s="7" t="e">
        <f>SQRT(BQ14^2+#REF!^2+#REF!^2)</f>
        <v>#REF!</v>
      </c>
      <c r="BU14" s="7" t="e">
        <f>SQRT(BQ14^2+#REF!^2)</f>
        <v>#REF!</v>
      </c>
      <c r="BV14" s="7" t="e">
        <f>BR14*#REF!*#REF!</f>
        <v>#REF!</v>
      </c>
      <c r="BW14" t="e">
        <f t="shared" si="17"/>
        <v>#REF!</v>
      </c>
      <c r="BX14" s="7" t="e">
        <f t="shared" si="18"/>
        <v>#REF!</v>
      </c>
      <c r="BY14" s="2" t="e">
        <f>SQRT(BW14^2+#REF!^2+#REF!^2)</f>
        <v>#REF!</v>
      </c>
      <c r="BZ14" s="29" t="e">
        <f>SQRT(BW14^2+#REF!^2+#REF!^2)</f>
        <v>#REF!</v>
      </c>
      <c r="CA14" s="29" t="e">
        <f>SQRT(BW14^2+#REF!^2+#REF!^2)</f>
        <v>#REF!</v>
      </c>
      <c r="CB14" s="29" t="e">
        <f>SQRT(BW14^2+#REF!^2)</f>
        <v>#REF!</v>
      </c>
      <c r="CC14" s="7" t="e">
        <f>BX14*#REF!*#REF!</f>
        <v>#REF!</v>
      </c>
      <c r="CD14" s="17">
        <v>0.26</v>
      </c>
      <c r="CE14" s="17">
        <v>0.63</v>
      </c>
      <c r="CF14" s="17">
        <v>0.12</v>
      </c>
      <c r="CG14" s="17">
        <v>0.34</v>
      </c>
      <c r="CH14" s="17">
        <v>0.92</v>
      </c>
      <c r="CI14" s="17">
        <v>0.25</v>
      </c>
      <c r="CJ14" s="17">
        <v>0.11</v>
      </c>
      <c r="CK14" s="17">
        <v>0.89</v>
      </c>
      <c r="CL14" s="17">
        <v>1.17</v>
      </c>
      <c r="CM14" s="17">
        <v>-0.45</v>
      </c>
      <c r="CN14" s="17">
        <v>0.21</v>
      </c>
      <c r="CO14" s="17">
        <v>-0.09</v>
      </c>
      <c r="CP14" s="17">
        <v>0.18</v>
      </c>
      <c r="CQ14" s="17">
        <v>0.48</v>
      </c>
      <c r="CR14" s="17">
        <v>1.55</v>
      </c>
      <c r="CS14" s="17">
        <v>1.55</v>
      </c>
      <c r="CT14">
        <v>0.14000000000000001</v>
      </c>
      <c r="CU14">
        <v>0.93</v>
      </c>
    </row>
    <row r="15" spans="1:101">
      <c r="A15" s="47" t="s">
        <v>76</v>
      </c>
      <c r="B15">
        <v>-0.33</v>
      </c>
      <c r="C15">
        <v>0.67</v>
      </c>
      <c r="D15">
        <v>-0.33</v>
      </c>
      <c r="E15">
        <v>-0.33</v>
      </c>
      <c r="F15">
        <v>0.33</v>
      </c>
      <c r="G15">
        <v>1</v>
      </c>
      <c r="H15">
        <v>-0.33</v>
      </c>
      <c r="I15">
        <v>0.33</v>
      </c>
      <c r="J15">
        <v>0.67</v>
      </c>
      <c r="K15">
        <v>1</v>
      </c>
      <c r="L15">
        <v>0</v>
      </c>
      <c r="M15" s="1"/>
      <c r="N15">
        <v>-1</v>
      </c>
      <c r="O15">
        <f t="shared" si="0"/>
        <v>0.14000000000000001</v>
      </c>
      <c r="P15" s="2">
        <f t="shared" si="1"/>
        <v>0.16500000000000001</v>
      </c>
      <c r="Q15">
        <f t="shared" si="2"/>
        <v>0.6263893648232195</v>
      </c>
      <c r="R15" s="2">
        <f t="shared" si="3"/>
        <v>0.5</v>
      </c>
      <c r="S15" s="5"/>
      <c r="T15" s="10">
        <f t="shared" si="19"/>
        <v>1</v>
      </c>
      <c r="U15" s="16">
        <f t="shared" si="20"/>
        <v>7</v>
      </c>
      <c r="V15" s="10">
        <f t="shared" si="21"/>
        <v>4</v>
      </c>
      <c r="W15" s="6">
        <f t="shared" si="4"/>
        <v>66</v>
      </c>
      <c r="Z15" s="1"/>
      <c r="AA15" s="5"/>
      <c r="AD15" s="1"/>
      <c r="AE15" s="5"/>
      <c r="AH15" s="1"/>
      <c r="AI15" s="5"/>
      <c r="AL15" s="1"/>
      <c r="AM15" s="5"/>
      <c r="AN15" s="2"/>
      <c r="AP15" s="19" t="e">
        <f>MEDIAN(B15,#REF!,#REF!,F15,J15,M15,R15,V15,Z15,AD15,AH15,AL15)</f>
        <v>#REF!</v>
      </c>
      <c r="AQ15" t="e">
        <f>STDEV(#REF!,#REF!,F15,J15,M15,R15,V15,Z15,AD15,AH15,AL15)</f>
        <v>#REF!</v>
      </c>
      <c r="AR15" t="e">
        <f t="shared" si="5"/>
        <v>#REF!</v>
      </c>
      <c r="AS15" t="e">
        <f t="shared" si="22"/>
        <v>#REF!</v>
      </c>
      <c r="AY15" s="10" t="e">
        <f>IF(B15&lt;-0.6,1,0)+IF(#REF!&lt;-0.6,1,0)+IF(#REF!&lt;-0.6,1,0)+IF(F15&lt;-0.6,1,0)+IF(M15&lt;-0.6,1,0)+IF(R15&lt;-0.6,1,0)+IF(Z15&lt;-0.6,1,0)+IF(AD15&lt;-0.6,1,0)+IF(AH15&lt;-0.6,1,0)+IF(AL15&lt;-0.6,1,0)</f>
        <v>#REF!</v>
      </c>
      <c r="AZ15" s="14" t="e">
        <f t="shared" si="7"/>
        <v>#REF!</v>
      </c>
      <c r="BA15" s="15" t="e">
        <f>IF(B15&gt;0.6,1,0)+IF(#REF!&gt;0.6,1,0)+IF(#REF!&gt;0.6,1,0)+IF(F15&gt;0.6,1,0)+IF(M15&gt;0.6,1,0)+IF(R15&gt;0.6,1,0)+IF(Z15&gt;0.6,1,0)+IF(AD15&gt;0.6,1,0)+IF(AH15&gt;0.6,1,0)+IF(AL15&gt;0.6,1,0)</f>
        <v>#REF!</v>
      </c>
      <c r="BB15" s="6" t="e">
        <f t="shared" si="8"/>
        <v>#REF!</v>
      </c>
      <c r="BC15">
        <f t="shared" si="9"/>
        <v>-2.7816000000000063E-2</v>
      </c>
      <c r="BD15" t="e">
        <f t="shared" si="10"/>
        <v>#REF!</v>
      </c>
      <c r="BE15" s="25" t="e">
        <f t="shared" si="11"/>
        <v>#REF!</v>
      </c>
      <c r="BF15" s="6" t="e">
        <f t="shared" si="12"/>
        <v>#REF!</v>
      </c>
      <c r="BG15" s="7" t="e">
        <f>SQRT(BE15^2+#REF!^2+#REF!^2)</f>
        <v>#REF!</v>
      </c>
      <c r="BH15" s="24" t="e">
        <f>SQRT(BE15^2+#REF!^2+#REF!^2)</f>
        <v>#REF!</v>
      </c>
      <c r="BI15" s="36" t="e">
        <f>SQRT(BE15^2+#REF!^2)</f>
        <v>#REF!</v>
      </c>
      <c r="BJ15" s="26" t="e">
        <f>BF15*#REF!*#REF!</f>
        <v>#REF!</v>
      </c>
      <c r="BK15" s="6" t="e">
        <f t="shared" si="13"/>
        <v>#REF!</v>
      </c>
      <c r="BL15" s="6" t="e">
        <f t="shared" si="14"/>
        <v>#REF!</v>
      </c>
      <c r="BM15" s="27" t="e">
        <f>SQRT(BK15^2+#REF!^2+#REF!^2)</f>
        <v>#REF!</v>
      </c>
      <c r="BN15" s="7" t="e">
        <f>SQRT(BK15^2+#REF!^2+#REF!^2)</f>
        <v>#REF!</v>
      </c>
      <c r="BO15" s="7" t="e">
        <f>SQRT(BK15^2+#REF!^2)</f>
        <v>#REF!</v>
      </c>
      <c r="BP15" s="26" t="e">
        <f>BL15*#REF!*#REF!</f>
        <v>#REF!</v>
      </c>
      <c r="BQ15" s="6" t="e">
        <f t="shared" si="15"/>
        <v>#REF!</v>
      </c>
      <c r="BR15" s="6" t="e">
        <f t="shared" si="16"/>
        <v>#REF!</v>
      </c>
      <c r="BS15" s="33" t="e">
        <f>SQRT(BQ15^2+#REF!^2+#REF!^2)</f>
        <v>#REF!</v>
      </c>
      <c r="BT15" s="7" t="e">
        <f>SQRT(BQ15^2+#REF!^2+#REF!^2)</f>
        <v>#REF!</v>
      </c>
      <c r="BU15" s="7" t="e">
        <f>SQRT(BQ15^2+#REF!^2)</f>
        <v>#REF!</v>
      </c>
      <c r="BV15" s="26" t="e">
        <f>BR15*#REF!*#REF!</f>
        <v>#REF!</v>
      </c>
      <c r="BW15" s="6" t="e">
        <f t="shared" si="17"/>
        <v>#REF!</v>
      </c>
      <c r="BX15" s="26" t="e">
        <f t="shared" si="18"/>
        <v>#REF!</v>
      </c>
      <c r="BY15" s="27" t="e">
        <f>SQRT(BW15^2+#REF!^2+#REF!^2)</f>
        <v>#REF!</v>
      </c>
      <c r="BZ15" s="29" t="e">
        <f>SQRT(BW15^2+#REF!^2+#REF!^2)</f>
        <v>#REF!</v>
      </c>
      <c r="CA15" s="29" t="e">
        <f>SQRT(BW15^2+#REF!^2+#REF!^2)</f>
        <v>#REF!</v>
      </c>
      <c r="CB15" s="29" t="e">
        <f>SQRT(BW15^2+#REF!^2)</f>
        <v>#REF!</v>
      </c>
      <c r="CC15" s="7" t="e">
        <f>BX15*#REF!*#REF!</f>
        <v>#REF!</v>
      </c>
      <c r="CD15" s="17">
        <v>0.33</v>
      </c>
      <c r="CE15" s="17">
        <v>1.2</v>
      </c>
      <c r="CF15" s="17">
        <v>0.14000000000000001</v>
      </c>
      <c r="CG15" s="17">
        <v>0.38</v>
      </c>
      <c r="CH15" s="17">
        <v>1.05</v>
      </c>
      <c r="CI15" s="17">
        <v>0.16</v>
      </c>
      <c r="CJ15" s="17">
        <v>0.09</v>
      </c>
      <c r="CK15" s="17">
        <v>-0.14000000000000001</v>
      </c>
      <c r="CL15" s="17">
        <v>0.4</v>
      </c>
      <c r="CM15" s="17">
        <v>-0.17</v>
      </c>
      <c r="CN15" s="17">
        <v>0.22</v>
      </c>
      <c r="CO15" s="17">
        <v>-0.02</v>
      </c>
      <c r="CP15" s="17">
        <v>0.22</v>
      </c>
      <c r="CQ15" s="17">
        <v>0.38</v>
      </c>
      <c r="CR15" s="17">
        <v>1.85</v>
      </c>
      <c r="CS15" s="17">
        <v>1.84</v>
      </c>
      <c r="CT15">
        <v>-0.16</v>
      </c>
      <c r="CU15">
        <v>0.86</v>
      </c>
    </row>
    <row r="16" spans="1:101">
      <c r="A16" s="47" t="s">
        <v>77</v>
      </c>
      <c r="B16">
        <v>0</v>
      </c>
      <c r="C16">
        <v>-0.33</v>
      </c>
      <c r="D16">
        <v>0.67</v>
      </c>
      <c r="E16">
        <v>0</v>
      </c>
      <c r="F16">
        <v>0.67</v>
      </c>
      <c r="G16">
        <v>0.33</v>
      </c>
      <c r="H16">
        <v>1</v>
      </c>
      <c r="I16">
        <v>-0.33</v>
      </c>
      <c r="J16">
        <v>0</v>
      </c>
      <c r="K16">
        <v>0.33</v>
      </c>
      <c r="L16">
        <v>0</v>
      </c>
      <c r="M16" s="1"/>
      <c r="N16">
        <v>0.67</v>
      </c>
      <c r="O16">
        <f t="shared" si="0"/>
        <v>0.2508333333333333</v>
      </c>
      <c r="P16" s="2">
        <f t="shared" si="1"/>
        <v>0.16500000000000001</v>
      </c>
      <c r="Q16">
        <f t="shared" si="2"/>
        <v>0.42930087633761299</v>
      </c>
      <c r="R16" s="2">
        <f t="shared" si="3"/>
        <v>0.33500000000000002</v>
      </c>
      <c r="S16" s="5"/>
      <c r="T16" s="10">
        <f t="shared" si="19"/>
        <v>0</v>
      </c>
      <c r="U16" s="16">
        <f t="shared" si="20"/>
        <v>8</v>
      </c>
      <c r="V16" s="10">
        <f t="shared" si="21"/>
        <v>4</v>
      </c>
      <c r="W16">
        <f t="shared" si="4"/>
        <v>80</v>
      </c>
      <c r="Z16" s="1"/>
      <c r="AA16" s="5"/>
      <c r="AD16" s="1"/>
      <c r="AE16" s="5"/>
      <c r="AH16" s="1"/>
      <c r="AI16" s="5"/>
      <c r="AL16" s="1"/>
      <c r="AM16" s="5"/>
      <c r="AN16" s="2"/>
      <c r="AP16" s="19" t="e">
        <f>MEDIAN(B16,#REF!,#REF!,F16,J16,M16,R16,V16,Z16,AD16,AH16,AL16)</f>
        <v>#REF!</v>
      </c>
      <c r="AQ16" t="e">
        <f>STDEV(#REF!,#REF!,F16,J16,M16,R16,V16,Z16,AD16,AH16,AL16)</f>
        <v>#REF!</v>
      </c>
      <c r="AR16" t="e">
        <f t="shared" si="5"/>
        <v>#REF!</v>
      </c>
      <c r="AS16" t="e">
        <f t="shared" si="22"/>
        <v>#REF!</v>
      </c>
      <c r="AY16" s="10" t="e">
        <f>IF(B16&lt;-0.6,1,0)+IF(#REF!&lt;-0.6,1,0)+IF(#REF!&lt;-0.6,1,0)+IF(F16&lt;-0.6,1,0)+IF(M16&lt;-0.6,1,0)+IF(R16&lt;-0.6,1,0)+IF(Z16&lt;-0.6,1,0)+IF(AD16&lt;-0.6,1,0)+IF(AH16&lt;-0.6,1,0)+IF(AL16&lt;-0.6,1,0)</f>
        <v>#REF!</v>
      </c>
      <c r="AZ16" s="14" t="e">
        <f t="shared" si="7"/>
        <v>#REF!</v>
      </c>
      <c r="BA16" s="10" t="e">
        <f>IF(B16&gt;0.6,1,0)+IF(#REF!&gt;0.6,1,0)+IF(#REF!&gt;0.6,1,0)+IF(F16&gt;0.6,1,0)+IF(M16&gt;0.6,1,0)+IF(R16&gt;0.6,1,0)+IF(Z16&gt;0.6,1,0)+IF(AD16&gt;0.6,1,0)+IF(AH16&gt;0.6,1,0)+IF(AL16&gt;0.6,1,0)</f>
        <v>#REF!</v>
      </c>
      <c r="BB16" t="e">
        <f t="shared" si="8"/>
        <v>#REF!</v>
      </c>
      <c r="BC16">
        <f t="shared" si="9"/>
        <v>-0.71869440000000007</v>
      </c>
      <c r="BD16" t="e">
        <f t="shared" si="10"/>
        <v>#REF!</v>
      </c>
      <c r="BE16" s="20" t="e">
        <f t="shared" si="11"/>
        <v>#REF!</v>
      </c>
      <c r="BF16" t="e">
        <f t="shared" si="12"/>
        <v>#REF!</v>
      </c>
      <c r="BG16" s="7" t="e">
        <f>SQRT(BE16^2+#REF!^2+#REF!^2)</f>
        <v>#REF!</v>
      </c>
      <c r="BH16" s="7" t="e">
        <f>SQRT(BE16^2+#REF!^2+#REF!^2)</f>
        <v>#REF!</v>
      </c>
      <c r="BI16" s="29" t="e">
        <f>SQRT(BE16^2+#REF!^2)</f>
        <v>#REF!</v>
      </c>
      <c r="BJ16" s="7" t="e">
        <f>BF16*#REF!*#REF!</f>
        <v>#REF!</v>
      </c>
      <c r="BK16" t="e">
        <f t="shared" si="13"/>
        <v>#REF!</v>
      </c>
      <c r="BL16" t="e">
        <f t="shared" si="14"/>
        <v>#REF!</v>
      </c>
      <c r="BM16" s="7" t="e">
        <f>SQRT(BK16^2+#REF!^2+#REF!^2)</f>
        <v>#REF!</v>
      </c>
      <c r="BN16" s="32" t="e">
        <f>SQRT(BK16^2+#REF!^2+#REF!^2)</f>
        <v>#REF!</v>
      </c>
      <c r="BO16" s="31" t="e">
        <f>SQRT(BK16^2+#REF!^2)</f>
        <v>#REF!</v>
      </c>
      <c r="BP16" s="7" t="e">
        <f>BL16*#REF!*#REF!</f>
        <v>#REF!</v>
      </c>
      <c r="BQ16" t="e">
        <f t="shared" si="15"/>
        <v>#REF!</v>
      </c>
      <c r="BR16" t="e">
        <f t="shared" si="16"/>
        <v>#REF!</v>
      </c>
      <c r="BS16" s="29" t="e">
        <f>SQRT(BQ16^2+#REF!^2+#REF!^2)</f>
        <v>#REF!</v>
      </c>
      <c r="BT16" s="7" t="e">
        <f>SQRT(BQ16^2+#REF!^2+#REF!^2)</f>
        <v>#REF!</v>
      </c>
      <c r="BU16" s="7" t="e">
        <f>SQRT(BQ16^2+#REF!^2)</f>
        <v>#REF!</v>
      </c>
      <c r="BV16" s="7" t="e">
        <f>BR16*#REF!*#REF!</f>
        <v>#REF!</v>
      </c>
      <c r="BW16" t="e">
        <f t="shared" si="17"/>
        <v>#REF!</v>
      </c>
      <c r="BX16" s="7" t="e">
        <f t="shared" si="18"/>
        <v>#REF!</v>
      </c>
      <c r="BY16" s="2" t="e">
        <f>SQRT(BW16^2+#REF!^2+#REF!^2)</f>
        <v>#REF!</v>
      </c>
      <c r="BZ16" s="29" t="e">
        <f>SQRT(BW16^2+#REF!^2+#REF!^2)</f>
        <v>#REF!</v>
      </c>
      <c r="CA16" s="29" t="e">
        <f>SQRT(BW16^2+#REF!^2+#REF!^2)</f>
        <v>#REF!</v>
      </c>
      <c r="CB16" s="29" t="e">
        <f>SQRT(BW16^2+#REF!^2)</f>
        <v>#REF!</v>
      </c>
      <c r="CC16" s="7" t="e">
        <f>BX16*#REF!*#REF!</f>
        <v>#REF!</v>
      </c>
      <c r="CD16" s="17">
        <v>0.24</v>
      </c>
      <c r="CE16" s="17">
        <v>0.57999999999999996</v>
      </c>
      <c r="CF16" s="17">
        <v>0.28000000000000003</v>
      </c>
      <c r="CG16" s="17">
        <v>0.22</v>
      </c>
      <c r="CH16" s="17">
        <v>0.93</v>
      </c>
      <c r="CI16" s="17">
        <v>0.17</v>
      </c>
      <c r="CJ16" s="17">
        <v>0.11</v>
      </c>
      <c r="CK16" s="17">
        <v>1.1299999999999999</v>
      </c>
      <c r="CL16" s="17">
        <v>1.62</v>
      </c>
      <c r="CM16" s="17">
        <v>-0.44</v>
      </c>
      <c r="CN16" s="17">
        <v>0.16</v>
      </c>
      <c r="CO16" s="17">
        <v>-0.01</v>
      </c>
      <c r="CP16" s="17">
        <v>0.18</v>
      </c>
      <c r="CQ16" s="17">
        <v>0.28999999999999998</v>
      </c>
      <c r="CR16" s="17">
        <v>2.95</v>
      </c>
      <c r="CS16" s="17">
        <v>2.96</v>
      </c>
      <c r="CT16">
        <v>-0.14000000000000001</v>
      </c>
      <c r="CU16">
        <v>0.45</v>
      </c>
    </row>
    <row r="17" spans="1:99">
      <c r="A17" s="47" t="s">
        <v>78</v>
      </c>
      <c r="B17">
        <v>0.67</v>
      </c>
      <c r="C17">
        <v>0.33</v>
      </c>
      <c r="D17">
        <v>0.67</v>
      </c>
      <c r="E17">
        <v>-1</v>
      </c>
      <c r="F17">
        <v>1</v>
      </c>
      <c r="G17">
        <v>0.33</v>
      </c>
      <c r="H17">
        <v>1</v>
      </c>
      <c r="I17">
        <v>0.33</v>
      </c>
      <c r="J17">
        <v>-1</v>
      </c>
      <c r="K17">
        <v>0.33</v>
      </c>
      <c r="L17">
        <v>0</v>
      </c>
      <c r="M17" s="1"/>
      <c r="N17">
        <v>-0.67</v>
      </c>
      <c r="O17">
        <f t="shared" si="0"/>
        <v>0.16583333333333336</v>
      </c>
      <c r="P17" s="2">
        <f t="shared" si="1"/>
        <v>0.33</v>
      </c>
      <c r="Q17">
        <f t="shared" si="2"/>
        <v>0.70403329380639301</v>
      </c>
      <c r="R17" s="2">
        <f t="shared" si="3"/>
        <v>0.41875000000000001</v>
      </c>
      <c r="S17" s="5"/>
      <c r="T17" s="10">
        <f t="shared" si="19"/>
        <v>3</v>
      </c>
      <c r="U17" s="16">
        <f t="shared" si="20"/>
        <v>5</v>
      </c>
      <c r="V17" s="10">
        <f t="shared" si="21"/>
        <v>4</v>
      </c>
      <c r="W17">
        <f t="shared" si="4"/>
        <v>50</v>
      </c>
      <c r="Z17" s="1"/>
      <c r="AA17" s="5"/>
      <c r="AD17" s="1"/>
      <c r="AE17" s="5"/>
      <c r="AH17" s="1"/>
      <c r="AI17" s="5"/>
      <c r="AL17" s="1"/>
      <c r="AM17" s="5"/>
      <c r="AN17" s="2"/>
      <c r="AP17" s="19" t="e">
        <f>MEDIAN(B17,#REF!,#REF!,F17,J17,M17,R17,V17,Z17,AD17,AH17,AL17)</f>
        <v>#REF!</v>
      </c>
      <c r="AQ17" t="e">
        <f>STDEV(#REF!,#REF!,F17,J17,M17,R17,V17,Z17,AD17,AH17,AL17)</f>
        <v>#REF!</v>
      </c>
      <c r="AR17" t="e">
        <f t="shared" si="5"/>
        <v>#REF!</v>
      </c>
      <c r="AS17" t="e">
        <f t="shared" si="22"/>
        <v>#REF!</v>
      </c>
      <c r="AY17" s="10" t="e">
        <f>IF(B17&lt;-0.6,1,0)+IF(#REF!&lt;-0.6,1,0)+IF(#REF!&lt;-0.6,1,0)+IF(F17&lt;-0.6,1,0)+IF(M17&lt;-0.6,1,0)+IF(R17&lt;-0.6,1,0)+IF(Z17&lt;-0.6,1,0)+IF(AD17&lt;-0.6,1,0)+IF(AH17&lt;-0.6,1,0)+IF(AL17&lt;-0.6,1,0)</f>
        <v>#REF!</v>
      </c>
      <c r="AZ17" s="14" t="e">
        <f t="shared" si="7"/>
        <v>#REF!</v>
      </c>
      <c r="BA17" s="10" t="e">
        <f>IF(B17&gt;0.6,1,0)+IF(#REF!&gt;0.6,1,0)+IF(#REF!&gt;0.6,1,0)+IF(F17&gt;0.6,1,0)+IF(M17&gt;0.6,1,0)+IF(R17&gt;0.6,1,0)+IF(Z17&gt;0.6,1,0)+IF(AD17&gt;0.6,1,0)+IF(AH17&gt;0.6,1,0)+IF(AL17&gt;0.6,1,0)</f>
        <v>#REF!</v>
      </c>
      <c r="BB17" t="e">
        <f t="shared" si="8"/>
        <v>#REF!</v>
      </c>
      <c r="BC17">
        <f t="shared" si="9"/>
        <v>-0.27296640000000005</v>
      </c>
      <c r="BD17" t="e">
        <f t="shared" si="10"/>
        <v>#REF!</v>
      </c>
      <c r="BE17" s="20" t="e">
        <f t="shared" si="11"/>
        <v>#REF!</v>
      </c>
      <c r="BF17" t="e">
        <f t="shared" si="12"/>
        <v>#REF!</v>
      </c>
      <c r="BG17" s="7" t="e">
        <f>SQRT(BE17^2+#REF!^2+#REF!^2)</f>
        <v>#REF!</v>
      </c>
      <c r="BH17" s="7" t="e">
        <f>SQRT(BE17^2+#REF!^2+#REF!^2)</f>
        <v>#REF!</v>
      </c>
      <c r="BI17" s="29" t="e">
        <f>SQRT(BE17^2+#REF!^2)</f>
        <v>#REF!</v>
      </c>
      <c r="BJ17" s="7" t="e">
        <f>BF17*#REF!*#REF!</f>
        <v>#REF!</v>
      </c>
      <c r="BK17" t="e">
        <f t="shared" si="13"/>
        <v>#REF!</v>
      </c>
      <c r="BL17" t="e">
        <f t="shared" si="14"/>
        <v>#REF!</v>
      </c>
      <c r="BM17" s="29" t="e">
        <f>SQRT(BK17^2+#REF!^2+#REF!^2)</f>
        <v>#REF!</v>
      </c>
      <c r="BN17" s="32" t="e">
        <f>SQRT(BK17^2+#REF!^2+#REF!^2)</f>
        <v>#REF!</v>
      </c>
      <c r="BO17" s="31" t="e">
        <f>SQRT(BK17^2+#REF!^2)</f>
        <v>#REF!</v>
      </c>
      <c r="BP17" s="7" t="e">
        <f>BL17*#REF!*#REF!</f>
        <v>#REF!</v>
      </c>
      <c r="BQ17" t="e">
        <f t="shared" si="15"/>
        <v>#REF!</v>
      </c>
      <c r="BR17" t="e">
        <f t="shared" si="16"/>
        <v>#REF!</v>
      </c>
      <c r="BS17" s="29" t="e">
        <f>SQRT(BQ17^2+#REF!^2+#REF!^2)</f>
        <v>#REF!</v>
      </c>
      <c r="BT17" s="7" t="e">
        <f>SQRT(BQ17^2+#REF!^2+#REF!^2)</f>
        <v>#REF!</v>
      </c>
      <c r="BU17" s="7" t="e">
        <f>SQRT(BQ17^2+#REF!^2)</f>
        <v>#REF!</v>
      </c>
      <c r="BV17" s="7" t="e">
        <f>BR17*#REF!*#REF!</f>
        <v>#REF!</v>
      </c>
      <c r="BW17" t="e">
        <f t="shared" si="17"/>
        <v>#REF!</v>
      </c>
      <c r="BX17" s="7" t="e">
        <f t="shared" si="18"/>
        <v>#REF!</v>
      </c>
      <c r="BY17" s="2" t="e">
        <f>SQRT(BW17^2+#REF!^2+#REF!^2)</f>
        <v>#REF!</v>
      </c>
      <c r="BZ17" s="29" t="e">
        <f>SQRT(BW17^2+#REF!^2+#REF!^2)</f>
        <v>#REF!</v>
      </c>
      <c r="CA17" s="29" t="e">
        <f>SQRT(BW17^2+#REF!^2+#REF!^2)</f>
        <v>#REF!</v>
      </c>
      <c r="CB17" s="29" t="e">
        <f>SQRT(BW17^2+#REF!^2)</f>
        <v>#REF!</v>
      </c>
      <c r="CC17" s="7" t="e">
        <f>BX17*#REF!*#REF!</f>
        <v>#REF!</v>
      </c>
      <c r="CD17" s="17">
        <v>0.21</v>
      </c>
      <c r="CE17" s="17">
        <v>0.98</v>
      </c>
      <c r="CF17" s="17">
        <v>0.12</v>
      </c>
      <c r="CG17" s="17">
        <v>0.37</v>
      </c>
      <c r="CH17" s="17">
        <v>1.03</v>
      </c>
      <c r="CI17" s="17">
        <v>0.17</v>
      </c>
      <c r="CJ17" s="17">
        <v>0.17</v>
      </c>
      <c r="CK17" s="17">
        <v>0.28999999999999998</v>
      </c>
      <c r="CL17" s="17">
        <v>0.51</v>
      </c>
      <c r="CM17" s="17">
        <v>-0.63</v>
      </c>
      <c r="CN17" s="17">
        <v>0.17</v>
      </c>
      <c r="CO17" s="17">
        <v>-0.01</v>
      </c>
      <c r="CP17" s="17">
        <v>0.14000000000000001</v>
      </c>
      <c r="CQ17" s="17">
        <v>0.26</v>
      </c>
      <c r="CR17" s="17">
        <v>2.08</v>
      </c>
      <c r="CS17" s="17">
        <v>-0.26</v>
      </c>
      <c r="CT17">
        <v>-0.1</v>
      </c>
      <c r="CU17">
        <v>0.78</v>
      </c>
    </row>
    <row r="18" spans="1:99">
      <c r="A18" s="47" t="s">
        <v>79</v>
      </c>
      <c r="B18">
        <v>1</v>
      </c>
      <c r="C18">
        <v>-0.33</v>
      </c>
      <c r="D18">
        <v>0.33</v>
      </c>
      <c r="E18">
        <v>0</v>
      </c>
      <c r="F18">
        <v>0</v>
      </c>
      <c r="G18">
        <v>0</v>
      </c>
      <c r="H18">
        <v>0.33</v>
      </c>
      <c r="I18">
        <v>0.67</v>
      </c>
      <c r="J18">
        <v>-0.33</v>
      </c>
      <c r="K18">
        <v>0.67</v>
      </c>
      <c r="L18">
        <v>0</v>
      </c>
      <c r="M18" s="1"/>
      <c r="N18">
        <v>0.33</v>
      </c>
      <c r="O18">
        <f t="shared" si="0"/>
        <v>0.2225</v>
      </c>
      <c r="P18" s="2">
        <f t="shared" si="1"/>
        <v>0.16500000000000001</v>
      </c>
      <c r="Q18">
        <f t="shared" si="2"/>
        <v>0.40990298186943525</v>
      </c>
      <c r="R18" s="2">
        <f t="shared" si="3"/>
        <v>0.20750000000000002</v>
      </c>
      <c r="S18" s="5"/>
      <c r="T18" s="10">
        <f t="shared" si="19"/>
        <v>0</v>
      </c>
      <c r="U18" s="16">
        <f t="shared" si="20"/>
        <v>9</v>
      </c>
      <c r="V18" s="10">
        <f t="shared" si="21"/>
        <v>3</v>
      </c>
      <c r="W18">
        <f t="shared" si="4"/>
        <v>90</v>
      </c>
      <c r="Z18" s="1"/>
      <c r="AA18" s="5"/>
      <c r="AD18" s="1"/>
      <c r="AE18" s="5"/>
      <c r="AH18" s="1"/>
      <c r="AI18" s="5"/>
      <c r="AL18" s="1"/>
      <c r="AM18" s="5"/>
      <c r="AN18" s="2"/>
      <c r="AP18" s="19" t="e">
        <f>MEDIAN(B18,#REF!,#REF!,F18,J18,M18,R18,V18,Z18,AD18,AH18,AL18)</f>
        <v>#REF!</v>
      </c>
      <c r="AQ18" t="e">
        <f>STDEV(#REF!,#REF!,F18,J18,M18,R18,V18,Z18,AD18,AH18,AL18)</f>
        <v>#REF!</v>
      </c>
      <c r="AR18" t="e">
        <f t="shared" si="5"/>
        <v>#REF!</v>
      </c>
      <c r="AS18" t="e">
        <f t="shared" si="22"/>
        <v>#REF!</v>
      </c>
      <c r="AY18" s="15" t="e">
        <f>IF(B18&lt;-0.6,1,0)+IF(#REF!&lt;-0.6,1,0)+IF(#REF!&lt;-0.6,1,0)+IF(F18&lt;-0.6,1,0)+IF(M18&lt;-0.6,1,0)+IF(R18&lt;-0.6,1,0)+IF(Z18&lt;-0.6,1,0)+IF(AD18&lt;-0.6,1,0)+IF(AH18&lt;-0.6,1,0)+IF(AL18&lt;-0.6,1,0)</f>
        <v>#REF!</v>
      </c>
      <c r="AZ18" s="14" t="e">
        <f t="shared" si="7"/>
        <v>#REF!</v>
      </c>
      <c r="BA18" s="10" t="e">
        <f>IF(B18&gt;0.6,1,0)+IF(#REF!&gt;0.6,1,0)+IF(#REF!&gt;0.6,1,0)+IF(F18&gt;0.6,1,0)+IF(M18&gt;0.6,1,0)+IF(R18&gt;0.6,1,0)+IF(Z18&gt;0.6,1,0)+IF(AD18&gt;0.6,1,0)+IF(AH18&gt;0.6,1,0)+IF(AL18&gt;0.6,1,0)</f>
        <v>#REF!</v>
      </c>
      <c r="BB18" t="e">
        <f t="shared" si="8"/>
        <v>#REF!</v>
      </c>
      <c r="BC18">
        <f t="shared" si="9"/>
        <v>-0.76326719999999992</v>
      </c>
      <c r="BD18" t="e">
        <f t="shared" si="10"/>
        <v>#REF!</v>
      </c>
      <c r="BE18" s="5" t="e">
        <f t="shared" si="11"/>
        <v>#REF!</v>
      </c>
      <c r="BF18" t="e">
        <f t="shared" si="12"/>
        <v>#REF!</v>
      </c>
      <c r="BG18" s="7" t="e">
        <f>SQRT(BE18^2+#REF!^2+#REF!^2)</f>
        <v>#REF!</v>
      </c>
      <c r="BH18" s="7" t="e">
        <f>SQRT(BE18^2+#REF!^2+#REF!^2)</f>
        <v>#REF!</v>
      </c>
      <c r="BI18" s="29" t="e">
        <f>SQRT(BE18^2+#REF!^2)</f>
        <v>#REF!</v>
      </c>
      <c r="BJ18" s="7" t="e">
        <f>BF18*#REF!*#REF!</f>
        <v>#REF!</v>
      </c>
      <c r="BK18" t="e">
        <f t="shared" si="13"/>
        <v>#REF!</v>
      </c>
      <c r="BL18" t="e">
        <f t="shared" si="14"/>
        <v>#REF!</v>
      </c>
      <c r="BM18" s="2" t="e">
        <f>SQRT(BK18^2+#REF!^2+#REF!^2)</f>
        <v>#REF!</v>
      </c>
      <c r="BN18" s="7" t="e">
        <f>SQRT(BK18^2+#REF!^2+#REF!^2)</f>
        <v>#REF!</v>
      </c>
      <c r="BO18" s="31" t="e">
        <f>SQRT(BK18^2+#REF!^2)</f>
        <v>#REF!</v>
      </c>
      <c r="BP18" s="7" t="e">
        <f>BL18*#REF!*#REF!</f>
        <v>#REF!</v>
      </c>
      <c r="BQ18" t="e">
        <f t="shared" si="15"/>
        <v>#REF!</v>
      </c>
      <c r="BR18" t="e">
        <f t="shared" si="16"/>
        <v>#REF!</v>
      </c>
      <c r="BS18" s="29" t="e">
        <f>SQRT(BQ18^2+#REF!^2+#REF!^2)</f>
        <v>#REF!</v>
      </c>
      <c r="BT18" s="35" t="e">
        <f>SQRT(BQ18^2+#REF!^2+#REF!^2)</f>
        <v>#REF!</v>
      </c>
      <c r="BU18" s="7" t="e">
        <f>SQRT(BQ18^2+#REF!^2)</f>
        <v>#REF!</v>
      </c>
      <c r="BV18" s="7" t="e">
        <f>BR18*#REF!*#REF!</f>
        <v>#REF!</v>
      </c>
      <c r="BW18" t="e">
        <f t="shared" si="17"/>
        <v>#REF!</v>
      </c>
      <c r="BX18" s="7" t="e">
        <f t="shared" si="18"/>
        <v>#REF!</v>
      </c>
      <c r="BY18" s="2" t="e">
        <f>SQRT(BW18^2+#REF!^2+#REF!^2)</f>
        <v>#REF!</v>
      </c>
      <c r="BZ18" s="29" t="e">
        <f>SQRT(BW18^2+#REF!^2+#REF!^2)</f>
        <v>#REF!</v>
      </c>
      <c r="CA18" s="29" t="e">
        <f>SQRT(BW18^2+#REF!^2+#REF!^2)</f>
        <v>#REF!</v>
      </c>
      <c r="CB18" s="29" t="e">
        <f>SQRT(BW18^2+#REF!^2)</f>
        <v>#REF!</v>
      </c>
      <c r="CC18" s="7" t="e">
        <f>BX18*#REF!*#REF!</f>
        <v>#REF!</v>
      </c>
      <c r="CD18" s="17">
        <v>0.14000000000000001</v>
      </c>
      <c r="CE18" s="17">
        <v>0.54</v>
      </c>
      <c r="CF18" s="17">
        <v>0.28000000000000003</v>
      </c>
      <c r="CG18" s="17">
        <v>1.68</v>
      </c>
      <c r="CH18" s="17">
        <v>0.85</v>
      </c>
      <c r="CI18" s="17">
        <v>0.16</v>
      </c>
      <c r="CJ18" s="17">
        <v>0.19</v>
      </c>
      <c r="CK18" s="17">
        <v>1.24</v>
      </c>
      <c r="CL18" s="17">
        <v>1.26</v>
      </c>
      <c r="CM18" s="17">
        <v>-0.09</v>
      </c>
      <c r="CN18" s="17">
        <v>0.21</v>
      </c>
      <c r="CO18" s="17">
        <v>-0.06</v>
      </c>
      <c r="CP18" s="17">
        <v>0.2</v>
      </c>
      <c r="CQ18" s="17">
        <v>0.4</v>
      </c>
      <c r="CR18" s="17">
        <v>2.35</v>
      </c>
      <c r="CS18" s="17">
        <v>1.0900000000000001</v>
      </c>
      <c r="CT18">
        <v>-0.06</v>
      </c>
      <c r="CU18">
        <v>0.27</v>
      </c>
    </row>
    <row r="19" spans="1:99">
      <c r="A19" s="47" t="s">
        <v>80</v>
      </c>
      <c r="B19">
        <v>1</v>
      </c>
      <c r="C19">
        <v>-0.33</v>
      </c>
      <c r="D19">
        <v>0.67</v>
      </c>
      <c r="E19">
        <v>0.33</v>
      </c>
      <c r="F19">
        <v>0.33</v>
      </c>
      <c r="G19">
        <v>0.33</v>
      </c>
      <c r="H19">
        <v>-0.33</v>
      </c>
      <c r="I19">
        <v>-0.33</v>
      </c>
      <c r="J19">
        <v>-1</v>
      </c>
      <c r="K19">
        <v>1</v>
      </c>
      <c r="L19">
        <v>0.33</v>
      </c>
      <c r="M19" s="1"/>
      <c r="N19">
        <v>1</v>
      </c>
      <c r="O19">
        <f t="shared" si="0"/>
        <v>0.25</v>
      </c>
      <c r="P19" s="2">
        <f t="shared" si="1"/>
        <v>0.33</v>
      </c>
      <c r="Q19">
        <f t="shared" si="2"/>
        <v>0.63683878365221791</v>
      </c>
      <c r="R19" s="2">
        <f t="shared" si="3"/>
        <v>0.54125000000000001</v>
      </c>
      <c r="S19" s="5"/>
      <c r="T19" s="10">
        <f t="shared" si="19"/>
        <v>1</v>
      </c>
      <c r="U19" s="16">
        <f t="shared" si="20"/>
        <v>7</v>
      </c>
      <c r="V19" s="10">
        <f t="shared" si="21"/>
        <v>4</v>
      </c>
      <c r="W19">
        <f t="shared" si="4"/>
        <v>66</v>
      </c>
      <c r="Z19" s="1"/>
      <c r="AA19" s="5"/>
      <c r="AD19" s="1"/>
      <c r="AE19" s="5"/>
      <c r="AH19" s="1"/>
      <c r="AI19" s="5"/>
      <c r="AL19" s="1"/>
      <c r="AM19" s="5"/>
      <c r="AN19" s="2"/>
      <c r="AP19" s="19" t="e">
        <f>MEDIAN(B19,#REF!,#REF!,F19,J19,M19,R19,V19,Z19,AD19,AH19,AL19)</f>
        <v>#REF!</v>
      </c>
      <c r="AQ19" t="e">
        <f>STDEV(#REF!,#REF!,F19,J19,M19,R19,V19,Z19,AD19,AH19,AL19)</f>
        <v>#REF!</v>
      </c>
      <c r="AR19" t="e">
        <f t="shared" si="5"/>
        <v>#REF!</v>
      </c>
      <c r="AS19">
        <v>-7</v>
      </c>
      <c r="AY19" s="15" t="e">
        <f>IF(B19&lt;-0.6,1,0)+IF(#REF!&lt;-0.6,1,0)+IF(#REF!&lt;-0.6,1,0)+IF(F19&lt;-0.6,1,0)+IF(M19&lt;-0.6,1,0)+IF(R19&lt;-0.6,1,0)+IF(Z19&lt;-0.6,1,0)+IF(AD19&lt;-0.6,1,0)+IF(AH19&lt;-0.6,1,0)+IF(AL19&lt;-0.6,1,0)</f>
        <v>#REF!</v>
      </c>
      <c r="AZ19" s="14" t="e">
        <f t="shared" si="7"/>
        <v>#REF!</v>
      </c>
      <c r="BA19" s="10" t="e">
        <f>IF(B19&gt;0.6,1,0)+IF(#REF!&gt;0.6,1,0)+IF(#REF!&gt;0.6,1,0)+IF(F19&gt;0.6,1,0)+IF(M19&gt;0.6,1,0)+IF(R19&gt;0.6,1,0)+IF(Z19&gt;0.6,1,0)+IF(AD19&gt;0.6,1,0)+IF(AH19&gt;0.6,1,0)+IF(AL19&gt;0.6,1,0)</f>
        <v>#REF!</v>
      </c>
      <c r="BB19" t="e">
        <f t="shared" si="8"/>
        <v>#REF!</v>
      </c>
      <c r="BC19">
        <f t="shared" si="9"/>
        <v>-0.9304152</v>
      </c>
      <c r="BD19" t="e">
        <f t="shared" si="10"/>
        <v>#REF!</v>
      </c>
      <c r="BE19" s="5" t="e">
        <f t="shared" si="11"/>
        <v>#REF!</v>
      </c>
      <c r="BF19" t="e">
        <f t="shared" si="12"/>
        <v>#REF!</v>
      </c>
      <c r="BG19" s="7" t="e">
        <f>SQRT(BE19^2+#REF!^2+#REF!^2)</f>
        <v>#REF!</v>
      </c>
      <c r="BH19" s="7" t="e">
        <f>SQRT(BE19^2+#REF!^2+#REF!^2)</f>
        <v>#REF!</v>
      </c>
      <c r="BI19" s="29" t="e">
        <f>SQRT(BE19^2+#REF!^2)</f>
        <v>#REF!</v>
      </c>
      <c r="BJ19" s="7" t="e">
        <f>BF19*#REF!*#REF!</f>
        <v>#REF!</v>
      </c>
      <c r="BK19" t="e">
        <f t="shared" si="13"/>
        <v>#REF!</v>
      </c>
      <c r="BL19" t="e">
        <f t="shared" si="14"/>
        <v>#REF!</v>
      </c>
      <c r="BM19" s="2" t="e">
        <f>SQRT(BK19^2+#REF!^2+#REF!^2)</f>
        <v>#REF!</v>
      </c>
      <c r="BN19" s="7" t="e">
        <f>SQRT(BK19^2+#REF!^2+#REF!^2)</f>
        <v>#REF!</v>
      </c>
      <c r="BO19" s="31" t="e">
        <f>SQRT(BK19^2+#REF!^2)</f>
        <v>#REF!</v>
      </c>
      <c r="BP19" s="7" t="e">
        <f>BL19*#REF!*#REF!</f>
        <v>#REF!</v>
      </c>
      <c r="BQ19" t="e">
        <f t="shared" si="15"/>
        <v>#REF!</v>
      </c>
      <c r="BR19" t="e">
        <f t="shared" si="16"/>
        <v>#REF!</v>
      </c>
      <c r="BS19" s="29" t="e">
        <f>SQRT(BQ19^2+#REF!^2+#REF!^2)</f>
        <v>#REF!</v>
      </c>
      <c r="BT19" s="35" t="e">
        <f>SQRT(BQ19^2+#REF!^2+#REF!^2)</f>
        <v>#REF!</v>
      </c>
      <c r="BU19" s="7" t="e">
        <f>SQRT(BQ19^2+#REF!^2)</f>
        <v>#REF!</v>
      </c>
      <c r="BV19" s="7" t="e">
        <f>BR19*#REF!*#REF!</f>
        <v>#REF!</v>
      </c>
      <c r="BW19" t="e">
        <f t="shared" si="17"/>
        <v>#REF!</v>
      </c>
      <c r="BX19" s="7" t="e">
        <f t="shared" si="18"/>
        <v>#REF!</v>
      </c>
      <c r="BY19" s="2" t="e">
        <f>SQRT(BW19^2+#REF!^2+#REF!^2)</f>
        <v>#REF!</v>
      </c>
      <c r="BZ19" s="29" t="e">
        <f>SQRT(BW19^2+#REF!^2+#REF!^2)</f>
        <v>#REF!</v>
      </c>
      <c r="CA19" s="29" t="e">
        <f>SQRT(BW19^2+#REF!^2+#REF!^2)</f>
        <v>#REF!</v>
      </c>
      <c r="CB19" s="29" t="e">
        <f>SQRT(BW19^2+#REF!^2)</f>
        <v>#REF!</v>
      </c>
      <c r="CC19" s="7" t="e">
        <f>BX19*#REF!*#REF!</f>
        <v>#REF!</v>
      </c>
      <c r="CD19" s="17">
        <v>0.6</v>
      </c>
      <c r="CE19" s="17">
        <v>0.39</v>
      </c>
      <c r="CF19" s="17">
        <v>0.19</v>
      </c>
      <c r="CG19" s="17">
        <v>1.5</v>
      </c>
      <c r="CH19" s="17">
        <v>0.79</v>
      </c>
      <c r="CI19" s="17">
        <v>0.31</v>
      </c>
      <c r="CJ19" s="17">
        <v>0.19</v>
      </c>
      <c r="CK19" s="17">
        <v>2</v>
      </c>
      <c r="CL19" s="17">
        <v>2.0099999999999998</v>
      </c>
      <c r="CM19" s="17">
        <v>-0.82</v>
      </c>
      <c r="CN19" s="17">
        <v>0.14000000000000001</v>
      </c>
      <c r="CO19" s="17">
        <v>-0.12</v>
      </c>
      <c r="CP19" s="17">
        <v>0.15</v>
      </c>
      <c r="CQ19" s="17">
        <v>0.54</v>
      </c>
      <c r="CR19" s="17">
        <v>3.52</v>
      </c>
      <c r="CS19" s="17">
        <v>-2.25</v>
      </c>
      <c r="CT19">
        <v>0.2</v>
      </c>
      <c r="CU19">
        <v>2.73</v>
      </c>
    </row>
    <row r="20" spans="1:99">
      <c r="A20" s="47" t="s">
        <v>81</v>
      </c>
      <c r="B20">
        <v>0</v>
      </c>
      <c r="C20">
        <v>-0.33</v>
      </c>
      <c r="D20">
        <v>0.67</v>
      </c>
      <c r="E20">
        <v>0.33</v>
      </c>
      <c r="F20">
        <v>-0.67</v>
      </c>
      <c r="G20">
        <v>-0.33</v>
      </c>
      <c r="H20">
        <v>-1</v>
      </c>
      <c r="I20">
        <v>-0.67</v>
      </c>
      <c r="J20">
        <v>-0.33</v>
      </c>
      <c r="K20">
        <v>0.67</v>
      </c>
      <c r="L20">
        <v>0.33</v>
      </c>
      <c r="M20" s="1"/>
      <c r="N20">
        <v>0.33</v>
      </c>
      <c r="O20">
        <f t="shared" si="0"/>
        <v>-8.3333333333333329E-2</v>
      </c>
      <c r="P20" s="2">
        <f t="shared" si="1"/>
        <v>-0.16500000000000001</v>
      </c>
      <c r="Q20">
        <f t="shared" si="2"/>
        <v>0.55314527655010937</v>
      </c>
      <c r="R20" s="2">
        <f t="shared" si="3"/>
        <v>0.37250000000000005</v>
      </c>
      <c r="S20" s="5"/>
      <c r="T20" s="10">
        <f t="shared" si="19"/>
        <v>3</v>
      </c>
      <c r="U20" s="16">
        <f t="shared" si="20"/>
        <v>7</v>
      </c>
      <c r="V20" s="10">
        <f t="shared" si="21"/>
        <v>2</v>
      </c>
      <c r="W20">
        <f t="shared" si="4"/>
        <v>62</v>
      </c>
      <c r="Z20" s="1"/>
      <c r="AA20" s="5"/>
      <c r="AD20" s="1"/>
      <c r="AE20" s="5"/>
      <c r="AH20" s="1"/>
      <c r="AI20" s="5"/>
      <c r="AL20" s="1"/>
      <c r="AM20" s="5"/>
      <c r="AN20" s="2"/>
      <c r="AP20" s="19" t="e">
        <f>MEDIAN(B20,#REF!,#REF!,F20,J20,M20,R20,V20,Z20,AD20,AH20,AL20)</f>
        <v>#REF!</v>
      </c>
      <c r="AQ20" s="2" t="e">
        <f>STDEV(#REF!,#REF!,F20,J20,M20,R20,V20,Z20,AD20,AH20,AL20)</f>
        <v>#REF!</v>
      </c>
      <c r="AR20" t="e">
        <f t="shared" si="5"/>
        <v>#REF!</v>
      </c>
      <c r="AS20" t="e">
        <f>LN(AR20/(1-AR20))</f>
        <v>#REF!</v>
      </c>
      <c r="AY20" s="15" t="e">
        <f>IF(B20&lt;-0.6,1,0)+IF(#REF!&lt;-0.6,1,0)+IF(#REF!&lt;-0.6,1,0)+IF(F20&lt;-0.6,1,0)+IF(M20&lt;-0.6,1,0)+IF(R20&lt;-0.6,1,0)+IF(Z20&lt;-0.6,1,0)+IF(AD20&lt;-0.6,1,0)+IF(AH20&lt;-0.6,1,0)+IF(AL20&lt;-0.6,1,0)</f>
        <v>#REF!</v>
      </c>
      <c r="AZ20" s="14" t="e">
        <f t="shared" si="7"/>
        <v>#REF!</v>
      </c>
      <c r="BA20" s="10" t="e">
        <f>IF(B20&gt;0.6,1,0)+IF(#REF!&gt;0.6,1,0)+IF(#REF!&gt;0.6,1,0)+IF(F20&gt;0.6,1,0)+IF(M20&gt;0.6,1,0)+IF(R20&gt;0.6,1,0)+IF(Z20&gt;0.6,1,0)+IF(AD20&gt;0.6,1,0)+IF(AH20&gt;0.6,1,0)+IF(AL20&gt;0.6,1,0)</f>
        <v>#REF!</v>
      </c>
      <c r="BB20" t="e">
        <f t="shared" si="8"/>
        <v>#REF!</v>
      </c>
      <c r="BC20">
        <f t="shared" si="9"/>
        <v>-0.64069199999999993</v>
      </c>
      <c r="BD20" t="e">
        <f t="shared" si="10"/>
        <v>#REF!</v>
      </c>
      <c r="BE20" s="21" t="e">
        <f t="shared" si="11"/>
        <v>#REF!</v>
      </c>
      <c r="BF20" t="e">
        <f t="shared" si="12"/>
        <v>#REF!</v>
      </c>
      <c r="BG20" s="7" t="e">
        <f>SQRT(BE20^2+#REF!^2+#REF!^2)</f>
        <v>#REF!</v>
      </c>
      <c r="BH20" s="7" t="e">
        <f>SQRT(BE20^2+#REF!^2+#REF!^2)</f>
        <v>#REF!</v>
      </c>
      <c r="BI20" s="29" t="e">
        <f>SQRT(BE20^2+#REF!^2)</f>
        <v>#REF!</v>
      </c>
      <c r="BJ20" s="7" t="e">
        <f>BF20*#REF!*#REF!</f>
        <v>#REF!</v>
      </c>
      <c r="BK20" t="e">
        <f t="shared" si="13"/>
        <v>#REF!</v>
      </c>
      <c r="BL20" t="e">
        <f t="shared" si="14"/>
        <v>#REF!</v>
      </c>
      <c r="BM20" s="2" t="e">
        <f>SQRT(BK20^2+#REF!^2+#REF!^2)</f>
        <v>#REF!</v>
      </c>
      <c r="BN20" s="7" t="e">
        <f>SQRT(BK20^2+#REF!^2+#REF!^2)</f>
        <v>#REF!</v>
      </c>
      <c r="BO20" s="7" t="e">
        <f>SQRT(BK20^2+#REF!^2)</f>
        <v>#REF!</v>
      </c>
      <c r="BP20" s="7" t="e">
        <f>BL20*#REF!*#REF!</f>
        <v>#REF!</v>
      </c>
      <c r="BQ20" t="e">
        <f t="shared" si="15"/>
        <v>#REF!</v>
      </c>
      <c r="BR20" t="e">
        <f t="shared" si="16"/>
        <v>#REF!</v>
      </c>
      <c r="BS20" s="29" t="e">
        <f>SQRT(BQ20^2+#REF!^2+#REF!^2)</f>
        <v>#REF!</v>
      </c>
      <c r="BT20" s="35" t="e">
        <f>SQRT(BQ20^2+#REF!^2+#REF!^2)</f>
        <v>#REF!</v>
      </c>
      <c r="BU20" s="37" t="e">
        <f>SQRT(BQ20^2+#REF!^2)</f>
        <v>#REF!</v>
      </c>
      <c r="BV20" s="7" t="e">
        <f>BR20*#REF!*#REF!</f>
        <v>#REF!</v>
      </c>
      <c r="BW20" t="e">
        <f t="shared" si="17"/>
        <v>#REF!</v>
      </c>
      <c r="BX20" s="7" t="e">
        <f t="shared" si="18"/>
        <v>#REF!</v>
      </c>
      <c r="BY20" s="2" t="e">
        <f>SQRT(BW20^2+#REF!^2+#REF!^2)</f>
        <v>#REF!</v>
      </c>
      <c r="BZ20" s="29" t="e">
        <f>SQRT(BW20^2+#REF!^2+#REF!^2)</f>
        <v>#REF!</v>
      </c>
      <c r="CA20" s="29" t="e">
        <f>SQRT(BW20^2+#REF!^2+#REF!^2)</f>
        <v>#REF!</v>
      </c>
      <c r="CB20" s="29" t="e">
        <f>SQRT(BW20^2+#REF!^2)</f>
        <v>#REF!</v>
      </c>
      <c r="CC20" s="7" t="e">
        <f>BX20*#REF!*#REF!</f>
        <v>#REF!</v>
      </c>
      <c r="CD20" s="17">
        <v>2.89</v>
      </c>
      <c r="CE20" s="17">
        <v>0.65</v>
      </c>
      <c r="CF20" s="17">
        <v>0.28999999999999998</v>
      </c>
      <c r="CG20" s="17">
        <v>1.6</v>
      </c>
      <c r="CH20" s="17">
        <v>0.86</v>
      </c>
      <c r="CI20" s="17">
        <v>0.17</v>
      </c>
      <c r="CJ20" s="17">
        <v>-0.27</v>
      </c>
      <c r="CK20" s="17">
        <v>1.27</v>
      </c>
      <c r="CL20" s="17">
        <v>1.19</v>
      </c>
      <c r="CM20" s="17">
        <v>-0.64</v>
      </c>
      <c r="CN20" s="17">
        <v>0.17</v>
      </c>
      <c r="CO20" s="17">
        <v>-0.02</v>
      </c>
      <c r="CP20" s="17">
        <v>0.17</v>
      </c>
      <c r="CQ20" s="17">
        <v>0.28999999999999998</v>
      </c>
      <c r="CR20" s="17">
        <v>2.39</v>
      </c>
      <c r="CS20" s="17">
        <v>0.25</v>
      </c>
      <c r="CT20">
        <v>0.24</v>
      </c>
      <c r="CU20">
        <v>2.62</v>
      </c>
    </row>
    <row r="21" spans="1:99">
      <c r="A21" s="47" t="s">
        <v>82</v>
      </c>
      <c r="B21">
        <v>0</v>
      </c>
      <c r="C21">
        <v>-0.67</v>
      </c>
      <c r="D21">
        <v>0.33</v>
      </c>
      <c r="E21">
        <v>0.33</v>
      </c>
      <c r="F21">
        <v>-0.33</v>
      </c>
      <c r="G21">
        <v>0.33</v>
      </c>
      <c r="H21">
        <v>0</v>
      </c>
      <c r="I21">
        <v>-0.67</v>
      </c>
      <c r="J21">
        <v>0.67</v>
      </c>
      <c r="K21">
        <v>0.67</v>
      </c>
      <c r="L21">
        <v>0.33</v>
      </c>
      <c r="M21" s="1"/>
      <c r="N21">
        <v>1</v>
      </c>
      <c r="O21">
        <f t="shared" si="0"/>
        <v>0.16583333333333333</v>
      </c>
      <c r="P21" s="2">
        <f t="shared" si="1"/>
        <v>0.33</v>
      </c>
      <c r="Q21">
        <f t="shared" si="2"/>
        <v>0.52311059726380715</v>
      </c>
      <c r="R21" s="2">
        <f t="shared" si="3"/>
        <v>0.24875000000000003</v>
      </c>
      <c r="S21" s="5"/>
      <c r="T21" s="10">
        <f t="shared" si="19"/>
        <v>2</v>
      </c>
      <c r="U21" s="16">
        <f t="shared" si="20"/>
        <v>7</v>
      </c>
      <c r="V21" s="10">
        <f t="shared" si="21"/>
        <v>3</v>
      </c>
      <c r="W21">
        <f t="shared" si="4"/>
        <v>62</v>
      </c>
      <c r="Z21" s="1"/>
      <c r="AA21" s="5"/>
      <c r="AD21" s="1"/>
      <c r="AE21" s="5"/>
      <c r="AH21" s="1"/>
      <c r="AI21" s="5"/>
      <c r="AL21" s="1"/>
      <c r="AM21" s="5"/>
      <c r="AN21" s="2"/>
      <c r="AP21" s="19" t="e">
        <f>MEDIAN(B21,#REF!,#REF!,F21,J21,M21,R21,V21,Z21,AD21,AH21,AL21)</f>
        <v>#REF!</v>
      </c>
      <c r="AQ21" s="2" t="e">
        <f>STDEV(#REF!,#REF!,F21,J21,M21,R21,V21,Z21,AD21,AH21,AL21)</f>
        <v>#REF!</v>
      </c>
      <c r="AR21" t="e">
        <f t="shared" si="5"/>
        <v>#REF!</v>
      </c>
      <c r="AS21">
        <v>-7</v>
      </c>
      <c r="AY21" s="15" t="e">
        <f>IF(B21&lt;-0.6,1,0)+IF(#REF!&lt;-0.6,1,0)+IF(#REF!&lt;-0.6,1,0)+IF(F21&lt;-0.6,1,0)+IF(M21&lt;-0.6,1,0)+IF(R21&lt;-0.6,1,0)+IF(Z21&lt;-0.6,1,0)+IF(AD21&lt;-0.6,1,0)+IF(AH21&lt;-0.6,1,0)+IF(AL21&lt;-0.6,1,0)</f>
        <v>#REF!</v>
      </c>
      <c r="AZ21" s="14" t="e">
        <f t="shared" si="7"/>
        <v>#REF!</v>
      </c>
      <c r="BA21" s="10" t="e">
        <f>IF(B21&gt;0.6,1,0)+IF(#REF!&gt;0.6,1,0)+IF(#REF!&gt;0.6,1,0)+IF(F21&gt;0.6,1,0)+IF(M21&gt;0.6,1,0)+IF(R21&gt;0.6,1,0)+IF(Z21&gt;0.6,1,0)+IF(AD21&gt;0.6,1,0)+IF(AH21&gt;0.6,1,0)+IF(AL21&gt;0.6,1,0)</f>
        <v>#REF!</v>
      </c>
      <c r="BB21" t="e">
        <f t="shared" si="8"/>
        <v>#REF!</v>
      </c>
      <c r="BC21">
        <f t="shared" si="9"/>
        <v>-0.84126960000000006</v>
      </c>
      <c r="BD21" t="e">
        <f t="shared" si="10"/>
        <v>#REF!</v>
      </c>
      <c r="BE21" s="21" t="e">
        <f t="shared" si="11"/>
        <v>#REF!</v>
      </c>
      <c r="BF21" t="e">
        <f t="shared" si="12"/>
        <v>#REF!</v>
      </c>
      <c r="BG21" s="7" t="e">
        <f>SQRT(BE21^2+#REF!^2+#REF!^2)</f>
        <v>#REF!</v>
      </c>
      <c r="BH21" s="7" t="e">
        <f>SQRT(BE21^2+#REF!^2+#REF!^2)</f>
        <v>#REF!</v>
      </c>
      <c r="BI21" s="29" t="e">
        <f>SQRT(BE21^2+#REF!^2)</f>
        <v>#REF!</v>
      </c>
      <c r="BJ21" s="7" t="e">
        <f>BF21*#REF!*#REF!</f>
        <v>#REF!</v>
      </c>
      <c r="BK21" t="e">
        <f t="shared" si="13"/>
        <v>#REF!</v>
      </c>
      <c r="BL21" t="e">
        <f t="shared" si="14"/>
        <v>#REF!</v>
      </c>
      <c r="BM21" s="2" t="e">
        <f>SQRT(BK21^2+#REF!^2+#REF!^2)</f>
        <v>#REF!</v>
      </c>
      <c r="BN21" s="32" t="e">
        <f>SQRT(BK21^2+#REF!^2+#REF!^2)</f>
        <v>#REF!</v>
      </c>
      <c r="BO21" s="7" t="e">
        <f>SQRT(BK21^2+#REF!^2)</f>
        <v>#REF!</v>
      </c>
      <c r="BP21" s="7" t="e">
        <f>BL21*#REF!*#REF!</f>
        <v>#REF!</v>
      </c>
      <c r="BQ21" t="e">
        <f t="shared" si="15"/>
        <v>#REF!</v>
      </c>
      <c r="BR21" t="e">
        <f t="shared" si="16"/>
        <v>#REF!</v>
      </c>
      <c r="BS21" s="7" t="e">
        <f>SQRT(BQ21^2+#REF!^2+#REF!^2)</f>
        <v>#REF!</v>
      </c>
      <c r="BT21" s="7" t="e">
        <f>SQRT(BQ21^2+#REF!^2+#REF!^2)</f>
        <v>#REF!</v>
      </c>
      <c r="BU21" s="37" t="e">
        <f>SQRT(BQ21^2+#REF!^2)</f>
        <v>#REF!</v>
      </c>
      <c r="BV21" s="7" t="e">
        <f>BR21*#REF!*#REF!</f>
        <v>#REF!</v>
      </c>
      <c r="BW21" t="e">
        <f t="shared" si="17"/>
        <v>#REF!</v>
      </c>
      <c r="BX21" s="7" t="e">
        <f t="shared" si="18"/>
        <v>#REF!</v>
      </c>
      <c r="BY21" s="2" t="e">
        <f>SQRT(BW21^2+#REF!^2+#REF!^2)</f>
        <v>#REF!</v>
      </c>
      <c r="BZ21" s="29" t="e">
        <f>SQRT(BW21^2+#REF!^2+#REF!^2)</f>
        <v>#REF!</v>
      </c>
      <c r="CA21" s="29" t="e">
        <f>SQRT(BW21^2+#REF!^2+#REF!^2)</f>
        <v>#REF!</v>
      </c>
      <c r="CB21" s="29" t="e">
        <f>SQRT(BW21^2+#REF!^2)</f>
        <v>#REF!</v>
      </c>
      <c r="CC21" s="7" t="e">
        <f>BX21*#REF!*#REF!</f>
        <v>#REF!</v>
      </c>
      <c r="CD21" s="17">
        <v>0.24</v>
      </c>
      <c r="CE21" s="17">
        <v>0.47</v>
      </c>
      <c r="CF21" s="17">
        <v>0.21</v>
      </c>
      <c r="CG21" s="17">
        <v>0.16</v>
      </c>
      <c r="CH21" s="17">
        <v>0.77</v>
      </c>
      <c r="CI21" s="17">
        <v>0.28000000000000003</v>
      </c>
      <c r="CJ21" s="17">
        <v>-7.0000000000000007E-2</v>
      </c>
      <c r="CK21" s="17">
        <v>1.1399999999999999</v>
      </c>
      <c r="CL21" s="17">
        <v>1.49</v>
      </c>
      <c r="CM21" s="17">
        <v>-0.52</v>
      </c>
      <c r="CN21" s="17">
        <v>0.16</v>
      </c>
      <c r="CO21" s="17">
        <v>-0.13</v>
      </c>
      <c r="CP21" s="17">
        <v>0.17</v>
      </c>
      <c r="CQ21" s="17">
        <v>0.4</v>
      </c>
      <c r="CR21" s="17">
        <v>2.2400000000000002</v>
      </c>
      <c r="CS21" s="17">
        <v>2.2400000000000002</v>
      </c>
      <c r="CT21">
        <v>0.27</v>
      </c>
      <c r="CU21">
        <v>0.3</v>
      </c>
    </row>
    <row r="22" spans="1:99">
      <c r="A22" s="47" t="s">
        <v>83</v>
      </c>
      <c r="B22">
        <v>0</v>
      </c>
      <c r="C22">
        <v>-0.33</v>
      </c>
      <c r="D22">
        <v>0</v>
      </c>
      <c r="E22">
        <v>0.33</v>
      </c>
      <c r="F22">
        <v>-1</v>
      </c>
      <c r="G22">
        <v>-0.67</v>
      </c>
      <c r="H22">
        <v>-0.33</v>
      </c>
      <c r="I22">
        <v>-1</v>
      </c>
      <c r="J22">
        <v>-0.33</v>
      </c>
      <c r="K22">
        <v>1</v>
      </c>
      <c r="L22">
        <v>0.67</v>
      </c>
      <c r="M22" s="1"/>
      <c r="N22">
        <v>0.67</v>
      </c>
      <c r="O22">
        <f t="shared" si="0"/>
        <v>-8.2500000000000004E-2</v>
      </c>
      <c r="P22" s="2">
        <f t="shared" si="1"/>
        <v>-0.16500000000000001</v>
      </c>
      <c r="Q22">
        <f t="shared" si="2"/>
        <v>0.65370447868631398</v>
      </c>
      <c r="R22" s="2">
        <f t="shared" si="3"/>
        <v>0.41500000000000004</v>
      </c>
      <c r="S22" s="5"/>
      <c r="T22" s="10">
        <f t="shared" si="19"/>
        <v>3</v>
      </c>
      <c r="U22" s="16">
        <f t="shared" si="20"/>
        <v>6</v>
      </c>
      <c r="V22" s="10">
        <f t="shared" si="21"/>
        <v>3</v>
      </c>
      <c r="W22">
        <f t="shared" si="4"/>
        <v>54</v>
      </c>
      <c r="Z22" s="1"/>
      <c r="AA22" s="5"/>
      <c r="AD22" s="1"/>
      <c r="AE22" s="5"/>
      <c r="AH22" s="1"/>
      <c r="AI22" s="5"/>
      <c r="AL22" s="1"/>
      <c r="AM22" s="5"/>
      <c r="AN22" s="2"/>
      <c r="AP22" s="19" t="e">
        <f>MEDIAN(B22,#REF!,#REF!,F22,J22,M22,R22,V22,Z22,AD22,AH22,AL22)</f>
        <v>#REF!</v>
      </c>
      <c r="AQ22" t="e">
        <f>STDEV(#REF!,#REF!,F22,J22,M22,R22,V22,Z22,AD22,AH22,AL22)</f>
        <v>#REF!</v>
      </c>
      <c r="AR22" t="e">
        <f t="shared" si="5"/>
        <v>#REF!</v>
      </c>
      <c r="AS22" t="e">
        <f t="shared" ref="AS22:AS43" si="23">LN(AR22/(1-AR22))</f>
        <v>#REF!</v>
      </c>
      <c r="AY22" s="10" t="e">
        <f>IF(B22&lt;-0.6,1,0)+IF(#REF!&lt;-0.6,1,0)+IF(#REF!&lt;-0.6,1,0)+IF(F22&lt;-0.6,1,0)+IF(M22&lt;-0.6,1,0)+IF(R22&lt;-0.6,1,0)+IF(Z22&lt;-0.6,1,0)+IF(AD22&lt;-0.6,1,0)+IF(AH22&lt;-0.6,1,0)+IF(AL22&lt;-0.6,1,0)</f>
        <v>#REF!</v>
      </c>
      <c r="AZ22" s="14" t="e">
        <f t="shared" si="7"/>
        <v>#REF!</v>
      </c>
      <c r="BA22" s="10" t="e">
        <f>IF(B22&gt;0.6,1,0)+IF(#REF!&gt;0.6,1,0)+IF(#REF!&gt;0.6,1,0)+IF(F22&gt;0.6,1,0)+IF(M22&gt;0.6,1,0)+IF(R22&gt;0.6,1,0)+IF(Z22&gt;0.6,1,0)+IF(AD22&gt;0.6,1,0)+IF(AH22&gt;0.6,1,0)+IF(AL22&gt;0.6,1,0)</f>
        <v>#REF!</v>
      </c>
      <c r="BB22" t="e">
        <f t="shared" si="8"/>
        <v>#REF!</v>
      </c>
      <c r="BC22">
        <f t="shared" si="9"/>
        <v>-0.16153439999999986</v>
      </c>
      <c r="BD22" t="e">
        <f t="shared" si="10"/>
        <v>#REF!</v>
      </c>
      <c r="BE22" s="1" t="e">
        <f t="shared" si="11"/>
        <v>#REF!</v>
      </c>
      <c r="BF22" t="e">
        <f t="shared" si="12"/>
        <v>#REF!</v>
      </c>
      <c r="BG22" s="7" t="e">
        <f>SQRT(BE22^2+#REF!^2+#REF!^2)</f>
        <v>#REF!</v>
      </c>
      <c r="BH22" s="7" t="e">
        <f>SQRT(BE22^2+#REF!^2+#REF!^2)</f>
        <v>#REF!</v>
      </c>
      <c r="BI22" s="29" t="e">
        <f>SQRT(BE22^2+#REF!^2)</f>
        <v>#REF!</v>
      </c>
      <c r="BJ22" s="7" t="e">
        <f>BF22*#REF!*#REF!</f>
        <v>#REF!</v>
      </c>
      <c r="BK22" t="e">
        <f t="shared" si="13"/>
        <v>#REF!</v>
      </c>
      <c r="BL22" t="e">
        <f t="shared" si="14"/>
        <v>#REF!</v>
      </c>
      <c r="BM22" s="2" t="e">
        <f>SQRT(BK22^2+#REF!^2+#REF!^2)</f>
        <v>#REF!</v>
      </c>
      <c r="BN22" s="7" t="e">
        <f>SQRT(BK22^2+#REF!^2+#REF!^2)</f>
        <v>#REF!</v>
      </c>
      <c r="BO22" s="7" t="e">
        <f>SQRT(BK22^2+#REF!^2)</f>
        <v>#REF!</v>
      </c>
      <c r="BP22" s="7" t="e">
        <f>BL22*#REF!*#REF!</f>
        <v>#REF!</v>
      </c>
      <c r="BQ22" t="e">
        <f t="shared" si="15"/>
        <v>#REF!</v>
      </c>
      <c r="BR22" t="e">
        <f t="shared" si="16"/>
        <v>#REF!</v>
      </c>
      <c r="BS22" s="7" t="e">
        <f>SQRT(BQ22^2+#REF!^2+#REF!^2)</f>
        <v>#REF!</v>
      </c>
      <c r="BT22" s="7" t="e">
        <f>SQRT(BQ22^2+#REF!^2+#REF!^2)</f>
        <v>#REF!</v>
      </c>
      <c r="BU22" s="7" t="e">
        <f>SQRT(BQ22^2+#REF!^2)</f>
        <v>#REF!</v>
      </c>
      <c r="BV22" s="7" t="e">
        <f>BR22*#REF!*#REF!</f>
        <v>#REF!</v>
      </c>
      <c r="BW22" t="e">
        <f t="shared" si="17"/>
        <v>#REF!</v>
      </c>
      <c r="BX22" s="7" t="e">
        <f t="shared" si="18"/>
        <v>#REF!</v>
      </c>
      <c r="BY22" s="2" t="e">
        <f>SQRT(BW22^2+#REF!^2+#REF!^2)</f>
        <v>#REF!</v>
      </c>
      <c r="BZ22" s="23" t="e">
        <f>SQRT(BW22^2+#REF!^2+#REF!^2)</f>
        <v>#REF!</v>
      </c>
      <c r="CA22" s="29" t="e">
        <f>SQRT(BW22^2+#REF!^2+#REF!^2)</f>
        <v>#REF!</v>
      </c>
      <c r="CB22" s="34" t="e">
        <f>SQRT(BW22^2+#REF!^2)</f>
        <v>#REF!</v>
      </c>
      <c r="CC22" s="7" t="e">
        <f>BX22*#REF!*#REF!</f>
        <v>#REF!</v>
      </c>
      <c r="CD22" s="17">
        <v>0.55000000000000004</v>
      </c>
      <c r="CE22" s="17">
        <v>1.08</v>
      </c>
      <c r="CF22" s="17">
        <v>0.23</v>
      </c>
      <c r="CG22" s="17">
        <v>0.63</v>
      </c>
      <c r="CH22" s="17">
        <v>1.36</v>
      </c>
      <c r="CI22" s="17">
        <v>0.15</v>
      </c>
      <c r="CJ22" s="17">
        <v>0.1</v>
      </c>
      <c r="CK22" s="17">
        <v>0.74</v>
      </c>
      <c r="CL22" s="17">
        <v>1.04</v>
      </c>
      <c r="CM22" s="17">
        <v>-0.48</v>
      </c>
      <c r="CN22" s="17">
        <v>0.14000000000000001</v>
      </c>
      <c r="CO22" s="17">
        <v>-0.03</v>
      </c>
      <c r="CP22" s="17">
        <v>0.14000000000000001</v>
      </c>
      <c r="CQ22" s="17">
        <v>0.27</v>
      </c>
      <c r="CR22" s="17">
        <v>2.88</v>
      </c>
      <c r="CS22" s="17">
        <v>2.88</v>
      </c>
      <c r="CT22">
        <v>-0.36</v>
      </c>
      <c r="CU22">
        <v>2.89</v>
      </c>
    </row>
    <row r="23" spans="1:99">
      <c r="A23" s="47" t="s">
        <v>84</v>
      </c>
      <c r="B23">
        <v>0</v>
      </c>
      <c r="C23">
        <v>-0.33</v>
      </c>
      <c r="D23">
        <v>0.67</v>
      </c>
      <c r="E23">
        <v>0.33</v>
      </c>
      <c r="F23">
        <v>-0.33</v>
      </c>
      <c r="G23">
        <v>0.33</v>
      </c>
      <c r="H23">
        <v>-0.67</v>
      </c>
      <c r="I23">
        <v>-0.67</v>
      </c>
      <c r="J23">
        <v>1</v>
      </c>
      <c r="K23">
        <v>1</v>
      </c>
      <c r="L23">
        <v>0.67</v>
      </c>
      <c r="M23" s="1"/>
      <c r="N23">
        <v>0.33</v>
      </c>
      <c r="O23">
        <f t="shared" si="0"/>
        <v>0.19416666666666668</v>
      </c>
      <c r="P23" s="2">
        <f t="shared" si="1"/>
        <v>0.33</v>
      </c>
      <c r="Q23">
        <f t="shared" si="2"/>
        <v>0.59449685882392611</v>
      </c>
      <c r="R23" s="2">
        <f t="shared" si="3"/>
        <v>0.5</v>
      </c>
      <c r="S23" s="5"/>
      <c r="T23" s="10">
        <f t="shared" si="19"/>
        <v>2</v>
      </c>
      <c r="U23" s="16">
        <f t="shared" si="20"/>
        <v>6</v>
      </c>
      <c r="V23" s="10">
        <f t="shared" si="21"/>
        <v>4</v>
      </c>
      <c r="W23" s="6">
        <f t="shared" si="4"/>
        <v>56</v>
      </c>
      <c r="Z23" s="1"/>
      <c r="AA23" s="5"/>
      <c r="AD23" s="1"/>
      <c r="AE23" s="5"/>
      <c r="AH23" s="1"/>
      <c r="AI23" s="5"/>
      <c r="AL23" s="1"/>
      <c r="AM23" s="5"/>
      <c r="AN23" s="2"/>
      <c r="AP23" s="19" t="e">
        <f>MEDIAN(B23,#REF!,#REF!,F23,J23,M23,R23,V23,Z23,AD23,AH23,AL23)</f>
        <v>#REF!</v>
      </c>
      <c r="AQ23" t="e">
        <f>STDEV(#REF!,#REF!,F23,J23,M23,R23,V23,Z23,AD23,AH23,AL23)</f>
        <v>#REF!</v>
      </c>
      <c r="AR23" t="e">
        <f t="shared" si="5"/>
        <v>#REF!</v>
      </c>
      <c r="AS23" t="e">
        <f t="shared" si="23"/>
        <v>#REF!</v>
      </c>
      <c r="AY23" s="10" t="e">
        <f>IF(B23&lt;-0.6,1,0)+IF(#REF!&lt;-0.6,1,0)+IF(#REF!&lt;-0.6,1,0)+IF(F23&lt;-0.6,1,0)+IF(M23&lt;-0.6,1,0)+IF(R23&lt;-0.6,1,0)+IF(Z23&lt;-0.6,1,0)+IF(AD23&lt;-0.6,1,0)+IF(AH23&lt;-0.6,1,0)+IF(AL23&lt;-0.6,1,0)</f>
        <v>#REF!</v>
      </c>
      <c r="AZ23" s="14" t="e">
        <f t="shared" si="7"/>
        <v>#REF!</v>
      </c>
      <c r="BA23" s="10" t="e">
        <f>IF(B23&gt;0.6,1,0)+IF(#REF!&gt;0.6,1,0)+IF(#REF!&gt;0.6,1,0)+IF(F23&gt;0.6,1,0)+IF(M23&gt;0.6,1,0)+IF(R23&gt;0.6,1,0)+IF(Z23&gt;0.6,1,0)+IF(AD23&gt;0.6,1,0)+IF(AH23&gt;0.6,1,0)+IF(AL23&gt;0.6,1,0)</f>
        <v>#REF!</v>
      </c>
      <c r="BB23" s="6" t="e">
        <f t="shared" si="8"/>
        <v>#REF!</v>
      </c>
      <c r="BC23">
        <f t="shared" si="9"/>
        <v>-0.35096879999999997</v>
      </c>
      <c r="BD23" t="e">
        <f t="shared" si="10"/>
        <v>#REF!</v>
      </c>
      <c r="BE23" s="25" t="e">
        <f t="shared" si="11"/>
        <v>#REF!</v>
      </c>
      <c r="BF23" s="6" t="e">
        <f t="shared" si="12"/>
        <v>#REF!</v>
      </c>
      <c r="BG23" s="7" t="e">
        <f>SQRT(BE23^2+#REF!^2+#REF!^2)</f>
        <v>#REF!</v>
      </c>
      <c r="BH23" s="7" t="e">
        <f>SQRT(BE23^2+#REF!^2+#REF!^2)</f>
        <v>#REF!</v>
      </c>
      <c r="BI23" s="29" t="e">
        <f>SQRT(BE23^2+#REF!^2)</f>
        <v>#REF!</v>
      </c>
      <c r="BJ23" s="26" t="e">
        <f>BF23*#REF!*#REF!</f>
        <v>#REF!</v>
      </c>
      <c r="BK23" s="6" t="e">
        <f t="shared" si="13"/>
        <v>#REF!</v>
      </c>
      <c r="BL23" s="6" t="e">
        <f t="shared" si="14"/>
        <v>#REF!</v>
      </c>
      <c r="BM23" s="27" t="e">
        <f>SQRT(BK23^2+#REF!^2+#REF!^2)</f>
        <v>#REF!</v>
      </c>
      <c r="BN23" s="7" t="e">
        <f>SQRT(BK23^2+#REF!^2+#REF!^2)</f>
        <v>#REF!</v>
      </c>
      <c r="BO23" s="31" t="e">
        <f>SQRT(BK23^2+#REF!^2)</f>
        <v>#REF!</v>
      </c>
      <c r="BP23" s="26" t="e">
        <f>BL23*#REF!*#REF!</f>
        <v>#REF!</v>
      </c>
      <c r="BQ23" s="6" t="e">
        <f t="shared" si="15"/>
        <v>#REF!</v>
      </c>
      <c r="BR23" s="6" t="e">
        <f t="shared" si="16"/>
        <v>#REF!</v>
      </c>
      <c r="BS23" s="26" t="e">
        <f>SQRT(BQ23^2+#REF!^2+#REF!^2)</f>
        <v>#REF!</v>
      </c>
      <c r="BT23" s="35" t="e">
        <f>SQRT(BQ23^2+#REF!^2+#REF!^2)</f>
        <v>#REF!</v>
      </c>
      <c r="BU23" s="7" t="e">
        <f>SQRT(BQ23^2+#REF!^2)</f>
        <v>#REF!</v>
      </c>
      <c r="BV23" s="26" t="e">
        <f>BR23*#REF!*#REF!</f>
        <v>#REF!</v>
      </c>
      <c r="BW23" s="6" t="e">
        <f t="shared" si="17"/>
        <v>#REF!</v>
      </c>
      <c r="BX23" s="26" t="e">
        <f t="shared" si="18"/>
        <v>#REF!</v>
      </c>
      <c r="BY23" s="27" t="e">
        <f>SQRT(BW23^2+#REF!^2+#REF!^2)</f>
        <v>#REF!</v>
      </c>
      <c r="BZ23" s="29" t="e">
        <f>SQRT(BW23^2+#REF!^2+#REF!^2)</f>
        <v>#REF!</v>
      </c>
      <c r="CA23" s="29" t="e">
        <f>SQRT(BW23^2+#REF!^2+#REF!^2)</f>
        <v>#REF!</v>
      </c>
      <c r="CB23" s="29" t="e">
        <f>SQRT(BW23^2+#REF!^2)</f>
        <v>#REF!</v>
      </c>
      <c r="CC23" s="7" t="e">
        <f>BX23*#REF!*#REF!</f>
        <v>#REF!</v>
      </c>
      <c r="CD23" s="17">
        <v>0.11</v>
      </c>
      <c r="CE23" s="17">
        <v>0.91</v>
      </c>
      <c r="CF23" s="17">
        <v>0.14000000000000001</v>
      </c>
      <c r="CG23" s="17">
        <v>0.3</v>
      </c>
      <c r="CH23" s="17">
        <v>0.92</v>
      </c>
      <c r="CI23" s="17">
        <v>0.17</v>
      </c>
      <c r="CJ23" s="17">
        <v>0.45</v>
      </c>
      <c r="CK23" s="17">
        <v>0.14000000000000001</v>
      </c>
      <c r="CL23" s="17">
        <v>0.44</v>
      </c>
      <c r="CM23" s="17">
        <v>-0.96</v>
      </c>
      <c r="CN23" s="17">
        <v>0.16</v>
      </c>
      <c r="CO23" s="17">
        <v>3.0000000000000009E-3</v>
      </c>
      <c r="CP23" s="17">
        <v>0.14000000000000001</v>
      </c>
      <c r="CQ23" s="17">
        <v>0.19</v>
      </c>
      <c r="CR23" s="17">
        <v>1.68</v>
      </c>
      <c r="CS23" s="17">
        <v>1.61</v>
      </c>
      <c r="CT23">
        <v>-0.14000000000000001</v>
      </c>
      <c r="CU23">
        <v>0.55000000000000004</v>
      </c>
    </row>
    <row r="24" spans="1:99">
      <c r="A24" s="47" t="s">
        <v>85</v>
      </c>
      <c r="B24">
        <v>0</v>
      </c>
      <c r="C24">
        <v>-0.33</v>
      </c>
      <c r="D24">
        <v>0.67</v>
      </c>
      <c r="E24">
        <v>1</v>
      </c>
      <c r="F24">
        <v>-1</v>
      </c>
      <c r="G24">
        <v>0.33</v>
      </c>
      <c r="H24">
        <v>-0.33</v>
      </c>
      <c r="I24">
        <v>-0.67</v>
      </c>
      <c r="J24">
        <v>1</v>
      </c>
      <c r="K24">
        <v>1</v>
      </c>
      <c r="L24">
        <v>0.67</v>
      </c>
      <c r="M24" s="1"/>
      <c r="N24">
        <v>0.67</v>
      </c>
      <c r="O24">
        <f t="shared" si="0"/>
        <v>0.25083333333333335</v>
      </c>
      <c r="P24" s="2">
        <f t="shared" si="1"/>
        <v>0.5</v>
      </c>
      <c r="Q24">
        <f t="shared" si="2"/>
        <v>0.69852387651432946</v>
      </c>
      <c r="R24" s="2">
        <f t="shared" si="3"/>
        <v>0.54125000000000001</v>
      </c>
      <c r="S24" s="5"/>
      <c r="T24" s="10">
        <f t="shared" si="19"/>
        <v>2</v>
      </c>
      <c r="U24" s="16">
        <f t="shared" si="20"/>
        <v>4</v>
      </c>
      <c r="V24" s="10">
        <f t="shared" si="21"/>
        <v>6</v>
      </c>
      <c r="W24">
        <f t="shared" si="4"/>
        <v>56</v>
      </c>
      <c r="Z24" s="1"/>
      <c r="AA24" s="5"/>
      <c r="AD24" s="1"/>
      <c r="AE24" s="5"/>
      <c r="AH24" s="1"/>
      <c r="AI24" s="5"/>
      <c r="AL24" s="1"/>
      <c r="AM24" s="5"/>
      <c r="AN24" s="2"/>
      <c r="AP24" s="19" t="e">
        <f>MEDIAN(B24,#REF!,#REF!,F24,J24,M24,R24,V24,Z24,AD24,AH24,AL24)</f>
        <v>#REF!</v>
      </c>
      <c r="AQ24" t="e">
        <f>STDEV(#REF!,#REF!,F24,J24,M24,R24,V24,Z24,AD24,AH24,AL24)</f>
        <v>#REF!</v>
      </c>
      <c r="AR24" t="e">
        <f t="shared" si="5"/>
        <v>#REF!</v>
      </c>
      <c r="AS24" t="e">
        <f t="shared" si="23"/>
        <v>#REF!</v>
      </c>
      <c r="AY24" s="10" t="e">
        <f>IF(B24&lt;-0.6,1,0)+IF(#REF!&lt;-0.6,1,0)+IF(#REF!&lt;-0.6,1,0)+IF(F24&lt;-0.6,1,0)+IF(M24&lt;-0.6,1,0)+IF(R24&lt;-0.6,1,0)+IF(Z24&lt;-0.6,1,0)+IF(AD24&lt;-0.6,1,0)+IF(AH24&lt;-0.6,1,0)+IF(AL24&lt;-0.6,1,0)</f>
        <v>#REF!</v>
      </c>
      <c r="AZ24" s="15" t="e">
        <f t="shared" si="7"/>
        <v>#REF!</v>
      </c>
      <c r="BA24" s="10" t="e">
        <f>IF(B24&gt;0.6,1,0)+IF(#REF!&gt;0.6,1,0)+IF(#REF!&gt;0.6,1,0)+IF(F24&gt;0.6,1,0)+IF(M24&gt;0.6,1,0)+IF(R24&gt;0.6,1,0)+IF(Z24&gt;0.6,1,0)+IF(AD24&gt;0.6,1,0)+IF(AH24&gt;0.6,1,0)+IF(AL24&gt;0.6,1,0)</f>
        <v>#REF!</v>
      </c>
      <c r="BB24" t="e">
        <f t="shared" si="8"/>
        <v>#REF!</v>
      </c>
      <c r="BC24">
        <f t="shared" si="9"/>
        <v>-0.39554160000000005</v>
      </c>
      <c r="BD24" t="e">
        <f t="shared" si="10"/>
        <v>#REF!</v>
      </c>
      <c r="BE24" s="20" t="e">
        <f t="shared" si="11"/>
        <v>#REF!</v>
      </c>
      <c r="BF24" t="e">
        <f t="shared" si="12"/>
        <v>#REF!</v>
      </c>
      <c r="BG24" s="7" t="e">
        <f>SQRT(BE24^2+#REF!^2+#REF!^2)</f>
        <v>#REF!</v>
      </c>
      <c r="BH24" s="7" t="e">
        <f>SQRT(BE24^2+#REF!^2+#REF!^2)</f>
        <v>#REF!</v>
      </c>
      <c r="BI24" s="29" t="e">
        <f>SQRT(BE24^2+#REF!^2)</f>
        <v>#REF!</v>
      </c>
      <c r="BJ24" s="7" t="e">
        <f>BF24*#REF!*#REF!</f>
        <v>#REF!</v>
      </c>
      <c r="BK24" t="e">
        <f t="shared" si="13"/>
        <v>#REF!</v>
      </c>
      <c r="BL24" t="e">
        <f t="shared" si="14"/>
        <v>#REF!</v>
      </c>
      <c r="BM24" s="2" t="e">
        <f>SQRT(BK24^2+#REF!^2+#REF!^2)</f>
        <v>#REF!</v>
      </c>
      <c r="BN24" s="32" t="e">
        <f>SQRT(BK24^2+#REF!^2+#REF!^2)</f>
        <v>#REF!</v>
      </c>
      <c r="BO24" s="31" t="e">
        <f>SQRT(BK24^2+#REF!^2)</f>
        <v>#REF!</v>
      </c>
      <c r="BP24" s="7" t="e">
        <f>BL24*#REF!*#REF!</f>
        <v>#REF!</v>
      </c>
      <c r="BQ24" t="e">
        <f t="shared" si="15"/>
        <v>#REF!</v>
      </c>
      <c r="BR24" t="e">
        <f t="shared" si="16"/>
        <v>#REF!</v>
      </c>
      <c r="BS24" s="7" t="e">
        <f>SQRT(BQ24^2+#REF!^2+#REF!^2)</f>
        <v>#REF!</v>
      </c>
      <c r="BT24" s="7" t="e">
        <f>SQRT(BQ24^2+#REF!^2+#REF!^2)</f>
        <v>#REF!</v>
      </c>
      <c r="BU24" s="7" t="e">
        <f>SQRT(BQ24^2+#REF!^2)</f>
        <v>#REF!</v>
      </c>
      <c r="BV24" s="7" t="e">
        <f>BR24*#REF!*#REF!</f>
        <v>#REF!</v>
      </c>
      <c r="BW24" t="e">
        <f t="shared" si="17"/>
        <v>#REF!</v>
      </c>
      <c r="BX24" s="7" t="e">
        <f t="shared" si="18"/>
        <v>#REF!</v>
      </c>
      <c r="BY24" s="2" t="e">
        <f>SQRT(BW24^2+#REF!^2+#REF!^2)</f>
        <v>#REF!</v>
      </c>
      <c r="BZ24" s="29" t="e">
        <f>SQRT(BW24^2+#REF!^2+#REF!^2)</f>
        <v>#REF!</v>
      </c>
      <c r="CA24" s="29" t="e">
        <f>SQRT(BW24^2+#REF!^2+#REF!^2)</f>
        <v>#REF!</v>
      </c>
      <c r="CB24" s="29" t="e">
        <f>SQRT(BW24^2+#REF!^2)</f>
        <v>#REF!</v>
      </c>
      <c r="CC24" s="7" t="e">
        <f>BX24*#REF!*#REF!</f>
        <v>#REF!</v>
      </c>
      <c r="CD24" s="17">
        <v>0.24</v>
      </c>
      <c r="CE24" s="17">
        <v>0.87</v>
      </c>
      <c r="CF24" s="17">
        <v>0.13</v>
      </c>
      <c r="CG24" s="17">
        <v>0.36</v>
      </c>
      <c r="CH24" s="17">
        <v>1</v>
      </c>
      <c r="CI24" s="17">
        <v>0.21</v>
      </c>
      <c r="CJ24" s="17">
        <v>0.15</v>
      </c>
      <c r="CK24" s="17">
        <v>0.4</v>
      </c>
      <c r="CL24" s="17">
        <v>0.51</v>
      </c>
      <c r="CM24" s="17">
        <v>-0.27</v>
      </c>
      <c r="CN24" s="17">
        <v>0.18</v>
      </c>
      <c r="CO24" s="17">
        <v>-0.02</v>
      </c>
      <c r="CP24" s="17">
        <v>0.17</v>
      </c>
      <c r="CQ24" s="17">
        <v>0.27</v>
      </c>
      <c r="CR24" s="17">
        <v>2.3199999999999998</v>
      </c>
      <c r="CS24" s="17">
        <v>2.3199999999999998</v>
      </c>
      <c r="CT24">
        <v>-0.02</v>
      </c>
      <c r="CU24">
        <v>0.79</v>
      </c>
    </row>
    <row r="25" spans="1:99">
      <c r="A25" s="47" t="s">
        <v>86</v>
      </c>
      <c r="B25">
        <v>0</v>
      </c>
      <c r="C25">
        <v>-0.33</v>
      </c>
      <c r="D25">
        <v>1</v>
      </c>
      <c r="E25">
        <v>0.33</v>
      </c>
      <c r="F25">
        <v>-0.33</v>
      </c>
      <c r="G25">
        <v>-0.33</v>
      </c>
      <c r="H25">
        <v>1</v>
      </c>
      <c r="I25">
        <v>-0.67</v>
      </c>
      <c r="J25">
        <v>0</v>
      </c>
      <c r="K25">
        <v>0.67</v>
      </c>
      <c r="L25">
        <v>0.33</v>
      </c>
      <c r="M25" s="1"/>
      <c r="N25">
        <v>0</v>
      </c>
      <c r="O25">
        <f t="shared" si="0"/>
        <v>0.13916666666666666</v>
      </c>
      <c r="P25" s="2">
        <f t="shared" si="1"/>
        <v>0</v>
      </c>
      <c r="Q25">
        <f t="shared" si="2"/>
        <v>0.54019286679234613</v>
      </c>
      <c r="R25" s="2">
        <f t="shared" si="3"/>
        <v>0.37250000000000005</v>
      </c>
      <c r="S25" s="5"/>
      <c r="T25" s="10">
        <f t="shared" si="19"/>
        <v>1</v>
      </c>
      <c r="U25" s="16">
        <f t="shared" si="20"/>
        <v>8</v>
      </c>
      <c r="V25" s="10">
        <f t="shared" si="21"/>
        <v>3</v>
      </c>
      <c r="W25">
        <f t="shared" si="4"/>
        <v>74</v>
      </c>
      <c r="Z25" s="1"/>
      <c r="AA25" s="5"/>
      <c r="AD25" s="1"/>
      <c r="AE25" s="5"/>
      <c r="AH25" s="1"/>
      <c r="AI25" s="5"/>
      <c r="AL25" s="1"/>
      <c r="AM25" s="5"/>
      <c r="AN25" s="2"/>
      <c r="AP25" s="19" t="e">
        <f>MEDIAN(B25,#REF!,#REF!,F25,J25,M25,R25,V25,Z25,AD25,AH25,AL25)</f>
        <v>#REF!</v>
      </c>
      <c r="AQ25" t="e">
        <f>STDEV(#REF!,#REF!,F25,J25,M25,R25,V25,Z25,AD25,AH25,AL25)</f>
        <v>#REF!</v>
      </c>
      <c r="AR25" t="e">
        <f t="shared" si="5"/>
        <v>#REF!</v>
      </c>
      <c r="AS25" t="e">
        <f t="shared" si="23"/>
        <v>#REF!</v>
      </c>
      <c r="AY25" s="10" t="e">
        <f>IF(B25&lt;-0.6,1,0)+IF(#REF!&lt;-0.6,1,0)+IF(#REF!&lt;-0.6,1,0)+IF(F25&lt;-0.6,1,0)+IF(M25&lt;-0.6,1,0)+IF(R25&lt;-0.6,1,0)+IF(Z25&lt;-0.6,1,0)+IF(AD25&lt;-0.6,1,0)+IF(AH25&lt;-0.6,1,0)+IF(AL25&lt;-0.6,1,0)</f>
        <v>#REF!</v>
      </c>
      <c r="AZ25" s="15" t="e">
        <f t="shared" si="7"/>
        <v>#REF!</v>
      </c>
      <c r="BA25" s="10" t="e">
        <f>IF(B25&gt;0.6,1,0)+IF(#REF!&gt;0.6,1,0)+IF(#REF!&gt;0.6,1,0)+IF(F25&gt;0.6,1,0)+IF(M25&gt;0.6,1,0)+IF(R25&gt;0.6,1,0)+IF(Z25&gt;0.6,1,0)+IF(AD25&gt;0.6,1,0)+IF(AH25&gt;0.6,1,0)+IF(AL25&gt;0.6,1,0)</f>
        <v>#REF!</v>
      </c>
      <c r="BB25" t="e">
        <f t="shared" si="8"/>
        <v>#REF!</v>
      </c>
      <c r="BC25">
        <f t="shared" si="9"/>
        <v>-9.4675200000000181E-2</v>
      </c>
      <c r="BD25" t="e">
        <f t="shared" si="10"/>
        <v>#REF!</v>
      </c>
      <c r="BE25" s="20" t="e">
        <f t="shared" si="11"/>
        <v>#REF!</v>
      </c>
      <c r="BF25" t="e">
        <f t="shared" si="12"/>
        <v>#REF!</v>
      </c>
      <c r="BG25" s="7" t="e">
        <f>SQRT(BE25^2+#REF!^2+#REF!^2)</f>
        <v>#REF!</v>
      </c>
      <c r="BH25" s="36" t="e">
        <f>SQRT(BE25^2+#REF!^2+#REF!^2)</f>
        <v>#REF!</v>
      </c>
      <c r="BI25" s="36" t="e">
        <f>SQRT(BE25^2+#REF!^2)</f>
        <v>#REF!</v>
      </c>
      <c r="BJ25" s="7" t="e">
        <f>BF25*#REF!*#REF!</f>
        <v>#REF!</v>
      </c>
      <c r="BK25" t="e">
        <f t="shared" si="13"/>
        <v>#REF!</v>
      </c>
      <c r="BL25" t="e">
        <f t="shared" si="14"/>
        <v>#REF!</v>
      </c>
      <c r="BM25" s="2" t="e">
        <f>SQRT(BK25^2+#REF!^2+#REF!^2)</f>
        <v>#REF!</v>
      </c>
      <c r="BN25" s="7" t="e">
        <f>SQRT(BK25^2+#REF!^2+#REF!^2)</f>
        <v>#REF!</v>
      </c>
      <c r="BO25" s="7" t="e">
        <f>SQRT(BK25^2+#REF!^2)</f>
        <v>#REF!</v>
      </c>
      <c r="BP25" s="7" t="e">
        <f>BL25*#REF!*#REF!</f>
        <v>#REF!</v>
      </c>
      <c r="BQ25" t="e">
        <f t="shared" si="15"/>
        <v>#REF!</v>
      </c>
      <c r="BR25" t="e">
        <f t="shared" si="16"/>
        <v>#REF!</v>
      </c>
      <c r="BS25" s="7" t="e">
        <f>SQRT(BQ25^2+#REF!^2+#REF!^2)</f>
        <v>#REF!</v>
      </c>
      <c r="BT25" s="7" t="e">
        <f>SQRT(BQ25^2+#REF!^2+#REF!^2)</f>
        <v>#REF!</v>
      </c>
      <c r="BU25" s="7" t="e">
        <f>SQRT(BQ25^2+#REF!^2)</f>
        <v>#REF!</v>
      </c>
      <c r="BV25" s="7" t="e">
        <f>BR25*#REF!*#REF!</f>
        <v>#REF!</v>
      </c>
      <c r="BW25" t="e">
        <f t="shared" si="17"/>
        <v>#REF!</v>
      </c>
      <c r="BX25" s="7" t="e">
        <f t="shared" si="18"/>
        <v>#REF!</v>
      </c>
      <c r="BY25" s="2" t="e">
        <f>SQRT(BW25^2+#REF!^2+#REF!^2)</f>
        <v>#REF!</v>
      </c>
      <c r="BZ25" s="29" t="e">
        <f>SQRT(BW25^2+#REF!^2+#REF!^2)</f>
        <v>#REF!</v>
      </c>
      <c r="CA25" s="29" t="e">
        <f>SQRT(BW25^2+#REF!^2+#REF!^2)</f>
        <v>#REF!</v>
      </c>
      <c r="CB25" s="29" t="e">
        <f>SQRT(BW25^2+#REF!^2)</f>
        <v>#REF!</v>
      </c>
      <c r="CC25" s="7" t="e">
        <f>BX25*#REF!*#REF!</f>
        <v>#REF!</v>
      </c>
      <c r="CD25" s="17">
        <v>0.43</v>
      </c>
      <c r="CE25" s="17">
        <v>1.1399999999999999</v>
      </c>
      <c r="CF25" s="17">
        <v>0.16</v>
      </c>
      <c r="CG25" s="17">
        <v>0.4</v>
      </c>
      <c r="CH25" s="17">
        <v>1.04</v>
      </c>
      <c r="CI25" s="17">
        <v>0.18</v>
      </c>
      <c r="CJ25" s="17">
        <v>0.02</v>
      </c>
      <c r="CK25" s="17">
        <v>0.03</v>
      </c>
      <c r="CL25" s="17">
        <v>0.51</v>
      </c>
      <c r="CM25" s="17">
        <v>-0.25</v>
      </c>
      <c r="CN25" s="17">
        <v>0.22</v>
      </c>
      <c r="CO25" s="17">
        <v>-7.0000000000000007E-2</v>
      </c>
      <c r="CP25" s="17">
        <v>0.21</v>
      </c>
      <c r="CQ25" s="17">
        <v>0.43</v>
      </c>
      <c r="CR25" s="17">
        <v>1.88</v>
      </c>
      <c r="CS25" s="17">
        <v>1.88</v>
      </c>
      <c r="CT25">
        <v>0.06</v>
      </c>
      <c r="CU25">
        <v>0.91</v>
      </c>
    </row>
    <row r="26" spans="1:99">
      <c r="A26" s="47" t="s">
        <v>87</v>
      </c>
      <c r="B26">
        <v>0</v>
      </c>
      <c r="C26">
        <v>-0.33</v>
      </c>
      <c r="D26">
        <v>1</v>
      </c>
      <c r="E26">
        <v>0.33</v>
      </c>
      <c r="F26">
        <v>0</v>
      </c>
      <c r="G26">
        <v>0.33</v>
      </c>
      <c r="H26">
        <v>1</v>
      </c>
      <c r="I26">
        <v>-0.33</v>
      </c>
      <c r="J26">
        <v>0.67</v>
      </c>
      <c r="K26">
        <v>0.67</v>
      </c>
      <c r="L26">
        <v>0</v>
      </c>
      <c r="M26" s="1"/>
      <c r="N26">
        <v>0.33</v>
      </c>
      <c r="O26">
        <f t="shared" si="0"/>
        <v>0.30583333333333335</v>
      </c>
      <c r="P26" s="2">
        <f t="shared" si="1"/>
        <v>0.33</v>
      </c>
      <c r="Q26">
        <f t="shared" si="2"/>
        <v>0.45923767531011916</v>
      </c>
      <c r="R26" s="2">
        <f t="shared" si="3"/>
        <v>0.33500000000000002</v>
      </c>
      <c r="S26" s="5"/>
      <c r="T26" s="10">
        <f t="shared" si="19"/>
        <v>0</v>
      </c>
      <c r="U26" s="16">
        <f t="shared" si="20"/>
        <v>8</v>
      </c>
      <c r="V26" s="10">
        <f t="shared" si="21"/>
        <v>4</v>
      </c>
      <c r="W26">
        <f t="shared" si="4"/>
        <v>80</v>
      </c>
      <c r="Z26" s="1"/>
      <c r="AA26" s="5"/>
      <c r="AD26" s="1"/>
      <c r="AE26" s="5"/>
      <c r="AH26" s="1"/>
      <c r="AI26" s="5"/>
      <c r="AL26" s="1"/>
      <c r="AM26" s="5"/>
      <c r="AN26" s="2"/>
      <c r="AP26" s="19" t="e">
        <f>MEDIAN(B26,#REF!,#REF!,F26,J26,M26,R26,V26,Z26,AD26,AH26,AL26)</f>
        <v>#REF!</v>
      </c>
      <c r="AQ26" s="2" t="e">
        <f>STDEV(#REF!,#REF!,F26,J26,M26,R26,V26,Z26,AD26,AH26,AL26)</f>
        <v>#REF!</v>
      </c>
      <c r="AR26" t="e">
        <f t="shared" si="5"/>
        <v>#REF!</v>
      </c>
      <c r="AS26" t="e">
        <f t="shared" si="23"/>
        <v>#REF!</v>
      </c>
      <c r="AY26" s="15" t="e">
        <f>IF(B26&lt;-0.6,1,0)+IF(#REF!&lt;-0.6,1,0)+IF(#REF!&lt;-0.6,1,0)+IF(F26&lt;-0.6,1,0)+IF(M26&lt;-0.6,1,0)+IF(R26&lt;-0.6,1,0)+IF(Z26&lt;-0.6,1,0)+IF(AD26&lt;-0.6,1,0)+IF(AH26&lt;-0.6,1,0)+IF(AL26&lt;-0.6,1,0)</f>
        <v>#REF!</v>
      </c>
      <c r="AZ26" s="14" t="e">
        <f t="shared" si="7"/>
        <v>#REF!</v>
      </c>
      <c r="BA26" s="10" t="e">
        <f>IF(B26&gt;0.6,1,0)+IF(#REF!&gt;0.6,1,0)+IF(#REF!&gt;0.6,1,0)+IF(F26&gt;0.6,1,0)+IF(M26&gt;0.6,1,0)+IF(R26&gt;0.6,1,0)+IF(Z26&gt;0.6,1,0)+IF(AD26&gt;0.6,1,0)+IF(AH26&gt;0.6,1,0)+IF(AL26&gt;0.6,1,0)</f>
        <v>#REF!</v>
      </c>
      <c r="BB26" t="e">
        <f t="shared" si="8"/>
        <v>#REF!</v>
      </c>
      <c r="BC26">
        <f t="shared" si="9"/>
        <v>-0.55154639999999999</v>
      </c>
      <c r="BD26" t="e">
        <f t="shared" si="10"/>
        <v>#REF!</v>
      </c>
      <c r="BE26" s="5" t="e">
        <f t="shared" si="11"/>
        <v>#REF!</v>
      </c>
      <c r="BF26" t="e">
        <f t="shared" si="12"/>
        <v>#REF!</v>
      </c>
      <c r="BG26" s="7" t="e">
        <f>SQRT(BE26^2+#REF!^2+#REF!^2)</f>
        <v>#REF!</v>
      </c>
      <c r="BH26" s="7" t="e">
        <f>SQRT(BE26^2+#REF!^2+#REF!^2)</f>
        <v>#REF!</v>
      </c>
      <c r="BI26" s="29" t="e">
        <f>SQRT(BE26^2+#REF!^2)</f>
        <v>#REF!</v>
      </c>
      <c r="BJ26" s="7" t="e">
        <f>BF26*#REF!*#REF!</f>
        <v>#REF!</v>
      </c>
      <c r="BK26" t="e">
        <f t="shared" si="13"/>
        <v>#REF!</v>
      </c>
      <c r="BL26" t="e">
        <f t="shared" si="14"/>
        <v>#REF!</v>
      </c>
      <c r="BM26" s="2" t="e">
        <f>SQRT(BK26^2+#REF!^2+#REF!^2)</f>
        <v>#REF!</v>
      </c>
      <c r="BN26" s="32" t="e">
        <f>SQRT(BK26^2+#REF!^2+#REF!^2)</f>
        <v>#REF!</v>
      </c>
      <c r="BO26" s="31" t="e">
        <f>SQRT(BK26^2+#REF!^2)</f>
        <v>#REF!</v>
      </c>
      <c r="BP26" s="7" t="e">
        <f>BL26*#REF!*#REF!</f>
        <v>#REF!</v>
      </c>
      <c r="BQ26" t="e">
        <f t="shared" si="15"/>
        <v>#REF!</v>
      </c>
      <c r="BR26" t="e">
        <f t="shared" si="16"/>
        <v>#REF!</v>
      </c>
      <c r="BS26" s="7" t="e">
        <f>SQRT(BQ26^2+#REF!^2+#REF!^2)</f>
        <v>#REF!</v>
      </c>
      <c r="BT26" s="7" t="e">
        <f>SQRT(BQ26^2+#REF!^2+#REF!^2)</f>
        <v>#REF!</v>
      </c>
      <c r="BU26" s="7" t="e">
        <f>SQRT(BQ26^2+#REF!^2)</f>
        <v>#REF!</v>
      </c>
      <c r="BV26" s="7" t="e">
        <f>BR26*#REF!*#REF!</f>
        <v>#REF!</v>
      </c>
      <c r="BW26" t="e">
        <f t="shared" si="17"/>
        <v>#REF!</v>
      </c>
      <c r="BX26" s="7" t="e">
        <f t="shared" si="18"/>
        <v>#REF!</v>
      </c>
      <c r="BY26" s="2" t="e">
        <f>SQRT(BW26^2+#REF!^2+#REF!^2)</f>
        <v>#REF!</v>
      </c>
      <c r="BZ26" s="29" t="e">
        <f>SQRT(BW26^2+#REF!^2+#REF!^2)</f>
        <v>#REF!</v>
      </c>
      <c r="CA26" s="29" t="e">
        <f>SQRT(BW26^2+#REF!^2+#REF!^2)</f>
        <v>#REF!</v>
      </c>
      <c r="CB26" s="29" t="e">
        <f>SQRT(BW26^2+#REF!^2)</f>
        <v>#REF!</v>
      </c>
      <c r="CC26" s="7" t="e">
        <f>BX26*#REF!*#REF!</f>
        <v>#REF!</v>
      </c>
      <c r="CD26" s="17">
        <v>0.34</v>
      </c>
      <c r="CE26" s="17">
        <v>0.73</v>
      </c>
      <c r="CF26" s="17">
        <v>0.14000000000000001</v>
      </c>
      <c r="CG26" s="17">
        <v>0.41</v>
      </c>
      <c r="CH26" s="17">
        <v>0.93</v>
      </c>
      <c r="CI26" s="17">
        <v>0.21</v>
      </c>
      <c r="CJ26" s="17">
        <v>0.11</v>
      </c>
      <c r="CK26" s="17">
        <v>0.7</v>
      </c>
      <c r="CL26" s="17">
        <v>0.68</v>
      </c>
      <c r="CM26" s="17">
        <v>-0.06</v>
      </c>
      <c r="CN26" s="17">
        <v>0.2</v>
      </c>
      <c r="CO26" s="17">
        <v>-0.1</v>
      </c>
      <c r="CP26" s="17">
        <v>0.2</v>
      </c>
      <c r="CQ26" s="17">
        <v>0.43</v>
      </c>
      <c r="CR26" s="17">
        <v>2.2999999999999998</v>
      </c>
      <c r="CS26" s="17">
        <v>2.2999999999999998</v>
      </c>
      <c r="CT26">
        <v>0.06</v>
      </c>
      <c r="CU26">
        <v>0.87</v>
      </c>
    </row>
    <row r="27" spans="1:99">
      <c r="A27" s="47" t="s">
        <v>88</v>
      </c>
      <c r="B27">
        <v>0</v>
      </c>
      <c r="C27">
        <v>-1</v>
      </c>
      <c r="D27">
        <v>1</v>
      </c>
      <c r="E27">
        <v>0.67</v>
      </c>
      <c r="F27">
        <v>-1</v>
      </c>
      <c r="G27">
        <v>0.67</v>
      </c>
      <c r="H27">
        <v>0.67</v>
      </c>
      <c r="I27">
        <v>-1</v>
      </c>
      <c r="J27">
        <v>-0.33</v>
      </c>
      <c r="K27">
        <v>1</v>
      </c>
      <c r="L27">
        <v>0.67</v>
      </c>
      <c r="M27" s="1"/>
      <c r="N27">
        <v>0.33</v>
      </c>
      <c r="O27">
        <f t="shared" si="0"/>
        <v>0.14000000000000001</v>
      </c>
      <c r="P27" s="2">
        <f t="shared" si="1"/>
        <v>0.5</v>
      </c>
      <c r="Q27">
        <f t="shared" si="2"/>
        <v>0.78498407627161459</v>
      </c>
      <c r="R27" s="2">
        <f t="shared" si="3"/>
        <v>0.58374999999999999</v>
      </c>
      <c r="S27" s="5"/>
      <c r="T27" s="10">
        <f t="shared" si="19"/>
        <v>3</v>
      </c>
      <c r="U27" s="16">
        <f t="shared" si="20"/>
        <v>3</v>
      </c>
      <c r="V27" s="10">
        <f t="shared" si="21"/>
        <v>6</v>
      </c>
      <c r="W27">
        <f t="shared" si="4"/>
        <v>54</v>
      </c>
      <c r="Z27" s="1"/>
      <c r="AA27" s="5"/>
      <c r="AD27" s="1"/>
      <c r="AE27" s="5"/>
      <c r="AH27" s="1"/>
      <c r="AI27" s="5"/>
      <c r="AL27" s="1"/>
      <c r="AM27" s="5"/>
      <c r="AN27" s="2"/>
      <c r="AP27" s="19" t="e">
        <f>MEDIAN(B27,#REF!,#REF!,F27,J27,M27,R27,V27,Z27,AD27,AH27,AL27)</f>
        <v>#REF!</v>
      </c>
      <c r="AQ27" t="e">
        <f>STDEV(#REF!,#REF!,F27,J27,M27,R27,V27,Z27,AD27,AH27,AL27)</f>
        <v>#REF!</v>
      </c>
      <c r="AR27" t="e">
        <f t="shared" si="5"/>
        <v>#REF!</v>
      </c>
      <c r="AS27" t="e">
        <f t="shared" si="23"/>
        <v>#REF!</v>
      </c>
      <c r="AY27" s="15" t="e">
        <f>IF(B27&lt;-0.6,1,0)+IF(#REF!&lt;-0.6,1,0)+IF(#REF!&lt;-0.6,1,0)+IF(F27&lt;-0.6,1,0)+IF(M27&lt;-0.6,1,0)+IF(R27&lt;-0.6,1,0)+IF(Z27&lt;-0.6,1,0)+IF(AD27&lt;-0.6,1,0)+IF(AH27&lt;-0.6,1,0)+IF(AL27&lt;-0.6,1,0)</f>
        <v>#REF!</v>
      </c>
      <c r="AZ27" s="14" t="e">
        <f t="shared" si="7"/>
        <v>#REF!</v>
      </c>
      <c r="BA27" s="10" t="e">
        <f>IF(B27&gt;0.6,1,0)+IF(#REF!&gt;0.6,1,0)+IF(#REF!&gt;0.6,1,0)+IF(F27&gt;0.6,1,0)+IF(M27&gt;0.6,1,0)+IF(R27&gt;0.6,1,0)+IF(Z27&gt;0.6,1,0)+IF(AD27&gt;0.6,1,0)+IF(AH27&gt;0.6,1,0)+IF(AL27&gt;0.6,1,0)</f>
        <v>#REF!</v>
      </c>
      <c r="BB27" t="e">
        <f t="shared" si="8"/>
        <v>#REF!</v>
      </c>
      <c r="BC27">
        <f t="shared" si="9"/>
        <v>-0.56268960000000001</v>
      </c>
      <c r="BD27" t="e">
        <f t="shared" si="10"/>
        <v>#REF!</v>
      </c>
      <c r="BE27" s="5" t="e">
        <f t="shared" si="11"/>
        <v>#REF!</v>
      </c>
      <c r="BF27" t="e">
        <f t="shared" si="12"/>
        <v>#REF!</v>
      </c>
      <c r="BG27" s="7" t="e">
        <f>SQRT(BE27^2+#REF!^2+#REF!^2)</f>
        <v>#REF!</v>
      </c>
      <c r="BH27" s="7" t="e">
        <f>SQRT(BE27^2+#REF!^2+#REF!^2)</f>
        <v>#REF!</v>
      </c>
      <c r="BI27" s="29" t="e">
        <f>SQRT(BE27^2+#REF!^2)</f>
        <v>#REF!</v>
      </c>
      <c r="BJ27" s="7" t="e">
        <f>BF27*#REF!*#REF!</f>
        <v>#REF!</v>
      </c>
      <c r="BK27" t="e">
        <f t="shared" si="13"/>
        <v>#REF!</v>
      </c>
      <c r="BL27" t="e">
        <f t="shared" si="14"/>
        <v>#REF!</v>
      </c>
      <c r="BM27" s="2" t="e">
        <f>SQRT(BK27^2+#REF!^2+#REF!^2)</f>
        <v>#REF!</v>
      </c>
      <c r="BN27" s="7" t="e">
        <f>SQRT(BK27^2+#REF!^2+#REF!^2)</f>
        <v>#REF!</v>
      </c>
      <c r="BO27" s="7" t="e">
        <f>SQRT(BK27^2+#REF!^2)</f>
        <v>#REF!</v>
      </c>
      <c r="BP27" s="7" t="e">
        <f>BL27*#REF!*#REF!</f>
        <v>#REF!</v>
      </c>
      <c r="BQ27" t="e">
        <f t="shared" si="15"/>
        <v>#REF!</v>
      </c>
      <c r="BR27" t="e">
        <f t="shared" si="16"/>
        <v>#REF!</v>
      </c>
      <c r="BS27" s="7" t="e">
        <f>SQRT(BQ27^2+#REF!^2+#REF!^2)</f>
        <v>#REF!</v>
      </c>
      <c r="BT27" s="35" t="e">
        <f>SQRT(BQ27^2+#REF!^2+#REF!^2)</f>
        <v>#REF!</v>
      </c>
      <c r="BU27" s="37" t="e">
        <f>SQRT(BQ27^2+#REF!^2)</f>
        <v>#REF!</v>
      </c>
      <c r="BV27" s="7" t="e">
        <f>BR27*#REF!*#REF!</f>
        <v>#REF!</v>
      </c>
      <c r="BW27" t="e">
        <f t="shared" si="17"/>
        <v>#REF!</v>
      </c>
      <c r="BX27" s="7" t="e">
        <f t="shared" si="18"/>
        <v>#REF!</v>
      </c>
      <c r="BY27" s="2" t="e">
        <f>SQRT(BW27^2+#REF!^2+#REF!^2)</f>
        <v>#REF!</v>
      </c>
      <c r="BZ27" s="29" t="e">
        <f>SQRT(BW27^2+#REF!^2+#REF!^2)</f>
        <v>#REF!</v>
      </c>
      <c r="CA27" s="29" t="e">
        <f>SQRT(BW27^2+#REF!^2+#REF!^2)</f>
        <v>#REF!</v>
      </c>
      <c r="CB27" s="29" t="e">
        <f>SQRT(BW27^2+#REF!^2)</f>
        <v>#REF!</v>
      </c>
      <c r="CC27" s="7" t="e">
        <f>BX27*#REF!*#REF!</f>
        <v>#REF!</v>
      </c>
      <c r="CD27" s="17">
        <v>0.2</v>
      </c>
      <c r="CE27" s="17">
        <v>0.72</v>
      </c>
      <c r="CF27" s="17">
        <v>0.13</v>
      </c>
      <c r="CG27" s="17">
        <v>0.3</v>
      </c>
      <c r="CH27" s="17">
        <v>0.88</v>
      </c>
      <c r="CI27" s="17">
        <v>0.2</v>
      </c>
      <c r="CJ27" s="17">
        <v>0.16</v>
      </c>
      <c r="CK27" s="17">
        <v>0.56000000000000005</v>
      </c>
      <c r="CL27" s="17">
        <v>0.69</v>
      </c>
      <c r="CM27" s="17">
        <v>-0.11</v>
      </c>
      <c r="CN27" s="17">
        <v>0.17</v>
      </c>
      <c r="CO27" s="17">
        <v>-7.0000000000000007E-2</v>
      </c>
      <c r="CP27" s="17">
        <v>0.17</v>
      </c>
      <c r="CQ27" s="17">
        <v>0.46</v>
      </c>
      <c r="CR27" s="17">
        <v>2.35</v>
      </c>
      <c r="CS27" s="17">
        <v>2.35</v>
      </c>
      <c r="CT27">
        <v>0.26</v>
      </c>
      <c r="CU27">
        <v>0.64</v>
      </c>
    </row>
    <row r="28" spans="1:99">
      <c r="A28" s="47" t="s">
        <v>89</v>
      </c>
      <c r="B28">
        <v>0</v>
      </c>
      <c r="C28">
        <v>-1</v>
      </c>
      <c r="D28">
        <v>1</v>
      </c>
      <c r="E28">
        <v>1</v>
      </c>
      <c r="F28">
        <v>-1</v>
      </c>
      <c r="G28">
        <v>-0.33</v>
      </c>
      <c r="H28">
        <v>1</v>
      </c>
      <c r="I28">
        <v>-1</v>
      </c>
      <c r="J28">
        <v>1</v>
      </c>
      <c r="K28">
        <v>1</v>
      </c>
      <c r="L28">
        <v>0.67</v>
      </c>
      <c r="M28" s="1"/>
      <c r="N28">
        <v>0.33</v>
      </c>
      <c r="O28">
        <f t="shared" si="0"/>
        <v>0.2225</v>
      </c>
      <c r="P28" s="2">
        <f t="shared" si="1"/>
        <v>0.5</v>
      </c>
      <c r="Q28">
        <f t="shared" si="2"/>
        <v>0.85666504539405597</v>
      </c>
      <c r="R28" s="2">
        <f t="shared" si="3"/>
        <v>0.74875000000000003</v>
      </c>
      <c r="S28" s="5"/>
      <c r="T28" s="10">
        <f t="shared" si="19"/>
        <v>3</v>
      </c>
      <c r="U28" s="16">
        <f t="shared" si="20"/>
        <v>3</v>
      </c>
      <c r="V28" s="10">
        <f t="shared" si="21"/>
        <v>6</v>
      </c>
      <c r="W28">
        <f t="shared" si="4"/>
        <v>54</v>
      </c>
      <c r="Z28" s="1"/>
      <c r="AA28" s="5"/>
      <c r="AD28" s="1"/>
      <c r="AE28" s="5"/>
      <c r="AH28" s="1"/>
      <c r="AI28" s="5"/>
      <c r="AL28" s="1"/>
      <c r="AM28" s="5"/>
      <c r="AN28" s="2"/>
      <c r="AP28" s="19" t="e">
        <f>MEDIAN(B28,#REF!,#REF!,F28,J28,M28,R28,V28,Z28,AD28,AH28,AL28)</f>
        <v>#REF!</v>
      </c>
      <c r="AQ28" t="e">
        <f>STDEV(#REF!,#REF!,F28,J28,M28,R28,V28,Z28,AD28,AH28,AL28)</f>
        <v>#REF!</v>
      </c>
      <c r="AR28" t="e">
        <f t="shared" si="5"/>
        <v>#REF!</v>
      </c>
      <c r="AS28" t="e">
        <f t="shared" si="23"/>
        <v>#REF!</v>
      </c>
      <c r="AY28" s="10" t="e">
        <f>IF(B28&lt;-0.6,1,0)+IF(#REF!&lt;-0.6,1,0)+IF(#REF!&lt;-0.6,1,0)+IF(F28&lt;-0.6,1,0)+IF(M28&lt;-0.6,1,0)+IF(R28&lt;-0.6,1,0)+IF(Z28&lt;-0.6,1,0)+IF(AD28&lt;-0.6,1,0)+IF(AH28&lt;-0.6,1,0)+IF(AL28&lt;-0.6,1,0)</f>
        <v>#REF!</v>
      </c>
      <c r="AZ28" s="14" t="e">
        <f t="shared" si="7"/>
        <v>#REF!</v>
      </c>
      <c r="BA28" s="10" t="e">
        <f>IF(B28&gt;0.6,1,0)+IF(#REF!&gt;0.6,1,0)+IF(#REF!&gt;0.6,1,0)+IF(F28&gt;0.6,1,0)+IF(M28&gt;0.6,1,0)+IF(R28&gt;0.6,1,0)+IF(Z28&gt;0.6,1,0)+IF(AD28&gt;0.6,1,0)+IF(AH28&gt;0.6,1,0)+IF(AL28&gt;0.6,1,0)</f>
        <v>#REF!</v>
      </c>
      <c r="BB28" t="e">
        <f t="shared" si="8"/>
        <v>#REF!</v>
      </c>
      <c r="BC28">
        <f t="shared" si="9"/>
        <v>-0.57383280000000003</v>
      </c>
      <c r="BD28" t="e">
        <f t="shared" si="10"/>
        <v>#REF!</v>
      </c>
      <c r="BE28" s="21" t="e">
        <f t="shared" si="11"/>
        <v>#REF!</v>
      </c>
      <c r="BF28" t="e">
        <f t="shared" si="12"/>
        <v>#REF!</v>
      </c>
      <c r="BG28" s="7" t="e">
        <f>SQRT(BE28^2+#REF!^2+#REF!^2)</f>
        <v>#REF!</v>
      </c>
      <c r="BH28" s="7" t="e">
        <f>SQRT(BE28^2+#REF!^2+#REF!^2)</f>
        <v>#REF!</v>
      </c>
      <c r="BI28" s="29" t="e">
        <f>SQRT(BE28^2+#REF!^2)</f>
        <v>#REF!</v>
      </c>
      <c r="BJ28" s="7" t="e">
        <f>BF28*#REF!*#REF!</f>
        <v>#REF!</v>
      </c>
      <c r="BK28" t="e">
        <f t="shared" si="13"/>
        <v>#REF!</v>
      </c>
      <c r="BL28" t="e">
        <f t="shared" si="14"/>
        <v>#REF!</v>
      </c>
      <c r="BM28" s="2" t="e">
        <f>SQRT(BK28^2+#REF!^2+#REF!^2)</f>
        <v>#REF!</v>
      </c>
      <c r="BN28" s="7" t="e">
        <f>SQRT(BK28^2+#REF!^2+#REF!^2)</f>
        <v>#REF!</v>
      </c>
      <c r="BO28" s="7" t="e">
        <f>SQRT(BK28^2+#REF!^2)</f>
        <v>#REF!</v>
      </c>
      <c r="BP28" s="7" t="e">
        <f>BL28*#REF!*#REF!</f>
        <v>#REF!</v>
      </c>
      <c r="BQ28" t="e">
        <f t="shared" si="15"/>
        <v>#REF!</v>
      </c>
      <c r="BR28" t="e">
        <f t="shared" si="16"/>
        <v>#REF!</v>
      </c>
      <c r="BS28" s="7" t="e">
        <f>SQRT(BQ28^2+#REF!^2+#REF!^2)</f>
        <v>#REF!</v>
      </c>
      <c r="BT28" s="35" t="e">
        <f>SQRT(BQ28^2+#REF!^2+#REF!^2)</f>
        <v>#REF!</v>
      </c>
      <c r="BU28" s="37" t="e">
        <f>SQRT(BQ28^2+#REF!^2)</f>
        <v>#REF!</v>
      </c>
      <c r="BV28" s="7" t="e">
        <f>BR28*#REF!*#REF!</f>
        <v>#REF!</v>
      </c>
      <c r="BW28" t="e">
        <f t="shared" si="17"/>
        <v>#REF!</v>
      </c>
      <c r="BX28" s="7" t="e">
        <f t="shared" si="18"/>
        <v>#REF!</v>
      </c>
      <c r="BY28" s="2" t="e">
        <f>SQRT(BW28^2+#REF!^2+#REF!^2)</f>
        <v>#REF!</v>
      </c>
      <c r="BZ28" s="29" t="e">
        <f>SQRT(BW28^2+#REF!^2+#REF!^2)</f>
        <v>#REF!</v>
      </c>
      <c r="CA28" s="29" t="e">
        <f>SQRT(BW28^2+#REF!^2+#REF!^2)</f>
        <v>#REF!</v>
      </c>
      <c r="CB28" s="29" t="e">
        <f>SQRT(BW28^2+#REF!^2)</f>
        <v>#REF!</v>
      </c>
      <c r="CC28" s="7" t="e">
        <f>BX28*#REF!*#REF!</f>
        <v>#REF!</v>
      </c>
      <c r="CD28" s="17">
        <v>0.28999999999999998</v>
      </c>
      <c r="CE28" s="17">
        <v>0.71</v>
      </c>
      <c r="CF28" s="17">
        <v>0.15</v>
      </c>
      <c r="CG28" s="17">
        <v>0.33</v>
      </c>
      <c r="CH28" s="17">
        <v>0.93</v>
      </c>
      <c r="CI28" s="17">
        <v>0.21</v>
      </c>
      <c r="CJ28" s="17">
        <v>0.06</v>
      </c>
      <c r="CK28" s="17">
        <v>0.75</v>
      </c>
      <c r="CL28" s="17">
        <v>0.85</v>
      </c>
      <c r="CM28" s="17">
        <v>-0.24</v>
      </c>
      <c r="CN28" s="17">
        <v>0.24</v>
      </c>
      <c r="CO28" s="17">
        <v>-0.06</v>
      </c>
      <c r="CP28" s="17">
        <v>0.19</v>
      </c>
      <c r="CQ28" s="17">
        <v>0.42</v>
      </c>
      <c r="CR28" s="17">
        <v>1.34</v>
      </c>
      <c r="CS28" s="17">
        <v>1.27</v>
      </c>
      <c r="CT28">
        <v>0.15</v>
      </c>
      <c r="CU28">
        <v>0.77</v>
      </c>
    </row>
    <row r="29" spans="1:99">
      <c r="A29" s="47" t="s">
        <v>90</v>
      </c>
      <c r="B29">
        <v>0</v>
      </c>
      <c r="C29">
        <v>-0.33</v>
      </c>
      <c r="D29">
        <v>1</v>
      </c>
      <c r="E29">
        <v>0.33</v>
      </c>
      <c r="F29">
        <v>-1</v>
      </c>
      <c r="G29">
        <v>-0.33</v>
      </c>
      <c r="H29">
        <v>0.67</v>
      </c>
      <c r="I29">
        <v>-1</v>
      </c>
      <c r="J29">
        <v>-1</v>
      </c>
      <c r="K29">
        <v>1</v>
      </c>
      <c r="L29">
        <v>0.67</v>
      </c>
      <c r="M29" s="1"/>
      <c r="N29">
        <v>0.33</v>
      </c>
      <c r="O29">
        <f t="shared" si="0"/>
        <v>2.8333333333333346E-2</v>
      </c>
      <c r="P29" s="2">
        <f t="shared" si="1"/>
        <v>0.16500000000000001</v>
      </c>
      <c r="Q29">
        <f t="shared" si="2"/>
        <v>0.75821361026288547</v>
      </c>
      <c r="R29" s="2">
        <f t="shared" si="3"/>
        <v>0.58374999999999999</v>
      </c>
      <c r="S29" s="5"/>
      <c r="T29" s="10">
        <f t="shared" si="19"/>
        <v>3</v>
      </c>
      <c r="U29" s="16">
        <f t="shared" si="20"/>
        <v>5</v>
      </c>
      <c r="V29" s="10">
        <f t="shared" si="21"/>
        <v>4</v>
      </c>
      <c r="W29">
        <f t="shared" si="4"/>
        <v>50</v>
      </c>
      <c r="Z29" s="1"/>
      <c r="AA29" s="5"/>
      <c r="AD29" s="1"/>
      <c r="AE29" s="5"/>
      <c r="AH29" s="1"/>
      <c r="AI29" s="5"/>
      <c r="AL29" s="1"/>
      <c r="AM29" s="5"/>
      <c r="AN29" s="2"/>
      <c r="AP29" s="19" t="e">
        <f>MEDIAN(B29,#REF!,#REF!,F29,J29,M29,R29,V29,Z29,AD29,AH29,AL29)</f>
        <v>#REF!</v>
      </c>
      <c r="AQ29" t="e">
        <f>STDEV(#REF!,#REF!,F29,J29,M29,R29,V29,Z29,AD29,AH29,AL29)</f>
        <v>#REF!</v>
      </c>
      <c r="AR29" t="e">
        <f t="shared" si="5"/>
        <v>#REF!</v>
      </c>
      <c r="AS29" t="e">
        <f t="shared" si="23"/>
        <v>#REF!</v>
      </c>
      <c r="AY29" s="10" t="e">
        <f>IF(B29&lt;-0.6,1,0)+IF(#REF!&lt;-0.6,1,0)+IF(#REF!&lt;-0.6,1,0)+IF(F29&lt;-0.6,1,0)+IF(M29&lt;-0.6,1,0)+IF(R29&lt;-0.6,1,0)+IF(Z29&lt;-0.6,1,0)+IF(AD29&lt;-0.6,1,0)+IF(AH29&lt;-0.6,1,0)+IF(AL29&lt;-0.6,1,0)</f>
        <v>#REF!</v>
      </c>
      <c r="AZ29" s="14" t="e">
        <f t="shared" si="7"/>
        <v>#REF!</v>
      </c>
      <c r="BA29" s="10" t="e">
        <f>IF(B29&gt;0.6,1,0)+IF(#REF!&gt;0.6,1,0)+IF(#REF!&gt;0.6,1,0)+IF(F29&gt;0.6,1,0)+IF(M29&gt;0.6,1,0)+IF(R29&gt;0.6,1,0)+IF(Z29&gt;0.6,1,0)+IF(AD29&gt;0.6,1,0)+IF(AH29&gt;0.6,1,0)+IF(AL29&gt;0.6,1,0)</f>
        <v>#REF!</v>
      </c>
      <c r="BB29" t="e">
        <f t="shared" si="8"/>
        <v>#REF!</v>
      </c>
      <c r="BC29">
        <f t="shared" si="9"/>
        <v>-0.45125760000000004</v>
      </c>
      <c r="BD29" t="e">
        <f t="shared" si="10"/>
        <v>#REF!</v>
      </c>
      <c r="BE29" s="21" t="e">
        <f t="shared" si="11"/>
        <v>#REF!</v>
      </c>
      <c r="BF29" t="e">
        <f t="shared" si="12"/>
        <v>#REF!</v>
      </c>
      <c r="BG29" s="7" t="e">
        <f>SQRT(BE29^2+#REF!^2+#REF!^2)</f>
        <v>#REF!</v>
      </c>
      <c r="BH29" s="7" t="e">
        <f>SQRT(BE29^2+#REF!^2+#REF!^2)</f>
        <v>#REF!</v>
      </c>
      <c r="BI29" s="29" t="e">
        <f>SQRT(BE29^2+#REF!^2)</f>
        <v>#REF!</v>
      </c>
      <c r="BJ29" s="7" t="e">
        <f>BF29*#REF!*#REF!</f>
        <v>#REF!</v>
      </c>
      <c r="BK29" t="e">
        <f t="shared" si="13"/>
        <v>#REF!</v>
      </c>
      <c r="BL29" t="e">
        <f t="shared" si="14"/>
        <v>#REF!</v>
      </c>
      <c r="BM29" s="2" t="e">
        <f>SQRT(BK29^2+#REF!^2+#REF!^2)</f>
        <v>#REF!</v>
      </c>
      <c r="BN29" s="7" t="e">
        <f>SQRT(BK29^2+#REF!^2+#REF!^2)</f>
        <v>#REF!</v>
      </c>
      <c r="BO29" s="7" t="e">
        <f>SQRT(BK29^2+#REF!^2)</f>
        <v>#REF!</v>
      </c>
      <c r="BP29" s="7" t="e">
        <f>BL29*#REF!*#REF!</f>
        <v>#REF!</v>
      </c>
      <c r="BQ29" t="e">
        <f t="shared" si="15"/>
        <v>#REF!</v>
      </c>
      <c r="BR29" t="e">
        <f t="shared" si="16"/>
        <v>#REF!</v>
      </c>
      <c r="BS29" s="7" t="e">
        <f>SQRT(BQ29^2+#REF!^2+#REF!^2)</f>
        <v>#REF!</v>
      </c>
      <c r="BT29" s="35" t="e">
        <f>SQRT(BQ29^2+#REF!^2+#REF!^2)</f>
        <v>#REF!</v>
      </c>
      <c r="BU29" s="37" t="e">
        <f>SQRT(BQ29^2+#REF!^2)</f>
        <v>#REF!</v>
      </c>
      <c r="BV29" s="7" t="e">
        <f>BR29*#REF!*#REF!</f>
        <v>#REF!</v>
      </c>
      <c r="BW29" t="e">
        <f t="shared" si="17"/>
        <v>#REF!</v>
      </c>
      <c r="BX29" s="7" t="e">
        <f t="shared" si="18"/>
        <v>#REF!</v>
      </c>
      <c r="BY29" s="2" t="e">
        <f>SQRT(BW29^2+#REF!^2+#REF!^2)</f>
        <v>#REF!</v>
      </c>
      <c r="BZ29" s="29" t="e">
        <f>SQRT(BW29^2+#REF!^2+#REF!^2)</f>
        <v>#REF!</v>
      </c>
      <c r="CA29" s="29" t="e">
        <f>SQRT(BW29^2+#REF!^2+#REF!^2)</f>
        <v>#REF!</v>
      </c>
      <c r="CB29" s="29" t="e">
        <f>SQRT(BW29^2+#REF!^2)</f>
        <v>#REF!</v>
      </c>
      <c r="CC29" s="7" t="e">
        <f>BX29*#REF!*#REF!</f>
        <v>#REF!</v>
      </c>
      <c r="CD29" s="17">
        <v>0.33</v>
      </c>
      <c r="CE29" s="17">
        <v>0.82</v>
      </c>
      <c r="CF29" s="17">
        <v>0.16</v>
      </c>
      <c r="CG29" s="17">
        <v>0.38</v>
      </c>
      <c r="CH29" s="17">
        <v>0.93</v>
      </c>
      <c r="CI29" s="17">
        <v>0.2</v>
      </c>
      <c r="CJ29" s="17">
        <v>0.02</v>
      </c>
      <c r="CK29" s="17">
        <v>0.45</v>
      </c>
      <c r="CL29" s="17">
        <v>0.63</v>
      </c>
      <c r="CM29" s="17">
        <v>-0.4</v>
      </c>
      <c r="CN29" s="17">
        <v>0.15</v>
      </c>
      <c r="CO29" s="17">
        <v>-0.06</v>
      </c>
      <c r="CP29" s="17">
        <v>0.13</v>
      </c>
      <c r="CQ29" s="17">
        <v>0.31</v>
      </c>
      <c r="CR29" s="17">
        <v>3.06</v>
      </c>
      <c r="CS29" s="17">
        <v>3.06</v>
      </c>
      <c r="CT29">
        <v>0.17</v>
      </c>
      <c r="CU29">
        <v>0.81</v>
      </c>
    </row>
    <row r="30" spans="1:99">
      <c r="A30" s="47" t="s">
        <v>91</v>
      </c>
      <c r="B30">
        <v>0</v>
      </c>
      <c r="C30">
        <v>-1</v>
      </c>
      <c r="D30">
        <v>0.67</v>
      </c>
      <c r="E30">
        <v>1</v>
      </c>
      <c r="F30">
        <v>-1</v>
      </c>
      <c r="G30">
        <v>-0.33</v>
      </c>
      <c r="H30">
        <v>1</v>
      </c>
      <c r="I30">
        <v>-0.67</v>
      </c>
      <c r="J30">
        <v>0.67</v>
      </c>
      <c r="K30">
        <v>0.67</v>
      </c>
      <c r="L30">
        <v>0.67</v>
      </c>
      <c r="M30" s="1"/>
      <c r="N30">
        <v>0.67</v>
      </c>
      <c r="O30">
        <f t="shared" si="0"/>
        <v>0.19583333333333333</v>
      </c>
      <c r="P30" s="2">
        <f t="shared" si="1"/>
        <v>0.67</v>
      </c>
      <c r="Q30">
        <f t="shared" si="2"/>
        <v>0.75931139058938657</v>
      </c>
      <c r="R30" s="2">
        <f t="shared" si="3"/>
        <v>0.54249999999999998</v>
      </c>
      <c r="S30" s="5"/>
      <c r="T30" s="10">
        <f t="shared" si="19"/>
        <v>3</v>
      </c>
      <c r="U30" s="16">
        <f t="shared" si="20"/>
        <v>2</v>
      </c>
      <c r="V30" s="10">
        <f t="shared" si="21"/>
        <v>7</v>
      </c>
      <c r="W30">
        <f t="shared" si="4"/>
        <v>62</v>
      </c>
      <c r="Z30" s="1"/>
      <c r="AA30" s="5"/>
      <c r="AD30" s="1"/>
      <c r="AE30" s="5"/>
      <c r="AH30" s="1"/>
      <c r="AI30" s="5"/>
      <c r="AL30" s="1"/>
      <c r="AM30" s="5"/>
      <c r="AN30" s="2"/>
      <c r="AP30" s="19" t="e">
        <f>MEDIAN(B30,#REF!,#REF!,F30,J30,M30,R30,V30,Z30,AD30,AH30,AL30)</f>
        <v>#REF!</v>
      </c>
      <c r="AQ30" t="e">
        <f>STDEV(#REF!,#REF!,F30,J30,M30,R30,V30,Z30,AD30,AH30,AL30)</f>
        <v>#REF!</v>
      </c>
      <c r="AR30" t="e">
        <f t="shared" si="5"/>
        <v>#REF!</v>
      </c>
      <c r="AS30" t="e">
        <f t="shared" si="23"/>
        <v>#REF!</v>
      </c>
      <c r="AY30" s="10" t="e">
        <f>IF(B30&lt;-0.6,1,0)+IF(#REF!&lt;-0.6,1,0)+IF(#REF!&lt;-0.6,1,0)+IF(F30&lt;-0.6,1,0)+IF(M30&lt;-0.6,1,0)+IF(R30&lt;-0.6,1,0)+IF(Z30&lt;-0.6,1,0)+IF(AD30&lt;-0.6,1,0)+IF(AH30&lt;-0.6,1,0)+IF(AL30&lt;-0.6,1,0)</f>
        <v>#REF!</v>
      </c>
      <c r="AZ30" s="15" t="e">
        <f t="shared" si="7"/>
        <v>#REF!</v>
      </c>
      <c r="BA30" s="10" t="e">
        <f>IF(B30&gt;0.6,1,0)+IF(#REF!&gt;0.6,1,0)+IF(#REF!&gt;0.6,1,0)+IF(F30&gt;0.6,1,0)+IF(M30&gt;0.6,1,0)+IF(R30&gt;0.6,1,0)+IF(Z30&gt;0.6,1,0)+IF(AD30&gt;0.6,1,0)+IF(AH30&gt;0.6,1,0)+IF(AL30&gt;0.6,1,0)</f>
        <v>#REF!</v>
      </c>
      <c r="BB30" t="e">
        <f t="shared" si="8"/>
        <v>#REF!</v>
      </c>
      <c r="BC30">
        <f t="shared" si="9"/>
        <v>-0.31753920000000013</v>
      </c>
      <c r="BD30" t="e">
        <f t="shared" si="10"/>
        <v>#REF!</v>
      </c>
      <c r="BE30" s="1" t="e">
        <f t="shared" si="11"/>
        <v>#REF!</v>
      </c>
      <c r="BF30" t="e">
        <f t="shared" si="12"/>
        <v>#REF!</v>
      </c>
      <c r="BG30" s="7" t="e">
        <f>SQRT(BE30^2+#REF!^2+#REF!^2)</f>
        <v>#REF!</v>
      </c>
      <c r="BH30" s="7" t="e">
        <f>SQRT(BE30^2+#REF!^2+#REF!^2)</f>
        <v>#REF!</v>
      </c>
      <c r="BI30" s="29" t="e">
        <f>SQRT(BE30^2+#REF!^2)</f>
        <v>#REF!</v>
      </c>
      <c r="BJ30" s="7" t="e">
        <f>BF30*#REF!*#REF!</f>
        <v>#REF!</v>
      </c>
      <c r="BK30" t="e">
        <f t="shared" si="13"/>
        <v>#REF!</v>
      </c>
      <c r="BL30" t="e">
        <f t="shared" si="14"/>
        <v>#REF!</v>
      </c>
      <c r="BM30" s="2" t="e">
        <f>SQRT(BK30^2+#REF!^2+#REF!^2)</f>
        <v>#REF!</v>
      </c>
      <c r="BN30" s="31" t="e">
        <f>SQRT(BK30^2+#REF!^2+#REF!^2)</f>
        <v>#REF!</v>
      </c>
      <c r="BO30" s="31" t="e">
        <f>SQRT(BK30^2+#REF!^2)</f>
        <v>#REF!</v>
      </c>
      <c r="BP30" s="7" t="e">
        <f>BL30*#REF!*#REF!</f>
        <v>#REF!</v>
      </c>
      <c r="BQ30" t="e">
        <f t="shared" si="15"/>
        <v>#REF!</v>
      </c>
      <c r="BR30" t="e">
        <f t="shared" si="16"/>
        <v>#REF!</v>
      </c>
      <c r="BS30" s="7" t="e">
        <f>SQRT(BQ30^2+#REF!^2+#REF!^2)</f>
        <v>#REF!</v>
      </c>
      <c r="BT30" s="7" t="e">
        <f>SQRT(BQ30^2+#REF!^2+#REF!^2)</f>
        <v>#REF!</v>
      </c>
      <c r="BU30" s="7" t="e">
        <f>SQRT(BQ30^2+#REF!^2)</f>
        <v>#REF!</v>
      </c>
      <c r="BV30" s="7" t="e">
        <f>BR30*#REF!*#REF!</f>
        <v>#REF!</v>
      </c>
      <c r="BW30" t="e">
        <f t="shared" si="17"/>
        <v>#REF!</v>
      </c>
      <c r="BX30" s="7" t="e">
        <f t="shared" si="18"/>
        <v>#REF!</v>
      </c>
      <c r="BY30" s="2" t="e">
        <f>SQRT(BW30^2+#REF!^2+#REF!^2)</f>
        <v>#REF!</v>
      </c>
      <c r="BZ30" s="29" t="e">
        <f>SQRT(BW30^2+#REF!^2+#REF!^2)</f>
        <v>#REF!</v>
      </c>
      <c r="CA30" s="29" t="e">
        <f>SQRT(BW30^2+#REF!^2+#REF!^2)</f>
        <v>#REF!</v>
      </c>
      <c r="CB30" s="29" t="e">
        <f>SQRT(BW30^2+#REF!^2)</f>
        <v>#REF!</v>
      </c>
      <c r="CC30" s="7" t="e">
        <f>BX30*#REF!*#REF!</f>
        <v>#REF!</v>
      </c>
      <c r="CD30" s="17">
        <v>0.35</v>
      </c>
      <c r="CE30" s="17">
        <v>0.94</v>
      </c>
      <c r="CF30" s="17">
        <v>0.13</v>
      </c>
      <c r="CG30" s="17">
        <v>0.47</v>
      </c>
      <c r="CH30" s="17">
        <v>1.05</v>
      </c>
      <c r="CI30" s="17">
        <v>0.21</v>
      </c>
      <c r="CJ30" s="17">
        <v>0.09</v>
      </c>
      <c r="CK30" s="17">
        <v>0.38</v>
      </c>
      <c r="CL30" s="17">
        <v>0.5</v>
      </c>
      <c r="CM30" s="17">
        <v>-0.32</v>
      </c>
      <c r="CN30" s="17">
        <v>0.17</v>
      </c>
      <c r="CO30" s="17">
        <v>-0.04</v>
      </c>
      <c r="CP30" s="17">
        <v>0.15</v>
      </c>
      <c r="CQ30" s="17">
        <v>0.31</v>
      </c>
      <c r="CR30" s="17">
        <v>2.3199999999999998</v>
      </c>
      <c r="CS30" s="17">
        <v>2.3199999999999998</v>
      </c>
      <c r="CT30">
        <v>-0.05</v>
      </c>
      <c r="CU30">
        <v>1</v>
      </c>
    </row>
    <row r="31" spans="1:99">
      <c r="A31" s="47" t="s">
        <v>92</v>
      </c>
      <c r="B31">
        <v>0</v>
      </c>
      <c r="C31">
        <v>-0.67</v>
      </c>
      <c r="D31">
        <v>1</v>
      </c>
      <c r="E31">
        <v>1</v>
      </c>
      <c r="F31">
        <v>-0.67</v>
      </c>
      <c r="G31">
        <v>-0.67</v>
      </c>
      <c r="H31">
        <v>-0.33</v>
      </c>
      <c r="I31">
        <v>-0.33</v>
      </c>
      <c r="J31">
        <v>0</v>
      </c>
      <c r="K31">
        <v>0.67</v>
      </c>
      <c r="L31">
        <v>0.33</v>
      </c>
      <c r="M31" s="1"/>
      <c r="N31">
        <v>0.33</v>
      </c>
      <c r="O31">
        <f t="shared" si="0"/>
        <v>5.5E-2</v>
      </c>
      <c r="P31" s="2">
        <f t="shared" si="1"/>
        <v>0</v>
      </c>
      <c r="Q31">
        <f t="shared" si="2"/>
        <v>0.61753910439302995</v>
      </c>
      <c r="R31" s="2">
        <f t="shared" si="3"/>
        <v>0.41500000000000004</v>
      </c>
      <c r="S31" s="5"/>
      <c r="T31" s="10">
        <f t="shared" si="19"/>
        <v>3</v>
      </c>
      <c r="U31" s="16">
        <f t="shared" si="20"/>
        <v>6</v>
      </c>
      <c r="V31" s="10">
        <f t="shared" si="21"/>
        <v>3</v>
      </c>
      <c r="W31" s="6">
        <f t="shared" si="4"/>
        <v>54</v>
      </c>
      <c r="Z31" s="1"/>
      <c r="AA31" s="5"/>
      <c r="AD31" s="1"/>
      <c r="AE31" s="5"/>
      <c r="AH31" s="1"/>
      <c r="AI31" s="5"/>
      <c r="AL31" s="1"/>
      <c r="AM31" s="5"/>
      <c r="AN31" s="2"/>
      <c r="AP31" s="19" t="e">
        <f>MEDIAN(B31,#REF!,#REF!,F31,J31,M31,R31,V31,Z31,AD31,AH31,AL31)</f>
        <v>#REF!</v>
      </c>
      <c r="AQ31" t="e">
        <f>STDEV(#REF!,#REF!,F31,J31,M31,R31,V31,Z31,AD31,AH31,AL31)</f>
        <v>#REF!</v>
      </c>
      <c r="AR31" t="e">
        <f t="shared" si="5"/>
        <v>#REF!</v>
      </c>
      <c r="AS31" t="e">
        <f t="shared" si="23"/>
        <v>#REF!</v>
      </c>
      <c r="AY31" s="10" t="e">
        <f>IF(B31&lt;-0.6,1,0)+IF(#REF!&lt;-0.6,1,0)+IF(#REF!&lt;-0.6,1,0)+IF(F31&lt;-0.6,1,0)+IF(M31&lt;-0.6,1,0)+IF(R31&lt;-0.6,1,0)+IF(Z31&lt;-0.6,1,0)+IF(AD31&lt;-0.6,1,0)+IF(AH31&lt;-0.6,1,0)+IF(AL31&lt;-0.6,1,0)</f>
        <v>#REF!</v>
      </c>
      <c r="AZ31" s="14" t="e">
        <f t="shared" si="7"/>
        <v>#REF!</v>
      </c>
      <c r="BA31" s="10" t="e">
        <f>IF(B31&gt;0.6,1,0)+IF(#REF!&gt;0.6,1,0)+IF(#REF!&gt;0.6,1,0)+IF(F31&gt;0.6,1,0)+IF(M31&gt;0.6,1,0)+IF(R31&gt;0.6,1,0)+IF(Z31&gt;0.6,1,0)+IF(AD31&gt;0.6,1,0)+IF(AH31&gt;0.6,1,0)+IF(AL31&gt;0.6,1,0)</f>
        <v>#REF!</v>
      </c>
      <c r="BB31" s="6" t="e">
        <f t="shared" si="8"/>
        <v>#REF!</v>
      </c>
      <c r="BC31">
        <f t="shared" si="9"/>
        <v>-0.40668480000000007</v>
      </c>
      <c r="BD31" t="e">
        <f t="shared" si="10"/>
        <v>#REF!</v>
      </c>
      <c r="BE31" s="1" t="e">
        <f t="shared" si="11"/>
        <v>#REF!</v>
      </c>
      <c r="BF31" t="e">
        <f t="shared" si="12"/>
        <v>#REF!</v>
      </c>
      <c r="BG31" s="7" t="e">
        <f>SQRT(BE31^2+#REF!^2+#REF!^2)</f>
        <v>#REF!</v>
      </c>
      <c r="BH31" s="7" t="e">
        <f>SQRT(BE31^2+#REF!^2+#REF!^2)</f>
        <v>#REF!</v>
      </c>
      <c r="BI31" s="29" t="e">
        <f>SQRT(BE31^2+#REF!^2)</f>
        <v>#REF!</v>
      </c>
      <c r="BJ31" s="7" t="e">
        <f>BF31*#REF!*#REF!</f>
        <v>#REF!</v>
      </c>
      <c r="BK31" t="e">
        <f t="shared" si="13"/>
        <v>#REF!</v>
      </c>
      <c r="BL31" t="e">
        <f t="shared" si="14"/>
        <v>#REF!</v>
      </c>
      <c r="BM31" s="2" t="e">
        <f>SQRT(BK31^2+#REF!^2+#REF!^2)</f>
        <v>#REF!</v>
      </c>
      <c r="BN31" s="31" t="e">
        <f>SQRT(BK31^2+#REF!^2+#REF!^2)</f>
        <v>#REF!</v>
      </c>
      <c r="BO31" s="31" t="e">
        <f>SQRT(BK31^2+#REF!^2)</f>
        <v>#REF!</v>
      </c>
      <c r="BP31" s="7" t="e">
        <f>BL31*#REF!*#REF!</f>
        <v>#REF!</v>
      </c>
      <c r="BQ31" t="e">
        <f t="shared" si="15"/>
        <v>#REF!</v>
      </c>
      <c r="BR31" t="e">
        <f t="shared" si="16"/>
        <v>#REF!</v>
      </c>
      <c r="BS31" s="7" t="e">
        <f>SQRT(BQ31^2+#REF!^2+#REF!^2)</f>
        <v>#REF!</v>
      </c>
      <c r="BT31" s="7" t="e">
        <f>SQRT(BQ31^2+#REF!^2+#REF!^2)</f>
        <v>#REF!</v>
      </c>
      <c r="BU31" s="7" t="e">
        <f>SQRT(BQ31^2+#REF!^2)</f>
        <v>#REF!</v>
      </c>
      <c r="BV31" s="7" t="e">
        <f>BR31*#REF!*#REF!</f>
        <v>#REF!</v>
      </c>
      <c r="BW31" t="e">
        <f t="shared" si="17"/>
        <v>#REF!</v>
      </c>
      <c r="BX31" s="7" t="e">
        <f t="shared" si="18"/>
        <v>#REF!</v>
      </c>
      <c r="BY31" s="2" t="e">
        <f>SQRT(BW31^2+#REF!^2+#REF!^2)</f>
        <v>#REF!</v>
      </c>
      <c r="BZ31" s="29" t="e">
        <f>SQRT(BW31^2+#REF!^2+#REF!^2)</f>
        <v>#REF!</v>
      </c>
      <c r="CA31" s="29" t="e">
        <f>SQRT(BW31^2+#REF!^2+#REF!^2)</f>
        <v>#REF!</v>
      </c>
      <c r="CB31" s="29" t="e">
        <f>SQRT(BW31^2+#REF!^2)</f>
        <v>#REF!</v>
      </c>
      <c r="CC31" s="7" t="e">
        <f>BX31*#REF!*#REF!</f>
        <v>#REF!</v>
      </c>
      <c r="CD31" s="17">
        <v>0.18</v>
      </c>
      <c r="CE31" s="17">
        <v>0.86</v>
      </c>
      <c r="CF31" s="17">
        <v>0.11</v>
      </c>
      <c r="CG31" s="17">
        <v>0.3</v>
      </c>
      <c r="CH31" s="17">
        <v>0.93</v>
      </c>
      <c r="CI31" s="17">
        <v>0.2</v>
      </c>
      <c r="CJ31" s="17">
        <v>0.19</v>
      </c>
      <c r="CK31" s="17">
        <v>0.3</v>
      </c>
      <c r="CL31" s="17">
        <v>0.55000000000000004</v>
      </c>
      <c r="CM31" s="17">
        <v>-7.0000000000000007E-2</v>
      </c>
      <c r="CN31" s="17">
        <v>0.19</v>
      </c>
      <c r="CO31" s="17">
        <v>-7.0000000000000007E-2</v>
      </c>
      <c r="CP31" s="17">
        <v>0.18</v>
      </c>
      <c r="CQ31" s="17">
        <v>0.38</v>
      </c>
      <c r="CR31" s="17">
        <v>2.09</v>
      </c>
      <c r="CS31" s="17">
        <v>2.09</v>
      </c>
      <c r="CT31">
        <v>-0.08</v>
      </c>
      <c r="CU31">
        <v>0.71</v>
      </c>
    </row>
    <row r="32" spans="1:99">
      <c r="A32" s="47" t="s">
        <v>93</v>
      </c>
      <c r="B32">
        <v>0</v>
      </c>
      <c r="C32">
        <v>-1</v>
      </c>
      <c r="D32">
        <v>1</v>
      </c>
      <c r="E32">
        <v>0.67</v>
      </c>
      <c r="F32">
        <v>-1</v>
      </c>
      <c r="G32">
        <v>-0.33</v>
      </c>
      <c r="H32">
        <v>1</v>
      </c>
      <c r="I32">
        <v>-1</v>
      </c>
      <c r="J32">
        <v>-0.67</v>
      </c>
      <c r="K32">
        <v>1</v>
      </c>
      <c r="L32">
        <v>0.33</v>
      </c>
      <c r="M32" s="1"/>
      <c r="N32">
        <v>0.67</v>
      </c>
      <c r="O32">
        <f t="shared" si="0"/>
        <v>5.5833333333333325E-2</v>
      </c>
      <c r="P32" s="2">
        <f t="shared" si="1"/>
        <v>0.16500000000000001</v>
      </c>
      <c r="Q32">
        <f t="shared" si="2"/>
        <v>0.8272128266692077</v>
      </c>
      <c r="R32" s="2">
        <f t="shared" si="3"/>
        <v>0.75250000000000006</v>
      </c>
      <c r="S32" s="5"/>
      <c r="T32" s="10">
        <f t="shared" si="19"/>
        <v>4</v>
      </c>
      <c r="U32" s="16">
        <f t="shared" si="20"/>
        <v>3</v>
      </c>
      <c r="V32" s="10">
        <f t="shared" si="21"/>
        <v>5</v>
      </c>
      <c r="W32">
        <f t="shared" si="4"/>
        <v>50</v>
      </c>
      <c r="Z32" s="1"/>
      <c r="AA32" s="5"/>
      <c r="AD32" s="1"/>
      <c r="AE32" s="5"/>
      <c r="AH32" s="1"/>
      <c r="AI32" s="5"/>
      <c r="AL32" s="1"/>
      <c r="AM32" s="5"/>
      <c r="AN32" s="2"/>
      <c r="AP32" s="19" t="e">
        <f>MEDIAN(B32,#REF!,#REF!,F32,J32,M32,R32,V32,Z32,AD32,AH32,AL32)</f>
        <v>#REF!</v>
      </c>
      <c r="AQ32" t="e">
        <f>STDEV(#REF!,#REF!,F32,J32,M32,R32,V32,Z32,AD32,AH32,AL32)</f>
        <v>#REF!</v>
      </c>
      <c r="AR32" t="e">
        <f t="shared" si="5"/>
        <v>#REF!</v>
      </c>
      <c r="AS32" t="e">
        <f t="shared" si="23"/>
        <v>#REF!</v>
      </c>
      <c r="AY32" s="10" t="e">
        <f>IF(B32&lt;-0.6,1,0)+IF(#REF!&lt;-0.6,1,0)+IF(#REF!&lt;-0.6,1,0)+IF(F32&lt;-0.6,1,0)+IF(M32&lt;-0.6,1,0)+IF(R32&lt;-0.6,1,0)+IF(Z32&lt;-0.6,1,0)+IF(AD32&lt;-0.6,1,0)+IF(AH32&lt;-0.6,1,0)+IF(AL32&lt;-0.6,1,0)</f>
        <v>#REF!</v>
      </c>
      <c r="AZ32" s="14" t="e">
        <f t="shared" si="7"/>
        <v>#REF!</v>
      </c>
      <c r="BA32" s="10" t="e">
        <f>IF(B32&gt;0.6,1,0)+IF(#REF!&gt;0.6,1,0)+IF(#REF!&gt;0.6,1,0)+IF(F32&gt;0.6,1,0)+IF(M32&gt;0.6,1,0)+IF(R32&gt;0.6,1,0)+IF(Z32&gt;0.6,1,0)+IF(AD32&gt;0.6,1,0)+IF(AH32&gt;0.6,1,0)+IF(AL32&gt;0.6,1,0)</f>
        <v>#REF!</v>
      </c>
      <c r="BB32" t="e">
        <f t="shared" si="8"/>
        <v>#REF!</v>
      </c>
      <c r="BC32">
        <f t="shared" si="9"/>
        <v>-0.20610719999999993</v>
      </c>
      <c r="BD32" t="e">
        <f t="shared" si="10"/>
        <v>#REF!</v>
      </c>
      <c r="BE32" s="20" t="e">
        <f t="shared" si="11"/>
        <v>#REF!</v>
      </c>
      <c r="BF32" t="e">
        <f t="shared" si="12"/>
        <v>#REF!</v>
      </c>
      <c r="BG32" s="7" t="e">
        <f>SQRT(BE32^2+#REF!^2+#REF!^2)</f>
        <v>#REF!</v>
      </c>
      <c r="BH32" s="7" t="e">
        <f>SQRT(BE32^2+#REF!^2+#REF!^2)</f>
        <v>#REF!</v>
      </c>
      <c r="BI32" s="29" t="e">
        <f>SQRT(BE32^2+#REF!^2)</f>
        <v>#REF!</v>
      </c>
      <c r="BJ32" s="7" t="e">
        <f>BF32*#REF!*#REF!</f>
        <v>#REF!</v>
      </c>
      <c r="BK32" t="e">
        <f t="shared" si="13"/>
        <v>#REF!</v>
      </c>
      <c r="BL32" t="e">
        <f t="shared" si="14"/>
        <v>#REF!</v>
      </c>
      <c r="BM32" s="2" t="e">
        <f>SQRT(BK32^2+#REF!^2+#REF!^2)</f>
        <v>#REF!</v>
      </c>
      <c r="BN32" s="31" t="e">
        <f>SQRT(BK32^2+#REF!^2+#REF!^2)</f>
        <v>#REF!</v>
      </c>
      <c r="BO32" s="31" t="e">
        <f>SQRT(BK32^2+#REF!^2)</f>
        <v>#REF!</v>
      </c>
      <c r="BP32" s="7" t="e">
        <f>BL32*#REF!*#REF!</f>
        <v>#REF!</v>
      </c>
      <c r="BQ32" t="e">
        <f t="shared" si="15"/>
        <v>#REF!</v>
      </c>
      <c r="BR32" t="e">
        <f t="shared" si="16"/>
        <v>#REF!</v>
      </c>
      <c r="BS32" s="7" t="e">
        <f>SQRT(BQ32^2+#REF!^2+#REF!^2)</f>
        <v>#REF!</v>
      </c>
      <c r="BT32" s="7" t="e">
        <f>SQRT(BQ32^2+#REF!^2+#REF!^2)</f>
        <v>#REF!</v>
      </c>
      <c r="BU32" s="7" t="e">
        <f>SQRT(BQ32^2+#REF!^2)</f>
        <v>#REF!</v>
      </c>
      <c r="BV32" s="7" t="e">
        <f>BR32*#REF!*#REF!</f>
        <v>#REF!</v>
      </c>
      <c r="BW32" t="e">
        <f t="shared" si="17"/>
        <v>#REF!</v>
      </c>
      <c r="BX32" s="7" t="e">
        <f t="shared" si="18"/>
        <v>#REF!</v>
      </c>
      <c r="BY32" s="2" t="e">
        <f>SQRT(BW32^2+#REF!^2+#REF!^2)</f>
        <v>#REF!</v>
      </c>
      <c r="BZ32" s="29" t="e">
        <f>SQRT(BW32^2+#REF!^2+#REF!^2)</f>
        <v>#REF!</v>
      </c>
      <c r="CA32" s="29" t="e">
        <f>SQRT(BW32^2+#REF!^2+#REF!^2)</f>
        <v>#REF!</v>
      </c>
      <c r="CB32" s="29" t="e">
        <f>SQRT(BW32^2+#REF!^2)</f>
        <v>#REF!</v>
      </c>
      <c r="CC32" s="7" t="e">
        <f>BX32*#REF!*#REF!</f>
        <v>#REF!</v>
      </c>
      <c r="CD32" s="17">
        <v>0.35</v>
      </c>
      <c r="CE32" s="17">
        <v>1.04</v>
      </c>
      <c r="CF32" s="17">
        <v>0.1</v>
      </c>
      <c r="CG32" s="17">
        <v>0.39</v>
      </c>
      <c r="CH32" s="17">
        <v>1.05</v>
      </c>
      <c r="CI32" s="17">
        <v>0.16</v>
      </c>
      <c r="CJ32" s="17">
        <v>0.06</v>
      </c>
      <c r="CK32" s="17">
        <v>0.15</v>
      </c>
      <c r="CL32" s="17">
        <v>0.64</v>
      </c>
      <c r="CM32" s="17">
        <v>0.1</v>
      </c>
      <c r="CN32" s="17">
        <v>0.19</v>
      </c>
      <c r="CO32" s="17">
        <v>-7.0000000000000007E-2</v>
      </c>
      <c r="CP32" s="17">
        <v>0.14000000000000001</v>
      </c>
      <c r="CQ32" s="17">
        <v>0.35</v>
      </c>
      <c r="CR32" s="17">
        <v>1</v>
      </c>
      <c r="CS32" s="17">
        <v>1.06</v>
      </c>
      <c r="CT32">
        <v>-0.06</v>
      </c>
      <c r="CU32">
        <v>0.91</v>
      </c>
    </row>
    <row r="33" spans="1:99">
      <c r="A33" s="47" t="s">
        <v>94</v>
      </c>
      <c r="B33">
        <v>0</v>
      </c>
      <c r="C33">
        <v>-0.33</v>
      </c>
      <c r="D33">
        <v>-0.67</v>
      </c>
      <c r="E33">
        <v>0</v>
      </c>
      <c r="F33">
        <v>-0.33</v>
      </c>
      <c r="G33">
        <v>-0.33</v>
      </c>
      <c r="H33">
        <v>1</v>
      </c>
      <c r="I33">
        <v>0</v>
      </c>
      <c r="J33">
        <v>-1</v>
      </c>
      <c r="K33">
        <v>0.33</v>
      </c>
      <c r="L33">
        <v>-0.33</v>
      </c>
      <c r="M33" s="1"/>
      <c r="N33">
        <v>-0.33</v>
      </c>
      <c r="O33">
        <f t="shared" si="0"/>
        <v>-0.16583333333333336</v>
      </c>
      <c r="P33" s="2">
        <f t="shared" si="1"/>
        <v>-0.33</v>
      </c>
      <c r="Q33">
        <f t="shared" si="2"/>
        <v>0.50202242494884153</v>
      </c>
      <c r="R33" s="2">
        <f t="shared" si="3"/>
        <v>0.16500000000000001</v>
      </c>
      <c r="S33" s="5"/>
      <c r="T33" s="10">
        <f t="shared" si="19"/>
        <v>2</v>
      </c>
      <c r="U33" s="16">
        <f t="shared" si="20"/>
        <v>9</v>
      </c>
      <c r="V33" s="10">
        <f t="shared" si="21"/>
        <v>1</v>
      </c>
      <c r="W33">
        <f t="shared" si="4"/>
        <v>86</v>
      </c>
      <c r="Z33" s="1"/>
      <c r="AA33" s="5"/>
      <c r="AD33" s="1"/>
      <c r="AE33" s="5"/>
      <c r="AH33" s="1"/>
      <c r="AI33" s="5"/>
      <c r="AL33" s="1"/>
      <c r="AM33" s="5"/>
      <c r="AN33" s="2"/>
      <c r="AP33" s="19" t="e">
        <f>MEDIAN(B33,#REF!,#REF!,F33,J33,M33,R33,V33,Z33,AD33,AH33,AL33)</f>
        <v>#REF!</v>
      </c>
      <c r="AQ33" t="e">
        <f>STDEV(#REF!,#REF!,F33,J33,M33,R33,V33,Z33,AD33,AH33,AL33)</f>
        <v>#REF!</v>
      </c>
      <c r="AR33" t="e">
        <f t="shared" si="5"/>
        <v>#REF!</v>
      </c>
      <c r="AS33" t="e">
        <f t="shared" si="23"/>
        <v>#REF!</v>
      </c>
      <c r="AY33" s="10" t="e">
        <f>IF(B33&lt;-0.6,1,0)+IF(#REF!&lt;-0.6,1,0)+IF(#REF!&lt;-0.6,1,0)+IF(F33&lt;-0.6,1,0)+IF(M33&lt;-0.6,1,0)+IF(R33&lt;-0.6,1,0)+IF(Z33&lt;-0.6,1,0)+IF(AD33&lt;-0.6,1,0)+IF(AH33&lt;-0.6,1,0)+IF(AL33&lt;-0.6,1,0)</f>
        <v>#REF!</v>
      </c>
      <c r="AZ33" s="15" t="e">
        <f t="shared" si="7"/>
        <v>#REF!</v>
      </c>
      <c r="BA33" s="10" t="e">
        <f>IF(B33&gt;0.6,1,0)+IF(#REF!&gt;0.6,1,0)+IF(#REF!&gt;0.6,1,0)+IF(F33&gt;0.6,1,0)+IF(M33&gt;0.6,1,0)+IF(R33&gt;0.6,1,0)+IF(Z33&gt;0.6,1,0)+IF(AD33&gt;0.6,1,0)+IF(AH33&gt;0.6,1,0)+IF(AL33&gt;0.6,1,0)</f>
        <v>#REF!</v>
      </c>
      <c r="BB33" t="e">
        <f t="shared" si="8"/>
        <v>#REF!</v>
      </c>
      <c r="BC33">
        <f t="shared" si="9"/>
        <v>-0.27296640000000005</v>
      </c>
      <c r="BD33" t="e">
        <f t="shared" si="10"/>
        <v>#REF!</v>
      </c>
      <c r="BE33" s="5" t="e">
        <f t="shared" si="11"/>
        <v>#REF!</v>
      </c>
      <c r="BF33" t="e">
        <f t="shared" si="12"/>
        <v>#REF!</v>
      </c>
      <c r="BG33" s="7" t="e">
        <f>SQRT(BE33^2+#REF!^2+#REF!^2)</f>
        <v>#REF!</v>
      </c>
      <c r="BH33" s="36" t="e">
        <f>SQRT(BE33^2+#REF!^2+#REF!^2)</f>
        <v>#REF!</v>
      </c>
      <c r="BI33" s="36" t="e">
        <f>SQRT(BE33^2+#REF!^2)</f>
        <v>#REF!</v>
      </c>
      <c r="BJ33" s="7" t="e">
        <f>BF33*#REF!*#REF!</f>
        <v>#REF!</v>
      </c>
      <c r="BK33" t="e">
        <f t="shared" si="13"/>
        <v>#REF!</v>
      </c>
      <c r="BL33" t="e">
        <f t="shared" si="14"/>
        <v>#REF!</v>
      </c>
      <c r="BM33" s="2" t="e">
        <f>SQRT(BK33^2+#REF!^2+#REF!^2)</f>
        <v>#REF!</v>
      </c>
      <c r="BN33" s="7" t="e">
        <f>SQRT(BK33^2+#REF!^2+#REF!^2)</f>
        <v>#REF!</v>
      </c>
      <c r="BO33" s="7" t="e">
        <f>SQRT(BK33^2+#REF!^2)</f>
        <v>#REF!</v>
      </c>
      <c r="BP33" s="7" t="e">
        <f>BL33*#REF!*#REF!</f>
        <v>#REF!</v>
      </c>
      <c r="BQ33" t="e">
        <f t="shared" si="15"/>
        <v>#REF!</v>
      </c>
      <c r="BR33" t="e">
        <f t="shared" si="16"/>
        <v>#REF!</v>
      </c>
      <c r="BS33" s="7" t="e">
        <f>SQRT(BQ33^2+#REF!^2+#REF!^2)</f>
        <v>#REF!</v>
      </c>
      <c r="BT33" s="7" t="e">
        <f>SQRT(BQ33^2+#REF!^2+#REF!^2)</f>
        <v>#REF!</v>
      </c>
      <c r="BU33" s="7" t="e">
        <f>SQRT(BQ33^2+#REF!^2)</f>
        <v>#REF!</v>
      </c>
      <c r="BV33" s="7" t="e">
        <f>BR33*#REF!*#REF!</f>
        <v>#REF!</v>
      </c>
      <c r="BW33" t="e">
        <f t="shared" si="17"/>
        <v>#REF!</v>
      </c>
      <c r="BX33" s="7" t="e">
        <f t="shared" si="18"/>
        <v>#REF!</v>
      </c>
      <c r="BY33" s="2" t="e">
        <f>SQRT(BW33^2+#REF!^2+#REF!^2)</f>
        <v>#REF!</v>
      </c>
      <c r="BZ33" s="29" t="e">
        <f>SQRT(BW33^2+#REF!^2+#REF!^2)</f>
        <v>#REF!</v>
      </c>
      <c r="CA33" s="29" t="e">
        <f>SQRT(BW33^2+#REF!^2+#REF!^2)</f>
        <v>#REF!</v>
      </c>
      <c r="CB33" s="29" t="e">
        <f>SQRT(BW33^2+#REF!^2)</f>
        <v>#REF!</v>
      </c>
      <c r="CC33" s="7" t="e">
        <f>BX33*#REF!*#REF!</f>
        <v>#REF!</v>
      </c>
      <c r="CD33" s="17">
        <v>0.43</v>
      </c>
      <c r="CE33" s="17">
        <v>0.98</v>
      </c>
      <c r="CF33" s="17">
        <v>0.13</v>
      </c>
      <c r="CG33" s="17">
        <v>0.44</v>
      </c>
      <c r="CH33" s="17">
        <v>1.0900000000000001</v>
      </c>
      <c r="CI33" s="17">
        <v>0.17</v>
      </c>
      <c r="CJ33" s="17">
        <v>0.05</v>
      </c>
      <c r="CK33" s="17">
        <v>0.34</v>
      </c>
      <c r="CL33" s="17">
        <v>0.8</v>
      </c>
      <c r="CM33" s="17">
        <v>0.21</v>
      </c>
      <c r="CN33" s="17">
        <v>0.21</v>
      </c>
      <c r="CO33" s="17">
        <v>-0.04</v>
      </c>
      <c r="CP33" s="17">
        <v>0.21</v>
      </c>
      <c r="CQ33" s="17">
        <v>0.33</v>
      </c>
      <c r="CR33" s="17">
        <v>2.2999999999999998</v>
      </c>
      <c r="CS33" s="17">
        <v>2.1800000000000002</v>
      </c>
      <c r="CT33">
        <v>0.11</v>
      </c>
      <c r="CU33">
        <v>0.99</v>
      </c>
    </row>
    <row r="34" spans="1:99">
      <c r="A34" s="47" t="s">
        <v>95</v>
      </c>
      <c r="B34">
        <v>0</v>
      </c>
      <c r="C34">
        <v>-0.33</v>
      </c>
      <c r="D34">
        <v>0.67</v>
      </c>
      <c r="E34">
        <v>0.33</v>
      </c>
      <c r="F34">
        <v>-0.33</v>
      </c>
      <c r="G34">
        <v>-0.33</v>
      </c>
      <c r="H34">
        <v>1</v>
      </c>
      <c r="I34">
        <v>0.33</v>
      </c>
      <c r="J34">
        <v>-0.33</v>
      </c>
      <c r="K34">
        <v>0.67</v>
      </c>
      <c r="L34">
        <v>1</v>
      </c>
      <c r="M34" s="1"/>
      <c r="N34">
        <v>0.33</v>
      </c>
      <c r="O34">
        <f t="shared" si="0"/>
        <v>0.25083333333333335</v>
      </c>
      <c r="P34" s="2">
        <f t="shared" si="1"/>
        <v>0.33</v>
      </c>
      <c r="Q34">
        <f t="shared" si="2"/>
        <v>0.51390586922533044</v>
      </c>
      <c r="R34" s="2">
        <f t="shared" si="3"/>
        <v>0.5</v>
      </c>
      <c r="S34" s="5"/>
      <c r="T34" s="10">
        <f t="shared" si="19"/>
        <v>0</v>
      </c>
      <c r="U34" s="16">
        <f t="shared" si="20"/>
        <v>8</v>
      </c>
      <c r="V34" s="10">
        <f t="shared" si="21"/>
        <v>4</v>
      </c>
      <c r="W34">
        <f t="shared" si="4"/>
        <v>80</v>
      </c>
      <c r="Z34" s="1"/>
      <c r="AA34" s="5"/>
      <c r="AD34" s="1"/>
      <c r="AE34" s="5"/>
      <c r="AH34" s="1"/>
      <c r="AI34" s="5"/>
      <c r="AL34" s="1"/>
      <c r="AM34" s="5"/>
      <c r="AN34" s="2"/>
      <c r="AP34" s="19" t="e">
        <f>MEDIAN(B34,#REF!,#REF!,F34,J34,M34,R34,V34,Z34,AD34,AH34,AL34)</f>
        <v>#REF!</v>
      </c>
      <c r="AQ34" t="e">
        <f>STDEV(#REF!,#REF!,F34,J34,M34,R34,V34,Z34,AD34,AH34,AL34)</f>
        <v>#REF!</v>
      </c>
      <c r="AR34" t="e">
        <f t="shared" si="5"/>
        <v>#REF!</v>
      </c>
      <c r="AS34" t="e">
        <f t="shared" si="23"/>
        <v>#REF!</v>
      </c>
      <c r="AY34" s="15" t="e">
        <f>IF(B34&lt;-0.6,1,0)+IF(#REF!&lt;-0.6,1,0)+IF(#REF!&lt;-0.6,1,0)+IF(F34&lt;-0.6,1,0)+IF(M34&lt;-0.6,1,0)+IF(R34&lt;-0.6,1,0)+IF(Z34&lt;-0.6,1,0)+IF(AD34&lt;-0.6,1,0)+IF(AH34&lt;-0.6,1,0)+IF(AL34&lt;-0.6,1,0)</f>
        <v>#REF!</v>
      </c>
      <c r="AZ34" s="14" t="e">
        <f t="shared" si="7"/>
        <v>#REF!</v>
      </c>
      <c r="BA34" s="10" t="e">
        <f>IF(B34&gt;0.6,1,0)+IF(#REF!&gt;0.6,1,0)+IF(#REF!&gt;0.6,1,0)+IF(F34&gt;0.6,1,0)+IF(M34&gt;0.6,1,0)+IF(R34&gt;0.6,1,0)+IF(Z34&gt;0.6,1,0)+IF(AD34&gt;0.6,1,0)+IF(AH34&gt;0.6,1,0)+IF(AL34&gt;0.6,1,0)</f>
        <v>#REF!</v>
      </c>
      <c r="BB34" t="e">
        <f t="shared" si="8"/>
        <v>#REF!</v>
      </c>
      <c r="BC34">
        <f t="shared" si="9"/>
        <v>-5.5296000000000234E-3</v>
      </c>
      <c r="BD34" t="e">
        <f t="shared" si="10"/>
        <v>#REF!</v>
      </c>
      <c r="BE34" s="21" t="e">
        <f t="shared" si="11"/>
        <v>#REF!</v>
      </c>
      <c r="BF34" t="e">
        <f t="shared" si="12"/>
        <v>#REF!</v>
      </c>
      <c r="BG34" s="7" t="e">
        <f>SQRT(BE34^2+#REF!^2+#REF!^2)</f>
        <v>#REF!</v>
      </c>
      <c r="BH34" s="36" t="e">
        <f>SQRT(BE34^2+#REF!^2+#REF!^2)</f>
        <v>#REF!</v>
      </c>
      <c r="BI34" s="36" t="e">
        <f>SQRT(BE34^2+#REF!^2)</f>
        <v>#REF!</v>
      </c>
      <c r="BJ34" s="7" t="e">
        <f>BF34*#REF!*#REF!</f>
        <v>#REF!</v>
      </c>
      <c r="BK34" t="e">
        <f t="shared" si="13"/>
        <v>#REF!</v>
      </c>
      <c r="BL34" t="e">
        <f t="shared" si="14"/>
        <v>#REF!</v>
      </c>
      <c r="BM34" s="2" t="e">
        <f>SQRT(BK34^2+#REF!^2+#REF!^2)</f>
        <v>#REF!</v>
      </c>
      <c r="BN34" s="7" t="e">
        <f>SQRT(BK34^2+#REF!^2+#REF!^2)</f>
        <v>#REF!</v>
      </c>
      <c r="BO34" s="7" t="e">
        <f>SQRT(BK34^2+#REF!^2)</f>
        <v>#REF!</v>
      </c>
      <c r="BP34" s="7" t="e">
        <f>BL34*#REF!*#REF!</f>
        <v>#REF!</v>
      </c>
      <c r="BQ34" t="e">
        <f t="shared" si="15"/>
        <v>#REF!</v>
      </c>
      <c r="BR34" t="e">
        <f t="shared" si="16"/>
        <v>#REF!</v>
      </c>
      <c r="BS34" s="7" t="e">
        <f>SQRT(BQ34^2+#REF!^2+#REF!^2)</f>
        <v>#REF!</v>
      </c>
      <c r="BT34" s="7" t="e">
        <f>SQRT(BQ34^2+#REF!^2+#REF!^2)</f>
        <v>#REF!</v>
      </c>
      <c r="BU34" s="7" t="e">
        <f>SQRT(BQ34^2+#REF!^2)</f>
        <v>#REF!</v>
      </c>
      <c r="BV34" s="7" t="e">
        <f>BR34*#REF!*#REF!</f>
        <v>#REF!</v>
      </c>
      <c r="BW34" t="e">
        <f t="shared" si="17"/>
        <v>#REF!</v>
      </c>
      <c r="BX34" s="7" t="e">
        <f t="shared" si="18"/>
        <v>#REF!</v>
      </c>
      <c r="BY34" s="2" t="e">
        <f>SQRT(BW34^2+#REF!^2+#REF!^2)</f>
        <v>#REF!</v>
      </c>
      <c r="BZ34" s="29" t="e">
        <f>SQRT(BW34^2+#REF!^2+#REF!^2)</f>
        <v>#REF!</v>
      </c>
      <c r="CA34" s="29" t="e">
        <f>SQRT(BW34^2+#REF!^2+#REF!^2)</f>
        <v>#REF!</v>
      </c>
      <c r="CB34" s="29" t="e">
        <f>SQRT(BW34^2+#REF!^2)</f>
        <v>#REF!</v>
      </c>
      <c r="CC34" s="7" t="e">
        <f>BX34*#REF!*#REF!</f>
        <v>#REF!</v>
      </c>
      <c r="CD34" s="17">
        <v>0.49</v>
      </c>
      <c r="CE34" s="17">
        <v>1.22</v>
      </c>
      <c r="CF34" s="17">
        <v>0.1</v>
      </c>
      <c r="CG34" s="17">
        <v>0.42</v>
      </c>
      <c r="CH34" s="17">
        <v>1.1100000000000001</v>
      </c>
      <c r="CI34" s="17">
        <v>0.14000000000000001</v>
      </c>
      <c r="CJ34" s="17">
        <v>-0.08</v>
      </c>
      <c r="CK34" s="17">
        <v>-0.05</v>
      </c>
      <c r="CL34" s="17">
        <v>0.45</v>
      </c>
      <c r="CM34" s="17">
        <v>-0.3</v>
      </c>
      <c r="CN34" s="17">
        <v>0.2</v>
      </c>
      <c r="CO34" s="17">
        <v>-0.03</v>
      </c>
      <c r="CP34" s="17">
        <v>0.2</v>
      </c>
      <c r="CQ34" s="17">
        <v>0.32</v>
      </c>
      <c r="CR34" s="17">
        <v>2.0299999999999998</v>
      </c>
      <c r="CS34" s="17">
        <v>2.02</v>
      </c>
      <c r="CT34">
        <v>0.1</v>
      </c>
      <c r="CU34">
        <v>0.92</v>
      </c>
    </row>
    <row r="35" spans="1:99">
      <c r="A35" s="47" t="s">
        <v>96</v>
      </c>
      <c r="B35">
        <v>-0.33</v>
      </c>
      <c r="C35">
        <v>0</v>
      </c>
      <c r="D35">
        <v>1</v>
      </c>
      <c r="E35">
        <v>1</v>
      </c>
      <c r="F35">
        <v>-1</v>
      </c>
      <c r="G35">
        <v>-0.67</v>
      </c>
      <c r="H35">
        <v>1</v>
      </c>
      <c r="I35">
        <v>0</v>
      </c>
      <c r="J35">
        <v>-0.33</v>
      </c>
      <c r="K35">
        <v>1</v>
      </c>
      <c r="L35">
        <v>1</v>
      </c>
      <c r="M35" s="1"/>
      <c r="N35">
        <v>0.67</v>
      </c>
      <c r="O35">
        <f t="shared" si="0"/>
        <v>0.27833333333333332</v>
      </c>
      <c r="P35" s="2">
        <f t="shared" si="1"/>
        <v>0.33500000000000002</v>
      </c>
      <c r="Q35">
        <f t="shared" si="2"/>
        <v>0.74990706494912163</v>
      </c>
      <c r="R35" s="2">
        <f t="shared" si="3"/>
        <v>0.66500000000000004</v>
      </c>
      <c r="S35" s="5"/>
      <c r="T35" s="10">
        <f t="shared" si="19"/>
        <v>2</v>
      </c>
      <c r="U35" s="16">
        <f t="shared" si="20"/>
        <v>4</v>
      </c>
      <c r="V35" s="10">
        <f t="shared" si="21"/>
        <v>6</v>
      </c>
      <c r="W35" s="6">
        <f t="shared" si="4"/>
        <v>56</v>
      </c>
      <c r="Z35" s="1"/>
      <c r="AA35" s="5"/>
      <c r="AD35" s="1"/>
      <c r="AE35" s="5"/>
      <c r="AH35" s="1"/>
      <c r="AI35" s="5"/>
      <c r="AL35" s="1"/>
      <c r="AM35" s="5"/>
      <c r="AN35" s="2"/>
      <c r="AP35" s="19" t="e">
        <f>MEDIAN(B35,#REF!,#REF!,F35,J35,M35,R35,V35,Z35,AD35,AH35,AL35)</f>
        <v>#REF!</v>
      </c>
      <c r="AQ35" t="e">
        <f>STDEV(#REF!,#REF!,F35,J35,M35,R35,V35,Z35,AD35,AH35,AL35)</f>
        <v>#REF!</v>
      </c>
      <c r="AR35" t="e">
        <f t="shared" si="5"/>
        <v>#REF!</v>
      </c>
      <c r="AS35" t="e">
        <f t="shared" si="23"/>
        <v>#REF!</v>
      </c>
      <c r="AY35" s="10" t="e">
        <f>IF(B35&lt;-0.6,1,0)+IF(#REF!&lt;-0.6,1,0)+IF(#REF!&lt;-0.6,1,0)+IF(F35&lt;-0.6,1,0)+IF(M35&lt;-0.6,1,0)+IF(R35&lt;-0.6,1,0)+IF(Z35&lt;-0.6,1,0)+IF(AD35&lt;-0.6,1,0)+IF(AH35&lt;-0.6,1,0)+IF(AL35&lt;-0.6,1,0)</f>
        <v>#REF!</v>
      </c>
      <c r="AZ35" s="15" t="e">
        <f t="shared" si="7"/>
        <v>#REF!</v>
      </c>
      <c r="BA35" s="10" t="e">
        <f>IF(B35&gt;0.6,1,0)+IF(#REF!&gt;0.6,1,0)+IF(#REF!&gt;0.6,1,0)+IF(F35&gt;0.6,1,0)+IF(M35&gt;0.6,1,0)+IF(R35&gt;0.6,1,0)+IF(Z35&gt;0.6,1,0)+IF(AD35&gt;0.6,1,0)+IF(AH35&gt;0.6,1,0)+IF(AL35&gt;0.6,1,0)</f>
        <v>#REF!</v>
      </c>
      <c r="BB35" s="6" t="e">
        <f t="shared" si="8"/>
        <v>#REF!</v>
      </c>
      <c r="BC35">
        <f t="shared" si="9"/>
        <v>-0.1169616</v>
      </c>
      <c r="BD35" t="e">
        <f t="shared" si="10"/>
        <v>#REF!</v>
      </c>
      <c r="BE35" s="1" t="e">
        <f t="shared" si="11"/>
        <v>#REF!</v>
      </c>
      <c r="BF35" t="e">
        <f t="shared" si="12"/>
        <v>#REF!</v>
      </c>
      <c r="BG35" s="7" t="e">
        <f>SQRT(BE35^2+#REF!^2+#REF!^2)</f>
        <v>#REF!</v>
      </c>
      <c r="BH35" s="36" t="e">
        <f>SQRT(BE35^2+#REF!^2+#REF!^2)</f>
        <v>#REF!</v>
      </c>
      <c r="BI35" s="36" t="e">
        <f>SQRT(BE35^2+#REF!^2)</f>
        <v>#REF!</v>
      </c>
      <c r="BJ35" s="7" t="e">
        <f>BF35*#REF!*#REF!</f>
        <v>#REF!</v>
      </c>
      <c r="BK35" t="e">
        <f t="shared" si="13"/>
        <v>#REF!</v>
      </c>
      <c r="BL35" t="e">
        <f t="shared" si="14"/>
        <v>#REF!</v>
      </c>
      <c r="BM35" s="2" t="e">
        <f>SQRT(BK35^2+#REF!^2+#REF!^2)</f>
        <v>#REF!</v>
      </c>
      <c r="BN35" s="7" t="e">
        <f>SQRT(BK35^2+#REF!^2+#REF!^2)</f>
        <v>#REF!</v>
      </c>
      <c r="BO35" s="7" t="e">
        <f>SQRT(BK35^2+#REF!^2)</f>
        <v>#REF!</v>
      </c>
      <c r="BP35" s="7" t="e">
        <f>BL35*#REF!*#REF!</f>
        <v>#REF!</v>
      </c>
      <c r="BQ35" t="e">
        <f t="shared" si="15"/>
        <v>#REF!</v>
      </c>
      <c r="BR35" t="e">
        <f t="shared" si="16"/>
        <v>#REF!</v>
      </c>
      <c r="BS35" s="7" t="e">
        <f>SQRT(BQ35^2+#REF!^2+#REF!^2)</f>
        <v>#REF!</v>
      </c>
      <c r="BT35" s="7" t="e">
        <f>SQRT(BQ35^2+#REF!^2+#REF!^2)</f>
        <v>#REF!</v>
      </c>
      <c r="BU35" s="7" t="e">
        <f>SQRT(BQ35^2+#REF!^2)</f>
        <v>#REF!</v>
      </c>
      <c r="BV35" s="7" t="e">
        <f>BR35*#REF!*#REF!</f>
        <v>#REF!</v>
      </c>
      <c r="BW35" t="e">
        <f t="shared" si="17"/>
        <v>#REF!</v>
      </c>
      <c r="BX35" s="7" t="e">
        <f t="shared" si="18"/>
        <v>#REF!</v>
      </c>
      <c r="BY35" s="2" t="e">
        <f>SQRT(BW35^2+#REF!^2+#REF!^2)</f>
        <v>#REF!</v>
      </c>
      <c r="BZ35" s="29" t="e">
        <f>SQRT(BW35^2+#REF!^2+#REF!^2)</f>
        <v>#REF!</v>
      </c>
      <c r="CA35" s="29" t="e">
        <f>SQRT(BW35^2+#REF!^2+#REF!^2)</f>
        <v>#REF!</v>
      </c>
      <c r="CB35" s="29" t="e">
        <f>SQRT(BW35^2+#REF!^2)</f>
        <v>#REF!</v>
      </c>
      <c r="CC35" s="7" t="e">
        <f>BX35*#REF!*#REF!</f>
        <v>#REF!</v>
      </c>
      <c r="CD35" s="17">
        <v>0.39</v>
      </c>
      <c r="CE35" s="17">
        <v>1.1200000000000001</v>
      </c>
      <c r="CF35" s="17">
        <v>0.11</v>
      </c>
      <c r="CG35" s="17">
        <v>0.44</v>
      </c>
      <c r="CH35" s="17">
        <v>1.05</v>
      </c>
      <c r="CI35" s="17">
        <v>0.18</v>
      </c>
      <c r="CJ35" s="17">
        <v>0.03</v>
      </c>
      <c r="CK35" s="17">
        <v>0.02</v>
      </c>
      <c r="CL35" s="17">
        <v>0.57999999999999996</v>
      </c>
      <c r="CM35" s="17">
        <v>-0.01</v>
      </c>
      <c r="CN35" s="17">
        <v>0.23</v>
      </c>
      <c r="CO35" s="17">
        <v>-0.03</v>
      </c>
      <c r="CP35" s="17">
        <v>0.23</v>
      </c>
      <c r="CQ35" s="17">
        <v>0.38</v>
      </c>
      <c r="CR35" s="17">
        <v>1.77</v>
      </c>
      <c r="CS35" s="17">
        <v>1.76</v>
      </c>
      <c r="CT35">
        <v>-0.01</v>
      </c>
      <c r="CU35">
        <v>0.93</v>
      </c>
    </row>
    <row r="36" spans="1:99">
      <c r="A36" s="47" t="s">
        <v>97</v>
      </c>
      <c r="B36">
        <v>0</v>
      </c>
      <c r="C36">
        <v>-1</v>
      </c>
      <c r="D36">
        <v>1</v>
      </c>
      <c r="E36">
        <v>1</v>
      </c>
      <c r="F36">
        <v>-1</v>
      </c>
      <c r="G36">
        <v>-0.33</v>
      </c>
      <c r="H36">
        <v>1</v>
      </c>
      <c r="I36">
        <v>-1</v>
      </c>
      <c r="J36">
        <v>-0.33</v>
      </c>
      <c r="K36">
        <v>1</v>
      </c>
      <c r="L36">
        <v>1</v>
      </c>
      <c r="M36" s="1"/>
      <c r="N36">
        <v>0.67</v>
      </c>
      <c r="O36">
        <f t="shared" ref="O36:O67" si="24">AVERAGE(B36:N36)</f>
        <v>0.16749999999999998</v>
      </c>
      <c r="P36" s="2">
        <f t="shared" ref="P36:P67" si="25">MEDIAN(B36:N36)</f>
        <v>0.33500000000000002</v>
      </c>
      <c r="Q36">
        <f t="shared" ref="Q36:Q67" si="26">STDEV(B36:N36)</f>
        <v>0.87021549055392022</v>
      </c>
      <c r="R36" s="2">
        <f t="shared" ref="R36:R67" si="27">(PERCENTILE(B36:N36,0.75)-PERCENTILE(B36:N36,0.25))/2</f>
        <v>0.74875000000000003</v>
      </c>
      <c r="S36" s="5"/>
      <c r="T36" s="10">
        <f t="shared" si="19"/>
        <v>3</v>
      </c>
      <c r="U36" s="16">
        <f t="shared" si="20"/>
        <v>3</v>
      </c>
      <c r="V36" s="10">
        <f t="shared" si="21"/>
        <v>6</v>
      </c>
      <c r="W36">
        <f t="shared" si="4"/>
        <v>54</v>
      </c>
      <c r="Z36" s="1"/>
      <c r="AA36" s="5"/>
      <c r="AD36" s="1"/>
      <c r="AE36" s="5"/>
      <c r="AH36" s="1"/>
      <c r="AI36" s="5"/>
      <c r="AL36" s="1"/>
      <c r="AM36" s="5"/>
      <c r="AN36" s="2"/>
      <c r="AP36" s="19" t="e">
        <f>MEDIAN(B36,#REF!,#REF!,F36,J36,M36,R36,V36,Z36,AD36,AH36,AL36)</f>
        <v>#REF!</v>
      </c>
      <c r="AQ36" t="e">
        <f>STDEV(#REF!,#REF!,F36,J36,M36,R36,V36,Z36,AD36,AH36,AL36)</f>
        <v>#REF!</v>
      </c>
      <c r="AR36" t="e">
        <f t="shared" si="5"/>
        <v>#REF!</v>
      </c>
      <c r="AS36" t="e">
        <f t="shared" si="23"/>
        <v>#REF!</v>
      </c>
      <c r="AY36" s="10" t="e">
        <f>IF(B36&lt;-0.6,1,0)+IF(#REF!&lt;-0.6,1,0)+IF(#REF!&lt;-0.6,1,0)+IF(F36&lt;-0.6,1,0)+IF(M36&lt;-0.6,1,0)+IF(R36&lt;-0.6,1,0)+IF(Z36&lt;-0.6,1,0)+IF(AD36&lt;-0.6,1,0)+IF(AH36&lt;-0.6,1,0)+IF(AL36&lt;-0.6,1,0)</f>
        <v>#REF!</v>
      </c>
      <c r="AZ36" s="14" t="e">
        <f t="shared" si="7"/>
        <v>#REF!</v>
      </c>
      <c r="BA36" s="10" t="e">
        <f>IF(B36&gt;0.6,1,0)+IF(#REF!&gt;0.6,1,0)+IF(#REF!&gt;0.6,1,0)+IF(F36&gt;0.6,1,0)+IF(M36&gt;0.6,1,0)+IF(R36&gt;0.6,1,0)+IF(Z36&gt;0.6,1,0)+IF(AD36&gt;0.6,1,0)+IF(AH36&gt;0.6,1,0)+IF(AL36&gt;0.6,1,0)</f>
        <v>#REF!</v>
      </c>
      <c r="BB36" t="e">
        <f t="shared" si="8"/>
        <v>#REF!</v>
      </c>
      <c r="BC36">
        <f t="shared" si="9"/>
        <v>7.2472800000000115E-2</v>
      </c>
      <c r="BD36" t="e">
        <f t="shared" si="10"/>
        <v>#REF!</v>
      </c>
      <c r="BE36" s="20" t="e">
        <f t="shared" si="11"/>
        <v>#REF!</v>
      </c>
      <c r="BF36" t="e">
        <f t="shared" si="12"/>
        <v>#REF!</v>
      </c>
      <c r="BG36" s="7" t="e">
        <f>SQRT(BE36^2+#REF!^2+#REF!^2)</f>
        <v>#REF!</v>
      </c>
      <c r="BH36" s="36" t="e">
        <f>SQRT(BE36^2+#REF!^2+#REF!^2)</f>
        <v>#REF!</v>
      </c>
      <c r="BI36" s="36" t="e">
        <f>SQRT(BE36^2+#REF!^2)</f>
        <v>#REF!</v>
      </c>
      <c r="BJ36" s="7" t="e">
        <f>BF36*#REF!*#REF!</f>
        <v>#REF!</v>
      </c>
      <c r="BK36" t="e">
        <f t="shared" si="13"/>
        <v>#REF!</v>
      </c>
      <c r="BL36" t="e">
        <f t="shared" si="14"/>
        <v>#REF!</v>
      </c>
      <c r="BM36" s="2" t="e">
        <f>SQRT(BK36^2+#REF!^2+#REF!^2)</f>
        <v>#REF!</v>
      </c>
      <c r="BN36" s="7" t="e">
        <f>SQRT(BK36^2+#REF!^2+#REF!^2)</f>
        <v>#REF!</v>
      </c>
      <c r="BO36" s="7" t="e">
        <f>SQRT(BK36^2+#REF!^2)</f>
        <v>#REF!</v>
      </c>
      <c r="BP36" s="7" t="e">
        <f>BL36*#REF!*#REF!</f>
        <v>#REF!</v>
      </c>
      <c r="BQ36" t="e">
        <f t="shared" si="15"/>
        <v>#REF!</v>
      </c>
      <c r="BR36" t="e">
        <f t="shared" si="16"/>
        <v>#REF!</v>
      </c>
      <c r="BS36" s="7" t="e">
        <f>SQRT(BQ36^2+#REF!^2+#REF!^2)</f>
        <v>#REF!</v>
      </c>
      <c r="BT36" s="7" t="e">
        <f>SQRT(BQ36^2+#REF!^2+#REF!^2)</f>
        <v>#REF!</v>
      </c>
      <c r="BU36" s="7" t="e">
        <f>SQRT(BQ36^2+#REF!^2)</f>
        <v>#REF!</v>
      </c>
      <c r="BV36" s="7" t="e">
        <f>BR36*#REF!*#REF!</f>
        <v>#REF!</v>
      </c>
      <c r="BW36" t="e">
        <f t="shared" si="17"/>
        <v>#REF!</v>
      </c>
      <c r="BX36" s="7" t="e">
        <f t="shared" si="18"/>
        <v>#REF!</v>
      </c>
      <c r="BY36" s="2" t="e">
        <f>SQRT(BW36^2+#REF!^2+#REF!^2)</f>
        <v>#REF!</v>
      </c>
      <c r="BZ36" s="29" t="e">
        <f>SQRT(BW36^2+#REF!^2+#REF!^2)</f>
        <v>#REF!</v>
      </c>
      <c r="CA36" s="29" t="e">
        <f>SQRT(BW36^2+#REF!^2+#REF!^2)</f>
        <v>#REF!</v>
      </c>
      <c r="CB36" s="29" t="e">
        <f>SQRT(BW36^2+#REF!^2)</f>
        <v>#REF!</v>
      </c>
      <c r="CC36" s="7" t="e">
        <f>BX36*#REF!*#REF!</f>
        <v>#REF!</v>
      </c>
      <c r="CD36" s="17">
        <v>0.45</v>
      </c>
      <c r="CE36" s="17">
        <v>1.29</v>
      </c>
      <c r="CF36" s="17">
        <v>0.09</v>
      </c>
      <c r="CG36" s="17">
        <v>0.57999999999999996</v>
      </c>
      <c r="CH36" s="17">
        <v>1.37</v>
      </c>
      <c r="CI36" s="17">
        <v>0.14000000000000001</v>
      </c>
      <c r="CJ36" s="17">
        <v>0.11</v>
      </c>
      <c r="CK36" s="17">
        <v>0.24</v>
      </c>
      <c r="CL36" s="17">
        <v>0.47</v>
      </c>
      <c r="CM36" s="17">
        <v>-0.7</v>
      </c>
      <c r="CN36" s="17">
        <v>0.18</v>
      </c>
      <c r="CO36" s="17">
        <v>-0.05</v>
      </c>
      <c r="CP36" s="17">
        <v>0.15</v>
      </c>
      <c r="CQ36" s="17">
        <v>0.4</v>
      </c>
      <c r="CR36" s="17">
        <v>2.0299999999999998</v>
      </c>
      <c r="CS36" s="17">
        <v>2.0299999999999998</v>
      </c>
      <c r="CT36">
        <v>-0.28999999999999998</v>
      </c>
      <c r="CU36">
        <v>1.65</v>
      </c>
    </row>
    <row r="37" spans="1:99">
      <c r="A37" s="47" t="s">
        <v>98</v>
      </c>
      <c r="B37">
        <v>0</v>
      </c>
      <c r="C37">
        <v>-0.67</v>
      </c>
      <c r="D37">
        <v>1</v>
      </c>
      <c r="E37">
        <v>1</v>
      </c>
      <c r="F37">
        <v>-1</v>
      </c>
      <c r="G37">
        <v>-0.67</v>
      </c>
      <c r="H37">
        <v>0.67</v>
      </c>
      <c r="I37">
        <v>-0.67</v>
      </c>
      <c r="J37">
        <v>1</v>
      </c>
      <c r="K37">
        <v>1</v>
      </c>
      <c r="L37">
        <v>0.67</v>
      </c>
      <c r="M37" s="1"/>
      <c r="N37">
        <v>0.67</v>
      </c>
      <c r="O37">
        <f t="shared" si="24"/>
        <v>0.25</v>
      </c>
      <c r="P37" s="2">
        <f t="shared" si="25"/>
        <v>0.67</v>
      </c>
      <c r="Q37">
        <f t="shared" si="26"/>
        <v>0.79449240513561981</v>
      </c>
      <c r="R37" s="2">
        <f t="shared" si="27"/>
        <v>0.83499999999999996</v>
      </c>
      <c r="S37" s="5"/>
      <c r="T37" s="10">
        <f t="shared" si="19"/>
        <v>4</v>
      </c>
      <c r="U37" s="16">
        <f t="shared" si="20"/>
        <v>1</v>
      </c>
      <c r="V37" s="10">
        <f t="shared" si="21"/>
        <v>7</v>
      </c>
      <c r="W37">
        <f t="shared" si="4"/>
        <v>66</v>
      </c>
      <c r="Z37" s="1"/>
      <c r="AA37" s="5"/>
      <c r="AD37" s="1"/>
      <c r="AE37" s="5"/>
      <c r="AH37" s="1"/>
      <c r="AI37" s="5"/>
      <c r="AL37" s="1"/>
      <c r="AM37" s="5"/>
      <c r="AN37" s="2"/>
      <c r="AP37" s="19" t="e">
        <f>MEDIAN(B37,#REF!,#REF!,F37,J37,M37,R37,V37,Z37,AD37,AH37,AL37)</f>
        <v>#REF!</v>
      </c>
      <c r="AQ37" t="e">
        <f>STDEV(#REF!,#REF!,F37,J37,M37,R37,V37,Z37,AD37,AH37,AL37)</f>
        <v>#REF!</v>
      </c>
      <c r="AR37" t="e">
        <f t="shared" si="5"/>
        <v>#REF!</v>
      </c>
      <c r="AS37" t="e">
        <f t="shared" si="23"/>
        <v>#REF!</v>
      </c>
      <c r="AY37" s="10" t="e">
        <f>IF(B37&lt;-0.6,1,0)+IF(#REF!&lt;-0.6,1,0)+IF(#REF!&lt;-0.6,1,0)+IF(F37&lt;-0.6,1,0)+IF(M37&lt;-0.6,1,0)+IF(R37&lt;-0.6,1,0)+IF(Z37&lt;-0.6,1,0)+IF(AD37&lt;-0.6,1,0)+IF(AH37&lt;-0.6,1,0)+IF(AL37&lt;-0.6,1,0)</f>
        <v>#REF!</v>
      </c>
      <c r="AZ37" s="15" t="e">
        <f t="shared" si="7"/>
        <v>#REF!</v>
      </c>
      <c r="BA37" s="10" t="e">
        <f>IF(B37&gt;0.6,1,0)+IF(#REF!&gt;0.6,1,0)+IF(#REF!&gt;0.6,1,0)+IF(F37&gt;0.6,1,0)+IF(M37&gt;0.6,1,0)+IF(R37&gt;0.6,1,0)+IF(Z37&gt;0.6,1,0)+IF(AD37&gt;0.6,1,0)+IF(AH37&gt;0.6,1,0)+IF(AL37&gt;0.6,1,0)</f>
        <v>#REF!</v>
      </c>
      <c r="BB37" t="e">
        <f t="shared" si="8"/>
        <v>#REF!</v>
      </c>
      <c r="BC37">
        <f t="shared" si="9"/>
        <v>-0.29525280000000009</v>
      </c>
      <c r="BD37" t="e">
        <f t="shared" si="10"/>
        <v>#REF!</v>
      </c>
      <c r="BE37" s="5" t="e">
        <f t="shared" si="11"/>
        <v>#REF!</v>
      </c>
      <c r="BF37" t="e">
        <f t="shared" si="12"/>
        <v>#REF!</v>
      </c>
      <c r="BG37" s="7" t="e">
        <f>SQRT(BE37^2+#REF!^2+#REF!^2)</f>
        <v>#REF!</v>
      </c>
      <c r="BH37" s="7" t="e">
        <f>SQRT(BE37^2+#REF!^2+#REF!^2)</f>
        <v>#REF!</v>
      </c>
      <c r="BI37" s="29" t="e">
        <f>SQRT(BE37^2+#REF!^2)</f>
        <v>#REF!</v>
      </c>
      <c r="BJ37" s="7" t="e">
        <f>BF37*#REF!*#REF!</f>
        <v>#REF!</v>
      </c>
      <c r="BK37" t="e">
        <f t="shared" si="13"/>
        <v>#REF!</v>
      </c>
      <c r="BL37" t="e">
        <f t="shared" si="14"/>
        <v>#REF!</v>
      </c>
      <c r="BM37" s="2" t="e">
        <f>SQRT(BK37^2+#REF!^2+#REF!^2)</f>
        <v>#REF!</v>
      </c>
      <c r="BN37" s="7" t="e">
        <f>SQRT(BK37^2+#REF!^2+#REF!^2)</f>
        <v>#REF!</v>
      </c>
      <c r="BO37" s="31" t="e">
        <f>SQRT(BK37^2+#REF!^2)</f>
        <v>#REF!</v>
      </c>
      <c r="BP37" s="7" t="e">
        <f>BL37*#REF!*#REF!</f>
        <v>#REF!</v>
      </c>
      <c r="BQ37" t="e">
        <f t="shared" si="15"/>
        <v>#REF!</v>
      </c>
      <c r="BR37" t="e">
        <f t="shared" si="16"/>
        <v>#REF!</v>
      </c>
      <c r="BS37" s="7" t="e">
        <f>SQRT(BQ37^2+#REF!^2+#REF!^2)</f>
        <v>#REF!</v>
      </c>
      <c r="BT37" s="35" t="e">
        <f>SQRT(BQ37^2+#REF!^2+#REF!^2)</f>
        <v>#REF!</v>
      </c>
      <c r="BU37" s="7" t="e">
        <f>SQRT(BQ37^2+#REF!^2)</f>
        <v>#REF!</v>
      </c>
      <c r="BV37" s="7" t="e">
        <f>BR37*#REF!*#REF!</f>
        <v>#REF!</v>
      </c>
      <c r="BW37" t="e">
        <f t="shared" si="17"/>
        <v>#REF!</v>
      </c>
      <c r="BX37" s="7" t="e">
        <f t="shared" si="18"/>
        <v>#REF!</v>
      </c>
      <c r="BY37" s="2" t="e">
        <f>SQRT(BW37^2+#REF!^2+#REF!^2)</f>
        <v>#REF!</v>
      </c>
      <c r="BZ37" s="29" t="e">
        <f>SQRT(BW37^2+#REF!^2+#REF!^2)</f>
        <v>#REF!</v>
      </c>
      <c r="CA37" s="29" t="e">
        <f>SQRT(BW37^2+#REF!^2+#REF!^2)</f>
        <v>#REF!</v>
      </c>
      <c r="CB37" s="29" t="e">
        <f>SQRT(BW37^2+#REF!^2)</f>
        <v>#REF!</v>
      </c>
      <c r="CC37" s="7" t="e">
        <f>BX37*#REF!*#REF!</f>
        <v>#REF!</v>
      </c>
      <c r="CD37" s="17">
        <v>0.28999999999999998</v>
      </c>
      <c r="CE37" s="17">
        <v>0.96</v>
      </c>
      <c r="CF37" s="17">
        <v>0.13</v>
      </c>
      <c r="CG37" s="17">
        <v>0.86</v>
      </c>
      <c r="CH37" s="17">
        <v>1.1499999999999999</v>
      </c>
      <c r="CI37" s="17">
        <v>0.18</v>
      </c>
      <c r="CJ37" s="17">
        <v>0.27</v>
      </c>
      <c r="CK37" s="17">
        <v>0.62</v>
      </c>
      <c r="CL37" s="17">
        <v>0.47</v>
      </c>
      <c r="CM37" s="17">
        <v>-0.86</v>
      </c>
      <c r="CN37" s="17">
        <v>0.17</v>
      </c>
      <c r="CO37" s="17">
        <v>-0.02</v>
      </c>
      <c r="CP37" s="17">
        <v>0.15</v>
      </c>
      <c r="CQ37" s="17">
        <v>0.3</v>
      </c>
      <c r="CR37" s="17">
        <v>2.98</v>
      </c>
      <c r="CS37" s="17">
        <v>2.97</v>
      </c>
      <c r="CT37">
        <v>-0.11</v>
      </c>
      <c r="CU37">
        <v>1.88</v>
      </c>
    </row>
    <row r="38" spans="1:99">
      <c r="A38" s="47" t="s">
        <v>99</v>
      </c>
      <c r="B38">
        <v>0</v>
      </c>
      <c r="C38">
        <v>-1</v>
      </c>
      <c r="D38">
        <v>1</v>
      </c>
      <c r="E38">
        <v>1</v>
      </c>
      <c r="F38">
        <v>-1</v>
      </c>
      <c r="G38">
        <v>-0.33</v>
      </c>
      <c r="H38">
        <v>1</v>
      </c>
      <c r="I38">
        <v>-1</v>
      </c>
      <c r="J38">
        <v>1</v>
      </c>
      <c r="K38">
        <v>1</v>
      </c>
      <c r="L38">
        <v>1</v>
      </c>
      <c r="M38" s="1"/>
      <c r="N38">
        <v>0.67</v>
      </c>
      <c r="O38">
        <f t="shared" si="24"/>
        <v>0.27833333333333332</v>
      </c>
      <c r="P38" s="2">
        <f t="shared" si="25"/>
        <v>0.83499999999999996</v>
      </c>
      <c r="Q38">
        <f t="shared" si="26"/>
        <v>0.88565161766847578</v>
      </c>
      <c r="R38" s="2">
        <f t="shared" si="27"/>
        <v>0.74875000000000003</v>
      </c>
      <c r="S38" s="5"/>
      <c r="T38" s="10">
        <f t="shared" si="19"/>
        <v>3</v>
      </c>
      <c r="U38" s="16">
        <f t="shared" si="20"/>
        <v>2</v>
      </c>
      <c r="V38" s="10">
        <f t="shared" si="21"/>
        <v>7</v>
      </c>
      <c r="W38">
        <f t="shared" si="4"/>
        <v>62</v>
      </c>
      <c r="Z38" s="1"/>
      <c r="AA38" s="5"/>
      <c r="AD38" s="1"/>
      <c r="AE38" s="5"/>
      <c r="AH38" s="1"/>
      <c r="AI38" s="5"/>
      <c r="AL38" s="1"/>
      <c r="AM38" s="5"/>
      <c r="AN38" s="2"/>
      <c r="AP38" s="19" t="e">
        <f>MEDIAN(B38,#REF!,#REF!,F38,J38,M38,R38,V38,Z38,AD38,AH38,AL38)</f>
        <v>#REF!</v>
      </c>
      <c r="AQ38" t="e">
        <f>STDEV(#REF!,#REF!,F38,J38,M38,R38,V38,Z38,AD38,AH38,AL38)</f>
        <v>#REF!</v>
      </c>
      <c r="AR38" t="e">
        <f t="shared" si="5"/>
        <v>#REF!</v>
      </c>
      <c r="AS38" t="e">
        <f t="shared" si="23"/>
        <v>#REF!</v>
      </c>
      <c r="AY38" s="10" t="e">
        <f>IF(B38&lt;-0.6,1,0)+IF(#REF!&lt;-0.6,1,0)+IF(#REF!&lt;-0.6,1,0)+IF(F38&lt;-0.6,1,0)+IF(M38&lt;-0.6,1,0)+IF(R38&lt;-0.6,1,0)+IF(Z38&lt;-0.6,1,0)+IF(AD38&lt;-0.6,1,0)+IF(AH38&lt;-0.6,1,0)+IF(AL38&lt;-0.6,1,0)</f>
        <v>#REF!</v>
      </c>
      <c r="AZ38" s="14" t="e">
        <f t="shared" si="7"/>
        <v>#REF!</v>
      </c>
      <c r="BA38" s="10" t="e">
        <f>IF(B38&gt;0.6,1,0)+IF(#REF!&gt;0.6,1,0)+IF(#REF!&gt;0.6,1,0)+IF(F38&gt;0.6,1,0)+IF(M38&gt;0.6,1,0)+IF(R38&gt;0.6,1,0)+IF(Z38&gt;0.6,1,0)+IF(AD38&gt;0.6,1,0)+IF(AH38&gt;0.6,1,0)+IF(AL38&gt;0.6,1,0)</f>
        <v>#REF!</v>
      </c>
      <c r="BB38" t="e">
        <f t="shared" si="8"/>
        <v>#REF!</v>
      </c>
      <c r="BC38">
        <f t="shared" si="9"/>
        <v>-0.1281047999999998</v>
      </c>
      <c r="BD38" t="e">
        <f t="shared" si="10"/>
        <v>#REF!</v>
      </c>
      <c r="BE38" s="21" t="e">
        <f t="shared" si="11"/>
        <v>#REF!</v>
      </c>
      <c r="BF38" t="e">
        <f t="shared" si="12"/>
        <v>#REF!</v>
      </c>
      <c r="BG38" s="7" t="e">
        <f>SQRT(BE38^2+#REF!^2+#REF!^2)</f>
        <v>#REF!</v>
      </c>
      <c r="BH38" s="36" t="e">
        <f>SQRT(BE38^2+#REF!^2+#REF!^2)</f>
        <v>#REF!</v>
      </c>
      <c r="BI38" s="36" t="e">
        <f>SQRT(BE38^2+#REF!^2)</f>
        <v>#REF!</v>
      </c>
      <c r="BJ38" s="7" t="e">
        <f>BF38*#REF!*#REF!</f>
        <v>#REF!</v>
      </c>
      <c r="BK38" t="e">
        <f t="shared" si="13"/>
        <v>#REF!</v>
      </c>
      <c r="BL38" t="e">
        <f t="shared" si="14"/>
        <v>#REF!</v>
      </c>
      <c r="BM38" s="2" t="e">
        <f>SQRT(BK38^2+#REF!^2+#REF!^2)</f>
        <v>#REF!</v>
      </c>
      <c r="BN38" s="7" t="e">
        <f>SQRT(BK38^2+#REF!^2+#REF!^2)</f>
        <v>#REF!</v>
      </c>
      <c r="BO38" s="7" t="e">
        <f>SQRT(BK38^2+#REF!^2)</f>
        <v>#REF!</v>
      </c>
      <c r="BP38" s="7" t="e">
        <f>BL38*#REF!*#REF!</f>
        <v>#REF!</v>
      </c>
      <c r="BQ38" t="e">
        <f t="shared" si="15"/>
        <v>#REF!</v>
      </c>
      <c r="BR38" t="e">
        <f t="shared" si="16"/>
        <v>#REF!</v>
      </c>
      <c r="BS38" s="7" t="e">
        <f>SQRT(BQ38^2+#REF!^2+#REF!^2)</f>
        <v>#REF!</v>
      </c>
      <c r="BT38" s="7" t="e">
        <f>SQRT(BQ38^2+#REF!^2+#REF!^2)</f>
        <v>#REF!</v>
      </c>
      <c r="BU38" s="7" t="e">
        <f>SQRT(BQ38^2+#REF!^2)</f>
        <v>#REF!</v>
      </c>
      <c r="BV38" s="7" t="e">
        <f>BR38*#REF!*#REF!</f>
        <v>#REF!</v>
      </c>
      <c r="BW38" t="e">
        <f t="shared" si="17"/>
        <v>#REF!</v>
      </c>
      <c r="BX38" s="7" t="e">
        <f t="shared" si="18"/>
        <v>#REF!</v>
      </c>
      <c r="BY38" s="2" t="e">
        <f>SQRT(BW38^2+#REF!^2+#REF!^2)</f>
        <v>#REF!</v>
      </c>
      <c r="BZ38" s="29" t="e">
        <f>SQRT(BW38^2+#REF!^2+#REF!^2)</f>
        <v>#REF!</v>
      </c>
      <c r="CA38" s="29" t="e">
        <f>SQRT(BW38^2+#REF!^2+#REF!^2)</f>
        <v>#REF!</v>
      </c>
      <c r="CB38" s="29" t="e">
        <f>SQRT(BW38^2+#REF!^2)</f>
        <v>#REF!</v>
      </c>
      <c r="CC38" s="7" t="e">
        <f>BX38*#REF!*#REF!</f>
        <v>#REF!</v>
      </c>
      <c r="CD38" s="17">
        <v>0.3</v>
      </c>
      <c r="CE38" s="17">
        <v>1.1100000000000001</v>
      </c>
      <c r="CF38" s="17">
        <v>0.14000000000000001</v>
      </c>
      <c r="CG38" s="17">
        <v>0.43</v>
      </c>
      <c r="CH38" s="17">
        <v>1.1399999999999999</v>
      </c>
      <c r="CI38" s="17">
        <v>0.16</v>
      </c>
      <c r="CJ38" s="17">
        <v>0.2</v>
      </c>
      <c r="CK38" s="17">
        <v>0.21</v>
      </c>
      <c r="CL38" s="17">
        <v>0.46</v>
      </c>
      <c r="CM38" s="17">
        <v>-0.84</v>
      </c>
      <c r="CN38" s="17">
        <v>0.18</v>
      </c>
      <c r="CO38" s="17">
        <v>-0.02</v>
      </c>
      <c r="CP38" s="17">
        <v>0.15</v>
      </c>
      <c r="CQ38" s="17">
        <v>0.27</v>
      </c>
      <c r="CR38" s="17">
        <v>2.3199999999999998</v>
      </c>
      <c r="CS38" s="17">
        <v>2.2599999999999998</v>
      </c>
      <c r="CT38">
        <v>-0.12</v>
      </c>
      <c r="CU38">
        <v>1</v>
      </c>
    </row>
    <row r="39" spans="1:99">
      <c r="A39" s="47" t="s">
        <v>100</v>
      </c>
      <c r="B39">
        <v>0</v>
      </c>
      <c r="C39">
        <v>-1</v>
      </c>
      <c r="D39">
        <v>1</v>
      </c>
      <c r="E39">
        <v>1</v>
      </c>
      <c r="F39">
        <v>-1</v>
      </c>
      <c r="G39">
        <v>0.33</v>
      </c>
      <c r="H39">
        <v>1</v>
      </c>
      <c r="I39">
        <v>-1</v>
      </c>
      <c r="J39">
        <v>1</v>
      </c>
      <c r="K39">
        <v>1</v>
      </c>
      <c r="L39">
        <v>0.67</v>
      </c>
      <c r="M39" s="1"/>
      <c r="N39">
        <v>0.67</v>
      </c>
      <c r="O39">
        <f t="shared" si="24"/>
        <v>0.30583333333333335</v>
      </c>
      <c r="P39" s="2">
        <f t="shared" si="25"/>
        <v>0.67</v>
      </c>
      <c r="Q39">
        <f t="shared" si="26"/>
        <v>0.84661312763197094</v>
      </c>
      <c r="R39" s="2">
        <f t="shared" si="27"/>
        <v>0.625</v>
      </c>
      <c r="S39" s="5"/>
      <c r="T39" s="10">
        <f t="shared" si="19"/>
        <v>3</v>
      </c>
      <c r="U39" s="16">
        <f t="shared" si="20"/>
        <v>2</v>
      </c>
      <c r="V39" s="10">
        <f t="shared" si="21"/>
        <v>7</v>
      </c>
      <c r="W39" s="6">
        <f t="shared" si="4"/>
        <v>62</v>
      </c>
      <c r="Z39" s="1"/>
      <c r="AA39" s="5"/>
      <c r="AD39" s="1"/>
      <c r="AE39" s="5"/>
      <c r="AH39" s="1"/>
      <c r="AI39" s="5"/>
      <c r="AL39" s="1"/>
      <c r="AM39" s="5"/>
      <c r="AN39" s="2"/>
      <c r="AP39" s="19" t="e">
        <f>MEDIAN(B39,#REF!,#REF!,F39,J39,M39,R39,V39,Z39,AD39,AH39,AL39)</f>
        <v>#REF!</v>
      </c>
      <c r="AQ39" t="e">
        <f>STDEV(#REF!,#REF!,F39,J39,M39,R39,V39,Z39,AD39,AH39,AL39)</f>
        <v>#REF!</v>
      </c>
      <c r="AR39" t="e">
        <f t="shared" si="5"/>
        <v>#REF!</v>
      </c>
      <c r="AS39" t="e">
        <f t="shared" si="23"/>
        <v>#REF!</v>
      </c>
      <c r="AY39" s="10" t="e">
        <f>IF(B39&lt;-0.6,1,0)+IF(#REF!&lt;-0.6,1,0)+IF(#REF!&lt;-0.6,1,0)+IF(F39&lt;-0.6,1,0)+IF(M39&lt;-0.6,1,0)+IF(R39&lt;-0.6,1,0)+IF(Z39&lt;-0.6,1,0)+IF(AD39&lt;-0.6,1,0)+IF(AH39&lt;-0.6,1,0)+IF(AL39&lt;-0.6,1,0)</f>
        <v>#REF!</v>
      </c>
      <c r="AZ39" s="14" t="e">
        <f t="shared" si="7"/>
        <v>#REF!</v>
      </c>
      <c r="BA39" s="10" t="e">
        <f>IF(B39&gt;0.6,1,0)+IF(#REF!&gt;0.6,1,0)+IF(#REF!&gt;0.6,1,0)+IF(F39&gt;0.6,1,0)+IF(M39&gt;0.6,1,0)+IF(R39&gt;0.6,1,0)+IF(Z39&gt;0.6,1,0)+IF(AD39&gt;0.6,1,0)+IF(AH39&gt;0.6,1,0)+IF(AL39&gt;0.6,1,0)</f>
        <v>#REF!</v>
      </c>
      <c r="BB39" s="6" t="e">
        <f t="shared" si="8"/>
        <v>#REF!</v>
      </c>
      <c r="BC39">
        <f t="shared" si="9"/>
        <v>0.52934399999999981</v>
      </c>
      <c r="BD39" t="e">
        <f t="shared" si="10"/>
        <v>#REF!</v>
      </c>
      <c r="BE39" s="1" t="e">
        <f t="shared" si="11"/>
        <v>#REF!</v>
      </c>
      <c r="BF39" t="e">
        <f t="shared" si="12"/>
        <v>#REF!</v>
      </c>
      <c r="BG39" s="7" t="e">
        <f>SQRT(BE39^2+#REF!^2+#REF!^2)</f>
        <v>#REF!</v>
      </c>
      <c r="BH39" s="7" t="e">
        <f>SQRT(BE39^2+#REF!^2+#REF!^2)</f>
        <v>#REF!</v>
      </c>
      <c r="BI39" s="29" t="e">
        <f>SQRT(BE39^2+#REF!^2)</f>
        <v>#REF!</v>
      </c>
      <c r="BJ39" s="7" t="e">
        <f>BF39*#REF!*#REF!</f>
        <v>#REF!</v>
      </c>
      <c r="BK39" t="e">
        <f t="shared" si="13"/>
        <v>#REF!</v>
      </c>
      <c r="BL39" t="e">
        <f t="shared" si="14"/>
        <v>#REF!</v>
      </c>
      <c r="BM39" s="2" t="e">
        <f>SQRT(BK39^2+#REF!^2+#REF!^2)</f>
        <v>#REF!</v>
      </c>
      <c r="BN39" s="7" t="e">
        <f>SQRT(BK39^2+#REF!^2+#REF!^2)</f>
        <v>#REF!</v>
      </c>
      <c r="BO39" s="7" t="e">
        <f>SQRT(BK39^2+#REF!^2)</f>
        <v>#REF!</v>
      </c>
      <c r="BP39" s="7" t="e">
        <f>BL39*#REF!*#REF!</f>
        <v>#REF!</v>
      </c>
      <c r="BQ39" t="e">
        <f t="shared" si="15"/>
        <v>#REF!</v>
      </c>
      <c r="BR39" t="e">
        <f t="shared" si="16"/>
        <v>#REF!</v>
      </c>
      <c r="BS39" s="7" t="e">
        <f>SQRT(BQ39^2+#REF!^2+#REF!^2)</f>
        <v>#REF!</v>
      </c>
      <c r="BT39" s="7" t="e">
        <f>SQRT(BQ39^2+#REF!^2+#REF!^2)</f>
        <v>#REF!</v>
      </c>
      <c r="BU39" s="7" t="e">
        <f>SQRT(BQ39^2+#REF!^2)</f>
        <v>#REF!</v>
      </c>
      <c r="BV39" s="7" t="e">
        <f>BR39*#REF!*#REF!</f>
        <v>#REF!</v>
      </c>
      <c r="BW39" t="e">
        <f t="shared" si="17"/>
        <v>#REF!</v>
      </c>
      <c r="BX39" s="7" t="e">
        <f t="shared" si="18"/>
        <v>#REF!</v>
      </c>
      <c r="BY39" s="2" t="e">
        <f>SQRT(BW39^2+#REF!^2+#REF!^2)</f>
        <v>#REF!</v>
      </c>
      <c r="BZ39" s="23" t="e">
        <f>SQRT(BW39^2+#REF!^2+#REF!^2)</f>
        <v>#REF!</v>
      </c>
      <c r="CA39" s="29" t="e">
        <f>SQRT(BW39^2+#REF!^2+#REF!^2)</f>
        <v>#REF!</v>
      </c>
      <c r="CB39" s="34" t="e">
        <f>SQRT(BW39^2+#REF!^2)</f>
        <v>#REF!</v>
      </c>
      <c r="CC39" s="7" t="e">
        <f>BX39*#REF!*#REF!</f>
        <v>#REF!</v>
      </c>
      <c r="CD39" s="17">
        <v>1.25</v>
      </c>
      <c r="CE39" s="17">
        <v>1.7</v>
      </c>
      <c r="CF39" s="17">
        <v>0.1</v>
      </c>
      <c r="CG39" s="17">
        <v>1.39</v>
      </c>
      <c r="CH39" s="17">
        <v>1.75</v>
      </c>
      <c r="CI39" s="17">
        <v>0.13</v>
      </c>
      <c r="CJ39" s="17">
        <v>0.05</v>
      </c>
      <c r="CK39" s="17">
        <v>0.4</v>
      </c>
      <c r="CL39" s="17">
        <v>0.48</v>
      </c>
      <c r="CM39" s="17">
        <v>-0.57999999999999996</v>
      </c>
      <c r="CN39" s="17">
        <v>0.2</v>
      </c>
      <c r="CO39" s="17">
        <v>4.0000000000000013E-4</v>
      </c>
      <c r="CP39" s="17">
        <v>0.18</v>
      </c>
      <c r="CQ39" s="17">
        <v>0.26</v>
      </c>
      <c r="CR39" s="17">
        <v>2.37</v>
      </c>
      <c r="CS39" s="17">
        <v>2.33</v>
      </c>
      <c r="CT39">
        <v>-0.38</v>
      </c>
      <c r="CU39">
        <v>3.15</v>
      </c>
    </row>
    <row r="40" spans="1:99">
      <c r="A40" s="47" t="s">
        <v>101</v>
      </c>
      <c r="B40">
        <v>0</v>
      </c>
      <c r="C40">
        <v>-1</v>
      </c>
      <c r="D40">
        <v>1</v>
      </c>
      <c r="E40">
        <v>1</v>
      </c>
      <c r="F40">
        <v>-1</v>
      </c>
      <c r="G40">
        <v>0.33</v>
      </c>
      <c r="H40">
        <v>1</v>
      </c>
      <c r="I40">
        <v>-1</v>
      </c>
      <c r="J40">
        <v>1</v>
      </c>
      <c r="K40">
        <v>1</v>
      </c>
      <c r="L40">
        <v>1</v>
      </c>
      <c r="M40" s="1"/>
      <c r="N40">
        <v>0.67</v>
      </c>
      <c r="O40">
        <f t="shared" si="24"/>
        <v>0.33333333333333331</v>
      </c>
      <c r="P40" s="2">
        <f t="shared" si="25"/>
        <v>0.83499999999999996</v>
      </c>
      <c r="Q40">
        <f t="shared" si="26"/>
        <v>0.8646842128076514</v>
      </c>
      <c r="R40" s="2">
        <f t="shared" si="27"/>
        <v>0.625</v>
      </c>
      <c r="S40" s="5"/>
      <c r="T40" s="10">
        <f t="shared" si="19"/>
        <v>3</v>
      </c>
      <c r="U40" s="16">
        <f t="shared" si="20"/>
        <v>2</v>
      </c>
      <c r="V40" s="10">
        <f t="shared" si="21"/>
        <v>7</v>
      </c>
      <c r="W40">
        <f t="shared" si="4"/>
        <v>62</v>
      </c>
      <c r="Z40" s="1"/>
      <c r="AA40" s="5"/>
      <c r="AD40" s="1"/>
      <c r="AE40" s="5"/>
      <c r="AH40" s="1"/>
      <c r="AI40" s="5"/>
      <c r="AL40" s="1"/>
      <c r="AM40" s="5"/>
      <c r="AN40" s="2"/>
      <c r="AP40" s="19" t="e">
        <f>MEDIAN(B40,#REF!,#REF!,F40,J40,M40,R40,V40,Z40,AD40,AH40,AL40)</f>
        <v>#REF!</v>
      </c>
      <c r="AQ40" t="e">
        <f>STDEV(#REF!,#REF!,F40,J40,M40,R40,V40,Z40,AD40,AH40,AL40)</f>
        <v>#REF!</v>
      </c>
      <c r="AR40" t="e">
        <f t="shared" si="5"/>
        <v>#REF!</v>
      </c>
      <c r="AS40" t="e">
        <f t="shared" si="23"/>
        <v>#REF!</v>
      </c>
      <c r="AY40" s="10" t="e">
        <f>IF(B40&lt;-0.6,1,0)+IF(#REF!&lt;-0.6,1,0)+IF(#REF!&lt;-0.6,1,0)+IF(F40&lt;-0.6,1,0)+IF(M40&lt;-0.6,1,0)+IF(R40&lt;-0.6,1,0)+IF(Z40&lt;-0.6,1,0)+IF(AD40&lt;-0.6,1,0)+IF(AH40&lt;-0.6,1,0)+IF(AL40&lt;-0.6,1,0)</f>
        <v>#REF!</v>
      </c>
      <c r="AZ40" s="15" t="e">
        <f t="shared" si="7"/>
        <v>#REF!</v>
      </c>
      <c r="BA40" s="10" t="e">
        <f>IF(B40&gt;0.6,1,0)+IF(#REF!&gt;0.6,1,0)+IF(#REF!&gt;0.6,1,0)+IF(F40&gt;0.6,1,0)+IF(M40&gt;0.6,1,0)+IF(R40&gt;0.6,1,0)+IF(Z40&gt;0.6,1,0)+IF(AD40&gt;0.6,1,0)+IF(AH40&gt;0.6,1,0)+IF(AL40&gt;0.6,1,0)</f>
        <v>#REF!</v>
      </c>
      <c r="BB40" t="e">
        <f t="shared" si="8"/>
        <v>#REF!</v>
      </c>
      <c r="BC40">
        <f t="shared" si="9"/>
        <v>-7.2388800000000142E-2</v>
      </c>
      <c r="BD40" t="e">
        <f t="shared" si="10"/>
        <v>#REF!</v>
      </c>
      <c r="BE40" s="20" t="e">
        <f t="shared" si="11"/>
        <v>#REF!</v>
      </c>
      <c r="BF40" t="e">
        <f t="shared" si="12"/>
        <v>#REF!</v>
      </c>
      <c r="BG40" s="7" t="e">
        <f>SQRT(BE40^2+#REF!^2+#REF!^2)</f>
        <v>#REF!</v>
      </c>
      <c r="BH40" s="36" t="e">
        <f>SQRT(BE40^2+#REF!^2+#REF!^2)</f>
        <v>#REF!</v>
      </c>
      <c r="BI40" s="36" t="e">
        <f>SQRT(BE40^2+#REF!^2)</f>
        <v>#REF!</v>
      </c>
      <c r="BJ40" s="7" t="e">
        <f>BF40*#REF!*#REF!</f>
        <v>#REF!</v>
      </c>
      <c r="BK40" t="e">
        <f t="shared" si="13"/>
        <v>#REF!</v>
      </c>
      <c r="BL40" t="e">
        <f t="shared" si="14"/>
        <v>#REF!</v>
      </c>
      <c r="BM40" s="2" t="e">
        <f>SQRT(BK40^2+#REF!^2+#REF!^2)</f>
        <v>#REF!</v>
      </c>
      <c r="BN40" s="7" t="e">
        <f>SQRT(BK40^2+#REF!^2+#REF!^2)</f>
        <v>#REF!</v>
      </c>
      <c r="BO40" s="7" t="e">
        <f>SQRT(BK40^2+#REF!^2)</f>
        <v>#REF!</v>
      </c>
      <c r="BP40" s="7" t="e">
        <f>BL40*#REF!*#REF!</f>
        <v>#REF!</v>
      </c>
      <c r="BQ40" t="e">
        <f t="shared" si="15"/>
        <v>#REF!</v>
      </c>
      <c r="BR40" t="e">
        <f t="shared" si="16"/>
        <v>#REF!</v>
      </c>
      <c r="BS40" s="7" t="e">
        <f>SQRT(BQ40^2+#REF!^2+#REF!^2)</f>
        <v>#REF!</v>
      </c>
      <c r="BT40" s="7" t="e">
        <f>SQRT(BQ40^2+#REF!^2+#REF!^2)</f>
        <v>#REF!</v>
      </c>
      <c r="BU40" s="7" t="e">
        <f>SQRT(BQ40^2+#REF!^2)</f>
        <v>#REF!</v>
      </c>
      <c r="BV40" s="7" t="e">
        <f>BR40*#REF!*#REF!</f>
        <v>#REF!</v>
      </c>
      <c r="BW40" t="e">
        <f t="shared" si="17"/>
        <v>#REF!</v>
      </c>
      <c r="BX40" s="7" t="e">
        <f t="shared" si="18"/>
        <v>#REF!</v>
      </c>
      <c r="BY40" s="2" t="e">
        <f>SQRT(BW40^2+#REF!^2+#REF!^2)</f>
        <v>#REF!</v>
      </c>
      <c r="BZ40" s="29" t="e">
        <f>SQRT(BW40^2+#REF!^2+#REF!^2)</f>
        <v>#REF!</v>
      </c>
      <c r="CA40" s="29" t="e">
        <f>SQRT(BW40^2+#REF!^2+#REF!^2)</f>
        <v>#REF!</v>
      </c>
      <c r="CB40" s="29" t="e">
        <f>SQRT(BW40^2+#REF!^2)</f>
        <v>#REF!</v>
      </c>
      <c r="CC40" s="7" t="e">
        <f>BX40*#REF!*#REF!</f>
        <v>#REF!</v>
      </c>
      <c r="CD40" s="17">
        <v>0.27</v>
      </c>
      <c r="CE40" s="17">
        <v>1.1599999999999999</v>
      </c>
      <c r="CF40" s="17">
        <v>0.08</v>
      </c>
      <c r="CG40" s="17">
        <v>0.39</v>
      </c>
      <c r="CH40" s="17">
        <v>1.03</v>
      </c>
      <c r="CI40" s="17">
        <v>0.14000000000000001</v>
      </c>
      <c r="CJ40" s="17">
        <v>0.12</v>
      </c>
      <c r="CK40" s="17">
        <v>-0.12</v>
      </c>
      <c r="CL40" s="17">
        <v>0.4</v>
      </c>
      <c r="CM40" s="17">
        <v>0.27</v>
      </c>
      <c r="CN40" s="17">
        <v>0.17</v>
      </c>
      <c r="CO40" s="17">
        <v>-0.01</v>
      </c>
      <c r="CP40" s="17">
        <v>0.13</v>
      </c>
      <c r="CQ40" s="17">
        <v>0.21</v>
      </c>
      <c r="CR40" s="17">
        <v>1.99</v>
      </c>
      <c r="CS40" s="17">
        <v>1.83</v>
      </c>
      <c r="CT40">
        <v>-0.01</v>
      </c>
      <c r="CU40">
        <v>0.89</v>
      </c>
    </row>
    <row r="41" spans="1:99">
      <c r="A41" s="47" t="s">
        <v>102</v>
      </c>
      <c r="B41">
        <v>0</v>
      </c>
      <c r="C41">
        <v>-0.33</v>
      </c>
      <c r="D41">
        <v>1</v>
      </c>
      <c r="E41">
        <v>1</v>
      </c>
      <c r="F41">
        <v>-1</v>
      </c>
      <c r="G41">
        <v>-0.33</v>
      </c>
      <c r="H41">
        <v>1</v>
      </c>
      <c r="I41">
        <v>-1</v>
      </c>
      <c r="J41">
        <v>-0.67</v>
      </c>
      <c r="K41">
        <v>1</v>
      </c>
      <c r="L41">
        <v>1</v>
      </c>
      <c r="M41" s="1"/>
      <c r="N41">
        <v>0.67</v>
      </c>
      <c r="O41">
        <f t="shared" si="24"/>
        <v>0.19499999999999998</v>
      </c>
      <c r="P41" s="2">
        <f t="shared" si="25"/>
        <v>0.33500000000000002</v>
      </c>
      <c r="Q41">
        <f t="shared" si="26"/>
        <v>0.83444592395193595</v>
      </c>
      <c r="R41" s="2">
        <f t="shared" si="27"/>
        <v>0.70750000000000002</v>
      </c>
      <c r="S41" s="5"/>
      <c r="T41" s="10">
        <f t="shared" si="19"/>
        <v>3</v>
      </c>
      <c r="U41" s="16">
        <f t="shared" si="20"/>
        <v>3</v>
      </c>
      <c r="V41" s="10">
        <f t="shared" si="21"/>
        <v>6</v>
      </c>
      <c r="W41">
        <f t="shared" si="4"/>
        <v>54</v>
      </c>
      <c r="Z41" s="1"/>
      <c r="AA41" s="5"/>
      <c r="AD41" s="1"/>
      <c r="AE41" s="5"/>
      <c r="AH41" s="1"/>
      <c r="AI41" s="5"/>
      <c r="AL41" s="1"/>
      <c r="AM41" s="5"/>
      <c r="AN41" s="2"/>
      <c r="AP41" s="19" t="e">
        <f>MEDIAN(B41,#REF!,#REF!,F41,J41,M41,R41,V41,Z41,AD41,AH41,AL41)</f>
        <v>#REF!</v>
      </c>
      <c r="AQ41" s="2" t="e">
        <f>STDEV(#REF!,#REF!,F41,J41,M41,R41,V41,Z41,AD41,AH41,AL41)</f>
        <v>#REF!</v>
      </c>
      <c r="AR41" t="e">
        <f t="shared" si="5"/>
        <v>#REF!</v>
      </c>
      <c r="AS41" t="e">
        <f t="shared" si="23"/>
        <v>#REF!</v>
      </c>
      <c r="AY41" s="15" t="e">
        <f>IF(B41&lt;-0.6,1,0)+IF(#REF!&lt;-0.6,1,0)+IF(#REF!&lt;-0.6,1,0)+IF(F41&lt;-0.6,1,0)+IF(M41&lt;-0.6,1,0)+IF(R41&lt;-0.6,1,0)+IF(Z41&lt;-0.6,1,0)+IF(AD41&lt;-0.6,1,0)+IF(AH41&lt;-0.6,1,0)+IF(AL41&lt;-0.6,1,0)</f>
        <v>#REF!</v>
      </c>
      <c r="AZ41" s="14" t="e">
        <f t="shared" si="7"/>
        <v>#REF!</v>
      </c>
      <c r="BA41" s="10" t="e">
        <f>IF(B41&gt;0.6,1,0)+IF(#REF!&gt;0.6,1,0)+IF(#REF!&gt;0.6,1,0)+IF(F41&gt;0.6,1,0)+IF(M41&gt;0.6,1,0)+IF(R41&gt;0.6,1,0)+IF(Z41&gt;0.6,1,0)+IF(AD41&gt;0.6,1,0)+IF(AH41&gt;0.6,1,0)+IF(AL41&gt;0.6,1,0)</f>
        <v>#REF!</v>
      </c>
      <c r="BB41" t="e">
        <f t="shared" si="8"/>
        <v>#REF!</v>
      </c>
      <c r="BC41">
        <f t="shared" si="9"/>
        <v>-0.39554160000000005</v>
      </c>
      <c r="BD41" t="e">
        <f t="shared" si="10"/>
        <v>#REF!</v>
      </c>
      <c r="BE41" s="5" t="e">
        <f t="shared" si="11"/>
        <v>#REF!</v>
      </c>
      <c r="BF41" t="e">
        <f t="shared" si="12"/>
        <v>#REF!</v>
      </c>
      <c r="BG41" s="7" t="e">
        <f>SQRT(BE41^2+#REF!^2+#REF!^2)</f>
        <v>#REF!</v>
      </c>
      <c r="BH41" s="7" t="e">
        <f>SQRT(BE41^2+#REF!^2+#REF!^2)</f>
        <v>#REF!</v>
      </c>
      <c r="BI41" s="29" t="e">
        <f>SQRT(BE41^2+#REF!^2)</f>
        <v>#REF!</v>
      </c>
      <c r="BJ41" s="7" t="e">
        <f>BF41*#REF!*#REF!</f>
        <v>#REF!</v>
      </c>
      <c r="BK41" t="e">
        <f t="shared" si="13"/>
        <v>#REF!</v>
      </c>
      <c r="BL41" t="e">
        <f t="shared" si="14"/>
        <v>#REF!</v>
      </c>
      <c r="BM41" s="2" t="e">
        <f>SQRT(BK41^2+#REF!^2+#REF!^2)</f>
        <v>#REF!</v>
      </c>
      <c r="BN41" s="7" t="e">
        <f>SQRT(BK41^2+#REF!^2+#REF!^2)</f>
        <v>#REF!</v>
      </c>
      <c r="BO41" s="7" t="e">
        <f>SQRT(BK41^2+#REF!^2)</f>
        <v>#REF!</v>
      </c>
      <c r="BP41" s="7" t="e">
        <f>BL41*#REF!*#REF!</f>
        <v>#REF!</v>
      </c>
      <c r="BQ41" t="e">
        <f t="shared" si="15"/>
        <v>#REF!</v>
      </c>
      <c r="BR41" t="e">
        <f t="shared" si="16"/>
        <v>#REF!</v>
      </c>
      <c r="BS41" s="7" t="e">
        <f>SQRT(BQ41^2+#REF!^2+#REF!^2)</f>
        <v>#REF!</v>
      </c>
      <c r="BT41" s="37" t="e">
        <f>SQRT(BQ41^2+#REF!^2+#REF!^2)</f>
        <v>#REF!</v>
      </c>
      <c r="BU41" s="37" t="e">
        <f>SQRT(BQ41^2+#REF!^2)</f>
        <v>#REF!</v>
      </c>
      <c r="BV41" s="7" t="e">
        <f>BR41*#REF!*#REF!</f>
        <v>#REF!</v>
      </c>
      <c r="BW41" t="e">
        <f t="shared" si="17"/>
        <v>#REF!</v>
      </c>
      <c r="BX41" s="7" t="e">
        <f t="shared" si="18"/>
        <v>#REF!</v>
      </c>
      <c r="BY41" s="2" t="e">
        <f>SQRT(BW41^2+#REF!^2+#REF!^2)</f>
        <v>#REF!</v>
      </c>
      <c r="BZ41" s="29" t="e">
        <f>SQRT(BW41^2+#REF!^2+#REF!^2)</f>
        <v>#REF!</v>
      </c>
      <c r="CA41" s="29" t="e">
        <f>SQRT(BW41^2+#REF!^2+#REF!^2)</f>
        <v>#REF!</v>
      </c>
      <c r="CB41" s="29" t="e">
        <f>SQRT(BW41^2+#REF!^2)</f>
        <v>#REF!</v>
      </c>
      <c r="CC41" s="7" t="e">
        <f>BX41*#REF!*#REF!</f>
        <v>#REF!</v>
      </c>
      <c r="CD41" s="17">
        <v>0.21</v>
      </c>
      <c r="CE41" s="17">
        <v>0.87</v>
      </c>
      <c r="CF41" s="17">
        <v>0.08</v>
      </c>
      <c r="CG41" s="17">
        <v>0.27</v>
      </c>
      <c r="CH41" s="17">
        <v>0.95</v>
      </c>
      <c r="CI41" s="17">
        <v>0.17</v>
      </c>
      <c r="CJ41" s="17">
        <v>0.11</v>
      </c>
      <c r="CK41" s="17">
        <v>0.3</v>
      </c>
      <c r="CL41" s="17">
        <v>0.7</v>
      </c>
      <c r="CM41" s="17">
        <v>-0.11</v>
      </c>
      <c r="CN41" s="17">
        <v>0.22</v>
      </c>
      <c r="CO41" s="17">
        <v>-0.03</v>
      </c>
      <c r="CP41" s="17">
        <v>0.2</v>
      </c>
      <c r="CQ41" s="17">
        <v>0.31</v>
      </c>
      <c r="CR41" s="17">
        <v>2.0299999999999998</v>
      </c>
      <c r="CS41" s="17">
        <v>2.0099999999999998</v>
      </c>
      <c r="CT41">
        <v>0.15</v>
      </c>
      <c r="CU41">
        <v>0.68</v>
      </c>
    </row>
    <row r="42" spans="1:99" s="38" customFormat="1">
      <c r="A42" s="47" t="s">
        <v>103</v>
      </c>
      <c r="B42">
        <v>0</v>
      </c>
      <c r="C42">
        <v>-1</v>
      </c>
      <c r="D42">
        <v>1</v>
      </c>
      <c r="E42">
        <v>1</v>
      </c>
      <c r="F42">
        <v>-1</v>
      </c>
      <c r="G42">
        <v>0.33</v>
      </c>
      <c r="H42">
        <v>1</v>
      </c>
      <c r="I42">
        <v>-1</v>
      </c>
      <c r="J42">
        <v>1</v>
      </c>
      <c r="K42">
        <v>1</v>
      </c>
      <c r="L42">
        <v>0.67</v>
      </c>
      <c r="M42" s="39"/>
      <c r="N42">
        <v>0.67</v>
      </c>
      <c r="O42">
        <f t="shared" si="24"/>
        <v>0.30583333333333335</v>
      </c>
      <c r="P42" s="2">
        <f t="shared" si="25"/>
        <v>0.67</v>
      </c>
      <c r="Q42">
        <f t="shared" si="26"/>
        <v>0.84661312763197094</v>
      </c>
      <c r="R42" s="2">
        <f t="shared" si="27"/>
        <v>0.625</v>
      </c>
      <c r="S42" s="40"/>
      <c r="T42" s="10">
        <f t="shared" si="19"/>
        <v>3</v>
      </c>
      <c r="U42" s="16">
        <f t="shared" si="20"/>
        <v>2</v>
      </c>
      <c r="V42" s="10">
        <f t="shared" si="21"/>
        <v>7</v>
      </c>
      <c r="W42" s="38">
        <f t="shared" si="4"/>
        <v>62</v>
      </c>
      <c r="Z42" s="39"/>
      <c r="AA42" s="40"/>
      <c r="AD42" s="39"/>
      <c r="AE42" s="40"/>
      <c r="AH42" s="39"/>
      <c r="AI42" s="40"/>
      <c r="AL42" s="39"/>
      <c r="AM42" s="40"/>
      <c r="AN42" s="28"/>
      <c r="AP42" s="41" t="e">
        <f>MEDIAN(B42,#REF!,#REF!,F42,J42,M42,R42,V42,Z42,AD42,AH42,AL42)</f>
        <v>#REF!</v>
      </c>
      <c r="AQ42" s="38" t="e">
        <f>STDEV(#REF!,#REF!,F42,J42,M42,R42,V42,Z42,AD42,AH42,AL42)</f>
        <v>#REF!</v>
      </c>
      <c r="AR42" t="e">
        <f t="shared" si="5"/>
        <v>#REF!</v>
      </c>
      <c r="AS42" t="e">
        <f t="shared" si="23"/>
        <v>#REF!</v>
      </c>
      <c r="AY42" s="42" t="e">
        <f>IF(B42&lt;-0.6,1,0)+IF(#REF!&lt;-0.6,1,0)+IF(#REF!&lt;-0.6,1,0)+IF(F42&lt;-0.6,1,0)+IF(M42&lt;-0.6,1,0)+IF(R42&lt;-0.6,1,0)+IF(Z42&lt;-0.6,1,0)+IF(AD42&lt;-0.6,1,0)+IF(AH42&lt;-0.6,1,0)+IF(AL42&lt;-0.6,1,0)</f>
        <v>#REF!</v>
      </c>
      <c r="AZ42" s="43" t="e">
        <f t="shared" si="7"/>
        <v>#REF!</v>
      </c>
      <c r="BA42" s="44" t="e">
        <f>IF(B42&gt;0.6,1,0)+IF(#REF!&gt;0.6,1,0)+IF(#REF!&gt;0.6,1,0)+IF(F42&gt;0.6,1,0)+IF(M42&gt;0.6,1,0)+IF(R42&gt;0.6,1,0)+IF(Z42&gt;0.6,1,0)+IF(AD42&gt;0.6,1,0)+IF(AH42&gt;0.6,1,0)+IF(AL42&gt;0.6,1,0)</f>
        <v>#REF!</v>
      </c>
      <c r="BB42" s="38" t="e">
        <f t="shared" si="8"/>
        <v>#REF!</v>
      </c>
      <c r="BC42" s="38">
        <f t="shared" si="9"/>
        <v>-0.35096879999999997</v>
      </c>
      <c r="BD42" s="38" t="e">
        <f t="shared" si="10"/>
        <v>#REF!</v>
      </c>
      <c r="BE42" s="45" t="e">
        <f t="shared" si="11"/>
        <v>#REF!</v>
      </c>
      <c r="BF42" s="38" t="e">
        <f t="shared" si="12"/>
        <v>#REF!</v>
      </c>
      <c r="BG42" s="29" t="e">
        <f>SQRT(BE42^2+#REF!^2+#REF!^2)</f>
        <v>#REF!</v>
      </c>
      <c r="BH42" s="36" t="e">
        <f>SQRT(BE42^2+#REF!^2+#REF!^2)</f>
        <v>#REF!</v>
      </c>
      <c r="BI42" s="36" t="e">
        <f>SQRT(BE42^2+#REF!^2)</f>
        <v>#REF!</v>
      </c>
      <c r="BJ42" s="29" t="e">
        <f>BF42*#REF!*#REF!</f>
        <v>#REF!</v>
      </c>
      <c r="BK42" s="38" t="e">
        <f t="shared" si="13"/>
        <v>#REF!</v>
      </c>
      <c r="BL42" s="38" t="e">
        <f t="shared" si="14"/>
        <v>#REF!</v>
      </c>
      <c r="BM42" s="28" t="e">
        <f>SQRT(BK42^2+#REF!^2+#REF!^2)</f>
        <v>#REF!</v>
      </c>
      <c r="BN42" s="29" t="e">
        <f>SQRT(BK42^2+#REF!^2+#REF!^2)</f>
        <v>#REF!</v>
      </c>
      <c r="BO42" s="29" t="e">
        <f>SQRT(BK42^2+#REF!^2)</f>
        <v>#REF!</v>
      </c>
      <c r="BP42" s="29" t="e">
        <f>BL42*#REF!*#REF!</f>
        <v>#REF!</v>
      </c>
      <c r="BQ42" s="38" t="e">
        <f t="shared" si="15"/>
        <v>#REF!</v>
      </c>
      <c r="BR42" s="38" t="e">
        <f t="shared" si="16"/>
        <v>#REF!</v>
      </c>
      <c r="BS42" s="29" t="e">
        <f>SQRT(BQ42^2+#REF!^2+#REF!^2)</f>
        <v>#REF!</v>
      </c>
      <c r="BT42" s="29" t="e">
        <f>SQRT(BQ42^2+#REF!^2+#REF!^2)</f>
        <v>#REF!</v>
      </c>
      <c r="BU42" s="29" t="e">
        <f>SQRT(BQ42^2+#REF!^2)</f>
        <v>#REF!</v>
      </c>
      <c r="BV42" s="29" t="e">
        <f>BR42*#REF!*#REF!</f>
        <v>#REF!</v>
      </c>
      <c r="BW42" s="38" t="e">
        <f t="shared" si="17"/>
        <v>#REF!</v>
      </c>
      <c r="BX42" s="29" t="e">
        <f t="shared" si="18"/>
        <v>#REF!</v>
      </c>
      <c r="BY42" s="28" t="e">
        <f>SQRT(BW42^2+#REF!^2+#REF!^2)</f>
        <v>#REF!</v>
      </c>
      <c r="BZ42" s="29" t="e">
        <f>SQRT(BW42^2+#REF!^2+#REF!^2)</f>
        <v>#REF!</v>
      </c>
      <c r="CA42" s="29" t="e">
        <f>SQRT(BW42^2+#REF!^2+#REF!^2)</f>
        <v>#REF!</v>
      </c>
      <c r="CB42" s="29" t="e">
        <f>SQRT(BW42^2+#REF!^2)</f>
        <v>#REF!</v>
      </c>
      <c r="CC42" s="29" t="e">
        <f>BX42*#REF!*#REF!</f>
        <v>#REF!</v>
      </c>
      <c r="CD42" s="46">
        <v>0.28999999999999998</v>
      </c>
      <c r="CE42" s="46">
        <v>0.91</v>
      </c>
      <c r="CF42" s="46">
        <v>0.11</v>
      </c>
      <c r="CG42" s="46">
        <v>0.27</v>
      </c>
      <c r="CH42" s="46">
        <v>0.97</v>
      </c>
      <c r="CI42" s="46">
        <v>0.18</v>
      </c>
      <c r="CJ42" s="46">
        <v>0.04</v>
      </c>
      <c r="CK42" s="46">
        <v>0.3</v>
      </c>
      <c r="CL42" s="46">
        <v>0.71</v>
      </c>
      <c r="CM42" s="46">
        <v>0.04</v>
      </c>
      <c r="CN42" s="46">
        <v>0.18</v>
      </c>
      <c r="CO42" s="46">
        <v>-7.0000000000000007E-2</v>
      </c>
      <c r="CP42" s="46">
        <v>0.14000000000000001</v>
      </c>
      <c r="CQ42" s="46">
        <v>0.41</v>
      </c>
      <c r="CR42" s="46">
        <v>1.93</v>
      </c>
      <c r="CS42" s="46">
        <v>1.94</v>
      </c>
      <c r="CT42" s="38">
        <v>0.2</v>
      </c>
      <c r="CU42">
        <v>0.7</v>
      </c>
    </row>
    <row r="43" spans="1:99">
      <c r="A43" s="47" t="s">
        <v>104</v>
      </c>
      <c r="B43">
        <v>0</v>
      </c>
      <c r="C43">
        <v>-1</v>
      </c>
      <c r="D43">
        <v>1</v>
      </c>
      <c r="E43">
        <v>1</v>
      </c>
      <c r="F43">
        <v>-1</v>
      </c>
      <c r="G43">
        <v>-0.33</v>
      </c>
      <c r="H43">
        <v>1</v>
      </c>
      <c r="I43">
        <v>-1</v>
      </c>
      <c r="J43">
        <v>1</v>
      </c>
      <c r="K43">
        <v>1</v>
      </c>
      <c r="L43">
        <v>0.67</v>
      </c>
      <c r="M43" s="1"/>
      <c r="N43">
        <v>1</v>
      </c>
      <c r="O43">
        <f t="shared" si="24"/>
        <v>0.27833333333333332</v>
      </c>
      <c r="P43" s="2">
        <f t="shared" si="25"/>
        <v>0.83499999999999996</v>
      </c>
      <c r="Q43">
        <f t="shared" si="26"/>
        <v>0.88565161766847578</v>
      </c>
      <c r="R43" s="2">
        <f t="shared" si="27"/>
        <v>0.74875000000000003</v>
      </c>
      <c r="S43" s="5"/>
      <c r="T43" s="10">
        <f t="shared" si="19"/>
        <v>3</v>
      </c>
      <c r="U43" s="16">
        <f t="shared" si="20"/>
        <v>2</v>
      </c>
      <c r="V43" s="10">
        <f t="shared" si="21"/>
        <v>7</v>
      </c>
      <c r="W43">
        <f t="shared" si="4"/>
        <v>62</v>
      </c>
      <c r="Z43" s="1"/>
      <c r="AA43" s="5"/>
      <c r="AD43" s="1"/>
      <c r="AE43" s="5"/>
      <c r="AH43" s="1"/>
      <c r="AI43" s="5"/>
      <c r="AL43" s="1"/>
      <c r="AM43" s="5"/>
      <c r="AN43" s="2"/>
      <c r="AP43" s="19" t="e">
        <f>MEDIAN(B43,#REF!,#REF!,F43,J43,M43,R43,V43,Z43,AD43,AH43,AL43)</f>
        <v>#REF!</v>
      </c>
      <c r="AQ43" t="e">
        <f>STDEV(#REF!,#REF!,F43,J43,M43,R43,V43,Z43,AD43,AH43,AL43)</f>
        <v>#REF!</v>
      </c>
      <c r="AR43" t="e">
        <f t="shared" si="5"/>
        <v>#REF!</v>
      </c>
      <c r="AS43" t="e">
        <f t="shared" si="23"/>
        <v>#REF!</v>
      </c>
      <c r="AY43" s="10" t="e">
        <f>IF(B43&lt;-0.6,1,0)+IF(#REF!&lt;-0.6,1,0)+IF(#REF!&lt;-0.6,1,0)+IF(F43&lt;-0.6,1,0)+IF(M43&lt;-0.6,1,0)+IF(R43&lt;-0.6,1,0)+IF(Z43&lt;-0.6,1,0)+IF(AD43&lt;-0.6,1,0)+IF(AH43&lt;-0.6,1,0)+IF(AL43&lt;-0.6,1,0)</f>
        <v>#REF!</v>
      </c>
      <c r="AZ43" s="14" t="e">
        <f t="shared" si="7"/>
        <v>#REF!</v>
      </c>
      <c r="BA43" s="10" t="e">
        <f>IF(B43&gt;0.6,1,0)+IF(#REF!&gt;0.6,1,0)+IF(#REF!&gt;0.6,1,0)+IF(F43&gt;0.6,1,0)+IF(M43&gt;0.6,1,0)+IF(R43&gt;0.6,1,0)+IF(Z43&gt;0.6,1,0)+IF(AD43&gt;0.6,1,0)+IF(AH43&gt;0.6,1,0)+IF(AL43&gt;0.6,1,0)</f>
        <v>#REF!</v>
      </c>
      <c r="BB43" t="e">
        <f t="shared" si="8"/>
        <v>#REF!</v>
      </c>
      <c r="BC43">
        <f t="shared" si="9"/>
        <v>-1.6672800000000043E-2</v>
      </c>
      <c r="BD43" t="e">
        <f t="shared" si="10"/>
        <v>#REF!</v>
      </c>
      <c r="BE43" s="1" t="e">
        <f t="shared" si="11"/>
        <v>#REF!</v>
      </c>
      <c r="BF43" t="e">
        <f t="shared" si="12"/>
        <v>#REF!</v>
      </c>
      <c r="BG43" s="7" t="e">
        <f>SQRT(BE43^2+#REF!^2+#REF!^2)</f>
        <v>#REF!</v>
      </c>
      <c r="BH43" s="7" t="e">
        <f>SQRT(BE43^2+#REF!^2+#REF!^2)</f>
        <v>#REF!</v>
      </c>
      <c r="BI43" s="29" t="e">
        <f>SQRT(BE43^2+#REF!^2)</f>
        <v>#REF!</v>
      </c>
      <c r="BJ43" s="7" t="e">
        <f>BF43*#REF!*#REF!</f>
        <v>#REF!</v>
      </c>
      <c r="BK43" t="e">
        <f t="shared" si="13"/>
        <v>#REF!</v>
      </c>
      <c r="BL43" t="e">
        <f t="shared" si="14"/>
        <v>#REF!</v>
      </c>
      <c r="BM43" s="2" t="e">
        <f>SQRT(BK43^2+#REF!^2+#REF!^2)</f>
        <v>#REF!</v>
      </c>
      <c r="BN43" s="7" t="e">
        <f>SQRT(BK43^2+#REF!^2+#REF!^2)</f>
        <v>#REF!</v>
      </c>
      <c r="BO43" s="7" t="e">
        <f>SQRT(BK43^2+#REF!^2)</f>
        <v>#REF!</v>
      </c>
      <c r="BP43" s="7" t="e">
        <f>BL43*#REF!*#REF!</f>
        <v>#REF!</v>
      </c>
      <c r="BQ43" t="e">
        <f t="shared" si="15"/>
        <v>#REF!</v>
      </c>
      <c r="BR43" t="e">
        <f t="shared" si="16"/>
        <v>#REF!</v>
      </c>
      <c r="BS43" s="7" t="e">
        <f>SQRT(BQ43^2+#REF!^2+#REF!^2)</f>
        <v>#REF!</v>
      </c>
      <c r="BT43" s="7" t="e">
        <f>SQRT(BQ43^2+#REF!^2+#REF!^2)</f>
        <v>#REF!</v>
      </c>
      <c r="BU43" s="7" t="e">
        <f>SQRT(BQ43^2+#REF!^2)</f>
        <v>#REF!</v>
      </c>
      <c r="BV43" s="7" t="e">
        <f>BR43*#REF!*#REF!</f>
        <v>#REF!</v>
      </c>
      <c r="BW43" t="e">
        <f t="shared" si="17"/>
        <v>#REF!</v>
      </c>
      <c r="BX43" s="7" t="e">
        <f t="shared" si="18"/>
        <v>#REF!</v>
      </c>
      <c r="BY43" s="2" t="e">
        <f>SQRT(BW43^2+#REF!^2+#REF!^2)</f>
        <v>#REF!</v>
      </c>
      <c r="BZ43" s="34" t="e">
        <f>SQRT(BW43^2+#REF!^2+#REF!^2)</f>
        <v>#REF!</v>
      </c>
      <c r="CA43" s="29" t="e">
        <f>SQRT(BW43^2+#REF!^2+#REF!^2)</f>
        <v>#REF!</v>
      </c>
      <c r="CB43" s="34" t="e">
        <f>SQRT(BW43^2+#REF!^2)</f>
        <v>#REF!</v>
      </c>
      <c r="CC43" s="7" t="e">
        <f>BX43*#REF!*#REF!</f>
        <v>#REF!</v>
      </c>
      <c r="CD43" s="17">
        <v>0.52</v>
      </c>
      <c r="CE43" s="17">
        <v>1.21</v>
      </c>
      <c r="CF43" s="17">
        <v>0.04</v>
      </c>
      <c r="CG43" s="17">
        <v>0.42</v>
      </c>
      <c r="CH43" s="17">
        <v>1.1399999999999999</v>
      </c>
      <c r="CI43" s="17">
        <v>0.13</v>
      </c>
      <c r="CJ43" s="17">
        <v>-0.05</v>
      </c>
      <c r="CK43" s="17">
        <v>5.0000000000000001E-3</v>
      </c>
      <c r="CL43" s="17">
        <v>0.59</v>
      </c>
      <c r="CM43" s="17">
        <v>0.13</v>
      </c>
      <c r="CN43" s="17">
        <v>0.2</v>
      </c>
      <c r="CO43" s="17">
        <v>-0.03</v>
      </c>
      <c r="CP43" s="17">
        <v>0.19</v>
      </c>
      <c r="CQ43" s="17">
        <v>0.33</v>
      </c>
      <c r="CR43" s="17">
        <v>1.67</v>
      </c>
      <c r="CS43" s="17">
        <v>1.6</v>
      </c>
      <c r="CT43">
        <v>-0.28999999999999998</v>
      </c>
      <c r="CU43">
        <v>0.94</v>
      </c>
    </row>
    <row r="44" spans="1:99">
      <c r="A44" s="47" t="s">
        <v>105</v>
      </c>
      <c r="B44">
        <v>0</v>
      </c>
      <c r="C44">
        <v>-0.67</v>
      </c>
      <c r="D44">
        <v>0.33</v>
      </c>
      <c r="E44">
        <v>1</v>
      </c>
      <c r="F44">
        <v>-1</v>
      </c>
      <c r="G44">
        <v>-1</v>
      </c>
      <c r="H44">
        <v>1</v>
      </c>
      <c r="I44">
        <v>-0.67</v>
      </c>
      <c r="J44">
        <v>1</v>
      </c>
      <c r="K44">
        <v>0.67</v>
      </c>
      <c r="L44">
        <v>0.67</v>
      </c>
      <c r="N44">
        <v>0.67</v>
      </c>
      <c r="O44">
        <f t="shared" si="24"/>
        <v>0.16666666666666666</v>
      </c>
      <c r="P44" s="2">
        <f t="shared" si="25"/>
        <v>0.5</v>
      </c>
      <c r="Q44">
        <f t="shared" si="26"/>
        <v>0.79886662140051823</v>
      </c>
      <c r="R44" s="2">
        <f t="shared" si="27"/>
        <v>0.71125000000000005</v>
      </c>
      <c r="T44" s="10">
        <f t="shared" si="19"/>
        <v>4</v>
      </c>
      <c r="U44" s="16">
        <f t="shared" si="20"/>
        <v>2</v>
      </c>
      <c r="V44" s="10">
        <f t="shared" si="21"/>
        <v>6</v>
      </c>
      <c r="W44">
        <f t="shared" si="4"/>
        <v>56</v>
      </c>
      <c r="Y44" s="5"/>
      <c r="AC44" s="5"/>
      <c r="AG44" s="5"/>
      <c r="AK44" s="5"/>
      <c r="AO44" s="5"/>
      <c r="BF44" s="2" t="e">
        <f>STDEV(BD4:BD43)</f>
        <v>#REF!</v>
      </c>
    </row>
    <row r="45" spans="1:99">
      <c r="A45" s="47" t="s">
        <v>106</v>
      </c>
      <c r="B45">
        <v>0</v>
      </c>
      <c r="C45">
        <v>-0.67</v>
      </c>
      <c r="D45">
        <v>1</v>
      </c>
      <c r="E45">
        <v>1</v>
      </c>
      <c r="F45">
        <v>-1</v>
      </c>
      <c r="G45">
        <v>-0.33</v>
      </c>
      <c r="H45">
        <v>1</v>
      </c>
      <c r="I45">
        <v>-1</v>
      </c>
      <c r="J45">
        <v>-1</v>
      </c>
      <c r="K45">
        <v>1</v>
      </c>
      <c r="L45">
        <v>1</v>
      </c>
      <c r="N45">
        <v>0.67</v>
      </c>
      <c r="O45">
        <f t="shared" si="24"/>
        <v>0.13916666666666666</v>
      </c>
      <c r="P45" s="2">
        <f t="shared" si="25"/>
        <v>0.33500000000000002</v>
      </c>
      <c r="Q45">
        <f t="shared" si="26"/>
        <v>0.89311974493226765</v>
      </c>
      <c r="R45" s="2">
        <f t="shared" si="27"/>
        <v>0.87624999999999997</v>
      </c>
      <c r="T45" s="10">
        <f t="shared" si="19"/>
        <v>4</v>
      </c>
      <c r="U45" s="16">
        <f t="shared" si="20"/>
        <v>2</v>
      </c>
      <c r="V45" s="10">
        <f t="shared" si="21"/>
        <v>6</v>
      </c>
      <c r="W45">
        <f t="shared" si="4"/>
        <v>56</v>
      </c>
      <c r="AZ45" t="s">
        <v>6</v>
      </c>
      <c r="BA45" t="e">
        <f>SUM(AY4:AY43)</f>
        <v>#REF!</v>
      </c>
      <c r="BB45" t="e">
        <f>SUM(AZ4:AZ43)</f>
        <v>#REF!</v>
      </c>
      <c r="BC45" t="e">
        <f>SUM(BA4:BA43)</f>
        <v>#REF!</v>
      </c>
    </row>
    <row r="46" spans="1:99">
      <c r="A46" s="47" t="s">
        <v>107</v>
      </c>
      <c r="B46">
        <v>0</v>
      </c>
      <c r="C46">
        <v>-0.67</v>
      </c>
      <c r="D46">
        <v>1</v>
      </c>
      <c r="E46">
        <v>1</v>
      </c>
      <c r="F46">
        <v>-1</v>
      </c>
      <c r="G46">
        <v>-0.67</v>
      </c>
      <c r="H46">
        <v>1</v>
      </c>
      <c r="I46">
        <v>-1</v>
      </c>
      <c r="J46">
        <v>1</v>
      </c>
      <c r="K46">
        <v>1</v>
      </c>
      <c r="L46">
        <v>1</v>
      </c>
      <c r="N46">
        <v>1</v>
      </c>
      <c r="O46">
        <f t="shared" si="24"/>
        <v>0.30499999999999999</v>
      </c>
      <c r="P46" s="2">
        <f t="shared" si="25"/>
        <v>1</v>
      </c>
      <c r="Q46">
        <f t="shared" si="26"/>
        <v>0.89348653141397816</v>
      </c>
      <c r="R46" s="2">
        <f t="shared" si="27"/>
        <v>0.83499999999999996</v>
      </c>
      <c r="T46" s="10">
        <f t="shared" si="19"/>
        <v>4</v>
      </c>
      <c r="U46" s="16">
        <f t="shared" si="20"/>
        <v>1</v>
      </c>
      <c r="V46" s="10">
        <f t="shared" si="21"/>
        <v>7</v>
      </c>
      <c r="W46">
        <f t="shared" si="4"/>
        <v>66</v>
      </c>
      <c r="AZ46" t="s">
        <v>7</v>
      </c>
      <c r="BA46" t="e">
        <f>BA45/10/40</f>
        <v>#REF!</v>
      </c>
      <c r="BB46" t="e">
        <f>BB45/10/40</f>
        <v>#REF!</v>
      </c>
      <c r="BC46" t="e">
        <f>BC45/10/40</f>
        <v>#REF!</v>
      </c>
      <c r="BE46" t="e">
        <f>BA46*(1-BA46)+BB46*(1-BB46)+BC46*(1-BC46)</f>
        <v>#REF!</v>
      </c>
      <c r="BG46" t="s">
        <v>22</v>
      </c>
    </row>
    <row r="47" spans="1:99">
      <c r="A47" s="47" t="s">
        <v>108</v>
      </c>
      <c r="B47">
        <v>0</v>
      </c>
      <c r="C47">
        <v>-0.33</v>
      </c>
      <c r="D47">
        <v>1</v>
      </c>
      <c r="E47">
        <v>1</v>
      </c>
      <c r="F47">
        <v>-1</v>
      </c>
      <c r="G47">
        <v>-0.33</v>
      </c>
      <c r="H47">
        <v>1</v>
      </c>
      <c r="I47">
        <v>-1</v>
      </c>
      <c r="J47">
        <v>0</v>
      </c>
      <c r="K47">
        <v>0.67</v>
      </c>
      <c r="L47">
        <v>0.67</v>
      </c>
      <c r="N47">
        <v>0.67</v>
      </c>
      <c r="O47">
        <f t="shared" si="24"/>
        <v>0.1958333333333333</v>
      </c>
      <c r="P47" s="2">
        <f t="shared" si="25"/>
        <v>0.33500000000000002</v>
      </c>
      <c r="Q47">
        <f t="shared" si="26"/>
        <v>0.7449400016515465</v>
      </c>
      <c r="R47" s="2">
        <f t="shared" si="27"/>
        <v>0.54125000000000001</v>
      </c>
      <c r="T47" s="10">
        <f t="shared" si="19"/>
        <v>2</v>
      </c>
      <c r="U47" s="16">
        <f t="shared" si="20"/>
        <v>4</v>
      </c>
      <c r="V47" s="10">
        <f t="shared" si="21"/>
        <v>6</v>
      </c>
      <c r="W47">
        <f t="shared" si="4"/>
        <v>56</v>
      </c>
      <c r="BA47" t="e">
        <f>BA46*BA46</f>
        <v>#REF!</v>
      </c>
      <c r="BB47" t="e">
        <f>BB46*BB46</f>
        <v>#REF!</v>
      </c>
      <c r="BC47" t="e">
        <f>BC46*BC46</f>
        <v>#REF!</v>
      </c>
      <c r="BE47" t="e">
        <f>BA46*(1-BA46)*(1-2*BA46)+BB46*(1-BB46)*(1-2*BB46)+BC46*(1-BC46)*(1-2*BC46)</f>
        <v>#REF!</v>
      </c>
      <c r="BG47" t="s">
        <v>23</v>
      </c>
    </row>
    <row r="48" spans="1:99">
      <c r="A48" s="47" t="s">
        <v>109</v>
      </c>
      <c r="B48">
        <v>0</v>
      </c>
      <c r="C48">
        <v>-1</v>
      </c>
      <c r="D48">
        <v>1</v>
      </c>
      <c r="E48">
        <v>1</v>
      </c>
      <c r="F48">
        <v>-1</v>
      </c>
      <c r="G48">
        <v>0.33</v>
      </c>
      <c r="H48">
        <v>1</v>
      </c>
      <c r="I48">
        <v>-1</v>
      </c>
      <c r="J48">
        <v>-0.33</v>
      </c>
      <c r="K48">
        <v>1</v>
      </c>
      <c r="L48">
        <v>1</v>
      </c>
      <c r="N48">
        <v>0.67</v>
      </c>
      <c r="O48">
        <f t="shared" si="24"/>
        <v>0.2225</v>
      </c>
      <c r="P48" s="2">
        <f t="shared" si="25"/>
        <v>0.5</v>
      </c>
      <c r="Q48">
        <f t="shared" si="26"/>
        <v>0.85666504539405597</v>
      </c>
      <c r="R48" s="2">
        <f t="shared" si="27"/>
        <v>0.74875000000000003</v>
      </c>
      <c r="T48" s="10">
        <f t="shared" si="19"/>
        <v>3</v>
      </c>
      <c r="U48" s="16">
        <f t="shared" si="20"/>
        <v>3</v>
      </c>
      <c r="V48" s="10">
        <f t="shared" si="21"/>
        <v>6</v>
      </c>
      <c r="W48">
        <f t="shared" si="4"/>
        <v>54</v>
      </c>
      <c r="AQ48" s="2"/>
      <c r="AZ48" t="s">
        <v>11</v>
      </c>
      <c r="BA48" s="2" t="e">
        <f>SUM(BA47:BC47)</f>
        <v>#REF!</v>
      </c>
      <c r="CH48" s="2"/>
    </row>
    <row r="49" spans="1:90">
      <c r="A49" s="47" t="s">
        <v>110</v>
      </c>
      <c r="B49">
        <v>-0.33</v>
      </c>
      <c r="C49">
        <v>-0.33</v>
      </c>
      <c r="D49">
        <v>0.67</v>
      </c>
      <c r="E49">
        <v>0.67</v>
      </c>
      <c r="F49">
        <v>0</v>
      </c>
      <c r="G49">
        <v>0.33</v>
      </c>
      <c r="H49">
        <v>-0.33</v>
      </c>
      <c r="I49">
        <v>0</v>
      </c>
      <c r="J49">
        <v>-1</v>
      </c>
      <c r="K49">
        <v>0.33</v>
      </c>
      <c r="L49">
        <v>0.67</v>
      </c>
      <c r="N49">
        <v>1</v>
      </c>
      <c r="O49">
        <f t="shared" si="24"/>
        <v>0.13999999999999999</v>
      </c>
      <c r="P49" s="2">
        <f t="shared" si="25"/>
        <v>0.16500000000000001</v>
      </c>
      <c r="Q49">
        <f t="shared" si="26"/>
        <v>0.57650987533921427</v>
      </c>
      <c r="R49" s="2">
        <f t="shared" si="27"/>
        <v>0.5</v>
      </c>
      <c r="T49" s="10">
        <f t="shared" si="19"/>
        <v>1</v>
      </c>
      <c r="U49" s="16">
        <f t="shared" si="20"/>
        <v>7</v>
      </c>
      <c r="V49" s="10">
        <f t="shared" si="21"/>
        <v>4</v>
      </c>
      <c r="W49">
        <f t="shared" si="4"/>
        <v>66</v>
      </c>
      <c r="AZ49" t="s">
        <v>12</v>
      </c>
      <c r="BD49" t="e">
        <f>SUM(BB4:BB43)</f>
        <v>#REF!</v>
      </c>
    </row>
    <row r="50" spans="1:90">
      <c r="A50" s="47" t="s">
        <v>111</v>
      </c>
      <c r="B50">
        <v>0.67</v>
      </c>
      <c r="C50">
        <v>-0.67</v>
      </c>
      <c r="D50">
        <v>0.67</v>
      </c>
      <c r="E50">
        <v>0.33</v>
      </c>
      <c r="F50">
        <v>-0.33</v>
      </c>
      <c r="G50">
        <v>0.33</v>
      </c>
      <c r="H50">
        <v>-0.33</v>
      </c>
      <c r="I50">
        <v>-0.33</v>
      </c>
      <c r="J50">
        <v>1</v>
      </c>
      <c r="K50">
        <v>0.33</v>
      </c>
      <c r="L50">
        <v>0.67</v>
      </c>
      <c r="N50">
        <v>0.33</v>
      </c>
      <c r="O50">
        <f t="shared" si="24"/>
        <v>0.2225</v>
      </c>
      <c r="P50" s="2">
        <f t="shared" si="25"/>
        <v>0.33</v>
      </c>
      <c r="Q50">
        <f t="shared" si="26"/>
        <v>0.51907478879602353</v>
      </c>
      <c r="R50" s="2">
        <f t="shared" si="27"/>
        <v>0.5</v>
      </c>
      <c r="T50" s="10">
        <f t="shared" si="19"/>
        <v>1</v>
      </c>
      <c r="U50" s="16">
        <f t="shared" si="20"/>
        <v>7</v>
      </c>
      <c r="V50" s="10">
        <f t="shared" si="21"/>
        <v>4</v>
      </c>
      <c r="W50">
        <f t="shared" si="4"/>
        <v>66</v>
      </c>
      <c r="AZ50" t="s">
        <v>13</v>
      </c>
      <c r="BD50" s="2" t="e">
        <f>(BD49-400)/400/9</f>
        <v>#REF!</v>
      </c>
      <c r="CK50" s="2"/>
    </row>
    <row r="51" spans="1:90">
      <c r="A51" s="47" t="s">
        <v>112</v>
      </c>
      <c r="B51">
        <v>0.33</v>
      </c>
      <c r="C51">
        <v>-0.33</v>
      </c>
      <c r="D51">
        <v>0.67</v>
      </c>
      <c r="E51">
        <v>0.33</v>
      </c>
      <c r="F51">
        <v>-0.67</v>
      </c>
      <c r="G51">
        <v>0.33</v>
      </c>
      <c r="H51">
        <v>1</v>
      </c>
      <c r="I51">
        <v>-0.67</v>
      </c>
      <c r="J51">
        <v>-0.33</v>
      </c>
      <c r="K51">
        <v>-0.33</v>
      </c>
      <c r="L51">
        <v>0.33</v>
      </c>
      <c r="N51">
        <v>1</v>
      </c>
      <c r="O51">
        <f t="shared" si="24"/>
        <v>0.13833333333333334</v>
      </c>
      <c r="P51" s="2">
        <f t="shared" si="25"/>
        <v>0.33</v>
      </c>
      <c r="Q51">
        <f t="shared" si="26"/>
        <v>0.59385999778541831</v>
      </c>
      <c r="R51" s="2">
        <f t="shared" si="27"/>
        <v>0.37250000000000005</v>
      </c>
      <c r="T51" s="10">
        <f t="shared" si="19"/>
        <v>2</v>
      </c>
      <c r="U51" s="16">
        <f t="shared" si="20"/>
        <v>7</v>
      </c>
      <c r="V51" s="10">
        <f t="shared" si="21"/>
        <v>3</v>
      </c>
      <c r="W51">
        <f t="shared" si="4"/>
        <v>62</v>
      </c>
    </row>
    <row r="52" spans="1:90">
      <c r="A52" s="47" t="s">
        <v>113</v>
      </c>
      <c r="B52">
        <v>0</v>
      </c>
      <c r="C52">
        <v>-0.33</v>
      </c>
      <c r="D52">
        <v>-0.33</v>
      </c>
      <c r="E52">
        <v>0</v>
      </c>
      <c r="F52">
        <v>-0.33</v>
      </c>
      <c r="G52">
        <v>-0.33</v>
      </c>
      <c r="H52">
        <v>-1</v>
      </c>
      <c r="I52">
        <v>-0.67</v>
      </c>
      <c r="J52">
        <v>0</v>
      </c>
      <c r="K52">
        <v>0.67</v>
      </c>
      <c r="L52">
        <v>0</v>
      </c>
      <c r="N52">
        <v>0</v>
      </c>
      <c r="O52">
        <f t="shared" si="24"/>
        <v>-0.19333333333333336</v>
      </c>
      <c r="P52" s="2">
        <f t="shared" si="25"/>
        <v>-0.16500000000000001</v>
      </c>
      <c r="Q52">
        <f t="shared" si="26"/>
        <v>0.41394627085107932</v>
      </c>
      <c r="R52" s="2">
        <f t="shared" si="27"/>
        <v>0.16500000000000001</v>
      </c>
      <c r="T52" s="10">
        <f t="shared" si="19"/>
        <v>2</v>
      </c>
      <c r="U52" s="16">
        <f t="shared" si="20"/>
        <v>9</v>
      </c>
      <c r="V52" s="10">
        <f t="shared" si="21"/>
        <v>1</v>
      </c>
      <c r="W52">
        <f t="shared" si="4"/>
        <v>86</v>
      </c>
      <c r="AQ52" s="1"/>
      <c r="AZ52" t="s">
        <v>14</v>
      </c>
      <c r="BA52" s="1" t="e">
        <f>(BD50-BA48)/(1-BA48)</f>
        <v>#REF!</v>
      </c>
      <c r="BE52" t="e">
        <f>SQRT(2)*SQRT(BE46^2-BE47)/BE46/SQRT(40*10*9)</f>
        <v>#REF!</v>
      </c>
      <c r="BG52" t="s">
        <v>24</v>
      </c>
      <c r="CH52" s="1"/>
    </row>
    <row r="53" spans="1:90">
      <c r="A53" s="47" t="s">
        <v>114</v>
      </c>
      <c r="B53">
        <v>0</v>
      </c>
      <c r="C53">
        <v>-0.33</v>
      </c>
      <c r="D53">
        <v>0.67</v>
      </c>
      <c r="E53">
        <v>0.33</v>
      </c>
      <c r="F53">
        <v>-0.33</v>
      </c>
      <c r="G53">
        <v>0.33</v>
      </c>
      <c r="H53">
        <v>-0.33</v>
      </c>
      <c r="I53">
        <v>-0.33</v>
      </c>
      <c r="J53">
        <v>0.67</v>
      </c>
      <c r="K53">
        <v>0.67</v>
      </c>
      <c r="L53">
        <v>0.33</v>
      </c>
      <c r="N53">
        <v>0.33</v>
      </c>
      <c r="O53">
        <f t="shared" si="24"/>
        <v>0.16750000000000001</v>
      </c>
      <c r="P53" s="2">
        <f t="shared" si="25"/>
        <v>0.33</v>
      </c>
      <c r="Q53">
        <f t="shared" si="26"/>
        <v>0.41354619396804343</v>
      </c>
      <c r="R53" s="2">
        <f t="shared" si="27"/>
        <v>0.37250000000000005</v>
      </c>
      <c r="T53" s="10">
        <f t="shared" si="19"/>
        <v>0</v>
      </c>
      <c r="U53" s="16">
        <f t="shared" si="20"/>
        <v>9</v>
      </c>
      <c r="V53" s="10">
        <f t="shared" si="21"/>
        <v>3</v>
      </c>
      <c r="W53">
        <f t="shared" si="4"/>
        <v>90</v>
      </c>
      <c r="BE53" s="2" t="e">
        <f>BA52/BE52</f>
        <v>#REF!</v>
      </c>
      <c r="BF53" s="2"/>
      <c r="BG53" t="s">
        <v>25</v>
      </c>
      <c r="CL53" s="2"/>
    </row>
    <row r="54" spans="1:90">
      <c r="A54" s="47" t="s">
        <v>115</v>
      </c>
      <c r="B54">
        <v>0</v>
      </c>
      <c r="C54">
        <v>-0.33</v>
      </c>
      <c r="D54">
        <v>0.67</v>
      </c>
      <c r="E54">
        <v>0.33</v>
      </c>
      <c r="F54">
        <v>-0.33</v>
      </c>
      <c r="G54">
        <v>0.33</v>
      </c>
      <c r="H54">
        <v>1</v>
      </c>
      <c r="I54">
        <v>-0.67</v>
      </c>
      <c r="J54">
        <v>0</v>
      </c>
      <c r="K54">
        <v>0.67</v>
      </c>
      <c r="L54">
        <v>0.33</v>
      </c>
      <c r="N54">
        <v>0.33</v>
      </c>
      <c r="O54">
        <f t="shared" si="24"/>
        <v>0.19416666666666668</v>
      </c>
      <c r="P54" s="2">
        <f t="shared" si="25"/>
        <v>0.33</v>
      </c>
      <c r="Q54">
        <f t="shared" si="26"/>
        <v>0.48125703458062136</v>
      </c>
      <c r="R54" s="2">
        <f t="shared" si="27"/>
        <v>0.24875000000000003</v>
      </c>
      <c r="T54" s="10">
        <f t="shared" si="19"/>
        <v>1</v>
      </c>
      <c r="U54" s="16">
        <f t="shared" si="20"/>
        <v>8</v>
      </c>
      <c r="V54" s="10">
        <f t="shared" si="21"/>
        <v>3</v>
      </c>
      <c r="W54">
        <f t="shared" si="4"/>
        <v>74</v>
      </c>
    </row>
    <row r="55" spans="1:90">
      <c r="A55" s="47" t="s">
        <v>116</v>
      </c>
      <c r="B55">
        <v>0</v>
      </c>
      <c r="C55">
        <v>-0.33</v>
      </c>
      <c r="D55">
        <v>0.67</v>
      </c>
      <c r="E55">
        <v>0.67</v>
      </c>
      <c r="F55">
        <v>-0.33</v>
      </c>
      <c r="G55">
        <v>0.67</v>
      </c>
      <c r="H55">
        <v>1</v>
      </c>
      <c r="I55">
        <v>-0.33</v>
      </c>
      <c r="J55">
        <v>0.67</v>
      </c>
      <c r="K55">
        <v>0.67</v>
      </c>
      <c r="L55">
        <v>0.67</v>
      </c>
      <c r="N55">
        <v>0.33</v>
      </c>
      <c r="O55">
        <f t="shared" si="24"/>
        <v>0.36333333333333334</v>
      </c>
      <c r="P55" s="2">
        <f t="shared" si="25"/>
        <v>0.67</v>
      </c>
      <c r="Q55">
        <f t="shared" si="26"/>
        <v>0.48099014038908866</v>
      </c>
      <c r="R55" s="2">
        <f t="shared" si="27"/>
        <v>0.37625000000000003</v>
      </c>
      <c r="T55" s="10">
        <f t="shared" si="19"/>
        <v>0</v>
      </c>
      <c r="U55" s="16">
        <f t="shared" si="20"/>
        <v>5</v>
      </c>
      <c r="V55" s="10">
        <f t="shared" si="21"/>
        <v>7</v>
      </c>
      <c r="W55">
        <f t="shared" si="4"/>
        <v>74</v>
      </c>
    </row>
    <row r="56" spans="1:90">
      <c r="A56" s="47" t="s">
        <v>117</v>
      </c>
      <c r="B56">
        <v>0</v>
      </c>
      <c r="C56">
        <v>-0.33</v>
      </c>
      <c r="D56">
        <v>0.67</v>
      </c>
      <c r="E56">
        <v>0</v>
      </c>
      <c r="F56">
        <v>0</v>
      </c>
      <c r="G56">
        <v>1</v>
      </c>
      <c r="H56">
        <v>-0.33</v>
      </c>
      <c r="I56">
        <v>-0.33</v>
      </c>
      <c r="J56">
        <v>1</v>
      </c>
      <c r="K56">
        <v>0.67</v>
      </c>
      <c r="L56">
        <v>0</v>
      </c>
      <c r="N56">
        <v>0.67</v>
      </c>
      <c r="O56">
        <f t="shared" si="24"/>
        <v>0.25166666666666665</v>
      </c>
      <c r="P56" s="2">
        <f t="shared" si="25"/>
        <v>0</v>
      </c>
      <c r="Q56">
        <f t="shared" si="26"/>
        <v>0.51463726560706347</v>
      </c>
      <c r="R56" s="2">
        <f t="shared" si="27"/>
        <v>0.37625000000000003</v>
      </c>
      <c r="T56" s="10">
        <f t="shared" si="19"/>
        <v>0</v>
      </c>
      <c r="U56" s="16">
        <f t="shared" si="20"/>
        <v>7</v>
      </c>
      <c r="V56" s="10">
        <f t="shared" si="21"/>
        <v>5</v>
      </c>
      <c r="W56">
        <f t="shared" si="4"/>
        <v>74</v>
      </c>
    </row>
    <row r="57" spans="1:90">
      <c r="A57" s="47" t="s">
        <v>118</v>
      </c>
      <c r="B57">
        <v>0</v>
      </c>
      <c r="C57">
        <v>-0.33</v>
      </c>
      <c r="D57">
        <v>0.67</v>
      </c>
      <c r="E57">
        <v>0.33</v>
      </c>
      <c r="F57">
        <v>-0.33</v>
      </c>
      <c r="G57">
        <v>-0.67</v>
      </c>
      <c r="H57">
        <v>-0.33</v>
      </c>
      <c r="I57">
        <v>-0.33</v>
      </c>
      <c r="J57">
        <v>0.33</v>
      </c>
      <c r="K57">
        <v>0.67</v>
      </c>
      <c r="L57">
        <v>0.33</v>
      </c>
      <c r="N57">
        <v>0.33</v>
      </c>
      <c r="O57">
        <f t="shared" si="24"/>
        <v>5.5833333333333346E-2</v>
      </c>
      <c r="P57" s="2">
        <f t="shared" si="25"/>
        <v>0.16500000000000001</v>
      </c>
      <c r="Q57">
        <f t="shared" si="26"/>
        <v>0.44522636394480863</v>
      </c>
      <c r="R57" s="2">
        <f t="shared" si="27"/>
        <v>0.33</v>
      </c>
      <c r="T57" s="10">
        <f t="shared" si="19"/>
        <v>1</v>
      </c>
      <c r="U57" s="16">
        <f t="shared" si="20"/>
        <v>9</v>
      </c>
      <c r="V57" s="10">
        <f t="shared" si="21"/>
        <v>2</v>
      </c>
      <c r="W57">
        <f t="shared" si="4"/>
        <v>86</v>
      </c>
    </row>
    <row r="58" spans="1:90">
      <c r="A58" s="47" t="s">
        <v>119</v>
      </c>
      <c r="B58">
        <v>0</v>
      </c>
      <c r="C58">
        <v>0.33</v>
      </c>
      <c r="D58">
        <v>0.33</v>
      </c>
      <c r="E58">
        <v>1</v>
      </c>
      <c r="F58">
        <v>0.33</v>
      </c>
      <c r="G58">
        <v>0.33</v>
      </c>
      <c r="H58">
        <v>0.33</v>
      </c>
      <c r="I58">
        <v>0.67</v>
      </c>
      <c r="J58">
        <v>-0.33</v>
      </c>
      <c r="K58">
        <v>0.67</v>
      </c>
      <c r="L58">
        <v>0.67</v>
      </c>
      <c r="N58">
        <v>0</v>
      </c>
      <c r="O58">
        <f t="shared" si="24"/>
        <v>0.36083333333333334</v>
      </c>
      <c r="P58" s="2">
        <f t="shared" si="25"/>
        <v>0.33</v>
      </c>
      <c r="Q58">
        <f t="shared" si="26"/>
        <v>0.36152350189751492</v>
      </c>
      <c r="R58" s="2">
        <f t="shared" si="27"/>
        <v>0.21125000000000002</v>
      </c>
      <c r="T58" s="10">
        <f t="shared" si="19"/>
        <v>0</v>
      </c>
      <c r="U58" s="16">
        <f t="shared" si="20"/>
        <v>8</v>
      </c>
      <c r="V58" s="10">
        <f t="shared" si="21"/>
        <v>4</v>
      </c>
      <c r="W58">
        <f t="shared" si="4"/>
        <v>80</v>
      </c>
    </row>
    <row r="59" spans="1:90">
      <c r="A59" s="47" t="s">
        <v>120</v>
      </c>
      <c r="B59">
        <v>0</v>
      </c>
      <c r="C59">
        <v>-0.33</v>
      </c>
      <c r="D59">
        <v>1</v>
      </c>
      <c r="E59">
        <v>0.67</v>
      </c>
      <c r="F59">
        <v>-0.33</v>
      </c>
      <c r="G59">
        <v>0.33</v>
      </c>
      <c r="H59">
        <v>-0.33</v>
      </c>
      <c r="I59">
        <v>-0.67</v>
      </c>
      <c r="J59">
        <v>1</v>
      </c>
      <c r="K59">
        <v>0.67</v>
      </c>
      <c r="L59">
        <v>0.67</v>
      </c>
      <c r="N59">
        <v>0.33</v>
      </c>
      <c r="O59">
        <f t="shared" si="24"/>
        <v>0.2508333333333333</v>
      </c>
      <c r="P59" s="2">
        <f t="shared" si="25"/>
        <v>0.33</v>
      </c>
      <c r="Q59">
        <f t="shared" si="26"/>
        <v>0.57089177979931038</v>
      </c>
      <c r="R59" s="2">
        <f t="shared" si="27"/>
        <v>0.5</v>
      </c>
      <c r="T59" s="10">
        <f t="shared" si="19"/>
        <v>1</v>
      </c>
      <c r="U59" s="16">
        <f t="shared" si="20"/>
        <v>6</v>
      </c>
      <c r="V59" s="10">
        <f t="shared" si="21"/>
        <v>5</v>
      </c>
      <c r="W59">
        <f t="shared" si="4"/>
        <v>62</v>
      </c>
    </row>
    <row r="60" spans="1:90">
      <c r="A60" s="47" t="s">
        <v>121</v>
      </c>
      <c r="B60">
        <v>1</v>
      </c>
      <c r="C60">
        <v>0.67</v>
      </c>
      <c r="D60">
        <v>0</v>
      </c>
      <c r="E60">
        <v>0</v>
      </c>
      <c r="F60">
        <v>0.67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N60">
        <v>-0.67</v>
      </c>
      <c r="O60">
        <f t="shared" si="24"/>
        <v>0.30583333333333335</v>
      </c>
      <c r="P60" s="2">
        <f t="shared" si="25"/>
        <v>0</v>
      </c>
      <c r="Q60">
        <f t="shared" si="26"/>
        <v>0.5414031993278432</v>
      </c>
      <c r="R60" s="2">
        <f t="shared" si="27"/>
        <v>0.37625000000000003</v>
      </c>
      <c r="T60" s="10">
        <f t="shared" si="19"/>
        <v>1</v>
      </c>
      <c r="U60" s="16">
        <f t="shared" si="20"/>
        <v>6</v>
      </c>
      <c r="V60" s="10">
        <f t="shared" si="21"/>
        <v>5</v>
      </c>
      <c r="W60">
        <f t="shared" si="4"/>
        <v>62</v>
      </c>
    </row>
    <row r="61" spans="1:90">
      <c r="A61" s="47" t="s">
        <v>122</v>
      </c>
      <c r="B61">
        <v>0.33</v>
      </c>
      <c r="C61">
        <v>0</v>
      </c>
      <c r="D61">
        <v>-0.33</v>
      </c>
      <c r="E61">
        <v>-0.33</v>
      </c>
      <c r="F61">
        <v>0</v>
      </c>
      <c r="G61">
        <v>0.33</v>
      </c>
      <c r="H61">
        <v>-0.67</v>
      </c>
      <c r="I61">
        <v>0.67</v>
      </c>
      <c r="J61">
        <v>-1</v>
      </c>
      <c r="K61">
        <v>0</v>
      </c>
      <c r="L61">
        <v>-0.67</v>
      </c>
      <c r="N61">
        <v>-0.67</v>
      </c>
      <c r="O61">
        <f t="shared" si="24"/>
        <v>-0.19499999999999998</v>
      </c>
      <c r="P61" s="2">
        <f t="shared" si="25"/>
        <v>-0.16500000000000001</v>
      </c>
      <c r="Q61">
        <f t="shared" si="26"/>
        <v>0.50225853538156662</v>
      </c>
      <c r="R61" s="2">
        <f t="shared" si="27"/>
        <v>0.37625000000000003</v>
      </c>
      <c r="T61" s="10">
        <f t="shared" si="19"/>
        <v>4</v>
      </c>
      <c r="U61" s="16">
        <f t="shared" si="20"/>
        <v>7</v>
      </c>
      <c r="V61" s="10">
        <f t="shared" si="21"/>
        <v>1</v>
      </c>
      <c r="W61">
        <f t="shared" si="4"/>
        <v>66</v>
      </c>
    </row>
    <row r="62" spans="1:90">
      <c r="A62" s="47" t="s">
        <v>123</v>
      </c>
      <c r="B62">
        <v>0.67</v>
      </c>
      <c r="C62">
        <v>1</v>
      </c>
      <c r="D62">
        <v>0</v>
      </c>
      <c r="E62">
        <v>-0.67</v>
      </c>
      <c r="F62">
        <v>0</v>
      </c>
      <c r="G62">
        <v>0.67</v>
      </c>
      <c r="H62">
        <v>0</v>
      </c>
      <c r="I62">
        <v>1</v>
      </c>
      <c r="J62">
        <v>1</v>
      </c>
      <c r="K62">
        <v>0</v>
      </c>
      <c r="L62">
        <v>0</v>
      </c>
      <c r="N62">
        <v>0</v>
      </c>
      <c r="O62">
        <f t="shared" si="24"/>
        <v>0.30583333333333335</v>
      </c>
      <c r="P62" s="2">
        <f t="shared" si="25"/>
        <v>0</v>
      </c>
      <c r="Q62">
        <f t="shared" si="26"/>
        <v>0.5414031993278432</v>
      </c>
      <c r="R62" s="2">
        <f t="shared" si="27"/>
        <v>0.37625000000000003</v>
      </c>
      <c r="T62" s="10">
        <f t="shared" si="19"/>
        <v>1</v>
      </c>
      <c r="U62" s="16">
        <f t="shared" si="20"/>
        <v>6</v>
      </c>
      <c r="V62" s="10">
        <f t="shared" si="21"/>
        <v>5</v>
      </c>
      <c r="W62">
        <f t="shared" si="4"/>
        <v>62</v>
      </c>
    </row>
    <row r="63" spans="1:90">
      <c r="A63" s="47" t="s">
        <v>124</v>
      </c>
      <c r="B63">
        <v>0.67</v>
      </c>
      <c r="C63">
        <v>1</v>
      </c>
      <c r="D63">
        <v>-0.33</v>
      </c>
      <c r="E63">
        <v>-0.67</v>
      </c>
      <c r="F63">
        <v>1</v>
      </c>
      <c r="G63">
        <v>0.67</v>
      </c>
      <c r="H63">
        <v>0.33</v>
      </c>
      <c r="I63">
        <v>1</v>
      </c>
      <c r="J63">
        <v>0</v>
      </c>
      <c r="K63">
        <v>0.33</v>
      </c>
      <c r="L63">
        <v>0.33</v>
      </c>
      <c r="N63">
        <v>-0.67</v>
      </c>
      <c r="O63">
        <f t="shared" si="24"/>
        <v>0.30499999999999999</v>
      </c>
      <c r="P63" s="2">
        <f t="shared" si="25"/>
        <v>0.33</v>
      </c>
      <c r="Q63">
        <f t="shared" si="26"/>
        <v>0.61162228391534124</v>
      </c>
      <c r="R63" s="2">
        <f t="shared" si="27"/>
        <v>0.41750000000000004</v>
      </c>
      <c r="T63" s="10">
        <f t="shared" si="19"/>
        <v>2</v>
      </c>
      <c r="U63" s="16">
        <f t="shared" si="20"/>
        <v>5</v>
      </c>
      <c r="V63" s="10">
        <f t="shared" si="21"/>
        <v>5</v>
      </c>
      <c r="W63">
        <f t="shared" si="4"/>
        <v>54</v>
      </c>
    </row>
    <row r="64" spans="1:90">
      <c r="A64" s="47" t="s">
        <v>125</v>
      </c>
      <c r="B64">
        <v>0.67</v>
      </c>
      <c r="C64">
        <v>0.33</v>
      </c>
      <c r="D64">
        <v>0</v>
      </c>
      <c r="E64">
        <v>-0.67</v>
      </c>
      <c r="F64">
        <v>0.33</v>
      </c>
      <c r="G64">
        <v>-0.33</v>
      </c>
      <c r="H64">
        <v>0</v>
      </c>
      <c r="I64">
        <v>1</v>
      </c>
      <c r="J64">
        <v>0</v>
      </c>
      <c r="K64">
        <v>0</v>
      </c>
      <c r="L64">
        <v>0</v>
      </c>
      <c r="N64">
        <v>-0.33</v>
      </c>
      <c r="O64">
        <f t="shared" si="24"/>
        <v>8.3333333333333315E-2</v>
      </c>
      <c r="P64" s="2">
        <f t="shared" si="25"/>
        <v>0</v>
      </c>
      <c r="Q64">
        <f t="shared" si="26"/>
        <v>0.4522737170691164</v>
      </c>
      <c r="R64" s="2">
        <f t="shared" si="27"/>
        <v>0.20625000000000002</v>
      </c>
      <c r="T64" s="10">
        <f t="shared" si="19"/>
        <v>1</v>
      </c>
      <c r="U64" s="16">
        <f t="shared" si="20"/>
        <v>9</v>
      </c>
      <c r="V64" s="10">
        <f t="shared" si="21"/>
        <v>2</v>
      </c>
      <c r="W64">
        <f t="shared" si="4"/>
        <v>86</v>
      </c>
    </row>
    <row r="65" spans="1:23">
      <c r="A65" s="47" t="s">
        <v>126</v>
      </c>
      <c r="B65">
        <v>1</v>
      </c>
      <c r="C65">
        <v>0.33</v>
      </c>
      <c r="D65">
        <v>0</v>
      </c>
      <c r="E65">
        <v>0</v>
      </c>
      <c r="F65">
        <v>0.33</v>
      </c>
      <c r="G65">
        <v>0</v>
      </c>
      <c r="H65">
        <v>0.33</v>
      </c>
      <c r="I65">
        <v>0.67</v>
      </c>
      <c r="J65">
        <v>-0.67</v>
      </c>
      <c r="K65">
        <v>-0.33</v>
      </c>
      <c r="L65">
        <v>0.33</v>
      </c>
      <c r="N65">
        <v>0</v>
      </c>
      <c r="O65">
        <f t="shared" si="24"/>
        <v>0.16583333333333336</v>
      </c>
      <c r="P65" s="2">
        <f t="shared" si="25"/>
        <v>0.16500000000000001</v>
      </c>
      <c r="Q65">
        <f t="shared" si="26"/>
        <v>0.43820830109836484</v>
      </c>
      <c r="R65" s="2">
        <f t="shared" si="27"/>
        <v>0.16500000000000001</v>
      </c>
      <c r="T65" s="10">
        <f t="shared" si="19"/>
        <v>1</v>
      </c>
      <c r="U65" s="16">
        <f t="shared" si="20"/>
        <v>9</v>
      </c>
      <c r="V65" s="10">
        <f t="shared" si="21"/>
        <v>2</v>
      </c>
      <c r="W65">
        <f t="shared" si="4"/>
        <v>86</v>
      </c>
    </row>
    <row r="66" spans="1:23">
      <c r="A66" s="47" t="s">
        <v>127</v>
      </c>
      <c r="B66">
        <v>-0.33</v>
      </c>
      <c r="C66">
        <v>0.67</v>
      </c>
      <c r="D66">
        <v>-0.33</v>
      </c>
      <c r="E66">
        <v>-1</v>
      </c>
      <c r="F66">
        <v>0.33</v>
      </c>
      <c r="G66">
        <v>0</v>
      </c>
      <c r="H66">
        <v>-1</v>
      </c>
      <c r="I66">
        <v>0.33</v>
      </c>
      <c r="J66">
        <v>-0.67</v>
      </c>
      <c r="K66">
        <v>0</v>
      </c>
      <c r="L66">
        <v>0</v>
      </c>
      <c r="N66">
        <v>0</v>
      </c>
      <c r="O66">
        <f t="shared" si="24"/>
        <v>-0.16666666666666666</v>
      </c>
      <c r="P66" s="2">
        <f t="shared" si="25"/>
        <v>0</v>
      </c>
      <c r="Q66">
        <f t="shared" si="26"/>
        <v>0.52223877042338918</v>
      </c>
      <c r="R66" s="2">
        <f t="shared" si="27"/>
        <v>0.24875000000000003</v>
      </c>
      <c r="T66" s="10">
        <f t="shared" si="19"/>
        <v>3</v>
      </c>
      <c r="U66" s="16">
        <f t="shared" si="20"/>
        <v>8</v>
      </c>
      <c r="V66" s="10">
        <f t="shared" si="21"/>
        <v>1</v>
      </c>
      <c r="W66">
        <f t="shared" si="4"/>
        <v>74</v>
      </c>
    </row>
    <row r="67" spans="1:23">
      <c r="A67" s="47" t="s">
        <v>128</v>
      </c>
      <c r="B67">
        <v>0.67</v>
      </c>
      <c r="C67">
        <v>0</v>
      </c>
      <c r="D67">
        <v>0</v>
      </c>
      <c r="E67">
        <v>-0.33</v>
      </c>
      <c r="F67">
        <v>1</v>
      </c>
      <c r="G67">
        <v>-0.33</v>
      </c>
      <c r="H67">
        <v>-1</v>
      </c>
      <c r="I67">
        <v>1</v>
      </c>
      <c r="J67">
        <v>-1</v>
      </c>
      <c r="K67">
        <v>-0.33</v>
      </c>
      <c r="L67">
        <v>0</v>
      </c>
      <c r="N67">
        <v>-0.67</v>
      </c>
      <c r="O67">
        <f t="shared" si="24"/>
        <v>-8.2500000000000004E-2</v>
      </c>
      <c r="P67" s="2">
        <f t="shared" si="25"/>
        <v>-0.16500000000000001</v>
      </c>
      <c r="Q67">
        <f t="shared" si="26"/>
        <v>0.68376132199368045</v>
      </c>
      <c r="R67" s="2">
        <f t="shared" si="27"/>
        <v>0.29125000000000001</v>
      </c>
      <c r="T67" s="10">
        <f t="shared" si="19"/>
        <v>3</v>
      </c>
      <c r="U67" s="16">
        <f t="shared" si="20"/>
        <v>6</v>
      </c>
      <c r="V67" s="10">
        <f t="shared" si="21"/>
        <v>3</v>
      </c>
      <c r="W67">
        <f t="shared" si="4"/>
        <v>54</v>
      </c>
    </row>
    <row r="68" spans="1:23">
      <c r="A68" s="47" t="s">
        <v>129</v>
      </c>
      <c r="B68">
        <v>-0.33</v>
      </c>
      <c r="C68">
        <v>-0.33</v>
      </c>
      <c r="D68">
        <v>0.33</v>
      </c>
      <c r="E68">
        <v>0</v>
      </c>
      <c r="F68">
        <v>0</v>
      </c>
      <c r="G68">
        <v>-1</v>
      </c>
      <c r="H68">
        <v>-1</v>
      </c>
      <c r="I68">
        <v>-0.33</v>
      </c>
      <c r="J68">
        <v>-1</v>
      </c>
      <c r="K68">
        <v>0.33</v>
      </c>
      <c r="L68">
        <v>-0.33</v>
      </c>
      <c r="N68">
        <v>0</v>
      </c>
      <c r="O68">
        <f t="shared" ref="O68:O99" si="28">AVERAGE(B68:N68)</f>
        <v>-0.30499999999999999</v>
      </c>
      <c r="P68" s="2">
        <f t="shared" ref="P68:P99" si="29">MEDIAN(B68:N68)</f>
        <v>-0.33</v>
      </c>
      <c r="Q68">
        <f t="shared" ref="Q68:Q99" si="30">STDEV(B68:N68)</f>
        <v>0.48025561375735587</v>
      </c>
      <c r="R68" s="2">
        <f t="shared" ref="R68:R99" si="31">(PERCENTILE(B68:N68,0.75)-PERCENTILE(B68:N68,0.25))/2</f>
        <v>0.24875000000000003</v>
      </c>
      <c r="T68" s="10">
        <f t="shared" si="19"/>
        <v>3</v>
      </c>
      <c r="U68" s="16">
        <f t="shared" si="20"/>
        <v>9</v>
      </c>
      <c r="V68" s="10">
        <f t="shared" si="21"/>
        <v>0</v>
      </c>
      <c r="W68">
        <f t="shared" ref="W68:W131" si="32">SUM(T68*T68,U68*U68,V68*V68)</f>
        <v>90</v>
      </c>
    </row>
    <row r="69" spans="1:23">
      <c r="A69" s="47" t="s">
        <v>130</v>
      </c>
      <c r="B69">
        <v>0</v>
      </c>
      <c r="C69">
        <v>0.33</v>
      </c>
      <c r="D69">
        <v>0</v>
      </c>
      <c r="E69">
        <v>-0.67</v>
      </c>
      <c r="F69">
        <v>-0.33</v>
      </c>
      <c r="G69">
        <v>-0.33</v>
      </c>
      <c r="H69">
        <v>-1</v>
      </c>
      <c r="I69">
        <v>0.33</v>
      </c>
      <c r="J69">
        <v>-1</v>
      </c>
      <c r="K69">
        <v>-0.33</v>
      </c>
      <c r="L69">
        <v>-0.33</v>
      </c>
      <c r="N69">
        <v>0.33</v>
      </c>
      <c r="O69">
        <f t="shared" si="28"/>
        <v>-0.25</v>
      </c>
      <c r="P69" s="2">
        <f t="shared" si="29"/>
        <v>-0.33</v>
      </c>
      <c r="Q69">
        <f t="shared" si="30"/>
        <v>0.47301739349145988</v>
      </c>
      <c r="R69" s="2">
        <f t="shared" si="31"/>
        <v>0.24875000000000003</v>
      </c>
      <c r="T69" s="10">
        <f t="shared" ref="T69:T132" si="33">IF(B69&lt;-0.6,1,0)+IF(C69&lt;-0.6,1,0)+IF(D69&lt;-0.6,1,0)+IF(E69&lt;-0.6,1,0)+IF(F69&lt;-0.6,1,0)+IF(G69&lt;-0.6,1,0)+IF(H69&lt;-0.6,1,0)+IF(I69&lt;-0.6,1,0)+IF(J69&lt;-0.6,1,0)+IF(K69&lt;-0.6,1,0)+IF(L69&lt;-0.6,1,0)+IF(N69&lt;-0.6,1,0)</f>
        <v>3</v>
      </c>
      <c r="U69" s="16">
        <f t="shared" ref="U69:U132" si="34">12-T69-V69</f>
        <v>9</v>
      </c>
      <c r="V69" s="10">
        <f t="shared" ref="V69:V132" si="35">IF(B69&gt;0.6,1,0)+IF(C69&gt;0.6,1,0)+IF(D69&gt;0.6,1,0)+IF(E69&gt;0.6,1,0)+IF(F69&gt;0.6,1,0)+IF(G69&gt;0.6,1,0)+IF(H69&gt;0.6,1,0)+IF(I69&gt;0.6,1,0)+IF(J69&gt;0.6,1,0)+IF(K69&gt;0.6,1,0)+IF(L69&gt;0.6,1,0)+IF(N69&gt;0.6,1,0)</f>
        <v>0</v>
      </c>
      <c r="W69">
        <f t="shared" si="32"/>
        <v>90</v>
      </c>
    </row>
    <row r="70" spans="1:23">
      <c r="A70" s="47" t="s">
        <v>131</v>
      </c>
      <c r="B70">
        <v>-0.33</v>
      </c>
      <c r="C70">
        <v>-0.33</v>
      </c>
      <c r="D70">
        <v>-0.33</v>
      </c>
      <c r="E70">
        <v>-0.67</v>
      </c>
      <c r="F70">
        <v>-0.33</v>
      </c>
      <c r="G70">
        <v>0.33</v>
      </c>
      <c r="H70">
        <v>-0.67</v>
      </c>
      <c r="I70">
        <v>0</v>
      </c>
      <c r="J70">
        <v>-0.33</v>
      </c>
      <c r="K70">
        <v>-0.33</v>
      </c>
      <c r="L70">
        <v>-0.33</v>
      </c>
      <c r="N70">
        <v>-0.33</v>
      </c>
      <c r="O70">
        <f t="shared" si="28"/>
        <v>-0.3041666666666667</v>
      </c>
      <c r="P70" s="2">
        <f t="shared" si="29"/>
        <v>-0.33</v>
      </c>
      <c r="Q70">
        <f t="shared" si="30"/>
        <v>0.26417825708250764</v>
      </c>
      <c r="R70" s="2">
        <f t="shared" si="31"/>
        <v>0</v>
      </c>
      <c r="T70" s="10">
        <f t="shared" si="33"/>
        <v>2</v>
      </c>
      <c r="U70" s="16">
        <f t="shared" si="34"/>
        <v>10</v>
      </c>
      <c r="V70" s="10">
        <f t="shared" si="35"/>
        <v>0</v>
      </c>
      <c r="W70">
        <f t="shared" si="32"/>
        <v>104</v>
      </c>
    </row>
    <row r="71" spans="1:23">
      <c r="A71" s="47" t="s">
        <v>132</v>
      </c>
      <c r="B71">
        <v>0.33</v>
      </c>
      <c r="C71">
        <v>0</v>
      </c>
      <c r="D71">
        <v>0.67</v>
      </c>
      <c r="E71">
        <v>0.67</v>
      </c>
      <c r="F71">
        <v>0</v>
      </c>
      <c r="G71">
        <v>0.33</v>
      </c>
      <c r="H71">
        <v>0.33</v>
      </c>
      <c r="I71">
        <v>0.33</v>
      </c>
      <c r="J71">
        <v>-0.33</v>
      </c>
      <c r="K71">
        <v>0.33</v>
      </c>
      <c r="L71">
        <v>0.33</v>
      </c>
      <c r="N71">
        <v>0.33</v>
      </c>
      <c r="O71">
        <f t="shared" si="28"/>
        <v>0.27666666666666667</v>
      </c>
      <c r="P71" s="2">
        <f t="shared" si="29"/>
        <v>0.33</v>
      </c>
      <c r="Q71">
        <f t="shared" si="30"/>
        <v>0.27805602226017606</v>
      </c>
      <c r="R71" s="2">
        <f t="shared" si="31"/>
        <v>4.1250000000000009E-2</v>
      </c>
      <c r="T71" s="10">
        <f t="shared" si="33"/>
        <v>0</v>
      </c>
      <c r="U71" s="16">
        <f t="shared" si="34"/>
        <v>10</v>
      </c>
      <c r="V71" s="10">
        <f t="shared" si="35"/>
        <v>2</v>
      </c>
      <c r="W71">
        <f t="shared" si="32"/>
        <v>104</v>
      </c>
    </row>
    <row r="72" spans="1:23">
      <c r="A72" s="47" t="s">
        <v>133</v>
      </c>
      <c r="B72">
        <v>0.33</v>
      </c>
      <c r="C72">
        <v>-0.33</v>
      </c>
      <c r="D72">
        <v>0.33</v>
      </c>
      <c r="E72">
        <v>-0.33</v>
      </c>
      <c r="F72">
        <v>0</v>
      </c>
      <c r="G72">
        <v>-0.33</v>
      </c>
      <c r="H72">
        <v>-0.67</v>
      </c>
      <c r="I72">
        <v>-0.33</v>
      </c>
      <c r="J72">
        <v>0.33</v>
      </c>
      <c r="K72">
        <v>0.67</v>
      </c>
      <c r="L72">
        <v>0.67</v>
      </c>
      <c r="N72">
        <v>0.67</v>
      </c>
      <c r="O72">
        <f t="shared" si="28"/>
        <v>8.4166666666666681E-2</v>
      </c>
      <c r="P72" s="2">
        <f t="shared" si="29"/>
        <v>0.16500000000000001</v>
      </c>
      <c r="Q72">
        <f t="shared" si="30"/>
        <v>0.4741395715750093</v>
      </c>
      <c r="R72" s="2">
        <f t="shared" si="31"/>
        <v>0.37250000000000005</v>
      </c>
      <c r="T72" s="10">
        <f t="shared" si="33"/>
        <v>1</v>
      </c>
      <c r="U72" s="16">
        <f t="shared" si="34"/>
        <v>8</v>
      </c>
      <c r="V72" s="10">
        <f t="shared" si="35"/>
        <v>3</v>
      </c>
      <c r="W72">
        <f t="shared" si="32"/>
        <v>74</v>
      </c>
    </row>
    <row r="73" spans="1:23">
      <c r="A73" s="47" t="s">
        <v>134</v>
      </c>
      <c r="B73">
        <v>0</v>
      </c>
      <c r="C73">
        <v>-0.33</v>
      </c>
      <c r="D73">
        <v>0.67</v>
      </c>
      <c r="E73">
        <v>0.33</v>
      </c>
      <c r="F73">
        <v>-0.33</v>
      </c>
      <c r="G73">
        <v>-0.67</v>
      </c>
      <c r="H73">
        <v>-0.67</v>
      </c>
      <c r="I73">
        <v>0.67</v>
      </c>
      <c r="J73">
        <v>1</v>
      </c>
      <c r="K73">
        <v>-0.33</v>
      </c>
      <c r="L73">
        <v>0</v>
      </c>
      <c r="N73">
        <v>0.33</v>
      </c>
      <c r="O73">
        <f t="shared" si="28"/>
        <v>5.5833333333333339E-2</v>
      </c>
      <c r="P73" s="2">
        <f t="shared" si="29"/>
        <v>0</v>
      </c>
      <c r="Q73">
        <f t="shared" si="30"/>
        <v>0.54794588872414862</v>
      </c>
      <c r="R73" s="2">
        <f t="shared" si="31"/>
        <v>0.37250000000000005</v>
      </c>
      <c r="T73" s="10">
        <f t="shared" si="33"/>
        <v>2</v>
      </c>
      <c r="U73" s="16">
        <f t="shared" si="34"/>
        <v>7</v>
      </c>
      <c r="V73" s="10">
        <f t="shared" si="35"/>
        <v>3</v>
      </c>
      <c r="W73">
        <f t="shared" si="32"/>
        <v>62</v>
      </c>
    </row>
    <row r="74" spans="1:23">
      <c r="A74" s="47" t="s">
        <v>135</v>
      </c>
      <c r="B74">
        <v>0.33</v>
      </c>
      <c r="C74">
        <v>0</v>
      </c>
      <c r="D74">
        <v>1</v>
      </c>
      <c r="E74">
        <v>0.33</v>
      </c>
      <c r="F74">
        <v>0.33</v>
      </c>
      <c r="G74">
        <v>0</v>
      </c>
      <c r="H74">
        <v>0</v>
      </c>
      <c r="I74">
        <v>0</v>
      </c>
      <c r="J74">
        <v>-1</v>
      </c>
      <c r="K74">
        <v>0</v>
      </c>
      <c r="L74">
        <v>-0.33</v>
      </c>
      <c r="N74">
        <v>-0.33</v>
      </c>
      <c r="O74">
        <f t="shared" si="28"/>
        <v>2.7500000000000011E-2</v>
      </c>
      <c r="P74" s="2">
        <f t="shared" si="29"/>
        <v>0</v>
      </c>
      <c r="Q74">
        <f t="shared" si="30"/>
        <v>0.48009705458186452</v>
      </c>
      <c r="R74" s="2">
        <f t="shared" si="31"/>
        <v>0.20625000000000002</v>
      </c>
      <c r="T74" s="10">
        <f t="shared" si="33"/>
        <v>1</v>
      </c>
      <c r="U74" s="16">
        <f t="shared" si="34"/>
        <v>10</v>
      </c>
      <c r="V74" s="10">
        <f t="shared" si="35"/>
        <v>1</v>
      </c>
      <c r="W74">
        <f t="shared" si="32"/>
        <v>102</v>
      </c>
    </row>
    <row r="75" spans="1:23">
      <c r="A75" s="47" t="s">
        <v>136</v>
      </c>
      <c r="B75">
        <v>-0.33</v>
      </c>
      <c r="C75">
        <v>-0.33</v>
      </c>
      <c r="D75">
        <v>0.33</v>
      </c>
      <c r="E75">
        <v>0.33</v>
      </c>
      <c r="F75">
        <v>0</v>
      </c>
      <c r="G75">
        <v>-0.67</v>
      </c>
      <c r="H75">
        <v>-1</v>
      </c>
      <c r="I75">
        <v>0.33</v>
      </c>
      <c r="J75">
        <v>-0.67</v>
      </c>
      <c r="K75">
        <v>-0.33</v>
      </c>
      <c r="L75">
        <v>-0.67</v>
      </c>
      <c r="N75">
        <v>0.33</v>
      </c>
      <c r="O75">
        <f t="shared" si="28"/>
        <v>-0.2233333333333333</v>
      </c>
      <c r="P75" s="2">
        <f t="shared" si="29"/>
        <v>-0.33</v>
      </c>
      <c r="Q75">
        <f t="shared" si="30"/>
        <v>0.47772820978485508</v>
      </c>
      <c r="R75" s="2">
        <f t="shared" si="31"/>
        <v>0.5</v>
      </c>
      <c r="T75" s="10">
        <f t="shared" si="33"/>
        <v>4</v>
      </c>
      <c r="U75" s="16">
        <f t="shared" si="34"/>
        <v>8</v>
      </c>
      <c r="V75" s="10">
        <f t="shared" si="35"/>
        <v>0</v>
      </c>
      <c r="W75">
        <f t="shared" si="32"/>
        <v>80</v>
      </c>
    </row>
    <row r="76" spans="1:23">
      <c r="A76" s="47" t="s">
        <v>137</v>
      </c>
      <c r="B76">
        <v>0.33</v>
      </c>
      <c r="C76">
        <v>0.67</v>
      </c>
      <c r="D76">
        <v>0.33</v>
      </c>
      <c r="E76">
        <v>1</v>
      </c>
      <c r="F76">
        <v>-0.33</v>
      </c>
      <c r="G76">
        <v>-0.33</v>
      </c>
      <c r="H76">
        <v>0.33</v>
      </c>
      <c r="I76">
        <v>0.67</v>
      </c>
      <c r="J76">
        <v>0.67</v>
      </c>
      <c r="K76">
        <v>0.33</v>
      </c>
      <c r="L76">
        <v>0.33</v>
      </c>
      <c r="N76">
        <v>1</v>
      </c>
      <c r="O76">
        <f t="shared" si="28"/>
        <v>0.41666666666666669</v>
      </c>
      <c r="P76" s="2">
        <f t="shared" si="29"/>
        <v>0.33</v>
      </c>
      <c r="Q76">
        <f t="shared" si="30"/>
        <v>0.42912878620702571</v>
      </c>
      <c r="R76" s="2">
        <f t="shared" si="31"/>
        <v>0.17</v>
      </c>
      <c r="T76" s="10">
        <f t="shared" si="33"/>
        <v>0</v>
      </c>
      <c r="U76" s="16">
        <f t="shared" si="34"/>
        <v>7</v>
      </c>
      <c r="V76" s="10">
        <f t="shared" si="35"/>
        <v>5</v>
      </c>
      <c r="W76">
        <f t="shared" si="32"/>
        <v>74</v>
      </c>
    </row>
    <row r="77" spans="1:23">
      <c r="A77" s="47" t="s">
        <v>138</v>
      </c>
      <c r="B77">
        <v>-0.33</v>
      </c>
      <c r="C77">
        <v>0.67</v>
      </c>
      <c r="D77">
        <v>0.33</v>
      </c>
      <c r="E77">
        <v>0.33</v>
      </c>
      <c r="F77">
        <v>0.67</v>
      </c>
      <c r="G77">
        <v>-0.67</v>
      </c>
      <c r="H77">
        <v>-1</v>
      </c>
      <c r="I77">
        <v>1</v>
      </c>
      <c r="J77">
        <v>-1</v>
      </c>
      <c r="K77">
        <v>0</v>
      </c>
      <c r="L77">
        <v>0</v>
      </c>
      <c r="N77">
        <v>0.33</v>
      </c>
      <c r="O77">
        <f t="shared" si="28"/>
        <v>2.7499999999999993E-2</v>
      </c>
      <c r="P77" s="2">
        <f t="shared" si="29"/>
        <v>0.16500000000000001</v>
      </c>
      <c r="Q77">
        <f t="shared" si="30"/>
        <v>0.65873328855808211</v>
      </c>
      <c r="R77" s="2">
        <f t="shared" si="31"/>
        <v>0.41500000000000004</v>
      </c>
      <c r="T77" s="10">
        <f t="shared" si="33"/>
        <v>3</v>
      </c>
      <c r="U77" s="16">
        <f t="shared" si="34"/>
        <v>6</v>
      </c>
      <c r="V77" s="10">
        <f t="shared" si="35"/>
        <v>3</v>
      </c>
      <c r="W77">
        <f t="shared" si="32"/>
        <v>54</v>
      </c>
    </row>
    <row r="78" spans="1:23">
      <c r="A78" s="47" t="s">
        <v>139</v>
      </c>
      <c r="B78">
        <v>0</v>
      </c>
      <c r="C78">
        <v>0</v>
      </c>
      <c r="D78">
        <v>0.67</v>
      </c>
      <c r="E78">
        <v>0</v>
      </c>
      <c r="F78">
        <v>-0.33</v>
      </c>
      <c r="G78">
        <v>-0.33</v>
      </c>
      <c r="H78">
        <v>0.67</v>
      </c>
      <c r="I78">
        <v>0.33</v>
      </c>
      <c r="J78">
        <v>-0.33</v>
      </c>
      <c r="K78">
        <v>-0.33</v>
      </c>
      <c r="L78">
        <v>0.33</v>
      </c>
      <c r="N78">
        <v>0.33</v>
      </c>
      <c r="O78">
        <f t="shared" si="28"/>
        <v>8.4166666666666667E-2</v>
      </c>
      <c r="P78" s="2">
        <f t="shared" si="29"/>
        <v>0</v>
      </c>
      <c r="Q78">
        <f t="shared" si="30"/>
        <v>0.3784047456297972</v>
      </c>
      <c r="R78" s="2">
        <f t="shared" si="31"/>
        <v>0.33</v>
      </c>
      <c r="T78" s="10">
        <f t="shared" si="33"/>
        <v>0</v>
      </c>
      <c r="U78" s="16">
        <f t="shared" si="34"/>
        <v>10</v>
      </c>
      <c r="V78" s="10">
        <f t="shared" si="35"/>
        <v>2</v>
      </c>
      <c r="W78">
        <f t="shared" si="32"/>
        <v>104</v>
      </c>
    </row>
    <row r="79" spans="1:23">
      <c r="A79" s="47" t="s">
        <v>140</v>
      </c>
      <c r="B79">
        <v>0.67</v>
      </c>
      <c r="C79">
        <v>0.67</v>
      </c>
      <c r="D79">
        <v>0</v>
      </c>
      <c r="E79">
        <v>-0.33</v>
      </c>
      <c r="F79">
        <v>1</v>
      </c>
      <c r="G79">
        <v>-0.67</v>
      </c>
      <c r="H79">
        <v>-1</v>
      </c>
      <c r="I79">
        <v>0.33</v>
      </c>
      <c r="J79">
        <v>-1</v>
      </c>
      <c r="K79">
        <v>0.67</v>
      </c>
      <c r="L79">
        <v>-0.33</v>
      </c>
      <c r="N79">
        <v>-0.33</v>
      </c>
      <c r="O79">
        <f t="shared" si="28"/>
        <v>-2.6666666666666672E-2</v>
      </c>
      <c r="P79" s="2">
        <f t="shared" si="29"/>
        <v>-0.16500000000000001</v>
      </c>
      <c r="Q79">
        <f t="shared" si="30"/>
        <v>0.68904853151855638</v>
      </c>
      <c r="R79" s="2">
        <f t="shared" si="31"/>
        <v>0.54249999999999998</v>
      </c>
      <c r="T79" s="10">
        <f t="shared" si="33"/>
        <v>3</v>
      </c>
      <c r="U79" s="16">
        <f t="shared" si="34"/>
        <v>5</v>
      </c>
      <c r="V79" s="10">
        <f t="shared" si="35"/>
        <v>4</v>
      </c>
      <c r="W79">
        <f t="shared" si="32"/>
        <v>50</v>
      </c>
    </row>
    <row r="80" spans="1:23">
      <c r="A80" s="47" t="s">
        <v>141</v>
      </c>
      <c r="B80">
        <v>0.67</v>
      </c>
      <c r="C80">
        <v>-0.33</v>
      </c>
      <c r="D80">
        <v>0</v>
      </c>
      <c r="E80">
        <v>0.67</v>
      </c>
      <c r="F80">
        <v>-0.33</v>
      </c>
      <c r="G80">
        <v>0</v>
      </c>
      <c r="H80">
        <v>-0.67</v>
      </c>
      <c r="I80">
        <v>0</v>
      </c>
      <c r="J80">
        <v>0.33</v>
      </c>
      <c r="K80">
        <v>1</v>
      </c>
      <c r="L80">
        <v>0.33</v>
      </c>
      <c r="N80">
        <v>0.33</v>
      </c>
      <c r="O80">
        <f t="shared" si="28"/>
        <v>0.16666666666666666</v>
      </c>
      <c r="P80" s="2">
        <f t="shared" si="29"/>
        <v>0.16500000000000001</v>
      </c>
      <c r="Q80">
        <f t="shared" si="30"/>
        <v>0.48221710186733668</v>
      </c>
      <c r="R80" s="2">
        <f t="shared" si="31"/>
        <v>0.24875000000000003</v>
      </c>
      <c r="T80" s="10">
        <f t="shared" si="33"/>
        <v>1</v>
      </c>
      <c r="U80" s="16">
        <f t="shared" si="34"/>
        <v>8</v>
      </c>
      <c r="V80" s="10">
        <f t="shared" si="35"/>
        <v>3</v>
      </c>
      <c r="W80">
        <f t="shared" si="32"/>
        <v>74</v>
      </c>
    </row>
    <row r="81" spans="1:23">
      <c r="A81" s="47" t="s">
        <v>142</v>
      </c>
      <c r="B81">
        <v>-0.33</v>
      </c>
      <c r="C81">
        <v>-0.33</v>
      </c>
      <c r="D81">
        <v>0</v>
      </c>
      <c r="E81">
        <v>0.67</v>
      </c>
      <c r="F81">
        <v>0.33</v>
      </c>
      <c r="G81">
        <v>0</v>
      </c>
      <c r="H81">
        <v>-0.67</v>
      </c>
      <c r="I81">
        <v>0.67</v>
      </c>
      <c r="J81">
        <v>-1</v>
      </c>
      <c r="K81">
        <v>-0.33</v>
      </c>
      <c r="L81">
        <v>0</v>
      </c>
      <c r="N81">
        <v>0.67</v>
      </c>
      <c r="O81">
        <f t="shared" si="28"/>
        <v>-2.6666666666666661E-2</v>
      </c>
      <c r="P81" s="2">
        <f t="shared" si="29"/>
        <v>0</v>
      </c>
      <c r="Q81">
        <f t="shared" si="30"/>
        <v>0.54126675213770248</v>
      </c>
      <c r="R81" s="2">
        <f t="shared" si="31"/>
        <v>0.37250000000000005</v>
      </c>
      <c r="T81" s="10">
        <f t="shared" si="33"/>
        <v>2</v>
      </c>
      <c r="U81" s="16">
        <f t="shared" si="34"/>
        <v>7</v>
      </c>
      <c r="V81" s="10">
        <f t="shared" si="35"/>
        <v>3</v>
      </c>
      <c r="W81">
        <f t="shared" si="32"/>
        <v>62</v>
      </c>
    </row>
    <row r="82" spans="1:23">
      <c r="A82" s="47" t="s">
        <v>143</v>
      </c>
      <c r="B82">
        <v>0.33</v>
      </c>
      <c r="C82">
        <v>-0.33</v>
      </c>
      <c r="D82">
        <v>0.67</v>
      </c>
      <c r="E82">
        <v>0.67</v>
      </c>
      <c r="F82">
        <v>-0.33</v>
      </c>
      <c r="G82">
        <v>-0.33</v>
      </c>
      <c r="H82">
        <v>0.67</v>
      </c>
      <c r="I82">
        <v>-0.67</v>
      </c>
      <c r="J82">
        <v>0.33</v>
      </c>
      <c r="K82">
        <v>1</v>
      </c>
      <c r="L82">
        <v>0.33</v>
      </c>
      <c r="N82">
        <v>0.67</v>
      </c>
      <c r="O82">
        <f t="shared" si="28"/>
        <v>0.2508333333333333</v>
      </c>
      <c r="P82" s="2">
        <f t="shared" si="29"/>
        <v>0.33</v>
      </c>
      <c r="Q82">
        <f t="shared" si="30"/>
        <v>0.53452541964103484</v>
      </c>
      <c r="R82" s="2">
        <f t="shared" si="31"/>
        <v>0.5</v>
      </c>
      <c r="T82" s="10">
        <f t="shared" si="33"/>
        <v>1</v>
      </c>
      <c r="U82" s="16">
        <f t="shared" si="34"/>
        <v>6</v>
      </c>
      <c r="V82" s="10">
        <f t="shared" si="35"/>
        <v>5</v>
      </c>
      <c r="W82">
        <f t="shared" si="32"/>
        <v>62</v>
      </c>
    </row>
    <row r="83" spans="1:23">
      <c r="A83" s="47" t="s">
        <v>144</v>
      </c>
      <c r="B83">
        <v>0.33</v>
      </c>
      <c r="C83">
        <v>-0.33</v>
      </c>
      <c r="D83">
        <v>0.67</v>
      </c>
      <c r="E83">
        <v>0.33</v>
      </c>
      <c r="F83">
        <v>-0.33</v>
      </c>
      <c r="G83">
        <v>-0.67</v>
      </c>
      <c r="H83">
        <v>0.67</v>
      </c>
      <c r="I83">
        <v>-0.33</v>
      </c>
      <c r="J83">
        <v>-0.67</v>
      </c>
      <c r="K83">
        <v>0.67</v>
      </c>
      <c r="L83">
        <v>-0.33</v>
      </c>
      <c r="N83">
        <v>0.33</v>
      </c>
      <c r="O83">
        <f t="shared" si="28"/>
        <v>2.8333333333333325E-2</v>
      </c>
      <c r="P83" s="2">
        <f t="shared" si="29"/>
        <v>0</v>
      </c>
      <c r="Q83">
        <f t="shared" si="30"/>
        <v>0.52198629959961318</v>
      </c>
      <c r="R83" s="2">
        <f t="shared" si="31"/>
        <v>0.37250000000000005</v>
      </c>
      <c r="T83" s="10">
        <f t="shared" si="33"/>
        <v>2</v>
      </c>
      <c r="U83" s="16">
        <f t="shared" si="34"/>
        <v>7</v>
      </c>
      <c r="V83" s="10">
        <f t="shared" si="35"/>
        <v>3</v>
      </c>
      <c r="W83">
        <f t="shared" si="32"/>
        <v>62</v>
      </c>
    </row>
    <row r="84" spans="1:23">
      <c r="A84" s="47" t="s">
        <v>145</v>
      </c>
      <c r="B84">
        <v>0</v>
      </c>
      <c r="C84">
        <v>-0.33</v>
      </c>
      <c r="D84">
        <v>1</v>
      </c>
      <c r="E84">
        <v>0.67</v>
      </c>
      <c r="F84">
        <v>-1</v>
      </c>
      <c r="G84">
        <v>-1</v>
      </c>
      <c r="H84">
        <v>1</v>
      </c>
      <c r="I84">
        <v>-0.67</v>
      </c>
      <c r="J84">
        <v>1</v>
      </c>
      <c r="K84">
        <v>1</v>
      </c>
      <c r="L84">
        <v>1</v>
      </c>
      <c r="N84">
        <v>1</v>
      </c>
      <c r="O84">
        <f t="shared" si="28"/>
        <v>0.30583333333333335</v>
      </c>
      <c r="P84" s="2">
        <f t="shared" si="29"/>
        <v>0.83499999999999996</v>
      </c>
      <c r="Q84">
        <f t="shared" si="30"/>
        <v>0.84661312763197094</v>
      </c>
      <c r="R84" s="2">
        <f t="shared" si="31"/>
        <v>0.70750000000000002</v>
      </c>
      <c r="T84" s="10">
        <f t="shared" si="33"/>
        <v>3</v>
      </c>
      <c r="U84" s="16">
        <f t="shared" si="34"/>
        <v>2</v>
      </c>
      <c r="V84" s="10">
        <f t="shared" si="35"/>
        <v>7</v>
      </c>
      <c r="W84">
        <f t="shared" si="32"/>
        <v>62</v>
      </c>
    </row>
    <row r="85" spans="1:23">
      <c r="A85" s="47" t="s">
        <v>146</v>
      </c>
      <c r="B85">
        <v>1</v>
      </c>
      <c r="C85">
        <v>1</v>
      </c>
      <c r="D85">
        <v>-0.33</v>
      </c>
      <c r="E85">
        <v>-0.33</v>
      </c>
      <c r="F85">
        <v>0</v>
      </c>
      <c r="G85">
        <v>1</v>
      </c>
      <c r="H85">
        <v>-1</v>
      </c>
      <c r="I85">
        <v>1</v>
      </c>
      <c r="J85">
        <v>-1</v>
      </c>
      <c r="K85">
        <v>0.67</v>
      </c>
      <c r="L85">
        <v>-0.33</v>
      </c>
      <c r="N85">
        <v>-0.33</v>
      </c>
      <c r="O85">
        <f t="shared" si="28"/>
        <v>0.11249999999999998</v>
      </c>
      <c r="P85" s="2">
        <f t="shared" si="29"/>
        <v>-0.16500000000000001</v>
      </c>
      <c r="Q85">
        <f t="shared" si="30"/>
        <v>0.78234060241164671</v>
      </c>
      <c r="R85" s="2">
        <f t="shared" si="31"/>
        <v>0.66500000000000004</v>
      </c>
      <c r="T85" s="10">
        <f t="shared" si="33"/>
        <v>2</v>
      </c>
      <c r="U85" s="16">
        <f t="shared" si="34"/>
        <v>5</v>
      </c>
      <c r="V85" s="10">
        <f t="shared" si="35"/>
        <v>5</v>
      </c>
      <c r="W85">
        <f t="shared" si="32"/>
        <v>54</v>
      </c>
    </row>
    <row r="86" spans="1:23">
      <c r="A86" s="47" t="s">
        <v>147</v>
      </c>
      <c r="B86">
        <v>-1</v>
      </c>
      <c r="C86">
        <v>0.67</v>
      </c>
      <c r="D86">
        <v>-0.67</v>
      </c>
      <c r="E86">
        <v>0.33</v>
      </c>
      <c r="F86">
        <v>0</v>
      </c>
      <c r="G86">
        <v>0.33</v>
      </c>
      <c r="H86">
        <v>0.33</v>
      </c>
      <c r="I86">
        <v>1</v>
      </c>
      <c r="J86">
        <v>1</v>
      </c>
      <c r="K86">
        <v>-0.33</v>
      </c>
      <c r="L86">
        <v>0</v>
      </c>
      <c r="N86">
        <v>0</v>
      </c>
      <c r="O86">
        <f t="shared" si="28"/>
        <v>0.13833333333333334</v>
      </c>
      <c r="P86" s="2">
        <f t="shared" si="29"/>
        <v>0.16500000000000001</v>
      </c>
      <c r="Q86">
        <f t="shared" si="30"/>
        <v>0.61079431641895388</v>
      </c>
      <c r="R86" s="2">
        <f t="shared" si="31"/>
        <v>0.24875000000000003</v>
      </c>
      <c r="T86" s="10">
        <f t="shared" si="33"/>
        <v>2</v>
      </c>
      <c r="U86" s="16">
        <f t="shared" si="34"/>
        <v>7</v>
      </c>
      <c r="V86" s="10">
        <f t="shared" si="35"/>
        <v>3</v>
      </c>
      <c r="W86">
        <f t="shared" si="32"/>
        <v>62</v>
      </c>
    </row>
    <row r="87" spans="1:23">
      <c r="A87" s="47" t="s">
        <v>148</v>
      </c>
      <c r="B87">
        <v>1</v>
      </c>
      <c r="C87">
        <v>1</v>
      </c>
      <c r="D87">
        <v>-0.67</v>
      </c>
      <c r="E87">
        <v>-0.67</v>
      </c>
      <c r="F87">
        <v>0</v>
      </c>
      <c r="G87">
        <v>0.67</v>
      </c>
      <c r="H87">
        <v>-1</v>
      </c>
      <c r="I87">
        <v>1</v>
      </c>
      <c r="J87">
        <v>0.33</v>
      </c>
      <c r="K87">
        <v>0.67</v>
      </c>
      <c r="L87">
        <v>0.33</v>
      </c>
      <c r="N87">
        <v>-0.67</v>
      </c>
      <c r="O87">
        <f t="shared" si="28"/>
        <v>0.16583333333333336</v>
      </c>
      <c r="P87" s="2">
        <f t="shared" si="29"/>
        <v>0.33</v>
      </c>
      <c r="Q87">
        <f t="shared" si="30"/>
        <v>0.74664654328943403</v>
      </c>
      <c r="R87" s="2">
        <f t="shared" si="31"/>
        <v>0.71125000000000005</v>
      </c>
      <c r="T87" s="10">
        <f t="shared" si="33"/>
        <v>4</v>
      </c>
      <c r="U87" s="16">
        <f t="shared" si="34"/>
        <v>3</v>
      </c>
      <c r="V87" s="10">
        <f t="shared" si="35"/>
        <v>5</v>
      </c>
      <c r="W87">
        <f t="shared" si="32"/>
        <v>50</v>
      </c>
    </row>
    <row r="88" spans="1:23">
      <c r="A88" s="47" t="s">
        <v>149</v>
      </c>
      <c r="B88">
        <v>-0.67</v>
      </c>
      <c r="C88">
        <v>1</v>
      </c>
      <c r="D88">
        <v>-1</v>
      </c>
      <c r="E88">
        <v>0</v>
      </c>
      <c r="F88">
        <v>1</v>
      </c>
      <c r="G88">
        <v>-0.67</v>
      </c>
      <c r="H88">
        <v>0</v>
      </c>
      <c r="I88">
        <v>1</v>
      </c>
      <c r="J88">
        <v>-0.67</v>
      </c>
      <c r="K88">
        <v>0</v>
      </c>
      <c r="L88">
        <v>-0.33</v>
      </c>
      <c r="N88">
        <v>-0.67</v>
      </c>
      <c r="O88">
        <f t="shared" si="28"/>
        <v>-8.4166666666666681E-2</v>
      </c>
      <c r="P88" s="2">
        <f t="shared" si="29"/>
        <v>-0.16500000000000001</v>
      </c>
      <c r="Q88">
        <f t="shared" si="30"/>
        <v>0.727354588195948</v>
      </c>
      <c r="R88" s="2">
        <f t="shared" si="31"/>
        <v>0.46</v>
      </c>
      <c r="T88" s="10">
        <f t="shared" si="33"/>
        <v>5</v>
      </c>
      <c r="U88" s="16">
        <f t="shared" si="34"/>
        <v>4</v>
      </c>
      <c r="V88" s="10">
        <f t="shared" si="35"/>
        <v>3</v>
      </c>
      <c r="W88">
        <f t="shared" si="32"/>
        <v>50</v>
      </c>
    </row>
    <row r="89" spans="1:23">
      <c r="A89" s="47" t="s">
        <v>150</v>
      </c>
      <c r="B89">
        <v>-0.33</v>
      </c>
      <c r="C89">
        <v>0</v>
      </c>
      <c r="D89">
        <v>-1</v>
      </c>
      <c r="E89">
        <v>0.33</v>
      </c>
      <c r="F89">
        <v>0</v>
      </c>
      <c r="G89">
        <v>0.33</v>
      </c>
      <c r="H89">
        <v>-1</v>
      </c>
      <c r="I89">
        <v>1</v>
      </c>
      <c r="J89">
        <v>-1</v>
      </c>
      <c r="K89">
        <v>0.33</v>
      </c>
      <c r="L89">
        <v>0</v>
      </c>
      <c r="N89">
        <v>-0.67</v>
      </c>
      <c r="O89">
        <f t="shared" si="28"/>
        <v>-0.16749999999999998</v>
      </c>
      <c r="P89" s="2">
        <f t="shared" si="29"/>
        <v>0</v>
      </c>
      <c r="Q89">
        <f t="shared" si="30"/>
        <v>0.64299194113428548</v>
      </c>
      <c r="R89" s="2">
        <f t="shared" si="31"/>
        <v>0.54125000000000001</v>
      </c>
      <c r="T89" s="10">
        <f t="shared" si="33"/>
        <v>4</v>
      </c>
      <c r="U89" s="16">
        <f t="shared" si="34"/>
        <v>7</v>
      </c>
      <c r="V89" s="10">
        <f t="shared" si="35"/>
        <v>1</v>
      </c>
      <c r="W89">
        <f t="shared" si="32"/>
        <v>66</v>
      </c>
    </row>
    <row r="90" spans="1:23">
      <c r="A90" s="47" t="s">
        <v>151</v>
      </c>
      <c r="B90">
        <v>-1</v>
      </c>
      <c r="C90">
        <v>0.67</v>
      </c>
      <c r="D90">
        <v>-0.67</v>
      </c>
      <c r="E90">
        <v>-0.67</v>
      </c>
      <c r="F90">
        <v>0.67</v>
      </c>
      <c r="G90">
        <v>-0.33</v>
      </c>
      <c r="H90">
        <v>-1</v>
      </c>
      <c r="I90">
        <v>0.67</v>
      </c>
      <c r="J90">
        <v>-1</v>
      </c>
      <c r="K90">
        <v>-0.33</v>
      </c>
      <c r="L90">
        <v>-0.67</v>
      </c>
      <c r="N90">
        <v>-0.67</v>
      </c>
      <c r="O90">
        <f t="shared" si="28"/>
        <v>-0.36083333333333334</v>
      </c>
      <c r="P90" s="2">
        <f t="shared" si="29"/>
        <v>-0.67</v>
      </c>
      <c r="Q90">
        <f t="shared" si="30"/>
        <v>0.66041940301507496</v>
      </c>
      <c r="R90" s="2">
        <f t="shared" si="31"/>
        <v>0.33625000000000005</v>
      </c>
      <c r="T90" s="10">
        <f t="shared" si="33"/>
        <v>7</v>
      </c>
      <c r="U90" s="16">
        <f t="shared" si="34"/>
        <v>2</v>
      </c>
      <c r="V90" s="10">
        <f t="shared" si="35"/>
        <v>3</v>
      </c>
      <c r="W90">
        <f t="shared" si="32"/>
        <v>62</v>
      </c>
    </row>
    <row r="91" spans="1:23">
      <c r="A91" s="47" t="s">
        <v>152</v>
      </c>
      <c r="B91">
        <v>1</v>
      </c>
      <c r="C91">
        <v>0.67</v>
      </c>
      <c r="D91">
        <v>-0.67</v>
      </c>
      <c r="E91">
        <v>0.33</v>
      </c>
      <c r="F91">
        <v>-0.33</v>
      </c>
      <c r="G91">
        <v>0.67</v>
      </c>
      <c r="H91">
        <v>-1</v>
      </c>
      <c r="I91">
        <v>1</v>
      </c>
      <c r="J91">
        <v>0.33</v>
      </c>
      <c r="K91">
        <v>0.33</v>
      </c>
      <c r="L91">
        <v>0</v>
      </c>
      <c r="N91">
        <v>-0.67</v>
      </c>
      <c r="O91">
        <f t="shared" si="28"/>
        <v>0.13833333333333334</v>
      </c>
      <c r="P91" s="2">
        <f t="shared" si="29"/>
        <v>0.33</v>
      </c>
      <c r="Q91">
        <f t="shared" si="30"/>
        <v>0.67430547883572689</v>
      </c>
      <c r="R91" s="2">
        <f t="shared" si="31"/>
        <v>0.54249999999999998</v>
      </c>
      <c r="T91" s="10">
        <f t="shared" si="33"/>
        <v>3</v>
      </c>
      <c r="U91" s="16">
        <f t="shared" si="34"/>
        <v>5</v>
      </c>
      <c r="V91" s="10">
        <f t="shared" si="35"/>
        <v>4</v>
      </c>
      <c r="W91">
        <f t="shared" si="32"/>
        <v>50</v>
      </c>
    </row>
    <row r="92" spans="1:23">
      <c r="A92" s="47" t="s">
        <v>153</v>
      </c>
      <c r="B92">
        <v>-0.67</v>
      </c>
      <c r="C92">
        <v>1</v>
      </c>
      <c r="D92">
        <v>0</v>
      </c>
      <c r="E92">
        <v>0</v>
      </c>
      <c r="F92">
        <v>-0.33</v>
      </c>
      <c r="G92">
        <v>0.33</v>
      </c>
      <c r="H92">
        <v>0</v>
      </c>
      <c r="I92">
        <v>0.67</v>
      </c>
      <c r="J92">
        <v>0</v>
      </c>
      <c r="K92">
        <v>-0.33</v>
      </c>
      <c r="L92">
        <v>-0.33</v>
      </c>
      <c r="N92">
        <v>-0.33</v>
      </c>
      <c r="O92">
        <f t="shared" si="28"/>
        <v>8.3333333333332482E-4</v>
      </c>
      <c r="P92" s="2">
        <f t="shared" si="29"/>
        <v>0</v>
      </c>
      <c r="Q92">
        <f t="shared" si="30"/>
        <v>0.47119689637296558</v>
      </c>
      <c r="R92" s="2">
        <f t="shared" si="31"/>
        <v>0.20625000000000002</v>
      </c>
      <c r="T92" s="10">
        <f t="shared" si="33"/>
        <v>1</v>
      </c>
      <c r="U92" s="16">
        <f t="shared" si="34"/>
        <v>9</v>
      </c>
      <c r="V92" s="10">
        <f t="shared" si="35"/>
        <v>2</v>
      </c>
      <c r="W92">
        <f t="shared" si="32"/>
        <v>86</v>
      </c>
    </row>
    <row r="93" spans="1:23">
      <c r="A93" s="47" t="s">
        <v>154</v>
      </c>
      <c r="B93">
        <v>-0.67</v>
      </c>
      <c r="C93">
        <v>1</v>
      </c>
      <c r="D93">
        <v>-0.67</v>
      </c>
      <c r="E93">
        <v>-1</v>
      </c>
      <c r="F93">
        <v>0.67</v>
      </c>
      <c r="G93">
        <v>-0.33</v>
      </c>
      <c r="H93">
        <v>-1</v>
      </c>
      <c r="I93">
        <v>1</v>
      </c>
      <c r="J93">
        <v>-1</v>
      </c>
      <c r="K93">
        <v>-0.33</v>
      </c>
      <c r="L93">
        <v>-1</v>
      </c>
      <c r="N93">
        <v>0</v>
      </c>
      <c r="O93">
        <f t="shared" si="28"/>
        <v>-0.27750000000000002</v>
      </c>
      <c r="P93" s="2">
        <f t="shared" si="29"/>
        <v>-0.5</v>
      </c>
      <c r="Q93">
        <f t="shared" si="30"/>
        <v>0.77696525018819218</v>
      </c>
      <c r="R93" s="2">
        <f t="shared" si="31"/>
        <v>0.58374999999999999</v>
      </c>
      <c r="T93" s="10">
        <f t="shared" si="33"/>
        <v>6</v>
      </c>
      <c r="U93" s="16">
        <f t="shared" si="34"/>
        <v>3</v>
      </c>
      <c r="V93" s="10">
        <f t="shared" si="35"/>
        <v>3</v>
      </c>
      <c r="W93">
        <f t="shared" si="32"/>
        <v>54</v>
      </c>
    </row>
    <row r="94" spans="1:23">
      <c r="A94" s="47" t="s">
        <v>155</v>
      </c>
      <c r="B94">
        <v>-0.67</v>
      </c>
      <c r="C94">
        <v>0.67</v>
      </c>
      <c r="D94">
        <v>0.33</v>
      </c>
      <c r="E94">
        <v>-0.33</v>
      </c>
      <c r="F94">
        <v>0.67</v>
      </c>
      <c r="G94">
        <v>-0.33</v>
      </c>
      <c r="H94">
        <v>-1</v>
      </c>
      <c r="I94">
        <v>1</v>
      </c>
      <c r="J94">
        <v>0</v>
      </c>
      <c r="K94">
        <v>-0.33</v>
      </c>
      <c r="L94">
        <v>0</v>
      </c>
      <c r="N94">
        <v>0</v>
      </c>
      <c r="O94">
        <f t="shared" si="28"/>
        <v>8.333333333333387E-4</v>
      </c>
      <c r="P94" s="2">
        <f t="shared" si="29"/>
        <v>0</v>
      </c>
      <c r="Q94">
        <f t="shared" si="30"/>
        <v>0.58638272226396393</v>
      </c>
      <c r="R94" s="2">
        <f t="shared" si="31"/>
        <v>0.37250000000000005</v>
      </c>
      <c r="T94" s="10">
        <f t="shared" si="33"/>
        <v>2</v>
      </c>
      <c r="U94" s="16">
        <f t="shared" si="34"/>
        <v>7</v>
      </c>
      <c r="V94" s="10">
        <f t="shared" si="35"/>
        <v>3</v>
      </c>
      <c r="W94">
        <f t="shared" si="32"/>
        <v>62</v>
      </c>
    </row>
    <row r="95" spans="1:23">
      <c r="A95" s="47" t="s">
        <v>156</v>
      </c>
      <c r="B95">
        <v>-1</v>
      </c>
      <c r="C95">
        <v>0.67</v>
      </c>
      <c r="D95">
        <v>-1</v>
      </c>
      <c r="E95">
        <v>-1</v>
      </c>
      <c r="F95">
        <v>-0.67</v>
      </c>
      <c r="G95">
        <v>0.33</v>
      </c>
      <c r="H95">
        <v>-1</v>
      </c>
      <c r="I95">
        <v>1</v>
      </c>
      <c r="J95">
        <v>0</v>
      </c>
      <c r="K95">
        <v>-0.33</v>
      </c>
      <c r="L95">
        <v>-0.33</v>
      </c>
      <c r="N95">
        <v>0</v>
      </c>
      <c r="O95">
        <f t="shared" si="28"/>
        <v>-0.27750000000000002</v>
      </c>
      <c r="P95" s="2">
        <f t="shared" si="29"/>
        <v>-0.33</v>
      </c>
      <c r="Q95">
        <f t="shared" si="30"/>
        <v>0.69415907267845911</v>
      </c>
      <c r="R95" s="2">
        <f t="shared" si="31"/>
        <v>0.54125000000000001</v>
      </c>
      <c r="T95" s="10">
        <f t="shared" si="33"/>
        <v>5</v>
      </c>
      <c r="U95" s="16">
        <f t="shared" si="34"/>
        <v>5</v>
      </c>
      <c r="V95" s="10">
        <f t="shared" si="35"/>
        <v>2</v>
      </c>
      <c r="W95">
        <f t="shared" si="32"/>
        <v>54</v>
      </c>
    </row>
    <row r="96" spans="1:23">
      <c r="A96" s="47" t="s">
        <v>157</v>
      </c>
      <c r="B96">
        <v>0.33</v>
      </c>
      <c r="C96">
        <v>0.33</v>
      </c>
      <c r="D96">
        <v>0.33</v>
      </c>
      <c r="E96">
        <v>0</v>
      </c>
      <c r="F96">
        <v>0.33</v>
      </c>
      <c r="G96">
        <v>0.67</v>
      </c>
      <c r="H96">
        <v>0.33</v>
      </c>
      <c r="I96">
        <v>0</v>
      </c>
      <c r="J96">
        <v>0</v>
      </c>
      <c r="K96">
        <v>-0.33</v>
      </c>
      <c r="L96">
        <v>-0.67</v>
      </c>
      <c r="N96">
        <v>-0.67</v>
      </c>
      <c r="O96">
        <f t="shared" si="28"/>
        <v>5.4166666666666689E-2</v>
      </c>
      <c r="P96" s="2">
        <f t="shared" si="29"/>
        <v>0.16500000000000001</v>
      </c>
      <c r="Q96">
        <f t="shared" si="30"/>
        <v>0.42264230165887934</v>
      </c>
      <c r="R96" s="2">
        <f t="shared" si="31"/>
        <v>0.20625000000000002</v>
      </c>
      <c r="T96" s="10">
        <f t="shared" si="33"/>
        <v>2</v>
      </c>
      <c r="U96" s="16">
        <f t="shared" si="34"/>
        <v>9</v>
      </c>
      <c r="V96" s="10">
        <f t="shared" si="35"/>
        <v>1</v>
      </c>
      <c r="W96">
        <f t="shared" si="32"/>
        <v>86</v>
      </c>
    </row>
    <row r="97" spans="1:23">
      <c r="A97" s="47" t="s">
        <v>158</v>
      </c>
      <c r="B97">
        <v>0</v>
      </c>
      <c r="C97">
        <v>-0.33</v>
      </c>
      <c r="D97">
        <v>0.33</v>
      </c>
      <c r="E97">
        <v>0</v>
      </c>
      <c r="F97">
        <v>0.33</v>
      </c>
      <c r="G97">
        <v>0.33</v>
      </c>
      <c r="H97">
        <v>-0.67</v>
      </c>
      <c r="I97">
        <v>0.33</v>
      </c>
      <c r="J97">
        <v>-0.33</v>
      </c>
      <c r="K97">
        <v>0.67</v>
      </c>
      <c r="L97">
        <v>0</v>
      </c>
      <c r="N97">
        <v>-0.33</v>
      </c>
      <c r="O97">
        <f t="shared" si="28"/>
        <v>2.75E-2</v>
      </c>
      <c r="P97" s="2">
        <f t="shared" si="29"/>
        <v>0</v>
      </c>
      <c r="Q97">
        <f t="shared" si="30"/>
        <v>0.38741861315401699</v>
      </c>
      <c r="R97" s="2">
        <f t="shared" si="31"/>
        <v>0.33</v>
      </c>
      <c r="T97" s="10">
        <f t="shared" si="33"/>
        <v>1</v>
      </c>
      <c r="U97" s="16">
        <f t="shared" si="34"/>
        <v>10</v>
      </c>
      <c r="V97" s="10">
        <f t="shared" si="35"/>
        <v>1</v>
      </c>
      <c r="W97">
        <f t="shared" si="32"/>
        <v>102</v>
      </c>
    </row>
    <row r="98" spans="1:23">
      <c r="A98" s="47" t="s">
        <v>159</v>
      </c>
      <c r="B98">
        <v>-0.33</v>
      </c>
      <c r="C98">
        <v>0</v>
      </c>
      <c r="D98">
        <v>0.33</v>
      </c>
      <c r="E98">
        <v>0.33</v>
      </c>
      <c r="F98">
        <v>0.67</v>
      </c>
      <c r="G98">
        <v>-0.33</v>
      </c>
      <c r="H98">
        <v>-1</v>
      </c>
      <c r="I98">
        <v>1</v>
      </c>
      <c r="J98">
        <v>-1</v>
      </c>
      <c r="K98">
        <v>0.33</v>
      </c>
      <c r="L98">
        <v>-0.33</v>
      </c>
      <c r="N98">
        <v>-0.33</v>
      </c>
      <c r="O98">
        <f t="shared" si="28"/>
        <v>-5.5000000000000014E-2</v>
      </c>
      <c r="P98" s="2">
        <f t="shared" si="29"/>
        <v>-0.16500000000000001</v>
      </c>
      <c r="Q98">
        <f t="shared" si="30"/>
        <v>0.61606522677096764</v>
      </c>
      <c r="R98" s="2">
        <f t="shared" si="31"/>
        <v>0.33</v>
      </c>
      <c r="T98" s="10">
        <f t="shared" si="33"/>
        <v>2</v>
      </c>
      <c r="U98" s="16">
        <f t="shared" si="34"/>
        <v>8</v>
      </c>
      <c r="V98" s="10">
        <f t="shared" si="35"/>
        <v>2</v>
      </c>
      <c r="W98">
        <f t="shared" si="32"/>
        <v>72</v>
      </c>
    </row>
    <row r="99" spans="1:23">
      <c r="A99" s="47" t="s">
        <v>160</v>
      </c>
      <c r="B99">
        <v>0</v>
      </c>
      <c r="C99">
        <v>-0.33</v>
      </c>
      <c r="D99">
        <v>0.33</v>
      </c>
      <c r="E99">
        <v>-0.67</v>
      </c>
      <c r="F99">
        <v>0</v>
      </c>
      <c r="G99">
        <v>0.33</v>
      </c>
      <c r="H99">
        <v>-0.67</v>
      </c>
      <c r="I99">
        <v>0.33</v>
      </c>
      <c r="J99">
        <v>0.33</v>
      </c>
      <c r="K99">
        <v>-0.33</v>
      </c>
      <c r="L99">
        <v>0.33</v>
      </c>
      <c r="N99">
        <v>-0.33</v>
      </c>
      <c r="O99">
        <f t="shared" si="28"/>
        <v>-5.6666666666666664E-2</v>
      </c>
      <c r="P99" s="2">
        <f t="shared" si="29"/>
        <v>0</v>
      </c>
      <c r="Q99">
        <f t="shared" si="30"/>
        <v>0.39662974108751792</v>
      </c>
      <c r="R99" s="2">
        <f t="shared" si="31"/>
        <v>0.33</v>
      </c>
      <c r="T99" s="10">
        <f t="shared" si="33"/>
        <v>2</v>
      </c>
      <c r="U99" s="16">
        <f t="shared" si="34"/>
        <v>10</v>
      </c>
      <c r="V99" s="10">
        <f t="shared" si="35"/>
        <v>0</v>
      </c>
      <c r="W99">
        <f t="shared" si="32"/>
        <v>104</v>
      </c>
    </row>
    <row r="100" spans="1:23">
      <c r="A100" s="47" t="s">
        <v>161</v>
      </c>
      <c r="B100">
        <v>0</v>
      </c>
      <c r="C100">
        <v>0</v>
      </c>
      <c r="D100">
        <v>-0.33</v>
      </c>
      <c r="E100">
        <v>-0.33</v>
      </c>
      <c r="F100">
        <v>0.33</v>
      </c>
      <c r="G100">
        <v>0.33</v>
      </c>
      <c r="H100">
        <v>-1</v>
      </c>
      <c r="I100">
        <v>1</v>
      </c>
      <c r="J100">
        <v>0.67</v>
      </c>
      <c r="K100">
        <v>-0.33</v>
      </c>
      <c r="L100">
        <v>-0.33</v>
      </c>
      <c r="N100">
        <v>0</v>
      </c>
      <c r="O100">
        <f t="shared" ref="O100:O131" si="36">AVERAGE(B100:N100)</f>
        <v>8.3333333333333404E-4</v>
      </c>
      <c r="P100" s="2">
        <f t="shared" ref="P100:P133" si="37">MEDIAN(B100:N100)</f>
        <v>0</v>
      </c>
      <c r="Q100">
        <f t="shared" ref="Q100:Q133" si="38">STDEV(B100:N100)</f>
        <v>0.53106168676672127</v>
      </c>
      <c r="R100" s="2">
        <f t="shared" ref="R100:R133" si="39">(PERCENTILE(B100:N100,0.75)-PERCENTILE(B100:N100,0.25))/2</f>
        <v>0.33</v>
      </c>
      <c r="T100" s="10">
        <f t="shared" si="33"/>
        <v>1</v>
      </c>
      <c r="U100" s="16">
        <f t="shared" si="34"/>
        <v>9</v>
      </c>
      <c r="V100" s="10">
        <f t="shared" si="35"/>
        <v>2</v>
      </c>
      <c r="W100">
        <f t="shared" si="32"/>
        <v>86</v>
      </c>
    </row>
    <row r="101" spans="1:23">
      <c r="A101" s="47" t="s">
        <v>162</v>
      </c>
      <c r="B101">
        <v>0</v>
      </c>
      <c r="C101">
        <v>0</v>
      </c>
      <c r="D101">
        <v>0.33</v>
      </c>
      <c r="E101">
        <v>-0.33</v>
      </c>
      <c r="F101">
        <v>0.67</v>
      </c>
      <c r="G101">
        <v>0.67</v>
      </c>
      <c r="H101">
        <v>-0.33</v>
      </c>
      <c r="I101">
        <v>0.67</v>
      </c>
      <c r="J101">
        <v>0.67</v>
      </c>
      <c r="K101">
        <v>0.67</v>
      </c>
      <c r="L101">
        <v>0.33</v>
      </c>
      <c r="N101">
        <v>-0.33</v>
      </c>
      <c r="O101">
        <f t="shared" si="36"/>
        <v>0.25166666666666665</v>
      </c>
      <c r="P101" s="2">
        <f t="shared" si="37"/>
        <v>0.33</v>
      </c>
      <c r="Q101">
        <f t="shared" si="38"/>
        <v>0.42947818937812804</v>
      </c>
      <c r="R101" s="2">
        <f t="shared" si="39"/>
        <v>0.37625000000000003</v>
      </c>
      <c r="T101" s="10">
        <f t="shared" si="33"/>
        <v>0</v>
      </c>
      <c r="U101" s="16">
        <f t="shared" si="34"/>
        <v>7</v>
      </c>
      <c r="V101" s="10">
        <f t="shared" si="35"/>
        <v>5</v>
      </c>
      <c r="W101">
        <f t="shared" si="32"/>
        <v>74</v>
      </c>
    </row>
    <row r="102" spans="1:23">
      <c r="A102" s="47" t="s">
        <v>163</v>
      </c>
      <c r="B102">
        <v>-0.33</v>
      </c>
      <c r="C102">
        <v>-0.33</v>
      </c>
      <c r="D102">
        <v>0.33</v>
      </c>
      <c r="E102">
        <v>0.33</v>
      </c>
      <c r="F102">
        <v>0</v>
      </c>
      <c r="G102">
        <v>-0.67</v>
      </c>
      <c r="H102">
        <v>0.33</v>
      </c>
      <c r="I102">
        <v>0.67</v>
      </c>
      <c r="J102">
        <v>-0.67</v>
      </c>
      <c r="K102">
        <v>-0.33</v>
      </c>
      <c r="L102">
        <v>0</v>
      </c>
      <c r="N102">
        <v>-0.33</v>
      </c>
      <c r="O102">
        <f t="shared" si="36"/>
        <v>-8.3333333333333329E-2</v>
      </c>
      <c r="P102" s="2">
        <f t="shared" si="37"/>
        <v>-0.16500000000000001</v>
      </c>
      <c r="Q102">
        <f t="shared" si="38"/>
        <v>0.42912878620702571</v>
      </c>
      <c r="R102" s="2">
        <f t="shared" si="39"/>
        <v>0.33</v>
      </c>
      <c r="T102" s="10">
        <f t="shared" si="33"/>
        <v>2</v>
      </c>
      <c r="U102" s="16">
        <f t="shared" si="34"/>
        <v>9</v>
      </c>
      <c r="V102" s="10">
        <f t="shared" si="35"/>
        <v>1</v>
      </c>
      <c r="W102">
        <f t="shared" si="32"/>
        <v>86</v>
      </c>
    </row>
    <row r="103" spans="1:23">
      <c r="A103" s="47" t="s">
        <v>164</v>
      </c>
      <c r="B103">
        <v>0.33</v>
      </c>
      <c r="C103">
        <v>-0.33</v>
      </c>
      <c r="D103">
        <v>0.67</v>
      </c>
      <c r="E103">
        <v>-0.33</v>
      </c>
      <c r="F103">
        <v>1</v>
      </c>
      <c r="G103">
        <v>-0.67</v>
      </c>
      <c r="H103">
        <v>-1</v>
      </c>
      <c r="I103">
        <v>1</v>
      </c>
      <c r="J103">
        <v>-0.67</v>
      </c>
      <c r="K103">
        <v>0.33</v>
      </c>
      <c r="L103">
        <v>0.33</v>
      </c>
      <c r="N103">
        <v>-0.67</v>
      </c>
      <c r="O103">
        <f t="shared" si="36"/>
        <v>-8.3333333333333404E-4</v>
      </c>
      <c r="P103" s="2">
        <f t="shared" si="37"/>
        <v>0</v>
      </c>
      <c r="Q103">
        <f t="shared" si="38"/>
        <v>0.69675166220675699</v>
      </c>
      <c r="R103" s="2">
        <f t="shared" si="39"/>
        <v>0.54249999999999998</v>
      </c>
      <c r="T103" s="10">
        <f t="shared" si="33"/>
        <v>4</v>
      </c>
      <c r="U103" s="16">
        <f t="shared" si="34"/>
        <v>5</v>
      </c>
      <c r="V103" s="10">
        <f t="shared" si="35"/>
        <v>3</v>
      </c>
      <c r="W103">
        <f t="shared" si="32"/>
        <v>50</v>
      </c>
    </row>
    <row r="104" spans="1:23">
      <c r="A104" s="47" t="s">
        <v>165</v>
      </c>
      <c r="B104">
        <v>0.33</v>
      </c>
      <c r="C104">
        <v>0</v>
      </c>
      <c r="D104">
        <v>0.67</v>
      </c>
      <c r="E104">
        <v>-0.33</v>
      </c>
      <c r="F104">
        <v>0.33</v>
      </c>
      <c r="G104">
        <v>-1</v>
      </c>
      <c r="H104">
        <v>-1</v>
      </c>
      <c r="I104">
        <v>0</v>
      </c>
      <c r="J104">
        <v>-0.33</v>
      </c>
      <c r="K104">
        <v>0.33</v>
      </c>
      <c r="L104">
        <v>-1</v>
      </c>
      <c r="N104">
        <v>-0.33</v>
      </c>
      <c r="O104">
        <f t="shared" si="36"/>
        <v>-0.19416666666666668</v>
      </c>
      <c r="P104" s="2">
        <f t="shared" si="37"/>
        <v>-0.16500000000000001</v>
      </c>
      <c r="Q104">
        <f t="shared" si="38"/>
        <v>0.57602806644584026</v>
      </c>
      <c r="R104" s="2">
        <f t="shared" si="39"/>
        <v>0.41375000000000006</v>
      </c>
      <c r="T104" s="10">
        <f t="shared" si="33"/>
        <v>3</v>
      </c>
      <c r="U104" s="16">
        <f t="shared" si="34"/>
        <v>8</v>
      </c>
      <c r="V104" s="10">
        <f t="shared" si="35"/>
        <v>1</v>
      </c>
      <c r="W104">
        <f t="shared" si="32"/>
        <v>74</v>
      </c>
    </row>
    <row r="105" spans="1:23">
      <c r="A105" s="47" t="s">
        <v>166</v>
      </c>
      <c r="B105">
        <v>0</v>
      </c>
      <c r="C105">
        <v>-0.33</v>
      </c>
      <c r="D105">
        <v>0.33</v>
      </c>
      <c r="E105">
        <v>0.33</v>
      </c>
      <c r="F105">
        <v>0.67</v>
      </c>
      <c r="G105">
        <v>-0.33</v>
      </c>
      <c r="H105">
        <v>-1</v>
      </c>
      <c r="I105">
        <v>0</v>
      </c>
      <c r="J105">
        <v>-0.67</v>
      </c>
      <c r="K105">
        <v>0.33</v>
      </c>
      <c r="L105">
        <v>0.33</v>
      </c>
      <c r="N105">
        <v>-0.33</v>
      </c>
      <c r="O105">
        <f t="shared" si="36"/>
        <v>-5.5833333333333325E-2</v>
      </c>
      <c r="P105" s="2">
        <f t="shared" si="37"/>
        <v>0</v>
      </c>
      <c r="Q105">
        <f t="shared" si="38"/>
        <v>0.48828937644752751</v>
      </c>
      <c r="R105" s="2">
        <f t="shared" si="39"/>
        <v>0.33</v>
      </c>
      <c r="T105" s="10">
        <f t="shared" si="33"/>
        <v>2</v>
      </c>
      <c r="U105" s="16">
        <f t="shared" si="34"/>
        <v>9</v>
      </c>
      <c r="V105" s="10">
        <f t="shared" si="35"/>
        <v>1</v>
      </c>
      <c r="W105">
        <f t="shared" si="32"/>
        <v>86</v>
      </c>
    </row>
    <row r="106" spans="1:23">
      <c r="A106" s="47" t="s">
        <v>167</v>
      </c>
      <c r="B106">
        <v>0</v>
      </c>
      <c r="C106">
        <v>-0.33</v>
      </c>
      <c r="D106">
        <v>0.33</v>
      </c>
      <c r="E106">
        <v>0.33</v>
      </c>
      <c r="F106">
        <v>0.67</v>
      </c>
      <c r="G106">
        <v>0.67</v>
      </c>
      <c r="H106">
        <v>0.67</v>
      </c>
      <c r="I106">
        <v>0.33</v>
      </c>
      <c r="J106">
        <v>0</v>
      </c>
      <c r="K106">
        <v>0.67</v>
      </c>
      <c r="L106">
        <v>-0.33</v>
      </c>
      <c r="N106">
        <v>-0.33</v>
      </c>
      <c r="O106">
        <f t="shared" si="36"/>
        <v>0.2233333333333333</v>
      </c>
      <c r="P106" s="2">
        <f t="shared" si="37"/>
        <v>0.33</v>
      </c>
      <c r="Q106">
        <f t="shared" si="38"/>
        <v>0.41015148716570871</v>
      </c>
      <c r="R106" s="2">
        <f t="shared" si="39"/>
        <v>0.37625000000000003</v>
      </c>
      <c r="T106" s="10">
        <f t="shared" si="33"/>
        <v>0</v>
      </c>
      <c r="U106" s="16">
        <f t="shared" si="34"/>
        <v>8</v>
      </c>
      <c r="V106" s="10">
        <f t="shared" si="35"/>
        <v>4</v>
      </c>
      <c r="W106">
        <f t="shared" si="32"/>
        <v>80</v>
      </c>
    </row>
    <row r="107" spans="1:23">
      <c r="A107" s="47" t="s">
        <v>168</v>
      </c>
      <c r="B107">
        <v>0</v>
      </c>
      <c r="C107">
        <v>0</v>
      </c>
      <c r="D107">
        <v>0.33</v>
      </c>
      <c r="E107">
        <v>1</v>
      </c>
      <c r="F107">
        <v>-0.33</v>
      </c>
      <c r="G107">
        <v>0.33</v>
      </c>
      <c r="H107">
        <v>0</v>
      </c>
      <c r="I107">
        <v>0.67</v>
      </c>
      <c r="J107">
        <v>0.33</v>
      </c>
      <c r="K107">
        <v>1</v>
      </c>
      <c r="L107">
        <v>0.67</v>
      </c>
      <c r="N107">
        <v>0.33</v>
      </c>
      <c r="O107">
        <f t="shared" si="36"/>
        <v>0.36083333333333334</v>
      </c>
      <c r="P107" s="2">
        <f t="shared" si="37"/>
        <v>0.33</v>
      </c>
      <c r="Q107">
        <f t="shared" si="38"/>
        <v>0.41339961589755075</v>
      </c>
      <c r="R107" s="2">
        <f t="shared" si="39"/>
        <v>0.33500000000000002</v>
      </c>
      <c r="T107" s="10">
        <f t="shared" si="33"/>
        <v>0</v>
      </c>
      <c r="U107" s="16">
        <f t="shared" si="34"/>
        <v>8</v>
      </c>
      <c r="V107" s="10">
        <f t="shared" si="35"/>
        <v>4</v>
      </c>
      <c r="W107">
        <f t="shared" si="32"/>
        <v>80</v>
      </c>
    </row>
    <row r="108" spans="1:23">
      <c r="A108" s="47" t="s">
        <v>169</v>
      </c>
      <c r="B108">
        <v>0</v>
      </c>
      <c r="C108">
        <v>-0.33</v>
      </c>
      <c r="D108">
        <v>0.67</v>
      </c>
      <c r="E108">
        <v>1</v>
      </c>
      <c r="F108">
        <v>-0.67</v>
      </c>
      <c r="G108">
        <v>0.33</v>
      </c>
      <c r="H108">
        <v>0.67</v>
      </c>
      <c r="I108">
        <v>-0.33</v>
      </c>
      <c r="J108">
        <v>0</v>
      </c>
      <c r="K108">
        <v>0.67</v>
      </c>
      <c r="L108">
        <v>0.67</v>
      </c>
      <c r="N108">
        <v>0.67</v>
      </c>
      <c r="O108">
        <f t="shared" si="36"/>
        <v>0.27916666666666662</v>
      </c>
      <c r="P108" s="2">
        <f t="shared" si="37"/>
        <v>0.5</v>
      </c>
      <c r="Q108">
        <f t="shared" si="38"/>
        <v>0.5295702946443438</v>
      </c>
      <c r="R108" s="2">
        <f t="shared" si="39"/>
        <v>0.37625000000000003</v>
      </c>
      <c r="T108" s="10">
        <f t="shared" si="33"/>
        <v>1</v>
      </c>
      <c r="U108" s="16">
        <f t="shared" si="34"/>
        <v>5</v>
      </c>
      <c r="V108" s="10">
        <f t="shared" si="35"/>
        <v>6</v>
      </c>
      <c r="W108">
        <f t="shared" si="32"/>
        <v>62</v>
      </c>
    </row>
    <row r="109" spans="1:23">
      <c r="A109" s="47" t="s">
        <v>170</v>
      </c>
      <c r="B109">
        <v>0.33</v>
      </c>
      <c r="C109">
        <v>-0.33</v>
      </c>
      <c r="D109">
        <v>0.33</v>
      </c>
      <c r="E109">
        <v>1</v>
      </c>
      <c r="F109">
        <v>-0.33</v>
      </c>
      <c r="G109">
        <v>-1</v>
      </c>
      <c r="H109">
        <v>0.67</v>
      </c>
      <c r="I109">
        <v>-0.33</v>
      </c>
      <c r="J109">
        <v>-0.67</v>
      </c>
      <c r="K109">
        <v>-0.33</v>
      </c>
      <c r="L109">
        <v>0</v>
      </c>
      <c r="N109">
        <v>0.33</v>
      </c>
      <c r="O109">
        <f t="shared" si="36"/>
        <v>-2.75E-2</v>
      </c>
      <c r="P109" s="2">
        <f t="shared" si="37"/>
        <v>-0.16500000000000001</v>
      </c>
      <c r="Q109">
        <f t="shared" si="38"/>
        <v>0.57611749117377409</v>
      </c>
      <c r="R109" s="2">
        <f t="shared" si="39"/>
        <v>0.33</v>
      </c>
      <c r="T109" s="10">
        <f t="shared" si="33"/>
        <v>2</v>
      </c>
      <c r="U109" s="16">
        <f t="shared" si="34"/>
        <v>8</v>
      </c>
      <c r="V109" s="10">
        <f t="shared" si="35"/>
        <v>2</v>
      </c>
      <c r="W109">
        <f t="shared" si="32"/>
        <v>72</v>
      </c>
    </row>
    <row r="110" spans="1:23">
      <c r="A110" s="47" t="s">
        <v>171</v>
      </c>
      <c r="B110">
        <v>0.33</v>
      </c>
      <c r="C110">
        <v>0.67</v>
      </c>
      <c r="D110">
        <v>0.67</v>
      </c>
      <c r="E110">
        <v>1</v>
      </c>
      <c r="F110">
        <v>-0.33</v>
      </c>
      <c r="G110">
        <v>-0.33</v>
      </c>
      <c r="H110">
        <v>-0.67</v>
      </c>
      <c r="I110">
        <v>-0.33</v>
      </c>
      <c r="J110">
        <v>0.33</v>
      </c>
      <c r="K110">
        <v>0.33</v>
      </c>
      <c r="L110">
        <v>0</v>
      </c>
      <c r="N110">
        <v>1</v>
      </c>
      <c r="O110">
        <f t="shared" si="36"/>
        <v>0.2225</v>
      </c>
      <c r="P110" s="2">
        <f t="shared" si="37"/>
        <v>0.33</v>
      </c>
      <c r="Q110">
        <f t="shared" si="38"/>
        <v>0.55645182753194056</v>
      </c>
      <c r="R110" s="2">
        <f t="shared" si="39"/>
        <v>0.5</v>
      </c>
      <c r="T110" s="10">
        <f t="shared" si="33"/>
        <v>1</v>
      </c>
      <c r="U110" s="16">
        <f t="shared" si="34"/>
        <v>7</v>
      </c>
      <c r="V110" s="10">
        <f t="shared" si="35"/>
        <v>4</v>
      </c>
      <c r="W110">
        <f t="shared" si="32"/>
        <v>66</v>
      </c>
    </row>
    <row r="111" spans="1:23">
      <c r="A111" s="47" t="s">
        <v>172</v>
      </c>
      <c r="B111">
        <v>0</v>
      </c>
      <c r="C111">
        <v>-0.33</v>
      </c>
      <c r="D111">
        <v>0.67</v>
      </c>
      <c r="E111">
        <v>1</v>
      </c>
      <c r="F111">
        <v>-0.33</v>
      </c>
      <c r="G111">
        <v>-0.33</v>
      </c>
      <c r="H111">
        <v>0.67</v>
      </c>
      <c r="I111">
        <v>-0.33</v>
      </c>
      <c r="J111">
        <v>-0.33</v>
      </c>
      <c r="K111">
        <v>0.67</v>
      </c>
      <c r="L111">
        <v>0</v>
      </c>
      <c r="N111">
        <v>0.67</v>
      </c>
      <c r="O111">
        <f t="shared" si="36"/>
        <v>0.16916666666666666</v>
      </c>
      <c r="P111" s="2">
        <f t="shared" si="37"/>
        <v>0</v>
      </c>
      <c r="Q111">
        <f t="shared" si="38"/>
        <v>0.52194493498022876</v>
      </c>
      <c r="R111" s="2">
        <f t="shared" si="39"/>
        <v>0.5</v>
      </c>
      <c r="T111" s="10">
        <f t="shared" si="33"/>
        <v>0</v>
      </c>
      <c r="U111" s="16">
        <f t="shared" si="34"/>
        <v>7</v>
      </c>
      <c r="V111" s="10">
        <f t="shared" si="35"/>
        <v>5</v>
      </c>
      <c r="W111">
        <f t="shared" si="32"/>
        <v>74</v>
      </c>
    </row>
    <row r="112" spans="1:23">
      <c r="A112" s="47" t="s">
        <v>173</v>
      </c>
      <c r="B112">
        <v>0</v>
      </c>
      <c r="C112">
        <v>-0.33</v>
      </c>
      <c r="D112">
        <v>0.33</v>
      </c>
      <c r="E112">
        <v>0.67</v>
      </c>
      <c r="F112">
        <v>-0.33</v>
      </c>
      <c r="G112">
        <v>-0.67</v>
      </c>
      <c r="H112">
        <v>0.67</v>
      </c>
      <c r="I112">
        <v>-0.67</v>
      </c>
      <c r="J112">
        <v>-0.33</v>
      </c>
      <c r="K112">
        <v>0.67</v>
      </c>
      <c r="L112">
        <v>0.33</v>
      </c>
      <c r="N112">
        <v>0.33</v>
      </c>
      <c r="O112">
        <f t="shared" si="36"/>
        <v>5.5833333333333339E-2</v>
      </c>
      <c r="P112" s="2">
        <f t="shared" si="37"/>
        <v>0.16500000000000001</v>
      </c>
      <c r="Q112">
        <f t="shared" si="38"/>
        <v>0.50994577846051148</v>
      </c>
      <c r="R112" s="2">
        <f t="shared" si="39"/>
        <v>0.37250000000000005</v>
      </c>
      <c r="T112" s="10">
        <f t="shared" si="33"/>
        <v>2</v>
      </c>
      <c r="U112" s="16">
        <f t="shared" si="34"/>
        <v>7</v>
      </c>
      <c r="V112" s="10">
        <f t="shared" si="35"/>
        <v>3</v>
      </c>
      <c r="W112">
        <f t="shared" si="32"/>
        <v>62</v>
      </c>
    </row>
    <row r="113" spans="1:23">
      <c r="A113" s="47" t="s">
        <v>174</v>
      </c>
      <c r="B113">
        <v>0</v>
      </c>
      <c r="C113">
        <v>-0.67</v>
      </c>
      <c r="D113">
        <v>0.67</v>
      </c>
      <c r="E113">
        <v>1</v>
      </c>
      <c r="F113">
        <v>-0.33</v>
      </c>
      <c r="G113">
        <v>0</v>
      </c>
      <c r="H113">
        <v>0.67</v>
      </c>
      <c r="I113">
        <v>-0.67</v>
      </c>
      <c r="J113">
        <v>-0.33</v>
      </c>
      <c r="K113">
        <v>1</v>
      </c>
      <c r="L113">
        <v>1</v>
      </c>
      <c r="N113">
        <v>0.67</v>
      </c>
      <c r="O113">
        <f t="shared" si="36"/>
        <v>0.2508333333333333</v>
      </c>
      <c r="P113" s="2">
        <f t="shared" si="37"/>
        <v>0.33500000000000002</v>
      </c>
      <c r="Q113">
        <f t="shared" si="38"/>
        <v>0.65416787299637857</v>
      </c>
      <c r="R113" s="2">
        <f t="shared" si="39"/>
        <v>0.54125000000000001</v>
      </c>
      <c r="T113" s="10">
        <f t="shared" si="33"/>
        <v>2</v>
      </c>
      <c r="U113" s="16">
        <f t="shared" si="34"/>
        <v>4</v>
      </c>
      <c r="V113" s="10">
        <f t="shared" si="35"/>
        <v>6</v>
      </c>
      <c r="W113">
        <f t="shared" si="32"/>
        <v>56</v>
      </c>
    </row>
    <row r="114" spans="1:23">
      <c r="A114" s="47" t="s">
        <v>175</v>
      </c>
      <c r="B114">
        <v>0</v>
      </c>
      <c r="C114">
        <v>-0.67</v>
      </c>
      <c r="D114">
        <v>0.67</v>
      </c>
      <c r="E114">
        <v>1</v>
      </c>
      <c r="F114">
        <v>-0.33</v>
      </c>
      <c r="G114">
        <v>-0.67</v>
      </c>
      <c r="H114">
        <v>0.33</v>
      </c>
      <c r="I114">
        <v>-1</v>
      </c>
      <c r="J114">
        <v>0.33</v>
      </c>
      <c r="K114">
        <v>0.67</v>
      </c>
      <c r="L114">
        <v>0.33</v>
      </c>
      <c r="N114">
        <v>0.33</v>
      </c>
      <c r="O114">
        <f t="shared" si="36"/>
        <v>8.2500000000000004E-2</v>
      </c>
      <c r="P114" s="2">
        <f t="shared" si="37"/>
        <v>0.33</v>
      </c>
      <c r="Q114">
        <f t="shared" si="38"/>
        <v>0.62219735249721664</v>
      </c>
      <c r="R114" s="2">
        <f t="shared" si="39"/>
        <v>0.41500000000000004</v>
      </c>
      <c r="T114" s="10">
        <f t="shared" si="33"/>
        <v>3</v>
      </c>
      <c r="U114" s="16">
        <f t="shared" si="34"/>
        <v>6</v>
      </c>
      <c r="V114" s="10">
        <f t="shared" si="35"/>
        <v>3</v>
      </c>
      <c r="W114">
        <f t="shared" si="32"/>
        <v>54</v>
      </c>
    </row>
    <row r="115" spans="1:23">
      <c r="A115" s="47" t="s">
        <v>176</v>
      </c>
      <c r="B115">
        <v>0</v>
      </c>
      <c r="C115">
        <v>-0.67</v>
      </c>
      <c r="D115">
        <v>1</v>
      </c>
      <c r="E115">
        <v>1</v>
      </c>
      <c r="F115">
        <v>-0.33</v>
      </c>
      <c r="G115">
        <v>-1</v>
      </c>
      <c r="H115">
        <v>-0.33</v>
      </c>
      <c r="I115">
        <v>-0.33</v>
      </c>
      <c r="J115">
        <v>-1</v>
      </c>
      <c r="K115">
        <v>1</v>
      </c>
      <c r="L115">
        <v>0</v>
      </c>
      <c r="N115">
        <v>0.67</v>
      </c>
      <c r="O115">
        <f t="shared" si="36"/>
        <v>8.3333333333332482E-4</v>
      </c>
      <c r="P115" s="2">
        <f t="shared" si="37"/>
        <v>-0.16500000000000001</v>
      </c>
      <c r="Q115">
        <f t="shared" si="38"/>
        <v>0.75223857836984065</v>
      </c>
      <c r="R115" s="2">
        <f t="shared" si="39"/>
        <v>0.58374999999999999</v>
      </c>
      <c r="T115" s="10">
        <f t="shared" si="33"/>
        <v>3</v>
      </c>
      <c r="U115" s="16">
        <f t="shared" si="34"/>
        <v>5</v>
      </c>
      <c r="V115" s="10">
        <f t="shared" si="35"/>
        <v>4</v>
      </c>
      <c r="W115">
        <f t="shared" si="32"/>
        <v>50</v>
      </c>
    </row>
    <row r="116" spans="1:23">
      <c r="A116" s="47" t="s">
        <v>177</v>
      </c>
      <c r="B116">
        <v>0</v>
      </c>
      <c r="C116">
        <v>-0.67</v>
      </c>
      <c r="D116">
        <v>1</v>
      </c>
      <c r="E116">
        <v>0.33</v>
      </c>
      <c r="F116">
        <v>-0.33</v>
      </c>
      <c r="G116">
        <v>-0.33</v>
      </c>
      <c r="H116">
        <v>1</v>
      </c>
      <c r="I116">
        <v>-1</v>
      </c>
      <c r="J116">
        <v>1</v>
      </c>
      <c r="K116">
        <v>1</v>
      </c>
      <c r="L116">
        <v>0.33</v>
      </c>
      <c r="N116">
        <v>0.33</v>
      </c>
      <c r="O116">
        <f t="shared" si="36"/>
        <v>0.22166666666666668</v>
      </c>
      <c r="P116" s="2">
        <f t="shared" si="37"/>
        <v>0.33</v>
      </c>
      <c r="Q116">
        <f t="shared" si="38"/>
        <v>0.70089336931627133</v>
      </c>
      <c r="R116" s="2">
        <f t="shared" si="39"/>
        <v>0.66500000000000004</v>
      </c>
      <c r="T116" s="10">
        <f t="shared" si="33"/>
        <v>2</v>
      </c>
      <c r="U116" s="16">
        <f t="shared" si="34"/>
        <v>6</v>
      </c>
      <c r="V116" s="10">
        <f t="shared" si="35"/>
        <v>4</v>
      </c>
      <c r="W116">
        <f t="shared" si="32"/>
        <v>56</v>
      </c>
    </row>
    <row r="117" spans="1:23">
      <c r="A117" s="47" t="s">
        <v>178</v>
      </c>
      <c r="B117">
        <v>0</v>
      </c>
      <c r="C117">
        <v>-0.33</v>
      </c>
      <c r="D117">
        <v>1</v>
      </c>
      <c r="E117">
        <v>0.67</v>
      </c>
      <c r="F117">
        <v>-0.33</v>
      </c>
      <c r="G117">
        <v>0.33</v>
      </c>
      <c r="H117">
        <v>1</v>
      </c>
      <c r="I117">
        <v>-1</v>
      </c>
      <c r="J117">
        <v>0.33</v>
      </c>
      <c r="K117">
        <v>1</v>
      </c>
      <c r="L117">
        <v>0.33</v>
      </c>
      <c r="N117">
        <v>0.33</v>
      </c>
      <c r="O117">
        <f t="shared" si="36"/>
        <v>0.27750000000000002</v>
      </c>
      <c r="P117" s="2">
        <f t="shared" si="37"/>
        <v>0.33</v>
      </c>
      <c r="Q117">
        <f t="shared" si="38"/>
        <v>0.61631050320730085</v>
      </c>
      <c r="R117" s="2">
        <f t="shared" si="39"/>
        <v>0.41750000000000004</v>
      </c>
      <c r="T117" s="10">
        <f t="shared" si="33"/>
        <v>1</v>
      </c>
      <c r="U117" s="16">
        <f t="shared" si="34"/>
        <v>7</v>
      </c>
      <c r="V117" s="10">
        <f t="shared" si="35"/>
        <v>4</v>
      </c>
      <c r="W117">
        <f t="shared" si="32"/>
        <v>66</v>
      </c>
    </row>
    <row r="118" spans="1:23">
      <c r="A118" s="47" t="s">
        <v>179</v>
      </c>
      <c r="B118">
        <v>0</v>
      </c>
      <c r="C118">
        <v>-0.33</v>
      </c>
      <c r="D118">
        <v>0.67</v>
      </c>
      <c r="E118">
        <v>1</v>
      </c>
      <c r="F118">
        <v>-0.33</v>
      </c>
      <c r="G118">
        <v>1</v>
      </c>
      <c r="H118">
        <v>1</v>
      </c>
      <c r="I118">
        <v>-0.33</v>
      </c>
      <c r="J118">
        <v>1</v>
      </c>
      <c r="K118">
        <v>1</v>
      </c>
      <c r="L118">
        <v>0.67</v>
      </c>
      <c r="N118">
        <v>-0.33</v>
      </c>
      <c r="O118">
        <f t="shared" si="36"/>
        <v>0.41833333333333328</v>
      </c>
      <c r="P118" s="2">
        <f t="shared" si="37"/>
        <v>0.67</v>
      </c>
      <c r="Q118">
        <f t="shared" si="38"/>
        <v>0.62036401825985632</v>
      </c>
      <c r="R118" s="2">
        <f t="shared" si="39"/>
        <v>0.66500000000000004</v>
      </c>
      <c r="T118" s="10">
        <f t="shared" si="33"/>
        <v>0</v>
      </c>
      <c r="U118" s="16">
        <f t="shared" si="34"/>
        <v>5</v>
      </c>
      <c r="V118" s="10">
        <f t="shared" si="35"/>
        <v>7</v>
      </c>
      <c r="W118">
        <f t="shared" si="32"/>
        <v>74</v>
      </c>
    </row>
    <row r="119" spans="1:23">
      <c r="A119" s="47" t="s">
        <v>180</v>
      </c>
      <c r="B119">
        <v>0.67</v>
      </c>
      <c r="C119">
        <v>0.67</v>
      </c>
      <c r="D119">
        <v>0.33</v>
      </c>
      <c r="E119">
        <v>0.67</v>
      </c>
      <c r="F119">
        <v>-0.33</v>
      </c>
      <c r="G119">
        <v>0.33</v>
      </c>
      <c r="H119">
        <v>-1</v>
      </c>
      <c r="I119">
        <v>0.67</v>
      </c>
      <c r="J119">
        <v>0.33</v>
      </c>
      <c r="K119">
        <v>0.33</v>
      </c>
      <c r="L119">
        <v>0</v>
      </c>
      <c r="N119">
        <v>-0.33</v>
      </c>
      <c r="O119">
        <f t="shared" si="36"/>
        <v>0.19500000000000003</v>
      </c>
      <c r="P119" s="2">
        <f t="shared" si="37"/>
        <v>0.33</v>
      </c>
      <c r="Q119">
        <f t="shared" si="38"/>
        <v>0.52159719742693822</v>
      </c>
      <c r="R119" s="2">
        <f t="shared" si="39"/>
        <v>0.37625000000000003</v>
      </c>
      <c r="T119" s="10">
        <f t="shared" si="33"/>
        <v>1</v>
      </c>
      <c r="U119" s="16">
        <f t="shared" si="34"/>
        <v>7</v>
      </c>
      <c r="V119" s="10">
        <f t="shared" si="35"/>
        <v>4</v>
      </c>
      <c r="W119">
        <f t="shared" si="32"/>
        <v>66</v>
      </c>
    </row>
    <row r="120" spans="1:23">
      <c r="A120" s="47" t="s">
        <v>181</v>
      </c>
      <c r="B120">
        <v>-0.33</v>
      </c>
      <c r="C120">
        <v>0.67</v>
      </c>
      <c r="D120">
        <v>-0.33</v>
      </c>
      <c r="E120">
        <v>-0.67</v>
      </c>
      <c r="F120">
        <v>0.33</v>
      </c>
      <c r="G120">
        <v>0</v>
      </c>
      <c r="H120">
        <v>0</v>
      </c>
      <c r="I120">
        <v>0.67</v>
      </c>
      <c r="J120">
        <v>-0.33</v>
      </c>
      <c r="K120">
        <v>-0.67</v>
      </c>
      <c r="L120">
        <v>0.33</v>
      </c>
      <c r="N120">
        <v>-0.67</v>
      </c>
      <c r="O120">
        <f t="shared" si="36"/>
        <v>-8.3333333333333329E-2</v>
      </c>
      <c r="P120" s="2">
        <f t="shared" si="37"/>
        <v>-0.16500000000000001</v>
      </c>
      <c r="Q120">
        <f t="shared" si="38"/>
        <v>0.49595332136169529</v>
      </c>
      <c r="R120" s="2">
        <f t="shared" si="39"/>
        <v>0.37250000000000005</v>
      </c>
      <c r="T120" s="10">
        <f t="shared" si="33"/>
        <v>3</v>
      </c>
      <c r="U120" s="16">
        <f t="shared" si="34"/>
        <v>7</v>
      </c>
      <c r="V120" s="10">
        <f t="shared" si="35"/>
        <v>2</v>
      </c>
      <c r="W120">
        <f t="shared" si="32"/>
        <v>62</v>
      </c>
    </row>
    <row r="121" spans="1:23">
      <c r="A121" s="47" t="s">
        <v>182</v>
      </c>
      <c r="B121">
        <v>0.67</v>
      </c>
      <c r="C121">
        <v>0.67</v>
      </c>
      <c r="D121">
        <v>0</v>
      </c>
      <c r="E121">
        <v>0.33</v>
      </c>
      <c r="F121">
        <v>0.33</v>
      </c>
      <c r="G121">
        <v>0.67</v>
      </c>
      <c r="H121">
        <v>-1</v>
      </c>
      <c r="I121">
        <v>1</v>
      </c>
      <c r="J121">
        <v>0.67</v>
      </c>
      <c r="K121">
        <v>0</v>
      </c>
      <c r="L121">
        <v>0</v>
      </c>
      <c r="N121">
        <v>0.33</v>
      </c>
      <c r="O121">
        <f t="shared" si="36"/>
        <v>0.30583333333333335</v>
      </c>
      <c r="P121" s="2">
        <f t="shared" si="37"/>
        <v>0.33</v>
      </c>
      <c r="Q121">
        <f t="shared" si="38"/>
        <v>0.522223538575603</v>
      </c>
      <c r="R121" s="2">
        <f t="shared" si="39"/>
        <v>0.33500000000000002</v>
      </c>
      <c r="T121" s="10">
        <f t="shared" si="33"/>
        <v>1</v>
      </c>
      <c r="U121" s="16">
        <f t="shared" si="34"/>
        <v>6</v>
      </c>
      <c r="V121" s="10">
        <f t="shared" si="35"/>
        <v>5</v>
      </c>
      <c r="W121">
        <f t="shared" si="32"/>
        <v>62</v>
      </c>
    </row>
    <row r="122" spans="1:23">
      <c r="A122" s="47" t="s">
        <v>183</v>
      </c>
      <c r="B122">
        <v>1</v>
      </c>
      <c r="C122">
        <v>-0.33</v>
      </c>
      <c r="D122">
        <v>-0.33</v>
      </c>
      <c r="E122">
        <v>-1</v>
      </c>
      <c r="F122">
        <v>0.67</v>
      </c>
      <c r="G122">
        <v>0.67</v>
      </c>
      <c r="H122">
        <v>-1</v>
      </c>
      <c r="I122">
        <v>0.67</v>
      </c>
      <c r="J122">
        <v>-0.67</v>
      </c>
      <c r="K122">
        <v>0.33</v>
      </c>
      <c r="L122">
        <v>0</v>
      </c>
      <c r="N122">
        <v>0.33</v>
      </c>
      <c r="O122">
        <f t="shared" si="36"/>
        <v>2.8333333333333332E-2</v>
      </c>
      <c r="P122" s="2">
        <f t="shared" si="37"/>
        <v>0.16500000000000001</v>
      </c>
      <c r="Q122">
        <f t="shared" si="38"/>
        <v>0.68897596386802851</v>
      </c>
      <c r="R122" s="2">
        <f t="shared" si="39"/>
        <v>0.54249999999999998</v>
      </c>
      <c r="T122" s="10">
        <f t="shared" si="33"/>
        <v>3</v>
      </c>
      <c r="U122" s="16">
        <f t="shared" si="34"/>
        <v>5</v>
      </c>
      <c r="V122" s="10">
        <f t="shared" si="35"/>
        <v>4</v>
      </c>
      <c r="W122">
        <f t="shared" si="32"/>
        <v>50</v>
      </c>
    </row>
    <row r="123" spans="1:23">
      <c r="A123" s="47" t="s">
        <v>184</v>
      </c>
      <c r="B123">
        <v>1</v>
      </c>
      <c r="C123">
        <v>0.67</v>
      </c>
      <c r="D123">
        <v>0</v>
      </c>
      <c r="E123">
        <v>0.33</v>
      </c>
      <c r="F123">
        <v>0.67</v>
      </c>
      <c r="G123">
        <v>1</v>
      </c>
      <c r="H123">
        <v>0.33</v>
      </c>
      <c r="I123">
        <v>0.67</v>
      </c>
      <c r="J123">
        <v>0.67</v>
      </c>
      <c r="K123">
        <v>0</v>
      </c>
      <c r="L123">
        <v>0</v>
      </c>
      <c r="N123">
        <v>0.33</v>
      </c>
      <c r="O123">
        <f t="shared" si="36"/>
        <v>0.47249999999999998</v>
      </c>
      <c r="P123" s="2">
        <f t="shared" si="37"/>
        <v>0.5</v>
      </c>
      <c r="Q123">
        <f t="shared" si="38"/>
        <v>0.36221854277117405</v>
      </c>
      <c r="R123" s="2">
        <f t="shared" si="39"/>
        <v>0.21125000000000002</v>
      </c>
      <c r="T123" s="10">
        <f t="shared" si="33"/>
        <v>0</v>
      </c>
      <c r="U123" s="16">
        <f t="shared" si="34"/>
        <v>6</v>
      </c>
      <c r="V123" s="10">
        <f t="shared" si="35"/>
        <v>6</v>
      </c>
      <c r="W123">
        <f t="shared" si="32"/>
        <v>72</v>
      </c>
    </row>
    <row r="124" spans="1:23">
      <c r="A124" s="47" t="s">
        <v>185</v>
      </c>
      <c r="B124">
        <v>1</v>
      </c>
      <c r="C124">
        <v>0</v>
      </c>
      <c r="D124">
        <v>-0.33</v>
      </c>
      <c r="E124">
        <v>0.33</v>
      </c>
      <c r="F124">
        <v>0</v>
      </c>
      <c r="G124">
        <v>0.67</v>
      </c>
      <c r="H124">
        <v>0.33</v>
      </c>
      <c r="I124">
        <v>1</v>
      </c>
      <c r="J124">
        <v>1</v>
      </c>
      <c r="K124">
        <v>-0.33</v>
      </c>
      <c r="L124">
        <v>0.33</v>
      </c>
      <c r="N124">
        <v>0.33</v>
      </c>
      <c r="O124">
        <f t="shared" si="36"/>
        <v>0.36083333333333334</v>
      </c>
      <c r="P124" s="2">
        <f t="shared" si="37"/>
        <v>0.33</v>
      </c>
      <c r="Q124">
        <f t="shared" si="38"/>
        <v>0.48051976278217995</v>
      </c>
      <c r="R124" s="2">
        <f t="shared" si="39"/>
        <v>0.37625000000000003</v>
      </c>
      <c r="T124" s="10">
        <f t="shared" si="33"/>
        <v>0</v>
      </c>
      <c r="U124" s="16">
        <f t="shared" si="34"/>
        <v>8</v>
      </c>
      <c r="V124" s="10">
        <f t="shared" si="35"/>
        <v>4</v>
      </c>
      <c r="W124">
        <f t="shared" si="32"/>
        <v>80</v>
      </c>
    </row>
    <row r="125" spans="1:23">
      <c r="A125" s="47" t="s">
        <v>186</v>
      </c>
      <c r="B125">
        <v>1</v>
      </c>
      <c r="C125">
        <v>0.33</v>
      </c>
      <c r="D125">
        <v>-0.33</v>
      </c>
      <c r="E125">
        <v>0.33</v>
      </c>
      <c r="F125">
        <v>0.67</v>
      </c>
      <c r="G125">
        <v>-0.33</v>
      </c>
      <c r="H125">
        <v>-0.67</v>
      </c>
      <c r="I125">
        <v>0.33</v>
      </c>
      <c r="J125">
        <v>0</v>
      </c>
      <c r="K125">
        <v>-0.67</v>
      </c>
      <c r="L125">
        <v>0.33</v>
      </c>
      <c r="N125">
        <v>-0.67</v>
      </c>
      <c r="O125">
        <f t="shared" si="36"/>
        <v>2.6666666666666644E-2</v>
      </c>
      <c r="P125" s="2">
        <f t="shared" si="37"/>
        <v>0.16500000000000001</v>
      </c>
      <c r="Q125">
        <f t="shared" si="38"/>
        <v>0.55925816665445038</v>
      </c>
      <c r="R125" s="2">
        <f t="shared" si="39"/>
        <v>0.37250000000000005</v>
      </c>
      <c r="T125" s="10">
        <f t="shared" si="33"/>
        <v>3</v>
      </c>
      <c r="U125" s="16">
        <f t="shared" si="34"/>
        <v>7</v>
      </c>
      <c r="V125" s="10">
        <f t="shared" si="35"/>
        <v>2</v>
      </c>
      <c r="W125">
        <f t="shared" si="32"/>
        <v>62</v>
      </c>
    </row>
    <row r="126" spans="1:23">
      <c r="A126" s="47" t="s">
        <v>187</v>
      </c>
      <c r="B126">
        <v>0.67</v>
      </c>
      <c r="C126">
        <v>-0.33</v>
      </c>
      <c r="D126">
        <v>-0.33</v>
      </c>
      <c r="E126">
        <v>-0.67</v>
      </c>
      <c r="F126">
        <v>0.33</v>
      </c>
      <c r="G126">
        <v>1</v>
      </c>
      <c r="H126">
        <v>0</v>
      </c>
      <c r="I126">
        <v>0.33</v>
      </c>
      <c r="J126">
        <v>-0.67</v>
      </c>
      <c r="K126">
        <v>-0.67</v>
      </c>
      <c r="L126">
        <v>0</v>
      </c>
      <c r="N126">
        <v>0.33</v>
      </c>
      <c r="O126">
        <f t="shared" si="36"/>
        <v>-8.333333333333387E-4</v>
      </c>
      <c r="P126" s="2">
        <f t="shared" si="37"/>
        <v>0</v>
      </c>
      <c r="Q126">
        <f t="shared" si="38"/>
        <v>0.55103965099591246</v>
      </c>
      <c r="R126" s="2">
        <f t="shared" si="39"/>
        <v>0.37250000000000005</v>
      </c>
      <c r="T126" s="10">
        <f t="shared" si="33"/>
        <v>3</v>
      </c>
      <c r="U126" s="16">
        <f t="shared" si="34"/>
        <v>7</v>
      </c>
      <c r="V126" s="10">
        <f t="shared" si="35"/>
        <v>2</v>
      </c>
      <c r="W126">
        <f t="shared" si="32"/>
        <v>62</v>
      </c>
    </row>
    <row r="127" spans="1:23">
      <c r="A127" s="47" t="s">
        <v>188</v>
      </c>
      <c r="B127">
        <v>0.67</v>
      </c>
      <c r="C127">
        <v>0</v>
      </c>
      <c r="D127">
        <v>0.33</v>
      </c>
      <c r="E127">
        <v>0.33</v>
      </c>
      <c r="F127">
        <v>0</v>
      </c>
      <c r="G127">
        <v>1</v>
      </c>
      <c r="H127">
        <v>0</v>
      </c>
      <c r="I127">
        <v>0.33</v>
      </c>
      <c r="J127">
        <v>-0.33</v>
      </c>
      <c r="K127">
        <v>0</v>
      </c>
      <c r="L127">
        <v>0</v>
      </c>
      <c r="N127">
        <v>-0.33</v>
      </c>
      <c r="O127">
        <f t="shared" si="36"/>
        <v>0.16666666666666666</v>
      </c>
      <c r="P127" s="2">
        <f t="shared" si="37"/>
        <v>0</v>
      </c>
      <c r="Q127">
        <f t="shared" si="38"/>
        <v>0.3884779936047234</v>
      </c>
      <c r="R127" s="2">
        <f t="shared" si="39"/>
        <v>0.16500000000000001</v>
      </c>
      <c r="T127" s="10">
        <f t="shared" si="33"/>
        <v>0</v>
      </c>
      <c r="U127" s="16">
        <f t="shared" si="34"/>
        <v>10</v>
      </c>
      <c r="V127" s="10">
        <f t="shared" si="35"/>
        <v>2</v>
      </c>
      <c r="W127">
        <f t="shared" si="32"/>
        <v>104</v>
      </c>
    </row>
    <row r="128" spans="1:23">
      <c r="A128" s="47" t="s">
        <v>189</v>
      </c>
      <c r="B128">
        <v>1</v>
      </c>
      <c r="C128">
        <v>0</v>
      </c>
      <c r="D128">
        <v>-0.33</v>
      </c>
      <c r="E128">
        <v>0.33</v>
      </c>
      <c r="F128">
        <v>0</v>
      </c>
      <c r="G128">
        <v>1</v>
      </c>
      <c r="H128">
        <v>-1</v>
      </c>
      <c r="I128">
        <v>0.67</v>
      </c>
      <c r="J128">
        <v>0</v>
      </c>
      <c r="K128">
        <v>0.33</v>
      </c>
      <c r="L128">
        <v>0</v>
      </c>
      <c r="N128">
        <v>-0.33</v>
      </c>
      <c r="O128">
        <f t="shared" si="36"/>
        <v>0.13916666666666666</v>
      </c>
      <c r="P128" s="2">
        <f t="shared" si="37"/>
        <v>0</v>
      </c>
      <c r="Q128">
        <f t="shared" si="38"/>
        <v>0.57620164294570819</v>
      </c>
      <c r="R128" s="2">
        <f t="shared" si="39"/>
        <v>0.24875000000000003</v>
      </c>
      <c r="T128" s="10">
        <f t="shared" si="33"/>
        <v>1</v>
      </c>
      <c r="U128" s="16">
        <f t="shared" si="34"/>
        <v>8</v>
      </c>
      <c r="V128" s="10">
        <f t="shared" si="35"/>
        <v>3</v>
      </c>
      <c r="W128">
        <f t="shared" si="32"/>
        <v>74</v>
      </c>
    </row>
    <row r="129" spans="1:26">
      <c r="A129" s="47" t="s">
        <v>190</v>
      </c>
      <c r="B129">
        <v>0.67</v>
      </c>
      <c r="C129">
        <v>1</v>
      </c>
      <c r="D129">
        <v>-0.33</v>
      </c>
      <c r="E129">
        <v>0</v>
      </c>
      <c r="F129">
        <v>0</v>
      </c>
      <c r="G129">
        <v>1</v>
      </c>
      <c r="H129">
        <v>-1</v>
      </c>
      <c r="I129">
        <v>1</v>
      </c>
      <c r="J129">
        <v>1</v>
      </c>
      <c r="K129">
        <v>0</v>
      </c>
      <c r="L129">
        <v>0</v>
      </c>
      <c r="N129">
        <v>-1</v>
      </c>
      <c r="O129">
        <f t="shared" si="36"/>
        <v>0.19499999999999998</v>
      </c>
      <c r="P129" s="2">
        <f t="shared" si="37"/>
        <v>0</v>
      </c>
      <c r="Q129">
        <f t="shared" si="38"/>
        <v>0.74476964101782395</v>
      </c>
      <c r="R129" s="2">
        <f t="shared" si="39"/>
        <v>0.54125000000000001</v>
      </c>
      <c r="T129" s="10">
        <f t="shared" si="33"/>
        <v>2</v>
      </c>
      <c r="U129" s="16">
        <f t="shared" si="34"/>
        <v>5</v>
      </c>
      <c r="V129" s="10">
        <f t="shared" si="35"/>
        <v>5</v>
      </c>
      <c r="W129">
        <f t="shared" si="32"/>
        <v>54</v>
      </c>
    </row>
    <row r="130" spans="1:26">
      <c r="A130" s="47" t="s">
        <v>191</v>
      </c>
      <c r="B130">
        <v>1</v>
      </c>
      <c r="C130">
        <v>0.33</v>
      </c>
      <c r="D130">
        <v>0</v>
      </c>
      <c r="E130">
        <v>-0.67</v>
      </c>
      <c r="F130">
        <v>0.67</v>
      </c>
      <c r="G130">
        <v>0.33</v>
      </c>
      <c r="H130">
        <v>-1</v>
      </c>
      <c r="I130">
        <v>0.33</v>
      </c>
      <c r="J130">
        <v>-1</v>
      </c>
      <c r="K130">
        <v>0</v>
      </c>
      <c r="L130">
        <v>0</v>
      </c>
      <c r="N130">
        <v>-0.33</v>
      </c>
      <c r="O130">
        <f t="shared" si="36"/>
        <v>-2.8333333333333318E-2</v>
      </c>
      <c r="P130" s="2">
        <f t="shared" si="37"/>
        <v>0</v>
      </c>
      <c r="Q130">
        <f t="shared" si="38"/>
        <v>0.62695270712366902</v>
      </c>
      <c r="R130" s="2">
        <f t="shared" si="39"/>
        <v>0.37250000000000005</v>
      </c>
      <c r="T130" s="10">
        <f t="shared" si="33"/>
        <v>3</v>
      </c>
      <c r="U130" s="16">
        <f t="shared" si="34"/>
        <v>7</v>
      </c>
      <c r="V130" s="10">
        <f t="shared" si="35"/>
        <v>2</v>
      </c>
      <c r="W130">
        <f t="shared" si="32"/>
        <v>62</v>
      </c>
    </row>
    <row r="131" spans="1:26">
      <c r="A131" s="47" t="s">
        <v>192</v>
      </c>
      <c r="B131">
        <v>1</v>
      </c>
      <c r="C131">
        <v>0</v>
      </c>
      <c r="D131">
        <v>0</v>
      </c>
      <c r="E131">
        <v>-0.33</v>
      </c>
      <c r="F131">
        <v>0</v>
      </c>
      <c r="G131">
        <v>0.67</v>
      </c>
      <c r="H131">
        <v>0.33</v>
      </c>
      <c r="I131">
        <v>0.33</v>
      </c>
      <c r="J131">
        <v>0.33</v>
      </c>
      <c r="K131">
        <v>-0.33</v>
      </c>
      <c r="L131">
        <v>0</v>
      </c>
      <c r="N131">
        <v>0.67</v>
      </c>
      <c r="O131">
        <f t="shared" si="36"/>
        <v>0.2225</v>
      </c>
      <c r="P131" s="2">
        <f t="shared" si="37"/>
        <v>0.16500000000000001</v>
      </c>
      <c r="Q131">
        <f t="shared" si="38"/>
        <v>0.40990298186943525</v>
      </c>
      <c r="R131" s="2">
        <f t="shared" si="39"/>
        <v>0.20750000000000002</v>
      </c>
      <c r="T131" s="10">
        <f t="shared" si="33"/>
        <v>0</v>
      </c>
      <c r="U131" s="16">
        <f t="shared" si="34"/>
        <v>9</v>
      </c>
      <c r="V131" s="10">
        <f t="shared" si="35"/>
        <v>3</v>
      </c>
      <c r="W131">
        <f t="shared" si="32"/>
        <v>90</v>
      </c>
    </row>
    <row r="132" spans="1:26">
      <c r="A132" s="47" t="s">
        <v>193</v>
      </c>
      <c r="B132">
        <v>1</v>
      </c>
      <c r="C132">
        <v>0</v>
      </c>
      <c r="D132">
        <v>-0.33</v>
      </c>
      <c r="E132">
        <v>-0.67</v>
      </c>
      <c r="F132">
        <v>0.67</v>
      </c>
      <c r="G132">
        <v>1</v>
      </c>
      <c r="H132">
        <v>-1</v>
      </c>
      <c r="I132">
        <v>0.67</v>
      </c>
      <c r="J132">
        <v>1</v>
      </c>
      <c r="K132">
        <v>0</v>
      </c>
      <c r="L132">
        <v>0</v>
      </c>
      <c r="N132">
        <v>-0.67</v>
      </c>
      <c r="O132">
        <f>AVERAGE(B132:N132)</f>
        <v>0.13916666666666666</v>
      </c>
      <c r="P132" s="2">
        <f t="shared" si="37"/>
        <v>0</v>
      </c>
      <c r="Q132">
        <f t="shared" si="38"/>
        <v>0.71808404589553232</v>
      </c>
      <c r="R132" s="2">
        <f t="shared" si="39"/>
        <v>0.58374999999999999</v>
      </c>
      <c r="T132" s="10">
        <f t="shared" si="33"/>
        <v>3</v>
      </c>
      <c r="U132" s="16">
        <f t="shared" si="34"/>
        <v>4</v>
      </c>
      <c r="V132" s="10">
        <f t="shared" si="35"/>
        <v>5</v>
      </c>
      <c r="W132">
        <f>SUM(T132*T132,U132*U132,V132*V132)</f>
        <v>50</v>
      </c>
    </row>
    <row r="133" spans="1:26">
      <c r="A133" s="47" t="s">
        <v>194</v>
      </c>
      <c r="B133">
        <v>0.33</v>
      </c>
      <c r="C133">
        <v>0</v>
      </c>
      <c r="D133">
        <v>0.33</v>
      </c>
      <c r="E133">
        <v>0</v>
      </c>
      <c r="F133">
        <v>-0.33</v>
      </c>
      <c r="G133">
        <v>1</v>
      </c>
      <c r="H133">
        <v>0</v>
      </c>
      <c r="I133">
        <v>0.33</v>
      </c>
      <c r="J133">
        <v>-0.33</v>
      </c>
      <c r="K133">
        <v>0.33</v>
      </c>
      <c r="L133">
        <v>0</v>
      </c>
      <c r="N133">
        <v>0.67</v>
      </c>
      <c r="O133">
        <f>AVERAGE(B133:N133)</f>
        <v>0.19416666666666668</v>
      </c>
      <c r="P133" s="2">
        <f t="shared" si="37"/>
        <v>0.16500000000000001</v>
      </c>
      <c r="Q133">
        <f t="shared" si="38"/>
        <v>0.38728562007277201</v>
      </c>
      <c r="R133" s="2">
        <f t="shared" si="39"/>
        <v>0.16500000000000001</v>
      </c>
      <c r="T133" s="10">
        <f>IF(B133&lt;-0.6,1,0)+IF(C133&lt;-0.6,1,0)+IF(D133&lt;-0.6,1,0)+IF(E133&lt;-0.6,1,0)+IF(F133&lt;-0.6,1,0)+IF(G133&lt;-0.6,1,0)+IF(H133&lt;-0.6,1,0)+IF(I133&lt;-0.6,1,0)+IF(J133&lt;-0.6,1,0)+IF(K133&lt;-0.6,1,0)+IF(L133&lt;-0.6,1,0)+IF(N133&lt;-0.6,1,0)</f>
        <v>0</v>
      </c>
      <c r="U133" s="16">
        <f>12-T133-V133</f>
        <v>10</v>
      </c>
      <c r="V133" s="10">
        <f>IF(B133&gt;0.6,1,0)+IF(C133&gt;0.6,1,0)+IF(D133&gt;0.6,1,0)+IF(E133&gt;0.6,1,0)+IF(F133&gt;0.6,1,0)+IF(G133&gt;0.6,1,0)+IF(H133&gt;0.6,1,0)+IF(I133&gt;0.6,1,0)+IF(J133&gt;0.6,1,0)+IF(K133&gt;0.6,1,0)+IF(L133&gt;0.6,1,0)+IF(N133&gt;0.6,1,0)</f>
        <v>2</v>
      </c>
      <c r="W133">
        <f>SUM(T133*T133,U133*U133,V133*V133)</f>
        <v>104</v>
      </c>
    </row>
    <row r="135" spans="1:26">
      <c r="Q135">
        <f>MAX(Q4:Q133)</f>
        <v>0.89348653141397816</v>
      </c>
      <c r="R135">
        <f>MAX(R4:R133)</f>
        <v>0.87624999999999997</v>
      </c>
      <c r="S135" t="s">
        <v>6</v>
      </c>
      <c r="T135">
        <f>SUM(T4:T133)</f>
        <v>254</v>
      </c>
      <c r="U135">
        <f>SUM(U4:U133)</f>
        <v>836</v>
      </c>
      <c r="V135">
        <f>SUM(V4:V133)</f>
        <v>470</v>
      </c>
    </row>
    <row r="136" spans="1:26">
      <c r="Q136">
        <f>STDEV(Q4:Q133)</f>
        <v>0.14868501073776039</v>
      </c>
      <c r="S136" t="s">
        <v>7</v>
      </c>
      <c r="T136">
        <f>T135/12/130</f>
        <v>0.16282051282051282</v>
      </c>
      <c r="U136">
        <f>U135/12/130</f>
        <v>0.53589743589743588</v>
      </c>
      <c r="V136">
        <f>V135/12/130</f>
        <v>0.30128205128205127</v>
      </c>
      <c r="X136">
        <f>T136*(1-T136)+U136*(1-U136)+V136*(1-V136)</f>
        <v>0.59553254437869818</v>
      </c>
      <c r="Z136" t="s">
        <v>22</v>
      </c>
    </row>
    <row r="137" spans="1:26">
      <c r="P137">
        <f>STDEV(P4:P133)</f>
        <v>0.29846408906722949</v>
      </c>
      <c r="T137">
        <f>T136*T136</f>
        <v>2.6510519395134782E-2</v>
      </c>
      <c r="U137">
        <f>U136*U136</f>
        <v>0.2871860618014464</v>
      </c>
      <c r="V137">
        <f>V136*V136</f>
        <v>9.0770874424720566E-2</v>
      </c>
      <c r="X137">
        <f>T136*(1-T136)*(1-2*T136)+U136*(1-U136)*(1-2*U136)+V136*(1-V136)*(1-2*V136)</f>
        <v>0.1577303646386487</v>
      </c>
      <c r="Z137" t="s">
        <v>23</v>
      </c>
    </row>
    <row r="138" spans="1:26">
      <c r="S138" t="s">
        <v>11</v>
      </c>
      <c r="T138" s="2">
        <f>SUM(T137:V137)</f>
        <v>0.40446745562130171</v>
      </c>
    </row>
    <row r="139" spans="1:26">
      <c r="S139" t="s">
        <v>12</v>
      </c>
      <c r="W139">
        <f>SUM(W4:W133)</f>
        <v>9030</v>
      </c>
    </row>
    <row r="140" spans="1:26">
      <c r="S140" t="s">
        <v>13</v>
      </c>
      <c r="W140" s="2">
        <f>(W139-130*12)/(130*12)/11</f>
        <v>0.43531468531468531</v>
      </c>
    </row>
    <row r="142" spans="1:26">
      <c r="S142" t="s">
        <v>14</v>
      </c>
      <c r="T142" s="1">
        <f>(W140-T138)/(1-T138)</f>
        <v>5.1797722869311225E-2</v>
      </c>
      <c r="X142">
        <f>SQRT(2)*SQRT(X136^2-X137)/X136/SQRT(130*11*12)</f>
        <v>8.044615747678497E-3</v>
      </c>
      <c r="Z142" t="s">
        <v>24</v>
      </c>
    </row>
    <row r="143" spans="1:26">
      <c r="X143" s="2">
        <f>T142/X142</f>
        <v>6.4388063387936123</v>
      </c>
      <c r="Y143" s="2"/>
      <c r="Z143" t="s">
        <v>25</v>
      </c>
    </row>
  </sheetData>
  <mergeCells count="2">
    <mergeCell ref="BA2:BC2"/>
    <mergeCell ref="T2:V2"/>
  </mergeCells>
  <phoneticPr fontId="2" type="noConversion"/>
  <pageMargins left="0.75" right="0.75" top="1" bottom="1" header="0.49212598499999999" footer="0.492125984999999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"/>
  <sheetViews>
    <sheetView zoomScale="75" workbookViewId="0">
      <selection activeCell="P31" sqref="P31:P51"/>
    </sheetView>
  </sheetViews>
  <sheetFormatPr baseColWidth="10" defaultColWidth="8.83203125" defaultRowHeight="12" x14ac:dyDescent="0"/>
  <cols>
    <col min="2" max="2" width="18.5" customWidth="1"/>
    <col min="3" max="4" width="18.5" style="10" customWidth="1"/>
    <col min="5" max="5" width="13.5" customWidth="1"/>
    <col min="6" max="8" width="22" customWidth="1"/>
    <col min="9" max="11" width="13.5" customWidth="1"/>
    <col min="12" max="12" width="25.5" customWidth="1"/>
    <col min="13" max="13" width="13.33203125" customWidth="1"/>
    <col min="14" max="14" width="8.6640625" customWidth="1"/>
    <col min="15" max="15" width="10.1640625" customWidth="1"/>
    <col min="17" max="18" width="13.5" customWidth="1"/>
    <col min="19" max="19" width="11" customWidth="1"/>
    <col min="20" max="24" width="13.5" customWidth="1"/>
    <col min="27" max="27" width="9.1640625" style="1" customWidth="1"/>
    <col min="29" max="29" width="15.33203125" customWidth="1"/>
    <col min="30" max="30" width="14" customWidth="1"/>
    <col min="36" max="36" width="12.6640625" customWidth="1"/>
    <col min="37" max="37" width="12" customWidth="1"/>
  </cols>
  <sheetData>
    <row r="1" spans="1:39" s="53" customFormat="1" ht="13">
      <c r="B1" s="53" t="s">
        <v>208</v>
      </c>
      <c r="C1" s="53" t="s">
        <v>418</v>
      </c>
      <c r="D1" s="53" t="s">
        <v>427</v>
      </c>
      <c r="E1" s="53" t="s">
        <v>211</v>
      </c>
      <c r="F1" s="53" t="s">
        <v>421</v>
      </c>
      <c r="G1" s="53" t="s">
        <v>428</v>
      </c>
      <c r="H1" s="53" t="s">
        <v>429</v>
      </c>
      <c r="I1" s="53" t="s">
        <v>398</v>
      </c>
      <c r="J1" s="53" t="s">
        <v>422</v>
      </c>
      <c r="K1" s="53" t="s">
        <v>395</v>
      </c>
      <c r="L1" s="53" t="s">
        <v>396</v>
      </c>
      <c r="M1" s="53" t="s">
        <v>398</v>
      </c>
      <c r="N1" s="53" t="s">
        <v>212</v>
      </c>
      <c r="P1" s="53" t="s">
        <v>209</v>
      </c>
      <c r="Q1" s="53" t="s">
        <v>419</v>
      </c>
      <c r="S1" s="53" t="s">
        <v>210</v>
      </c>
      <c r="T1" s="53" t="s">
        <v>420</v>
      </c>
      <c r="Y1" s="53" t="s">
        <v>213</v>
      </c>
      <c r="AA1" s="56"/>
      <c r="AB1" s="53" t="s">
        <v>214</v>
      </c>
      <c r="AC1" s="53" t="s">
        <v>215</v>
      </c>
      <c r="AD1" s="53" t="s">
        <v>216</v>
      </c>
      <c r="AE1" s="53" t="s">
        <v>217</v>
      </c>
      <c r="AF1" s="53" t="s">
        <v>218</v>
      </c>
      <c r="AG1" s="53" t="s">
        <v>219</v>
      </c>
      <c r="AH1" s="53" t="s">
        <v>220</v>
      </c>
      <c r="AI1" s="53" t="s">
        <v>221</v>
      </c>
      <c r="AJ1" s="53" t="s">
        <v>222</v>
      </c>
      <c r="AK1" s="53" t="s">
        <v>223</v>
      </c>
      <c r="AL1" s="53" t="s">
        <v>224</v>
      </c>
      <c r="AM1" s="53" t="s">
        <v>225</v>
      </c>
    </row>
    <row r="2" spans="1:39">
      <c r="A2" s="47" t="s">
        <v>65</v>
      </c>
      <c r="B2" s="51">
        <v>-0.88149202105966107</v>
      </c>
      <c r="C2" s="55">
        <v>-0.8451659697314382</v>
      </c>
      <c r="D2" s="55">
        <f>IF(C2&lt;0.33,IF(C2&lt;-0.33,-1,0),1)</f>
        <v>-1</v>
      </c>
      <c r="E2" s="51">
        <f>0.1122+AB2*0.126+AF2*(-0.1917)+AJ2*(-14.7944)+AK2*(11.3365)</f>
        <v>-0.10989699999999991</v>
      </c>
      <c r="F2" s="51">
        <f t="shared" ref="F2:F4" si="0">0.2874+AF2*(-0.1667)+AJ2*(-14.0523)+AK2*(10.4812)</f>
        <v>-8.1983000000000361E-2</v>
      </c>
      <c r="G2" s="55">
        <f>IF(F2&lt;0.33,IF(F2&lt;-0.33,-1,0),1)</f>
        <v>0</v>
      </c>
      <c r="H2" s="55">
        <f>IF(D2=G2,1,IF(OR(D2=0,G2=0),0,-1))</f>
        <v>0</v>
      </c>
      <c r="I2" s="51">
        <f>B2-E2</f>
        <v>-0.77159502105966116</v>
      </c>
      <c r="J2" s="51">
        <f>C2-F2</f>
        <v>-0.76318296973143784</v>
      </c>
      <c r="K2" s="17">
        <v>-0.33</v>
      </c>
      <c r="L2" s="51">
        <f>0.57382+AJ2*(-5.55565)+AK2*(4.17555)+AM2*(-0.23339)</f>
        <v>0.17724970000000007</v>
      </c>
      <c r="M2" s="51">
        <f>K2-L2</f>
        <v>-0.50724970000000003</v>
      </c>
      <c r="N2" s="10">
        <f>B2*E2</f>
        <v>9.6873328638393499E-2</v>
      </c>
      <c r="O2" s="10">
        <f>IF(N2&gt;0,1,0)</f>
        <v>1</v>
      </c>
      <c r="P2" s="52">
        <v>0.28332774232303232</v>
      </c>
      <c r="Q2" s="52">
        <v>0.31680343420949475</v>
      </c>
      <c r="R2" s="55">
        <f>IF(Q2&lt;0.33,IF(Q2&lt;-0.33,-1,0),1)</f>
        <v>0</v>
      </c>
      <c r="S2" s="52">
        <f>0.36323+AB2*(-0.13341)+AC2*(-0.04157)+AD2*0.08439+AE2*(-0.4737)+AF2*(0.00467)+AG2*0.26918+AH2*(-0.05775)+AI2*(-0.15333)+AJ2*(4.05565)+AK2*(-4.04215)+AL2*(0.00287)+AM2*(-0.16866)</f>
        <v>0.15766319999999986</v>
      </c>
      <c r="T2" s="52">
        <f t="shared" ref="T2:T4" si="1">0.35597+AB2*(-0.11678)+AD2*0.0823+AE2*(-0.47689)+AH2*(-0.05061)+AJ2*(4.63661)+AK2*(-4.81435)+AM2*(-0.12314)</f>
        <v>0.13838700000000007</v>
      </c>
      <c r="U2" s="55">
        <f>IF(T2&lt;0.33,IF(T2&lt;-0.33,-1,0),1)</f>
        <v>0</v>
      </c>
      <c r="V2" s="55">
        <f>IF(R2=U2,1,IF(OR(R2=0,U2=0),0,-1))</f>
        <v>1</v>
      </c>
      <c r="W2" s="52">
        <f>P2-S2</f>
        <v>0.12566454232303245</v>
      </c>
      <c r="X2" s="52">
        <f>Q2-T2</f>
        <v>0.17841643420949468</v>
      </c>
      <c r="Y2" s="10">
        <f>P2*S2</f>
        <v>4.467035850342467E-2</v>
      </c>
      <c r="Z2" s="10">
        <f>IF(Y2&gt;0,1,0)</f>
        <v>1</v>
      </c>
      <c r="AA2" s="16">
        <f>O2*Z2</f>
        <v>1</v>
      </c>
      <c r="AB2" s="17">
        <v>0.95</v>
      </c>
      <c r="AC2" s="17">
        <v>1.23</v>
      </c>
      <c r="AD2" s="17">
        <v>1.01</v>
      </c>
      <c r="AE2" s="17">
        <v>-0.11</v>
      </c>
      <c r="AF2" s="17">
        <v>0.26</v>
      </c>
      <c r="AG2" s="17">
        <v>0.38</v>
      </c>
      <c r="AH2" s="17">
        <v>-0.49</v>
      </c>
      <c r="AI2" s="17">
        <v>0.16</v>
      </c>
      <c r="AJ2" s="17">
        <v>0.15</v>
      </c>
      <c r="AK2" s="17">
        <v>0.17</v>
      </c>
      <c r="AL2" s="17">
        <v>1.34</v>
      </c>
      <c r="AM2" s="17">
        <v>1.17</v>
      </c>
    </row>
    <row r="3" spans="1:39">
      <c r="A3" s="47" t="s">
        <v>66</v>
      </c>
      <c r="B3" s="51">
        <v>-0.88144607198610836</v>
      </c>
      <c r="C3" s="55">
        <v>-0.85516629458938453</v>
      </c>
      <c r="D3" s="55">
        <f>IF(C3&lt;0.33,IF(C3&lt;-0.33,-1,0),1)</f>
        <v>-1</v>
      </c>
      <c r="E3" s="51">
        <f t="shared" ref="E3:E4" si="2">0.1122+AB3*0.126+AF3*(-0.1917)+AJ3*(-14.7944)+AK3*(11.3365)</f>
        <v>-1.1995000000000644E-2</v>
      </c>
      <c r="F3" s="51">
        <f t="shared" si="0"/>
        <v>0.10622899999999991</v>
      </c>
      <c r="G3" s="55">
        <f>IF(F3&lt;0.33,IF(F3&lt;-0.33,-1,0),1)</f>
        <v>0</v>
      </c>
      <c r="H3" s="55">
        <f t="shared" ref="H3:H4" si="3">IF(D3=G3,1,IF(OR(D3=0,G3=0),0,-1))</f>
        <v>0</v>
      </c>
      <c r="I3" s="51">
        <f t="shared" ref="I3:I4" si="4">B3-E3</f>
        <v>-0.86945107198610772</v>
      </c>
      <c r="J3" s="51">
        <f t="shared" ref="J3:J4" si="5">C3-F3</f>
        <v>-0.96139529458938444</v>
      </c>
      <c r="K3" s="17">
        <v>-0.5</v>
      </c>
      <c r="L3" s="51">
        <f t="shared" ref="L3:L4" si="6">0.57382+AJ3*(-5.55565)+AK3*(4.17555)+AM3*(-0.23339)</f>
        <v>0.29850790000000005</v>
      </c>
      <c r="M3" s="51">
        <f t="shared" ref="M3:M4" si="7">K3-L3</f>
        <v>-0.79850790000000005</v>
      </c>
      <c r="N3" s="10">
        <f t="shared" ref="N3:N4" si="8">B3*E3</f>
        <v>1.0572945633473937E-2</v>
      </c>
      <c r="O3" s="10">
        <f t="shared" ref="O3:O4" si="9">IF(N3&gt;0,1,0)</f>
        <v>1</v>
      </c>
      <c r="P3" s="52">
        <v>0.12634427818484262</v>
      </c>
      <c r="Q3" s="52">
        <v>0.15475596285503715</v>
      </c>
      <c r="R3" s="55">
        <f t="shared" ref="R3:R4" si="10">IF(Q3&lt;0.33,IF(Q3&lt;-0.33,-1,0),1)</f>
        <v>0</v>
      </c>
      <c r="S3" s="52">
        <f t="shared" ref="S3:S4" si="11">0.36323+AB3*(-0.13341)+AC3*(-0.04157)+AD3*0.08439+AE3*(-0.4737)+AF3*(0.00467)+AG3*0.26918+AH3*(-0.05775)+AI3*(-0.15333)+AJ3*(4.05565)+AK3*(-4.04215)+AL3*(0.00287)+AM3*(-0.16866)</f>
        <v>4.8825199999999985E-2</v>
      </c>
      <c r="T3" s="52">
        <f t="shared" si="1"/>
        <v>1.8976100000000037E-2</v>
      </c>
      <c r="U3" s="55">
        <f t="shared" ref="U3:U4" si="12">IF(T3&lt;0.33,IF(T3&lt;-0.33,-1,0),1)</f>
        <v>0</v>
      </c>
      <c r="V3" s="55">
        <f t="shared" ref="V3:V4" si="13">IF(R3=U3,1,IF(OR(R3=0,U3=0),0,-1))</f>
        <v>1</v>
      </c>
      <c r="W3" s="52">
        <f t="shared" ref="W3:W4" si="14">P3-S3</f>
        <v>7.7519078184842632E-2</v>
      </c>
      <c r="X3" s="52">
        <f t="shared" ref="X3:X4" si="15">Q3-T3</f>
        <v>0.13577986285503713</v>
      </c>
      <c r="Y3" s="10">
        <f t="shared" ref="Y3:Y4" si="16">P3*S3</f>
        <v>6.1687846512305756E-3</v>
      </c>
      <c r="Z3" s="10">
        <f t="shared" ref="Z3:Z4" si="17">IF(Y3&gt;0,1,0)</f>
        <v>1</v>
      </c>
      <c r="AA3" s="16">
        <f t="shared" ref="AA3:AA4" si="18">O3*Z3</f>
        <v>1</v>
      </c>
      <c r="AB3" s="17">
        <v>0.02</v>
      </c>
      <c r="AC3" s="17">
        <v>0.33</v>
      </c>
      <c r="AD3" s="17">
        <v>0.22</v>
      </c>
      <c r="AE3" s="17">
        <v>0.03</v>
      </c>
      <c r="AF3" s="17">
        <v>-0.04</v>
      </c>
      <c r="AG3" s="17">
        <v>0.1</v>
      </c>
      <c r="AH3" s="17">
        <v>0.12</v>
      </c>
      <c r="AI3" s="17">
        <v>0.11</v>
      </c>
      <c r="AJ3" s="17">
        <v>0.17</v>
      </c>
      <c r="AK3" s="17">
        <v>0.21</v>
      </c>
      <c r="AL3" s="17">
        <v>1.46</v>
      </c>
      <c r="AM3" s="17">
        <v>0.89</v>
      </c>
    </row>
    <row r="4" spans="1:39">
      <c r="A4" s="5" t="s">
        <v>67</v>
      </c>
      <c r="B4" s="51">
        <v>-0.68406461616222236</v>
      </c>
      <c r="C4" s="55">
        <v>-0.65105522124198667</v>
      </c>
      <c r="D4" s="55">
        <f t="shared" ref="D4" si="19">IF(C4&lt;0.33,IF(C4&lt;-0.33,-1,0),1)</f>
        <v>-1</v>
      </c>
      <c r="E4" s="51">
        <f t="shared" si="2"/>
        <v>0.28675700000000037</v>
      </c>
      <c r="F4" s="51">
        <f t="shared" si="0"/>
        <v>0.38292799999999994</v>
      </c>
      <c r="G4" s="55">
        <f t="shared" ref="G4" si="20">IF(F4&lt;0.33,IF(F4&lt;-0.33,-1,0),1)</f>
        <v>1</v>
      </c>
      <c r="H4" s="55">
        <f t="shared" si="3"/>
        <v>-1</v>
      </c>
      <c r="I4" s="51">
        <f t="shared" si="4"/>
        <v>-0.97082161616222273</v>
      </c>
      <c r="J4" s="51">
        <f t="shared" si="5"/>
        <v>-1.0339832212419866</v>
      </c>
      <c r="K4" s="17">
        <v>-0.16500000000000001</v>
      </c>
      <c r="L4" s="51">
        <f t="shared" si="6"/>
        <v>0.48395320000000008</v>
      </c>
      <c r="M4" s="51">
        <f t="shared" si="7"/>
        <v>-0.64895320000000012</v>
      </c>
      <c r="N4" s="10">
        <f t="shared" si="8"/>
        <v>-0.19616031713683066</v>
      </c>
      <c r="O4" s="10">
        <f t="shared" si="9"/>
        <v>0</v>
      </c>
      <c r="P4" s="52">
        <v>0.18190063061739326</v>
      </c>
      <c r="Q4" s="52">
        <v>0.20907650838896594</v>
      </c>
      <c r="R4" s="55">
        <f t="shared" si="10"/>
        <v>0</v>
      </c>
      <c r="S4" s="52">
        <f t="shared" si="11"/>
        <v>-6.5573700000000013E-2</v>
      </c>
      <c r="T4" s="52">
        <f t="shared" si="1"/>
        <v>-6.5590800000000088E-2</v>
      </c>
      <c r="U4" s="55">
        <f t="shared" si="12"/>
        <v>0</v>
      </c>
      <c r="V4" s="55">
        <f t="shared" si="13"/>
        <v>1</v>
      </c>
      <c r="W4" s="52">
        <f t="shared" si="14"/>
        <v>0.24747433061739327</v>
      </c>
      <c r="X4" s="52">
        <f t="shared" si="15"/>
        <v>0.27466730838896602</v>
      </c>
      <c r="Y4" s="10">
        <f t="shared" si="16"/>
        <v>-1.1927897381915763E-2</v>
      </c>
      <c r="Z4" s="10">
        <f t="shared" si="17"/>
        <v>0</v>
      </c>
      <c r="AA4" s="16">
        <f t="shared" si="18"/>
        <v>0</v>
      </c>
      <c r="AB4" s="17">
        <v>0.18</v>
      </c>
      <c r="AC4" s="17">
        <v>0.45</v>
      </c>
      <c r="AD4" s="17">
        <v>0.46</v>
      </c>
      <c r="AE4" s="17">
        <v>0.16</v>
      </c>
      <c r="AF4" s="17">
        <v>0</v>
      </c>
      <c r="AG4" s="17">
        <v>0.16</v>
      </c>
      <c r="AH4" s="17">
        <v>0.59</v>
      </c>
      <c r="AI4" s="17">
        <v>0.43</v>
      </c>
      <c r="AJ4" s="17">
        <v>0.12</v>
      </c>
      <c r="AK4" s="17">
        <v>0.17</v>
      </c>
      <c r="AL4" s="17">
        <v>1.55</v>
      </c>
      <c r="AM4" s="17">
        <v>0.56999999999999995</v>
      </c>
    </row>
    <row r="5" spans="1:39">
      <c r="A5" s="47" t="s">
        <v>68</v>
      </c>
      <c r="B5" s="51">
        <v>-0.69608645250944279</v>
      </c>
      <c r="C5" s="55">
        <v>-0.64350509027748715</v>
      </c>
      <c r="D5" s="55"/>
      <c r="E5" s="51"/>
      <c r="F5" s="51"/>
      <c r="G5" s="55"/>
      <c r="H5" s="55"/>
      <c r="I5" s="51"/>
      <c r="J5" s="51"/>
      <c r="K5" s="17">
        <v>0</v>
      </c>
      <c r="L5" s="51"/>
      <c r="M5" s="51"/>
      <c r="N5" s="10"/>
      <c r="O5" s="10"/>
      <c r="P5" s="52">
        <v>0.5710115712601832</v>
      </c>
      <c r="Q5" s="52">
        <v>0.60211932543476487</v>
      </c>
      <c r="R5" s="55"/>
      <c r="S5" s="52"/>
      <c r="T5" s="52"/>
      <c r="U5" s="55"/>
      <c r="V5" s="55"/>
      <c r="W5" s="52"/>
      <c r="X5" s="52"/>
      <c r="Y5" s="10"/>
      <c r="Z5" s="10"/>
      <c r="AA5" s="16"/>
      <c r="AB5" s="17">
        <v>0.76</v>
      </c>
      <c r="AC5" s="17">
        <v>1.1299999999999999</v>
      </c>
      <c r="AD5" s="17">
        <v>0.9</v>
      </c>
      <c r="AE5" s="17">
        <v>-0.08</v>
      </c>
      <c r="AF5" s="17">
        <v>0.19</v>
      </c>
      <c r="AG5" s="17">
        <v>0.35</v>
      </c>
      <c r="AH5" s="17">
        <v>-0.51</v>
      </c>
      <c r="AI5" s="17">
        <v>0.24</v>
      </c>
      <c r="AJ5" s="17">
        <v>0.11</v>
      </c>
      <c r="AK5" s="17">
        <v>0.15</v>
      </c>
      <c r="AL5" s="17">
        <v>1.7</v>
      </c>
      <c r="AM5" s="17">
        <v>0.77</v>
      </c>
    </row>
    <row r="6" spans="1:39">
      <c r="A6" s="47" t="s">
        <v>69</v>
      </c>
      <c r="B6" s="51">
        <v>-0.40448732913170232</v>
      </c>
      <c r="C6" s="55">
        <v>-0.36217356389728039</v>
      </c>
      <c r="D6" s="55"/>
      <c r="E6" s="51"/>
      <c r="F6" s="51"/>
      <c r="G6" s="55"/>
      <c r="H6" s="55"/>
      <c r="I6" s="51"/>
      <c r="J6" s="51"/>
      <c r="K6" s="17">
        <v>0</v>
      </c>
      <c r="L6" s="51"/>
      <c r="M6" s="51"/>
      <c r="N6" s="10"/>
      <c r="O6" s="10"/>
      <c r="P6" s="52">
        <v>0.41759618222413553</v>
      </c>
      <c r="Q6" s="52">
        <v>0.4304799613910113</v>
      </c>
      <c r="R6" s="55"/>
      <c r="S6" s="52"/>
      <c r="T6" s="52"/>
      <c r="U6" s="55"/>
      <c r="V6" s="55"/>
      <c r="W6" s="52"/>
      <c r="X6" s="52"/>
      <c r="Y6" s="10"/>
      <c r="Z6" s="10"/>
      <c r="AA6" s="16"/>
      <c r="AB6" s="17">
        <v>0.27</v>
      </c>
      <c r="AC6" s="17">
        <v>0.83</v>
      </c>
      <c r="AD6" s="17">
        <v>0.56999999999999995</v>
      </c>
      <c r="AE6" s="17">
        <v>7.0000000000000007E-2</v>
      </c>
      <c r="AF6" s="17">
        <v>-0.11</v>
      </c>
      <c r="AG6" s="17">
        <v>0.26</v>
      </c>
      <c r="AH6" s="17">
        <v>-0.13</v>
      </c>
      <c r="AI6" s="17">
        <v>0.27</v>
      </c>
      <c r="AJ6" s="17">
        <v>0.1</v>
      </c>
      <c r="AK6" s="17">
        <v>0.13</v>
      </c>
      <c r="AL6" s="17">
        <v>1.64</v>
      </c>
      <c r="AM6" s="17">
        <v>0.73</v>
      </c>
    </row>
    <row r="7" spans="1:39">
      <c r="A7" s="47" t="s">
        <v>70</v>
      </c>
      <c r="B7" s="51">
        <v>-0.50469700205618218</v>
      </c>
      <c r="C7" s="55">
        <v>-0.45575199267831212</v>
      </c>
      <c r="D7" s="55"/>
      <c r="E7" s="51"/>
      <c r="F7" s="51"/>
      <c r="G7" s="55"/>
      <c r="H7" s="55"/>
      <c r="I7" s="51"/>
      <c r="J7" s="51"/>
      <c r="K7" s="17">
        <v>0</v>
      </c>
      <c r="L7" s="51"/>
      <c r="M7" s="51"/>
      <c r="N7" s="10"/>
      <c r="O7" s="10"/>
      <c r="P7" s="52">
        <v>0.54638687050103085</v>
      </c>
      <c r="Q7" s="52">
        <v>0.56496178277302755</v>
      </c>
      <c r="R7" s="55"/>
      <c r="S7" s="52"/>
      <c r="T7" s="52"/>
      <c r="U7" s="55"/>
      <c r="V7" s="55"/>
      <c r="W7" s="52"/>
      <c r="X7" s="52"/>
      <c r="Y7" s="10"/>
      <c r="Z7" s="10"/>
      <c r="AA7" s="16"/>
      <c r="AB7" s="17">
        <v>0.4</v>
      </c>
      <c r="AC7" s="17">
        <v>0.65</v>
      </c>
      <c r="AD7" s="17">
        <v>0.57999999999999996</v>
      </c>
      <c r="AE7" s="17">
        <v>7.0000000000000001E-3</v>
      </c>
      <c r="AF7" s="17">
        <v>0.02</v>
      </c>
      <c r="AG7" s="17">
        <v>0.21</v>
      </c>
      <c r="AH7" s="17">
        <v>0.01</v>
      </c>
      <c r="AI7" s="17">
        <v>0.41</v>
      </c>
      <c r="AJ7" s="17">
        <v>0.13</v>
      </c>
      <c r="AK7" s="17">
        <v>0.15</v>
      </c>
      <c r="AL7" s="17">
        <v>1.46</v>
      </c>
      <c r="AM7" s="17">
        <v>0.79</v>
      </c>
    </row>
    <row r="8" spans="1:39">
      <c r="A8" s="47" t="s">
        <v>71</v>
      </c>
      <c r="B8" s="51">
        <v>-1.0575847042830016</v>
      </c>
      <c r="C8" s="55">
        <v>-1.0369653252478104</v>
      </c>
      <c r="D8" s="55"/>
      <c r="E8" s="51"/>
      <c r="F8" s="51"/>
      <c r="G8" s="55"/>
      <c r="H8" s="55"/>
      <c r="I8" s="51"/>
      <c r="J8" s="51"/>
      <c r="K8" s="17">
        <v>-0.33</v>
      </c>
      <c r="L8" s="51"/>
      <c r="M8" s="51"/>
      <c r="N8" s="10"/>
      <c r="O8" s="10"/>
      <c r="P8" s="52">
        <v>-0.16111745358338714</v>
      </c>
      <c r="Q8" s="52">
        <v>-0.11260044390063961</v>
      </c>
      <c r="R8" s="55"/>
      <c r="S8" s="52"/>
      <c r="T8" s="52"/>
      <c r="U8" s="55"/>
      <c r="V8" s="55"/>
      <c r="W8" s="52"/>
      <c r="X8" s="52"/>
      <c r="Y8" s="10"/>
      <c r="Z8" s="10"/>
      <c r="AA8" s="16"/>
      <c r="AB8" s="17">
        <v>0.56000000000000005</v>
      </c>
      <c r="AC8" s="17">
        <v>0.82</v>
      </c>
      <c r="AD8" s="17">
        <v>3.42</v>
      </c>
      <c r="AE8" s="17">
        <v>0.13</v>
      </c>
      <c r="AF8" s="17">
        <v>0.14000000000000001</v>
      </c>
      <c r="AG8" s="17">
        <v>0.43</v>
      </c>
      <c r="AH8" s="17">
        <v>4.2699999999999996</v>
      </c>
      <c r="AI8" s="17">
        <v>0.27</v>
      </c>
      <c r="AJ8" s="17">
        <v>0.15</v>
      </c>
      <c r="AK8" s="17">
        <v>0.18</v>
      </c>
      <c r="AL8" s="17">
        <v>1.1499999999999999</v>
      </c>
      <c r="AM8" s="17">
        <v>1.29</v>
      </c>
    </row>
    <row r="9" spans="1:39">
      <c r="A9" s="5" t="s">
        <v>72</v>
      </c>
      <c r="B9" s="51">
        <v>-1.0638056270436698</v>
      </c>
      <c r="C9" s="55">
        <v>-1.0435156322256711</v>
      </c>
      <c r="D9" s="55"/>
      <c r="E9" s="51"/>
      <c r="F9" s="51"/>
      <c r="G9" s="55"/>
      <c r="H9" s="55"/>
      <c r="I9" s="51"/>
      <c r="J9" s="51"/>
      <c r="K9" s="17">
        <v>-0.5</v>
      </c>
      <c r="L9" s="51"/>
      <c r="M9" s="51"/>
      <c r="N9" s="10"/>
      <c r="O9" s="10"/>
      <c r="P9" s="52">
        <v>-8.1987696850643332E-2</v>
      </c>
      <c r="Q9" s="52">
        <v>-3.9892594585520857E-2</v>
      </c>
      <c r="R9" s="55"/>
      <c r="S9" s="52"/>
      <c r="T9" s="52"/>
      <c r="U9" s="55"/>
      <c r="V9" s="55"/>
      <c r="W9" s="52"/>
      <c r="X9" s="52"/>
      <c r="Y9" s="10"/>
      <c r="Z9" s="10"/>
      <c r="AA9" s="16"/>
      <c r="AB9" s="17">
        <v>0.28999999999999998</v>
      </c>
      <c r="AC9" s="17">
        <v>2.2000000000000002</v>
      </c>
      <c r="AD9" s="17">
        <v>3.11</v>
      </c>
      <c r="AE9" s="17">
        <v>0.21</v>
      </c>
      <c r="AF9" s="17">
        <v>0.37</v>
      </c>
      <c r="AG9" s="17">
        <v>0.6</v>
      </c>
      <c r="AH9" s="17">
        <v>2.39</v>
      </c>
      <c r="AI9" s="17">
        <v>0.35</v>
      </c>
      <c r="AJ9" s="17">
        <v>0.1</v>
      </c>
      <c r="AK9" s="17">
        <v>0.16</v>
      </c>
      <c r="AL9" s="17">
        <v>1.05</v>
      </c>
      <c r="AM9" s="17">
        <v>1.05</v>
      </c>
    </row>
    <row r="10" spans="1:39">
      <c r="A10" s="47" t="s">
        <v>73</v>
      </c>
      <c r="B10" s="51">
        <v>-0.57468178004048187</v>
      </c>
      <c r="C10" s="55">
        <v>-0.55721999506549769</v>
      </c>
      <c r="D10" s="55"/>
      <c r="E10" s="51"/>
      <c r="F10" s="51"/>
      <c r="G10" s="55"/>
      <c r="H10" s="55"/>
      <c r="I10" s="51"/>
      <c r="J10" s="51"/>
      <c r="K10" s="17">
        <v>0</v>
      </c>
      <c r="L10" s="51"/>
      <c r="M10" s="51"/>
      <c r="N10" s="10"/>
      <c r="O10" s="10"/>
      <c r="P10" s="52">
        <v>-0.24907322156080963</v>
      </c>
      <c r="Q10" s="52">
        <v>-0.21987010087872458</v>
      </c>
      <c r="R10" s="55"/>
      <c r="S10" s="52"/>
      <c r="T10" s="52"/>
      <c r="U10" s="55"/>
      <c r="V10" s="55"/>
      <c r="W10" s="52"/>
      <c r="X10" s="52"/>
      <c r="Y10" s="10"/>
      <c r="Z10" s="10"/>
      <c r="AA10" s="16"/>
      <c r="AB10" s="17">
        <v>0.71</v>
      </c>
      <c r="AC10" s="17">
        <v>1.67</v>
      </c>
      <c r="AD10" s="17">
        <v>1.62</v>
      </c>
      <c r="AE10" s="17">
        <v>0.05</v>
      </c>
      <c r="AF10" s="17">
        <v>0.25</v>
      </c>
      <c r="AG10" s="17">
        <v>0.37</v>
      </c>
      <c r="AH10" s="17">
        <v>1.25</v>
      </c>
      <c r="AI10" s="17">
        <v>0.34</v>
      </c>
      <c r="AJ10" s="17">
        <v>0.11</v>
      </c>
      <c r="AK10" s="17">
        <v>0.13</v>
      </c>
      <c r="AL10" s="17">
        <v>1.46</v>
      </c>
      <c r="AM10" s="17">
        <v>1.37</v>
      </c>
    </row>
    <row r="11" spans="1:39">
      <c r="A11" s="47" t="s">
        <v>74</v>
      </c>
      <c r="B11" s="51">
        <v>-0.87246212566396186</v>
      </c>
      <c r="C11" s="55">
        <v>-0.84576220976854977</v>
      </c>
      <c r="D11" s="55"/>
      <c r="E11" s="51"/>
      <c r="F11" s="51"/>
      <c r="G11" s="55"/>
      <c r="H11" s="55"/>
      <c r="I11" s="51"/>
      <c r="J11" s="51"/>
      <c r="K11" s="17">
        <v>-0.33</v>
      </c>
      <c r="L11" s="51"/>
      <c r="M11" s="51"/>
      <c r="N11" s="10"/>
      <c r="O11" s="10"/>
      <c r="P11" s="52">
        <v>5.0371066528394015E-2</v>
      </c>
      <c r="Q11" s="52">
        <v>8.499733410719959E-2</v>
      </c>
      <c r="R11" s="55"/>
      <c r="S11" s="52"/>
      <c r="T11" s="52"/>
      <c r="U11" s="55"/>
      <c r="V11" s="55"/>
      <c r="W11" s="52"/>
      <c r="X11" s="52"/>
      <c r="Y11" s="10"/>
      <c r="Z11" s="10"/>
      <c r="AA11" s="16"/>
      <c r="AB11" s="17">
        <v>0.25</v>
      </c>
      <c r="AC11" s="17">
        <v>0.57999999999999996</v>
      </c>
      <c r="AD11" s="17">
        <v>1.95</v>
      </c>
      <c r="AE11" s="17">
        <v>0.16</v>
      </c>
      <c r="AF11" s="17">
        <v>0.03</v>
      </c>
      <c r="AG11" s="17">
        <v>0.27</v>
      </c>
      <c r="AH11" s="17">
        <v>4.03</v>
      </c>
      <c r="AI11" s="17">
        <v>0.27</v>
      </c>
      <c r="AJ11" s="17">
        <v>0.14000000000000001</v>
      </c>
      <c r="AK11" s="17">
        <v>0.17</v>
      </c>
      <c r="AL11" s="17">
        <v>1.31</v>
      </c>
      <c r="AM11" s="17">
        <v>1.21</v>
      </c>
    </row>
    <row r="12" spans="1:39">
      <c r="A12" s="47" t="s">
        <v>75</v>
      </c>
      <c r="B12" s="51">
        <v>-0.67802666171804449</v>
      </c>
      <c r="C12" s="55">
        <v>-0.64469757035171016</v>
      </c>
      <c r="D12" s="55"/>
      <c r="E12" s="51"/>
      <c r="F12" s="51"/>
      <c r="G12" s="55"/>
      <c r="H12" s="55"/>
      <c r="I12" s="51"/>
      <c r="J12" s="51"/>
      <c r="K12" s="17">
        <v>0</v>
      </c>
      <c r="L12" s="51"/>
      <c r="M12" s="51"/>
      <c r="N12" s="10"/>
      <c r="O12" s="10"/>
      <c r="P12" s="52">
        <v>0.1050982196709066</v>
      </c>
      <c r="Q12" s="52">
        <v>0.13850712523017419</v>
      </c>
      <c r="R12" s="55"/>
      <c r="S12" s="52"/>
      <c r="T12" s="52"/>
      <c r="U12" s="55"/>
      <c r="V12" s="55"/>
      <c r="W12" s="52"/>
      <c r="X12" s="52"/>
      <c r="Y12" s="10"/>
      <c r="Z12" s="10"/>
      <c r="AA12" s="16"/>
      <c r="AB12" s="17">
        <v>1.3</v>
      </c>
      <c r="AC12" s="17">
        <v>1.03</v>
      </c>
      <c r="AD12" s="17">
        <v>1.1200000000000001</v>
      </c>
      <c r="AE12" s="17">
        <v>-0.17</v>
      </c>
      <c r="AF12" s="17">
        <v>0.1</v>
      </c>
      <c r="AG12" s="17">
        <v>0.28999999999999998</v>
      </c>
      <c r="AH12" s="17">
        <v>-0.45</v>
      </c>
      <c r="AI12" s="17">
        <v>0.35</v>
      </c>
      <c r="AJ12" s="17">
        <v>0.16</v>
      </c>
      <c r="AK12" s="17">
        <v>0.17</v>
      </c>
      <c r="AL12" s="17">
        <v>1.28</v>
      </c>
      <c r="AM12" s="17">
        <v>1.69</v>
      </c>
    </row>
    <row r="13" spans="1:39">
      <c r="A13" s="5" t="s">
        <v>76</v>
      </c>
      <c r="B13" s="51">
        <v>-0.95700284616691722</v>
      </c>
      <c r="C13" s="55">
        <v>-0.95234152780457193</v>
      </c>
      <c r="D13" s="55"/>
      <c r="E13" s="51"/>
      <c r="F13" s="51"/>
      <c r="G13" s="55"/>
      <c r="H13" s="55"/>
      <c r="I13" s="51"/>
      <c r="J13" s="51"/>
      <c r="K13" s="17">
        <v>-0.33</v>
      </c>
      <c r="L13" s="51"/>
      <c r="M13" s="51"/>
      <c r="N13" s="10"/>
      <c r="O13" s="10"/>
      <c r="P13" s="52">
        <v>-0.51844543989139857</v>
      </c>
      <c r="Q13" s="52">
        <v>-0.47392689057681969</v>
      </c>
      <c r="R13" s="55"/>
      <c r="S13" s="52"/>
      <c r="T13" s="52"/>
      <c r="U13" s="55"/>
      <c r="V13" s="55"/>
      <c r="W13" s="52"/>
      <c r="X13" s="52"/>
      <c r="Y13" s="10"/>
      <c r="Z13" s="10"/>
      <c r="AA13" s="16"/>
      <c r="AB13" s="17">
        <v>0.22</v>
      </c>
      <c r="AC13" s="17">
        <v>0.46</v>
      </c>
      <c r="AD13" s="17">
        <v>0.41</v>
      </c>
      <c r="AE13" s="17">
        <v>7.0000000000000007E-2</v>
      </c>
      <c r="AF13" s="17">
        <v>0.03</v>
      </c>
      <c r="AG13" s="17">
        <v>0.12</v>
      </c>
      <c r="AH13" s="17">
        <v>0.12</v>
      </c>
      <c r="AI13" s="17">
        <v>0.7</v>
      </c>
      <c r="AJ13" s="17">
        <v>0.08</v>
      </c>
      <c r="AK13" s="17">
        <v>0.13</v>
      </c>
      <c r="AL13" s="17">
        <v>1.36</v>
      </c>
      <c r="AM13" s="17">
        <v>1.22</v>
      </c>
    </row>
    <row r="14" spans="1:39">
      <c r="A14" s="47" t="s">
        <v>77</v>
      </c>
      <c r="B14" s="51">
        <v>-0.58684688418926378</v>
      </c>
      <c r="C14" s="55">
        <v>-0.55052290153356687</v>
      </c>
      <c r="D14" s="55"/>
      <c r="E14" s="51"/>
      <c r="F14" s="51"/>
      <c r="G14" s="55"/>
      <c r="H14" s="55"/>
      <c r="I14" s="51"/>
      <c r="J14" s="51"/>
      <c r="K14" s="17">
        <v>0</v>
      </c>
      <c r="L14" s="51"/>
      <c r="M14" s="51"/>
      <c r="N14" s="10"/>
      <c r="O14" s="10"/>
      <c r="P14" s="52">
        <v>0.20926420718864958</v>
      </c>
      <c r="Q14" s="52">
        <v>0.23583140395045324</v>
      </c>
      <c r="R14" s="55"/>
      <c r="S14" s="52"/>
      <c r="T14" s="52"/>
      <c r="U14" s="55"/>
      <c r="V14" s="55"/>
      <c r="W14" s="52"/>
      <c r="X14" s="52"/>
      <c r="Y14" s="10"/>
      <c r="Z14" s="10"/>
      <c r="AA14" s="16"/>
      <c r="AB14" s="17">
        <v>0.48</v>
      </c>
      <c r="AC14" s="17">
        <v>0.82</v>
      </c>
      <c r="AD14" s="17">
        <v>0.68</v>
      </c>
      <c r="AE14" s="17">
        <v>0.1</v>
      </c>
      <c r="AF14" s="17">
        <v>0.26</v>
      </c>
      <c r="AG14" s="17">
        <v>0.2</v>
      </c>
      <c r="AH14" s="17">
        <v>-0.13</v>
      </c>
      <c r="AI14" s="17">
        <v>0.36</v>
      </c>
      <c r="AJ14" s="17">
        <v>0.15</v>
      </c>
      <c r="AK14" s="17">
        <v>0.18</v>
      </c>
      <c r="AL14" s="17">
        <v>1.5</v>
      </c>
      <c r="AM14" s="17">
        <v>1.17</v>
      </c>
    </row>
    <row r="15" spans="1:39">
      <c r="A15" s="47" t="s">
        <v>78</v>
      </c>
      <c r="B15" s="51">
        <v>-1.3338870604308219</v>
      </c>
      <c r="C15" s="55">
        <v>-1.3223431095452143</v>
      </c>
      <c r="D15" s="55"/>
      <c r="E15" s="51"/>
      <c r="F15" s="51"/>
      <c r="G15" s="55"/>
      <c r="H15" s="55"/>
      <c r="I15" s="51"/>
      <c r="J15" s="51"/>
      <c r="K15" s="17">
        <v>-0.33</v>
      </c>
      <c r="L15" s="51"/>
      <c r="M15" s="51"/>
      <c r="N15" s="10"/>
      <c r="O15" s="10"/>
      <c r="P15" s="52">
        <v>-0.47677196121291127</v>
      </c>
      <c r="Q15" s="52">
        <v>-0.40752250062875783</v>
      </c>
      <c r="R15" s="55"/>
      <c r="S15" s="52"/>
      <c r="T15" s="52"/>
      <c r="U15" s="55"/>
      <c r="V15" s="55"/>
      <c r="W15" s="52"/>
      <c r="X15" s="52"/>
      <c r="Y15" s="10"/>
      <c r="Z15" s="10"/>
      <c r="AA15" s="16"/>
      <c r="AB15" s="17">
        <v>0.6</v>
      </c>
      <c r="AC15" s="17">
        <v>0.77</v>
      </c>
      <c r="AD15" s="17">
        <v>0.79</v>
      </c>
      <c r="AE15" s="17">
        <v>0.06</v>
      </c>
      <c r="AF15" s="17">
        <v>0.21</v>
      </c>
      <c r="AG15" s="17">
        <v>0.2</v>
      </c>
      <c r="AH15" s="17">
        <v>0.25</v>
      </c>
      <c r="AI15" s="17">
        <v>0.03</v>
      </c>
      <c r="AJ15" s="17">
        <v>0.15</v>
      </c>
      <c r="AK15" s="17">
        <v>0.18</v>
      </c>
      <c r="AL15" s="17">
        <v>1.3</v>
      </c>
      <c r="AM15" s="17">
        <v>1.6</v>
      </c>
    </row>
    <row r="16" spans="1:39">
      <c r="A16" s="47" t="s">
        <v>79</v>
      </c>
      <c r="B16" s="51">
        <v>-0.29505989537974875</v>
      </c>
      <c r="C16" s="55">
        <v>-0.27804453537703328</v>
      </c>
      <c r="D16" s="55"/>
      <c r="E16" s="51"/>
      <c r="F16" s="51"/>
      <c r="G16" s="55"/>
      <c r="H16" s="55"/>
      <c r="I16" s="51"/>
      <c r="J16" s="51"/>
      <c r="K16" s="17">
        <v>0</v>
      </c>
      <c r="L16" s="51"/>
      <c r="M16" s="51"/>
      <c r="N16" s="10"/>
      <c r="O16" s="10"/>
      <c r="P16" s="52">
        <v>-0.16574397338231034</v>
      </c>
      <c r="Q16" s="52">
        <v>-0.15574801713247649</v>
      </c>
      <c r="R16" s="55"/>
      <c r="S16" s="52"/>
      <c r="T16" s="52"/>
      <c r="U16" s="55"/>
      <c r="V16" s="55"/>
      <c r="W16" s="52"/>
      <c r="X16" s="52"/>
      <c r="Y16" s="10"/>
      <c r="Z16" s="10"/>
      <c r="AA16" s="16"/>
      <c r="AB16" s="17">
        <v>-0.19</v>
      </c>
      <c r="AC16" s="17">
        <v>0.56000000000000005</v>
      </c>
      <c r="AD16" s="17">
        <v>0.44</v>
      </c>
      <c r="AE16" s="17">
        <v>0.16</v>
      </c>
      <c r="AF16" s="17">
        <v>-0.53</v>
      </c>
      <c r="AG16" s="17">
        <v>0.16</v>
      </c>
      <c r="AH16" s="17">
        <v>0.76</v>
      </c>
      <c r="AI16" s="17">
        <v>1.03</v>
      </c>
      <c r="AJ16" s="17">
        <v>0.24</v>
      </c>
      <c r="AK16" s="17">
        <v>0.27</v>
      </c>
      <c r="AL16" s="17">
        <v>1.24</v>
      </c>
      <c r="AM16" s="17">
        <v>0.77</v>
      </c>
    </row>
    <row r="17" spans="1:39">
      <c r="A17" s="47" t="s">
        <v>80</v>
      </c>
      <c r="B17" s="51">
        <v>8.78176756981211E-2</v>
      </c>
      <c r="C17" s="55">
        <v>0.10802089491012745</v>
      </c>
      <c r="D17" s="55"/>
      <c r="E17" s="51"/>
      <c r="F17" s="51"/>
      <c r="G17" s="55"/>
      <c r="H17" s="55"/>
      <c r="I17" s="51"/>
      <c r="J17" s="51"/>
      <c r="K17" s="17">
        <v>0.33</v>
      </c>
      <c r="L17" s="51"/>
      <c r="M17" s="51"/>
      <c r="N17" s="10"/>
      <c r="O17" s="10"/>
      <c r="P17" s="52">
        <v>-0.13185355957904141</v>
      </c>
      <c r="Q17" s="52">
        <v>-0.13544042098353276</v>
      </c>
      <c r="R17" s="55"/>
      <c r="S17" s="52"/>
      <c r="T17" s="52"/>
      <c r="U17" s="55"/>
      <c r="V17" s="55"/>
      <c r="W17" s="52"/>
      <c r="X17" s="52"/>
      <c r="Y17" s="10"/>
      <c r="Z17" s="10"/>
      <c r="AA17" s="16"/>
      <c r="AB17" s="17">
        <v>2.4</v>
      </c>
      <c r="AC17" s="17">
        <v>1.42</v>
      </c>
      <c r="AD17" s="17">
        <v>2.88</v>
      </c>
      <c r="AE17" s="17">
        <v>-0.06</v>
      </c>
      <c r="AF17" s="17">
        <v>0.6</v>
      </c>
      <c r="AG17" s="17">
        <v>0.43</v>
      </c>
      <c r="AH17" s="17">
        <v>0.11</v>
      </c>
      <c r="AI17" s="17">
        <v>0.59</v>
      </c>
      <c r="AJ17" s="17">
        <v>0.19</v>
      </c>
      <c r="AK17" s="17">
        <v>0.23</v>
      </c>
      <c r="AL17" s="17">
        <v>1.36</v>
      </c>
      <c r="AM17" s="17">
        <v>0.67</v>
      </c>
    </row>
    <row r="18" spans="1:39">
      <c r="A18" s="47" t="s">
        <v>81</v>
      </c>
      <c r="B18" s="51">
        <v>0.19705724401830016</v>
      </c>
      <c r="C18" s="55">
        <v>0.20100308365404768</v>
      </c>
      <c r="D18" s="55"/>
      <c r="E18" s="51"/>
      <c r="F18" s="51"/>
      <c r="G18" s="55"/>
      <c r="H18" s="55"/>
      <c r="I18" s="51"/>
      <c r="J18" s="51"/>
      <c r="K18" s="17">
        <v>0.33</v>
      </c>
      <c r="L18" s="51"/>
      <c r="M18" s="51"/>
      <c r="N18" s="10"/>
      <c r="O18" s="10"/>
      <c r="P18" s="52">
        <v>-0.49360092365057506</v>
      </c>
      <c r="Q18" s="52">
        <v>-0.50172834246784437</v>
      </c>
      <c r="R18" s="55"/>
      <c r="S18" s="52"/>
      <c r="T18" s="52"/>
      <c r="U18" s="55"/>
      <c r="V18" s="55"/>
      <c r="W18" s="52"/>
      <c r="X18" s="52"/>
      <c r="Y18" s="10"/>
      <c r="Z18" s="10"/>
      <c r="AA18" s="16"/>
      <c r="AB18" s="17">
        <v>0.85</v>
      </c>
      <c r="AC18" s="17">
        <v>1.35</v>
      </c>
      <c r="AD18" s="17">
        <v>1.33</v>
      </c>
      <c r="AE18" s="17">
        <v>0.12</v>
      </c>
      <c r="AF18" s="17">
        <v>-0.38</v>
      </c>
      <c r="AG18" s="17">
        <v>0.41</v>
      </c>
      <c r="AH18" s="17">
        <v>0.42</v>
      </c>
      <c r="AI18" s="17">
        <v>0.54</v>
      </c>
      <c r="AJ18" s="17">
        <v>0.17</v>
      </c>
      <c r="AK18" s="17">
        <v>0.22</v>
      </c>
      <c r="AL18" s="17">
        <v>1.47</v>
      </c>
      <c r="AM18" s="17">
        <v>0.74</v>
      </c>
    </row>
    <row r="19" spans="1:39">
      <c r="A19" s="47" t="s">
        <v>82</v>
      </c>
      <c r="B19" s="51">
        <v>0.76762984895823383</v>
      </c>
      <c r="C19" s="55">
        <v>0.79056682189052474</v>
      </c>
      <c r="D19" s="55"/>
      <c r="E19" s="51"/>
      <c r="F19" s="51"/>
      <c r="G19" s="55"/>
      <c r="H19" s="55"/>
      <c r="I19" s="51"/>
      <c r="J19" s="51"/>
      <c r="K19" s="17">
        <v>0.67</v>
      </c>
      <c r="L19" s="51"/>
      <c r="M19" s="51"/>
      <c r="N19" s="10"/>
      <c r="O19" s="10"/>
      <c r="P19" s="52">
        <v>-1.4238331704423957E-2</v>
      </c>
      <c r="Q19" s="52">
        <v>-5.1401486507282934E-2</v>
      </c>
      <c r="R19" s="55"/>
      <c r="S19" s="52"/>
      <c r="T19" s="52"/>
      <c r="U19" s="55"/>
      <c r="V19" s="55"/>
      <c r="W19" s="52"/>
      <c r="X19" s="52"/>
      <c r="Y19" s="10"/>
      <c r="Z19" s="10"/>
      <c r="AA19" s="16"/>
      <c r="AB19" s="17">
        <v>0.73</v>
      </c>
      <c r="AC19" s="17">
        <v>0.83</v>
      </c>
      <c r="AD19" s="17">
        <v>0.97</v>
      </c>
      <c r="AE19" s="17">
        <v>0.1</v>
      </c>
      <c r="AF19" s="17">
        <v>7.0000000000000007E-2</v>
      </c>
      <c r="AG19" s="17">
        <v>0.24</v>
      </c>
      <c r="AH19" s="17">
        <v>0.11</v>
      </c>
      <c r="AI19" s="17">
        <v>0.79</v>
      </c>
      <c r="AJ19" s="17">
        <v>0.21</v>
      </c>
      <c r="AK19" s="17">
        <v>0.25</v>
      </c>
      <c r="AL19" s="17">
        <v>1.38</v>
      </c>
      <c r="AM19" s="17">
        <v>0.77</v>
      </c>
    </row>
    <row r="20" spans="1:39">
      <c r="A20" s="47" t="s">
        <v>83</v>
      </c>
      <c r="B20" s="51">
        <v>0.67368704786797484</v>
      </c>
      <c r="C20" s="55">
        <v>0.69353837522940742</v>
      </c>
      <c r="D20" s="55"/>
      <c r="E20" s="51"/>
      <c r="F20" s="51"/>
      <c r="G20" s="55"/>
      <c r="H20" s="55"/>
      <c r="I20" s="51"/>
      <c r="J20" s="51"/>
      <c r="K20" s="17">
        <v>0.67</v>
      </c>
      <c r="L20" s="51"/>
      <c r="M20" s="51"/>
      <c r="N20" s="10"/>
      <c r="O20" s="10"/>
      <c r="P20" s="52">
        <v>-0.12156086429846219</v>
      </c>
      <c r="Q20" s="52">
        <v>-0.15167498579484315</v>
      </c>
      <c r="R20" s="55"/>
      <c r="S20" s="52"/>
      <c r="T20" s="52"/>
      <c r="U20" s="55"/>
      <c r="V20" s="55"/>
      <c r="W20" s="52"/>
      <c r="X20" s="52"/>
      <c r="Y20" s="10"/>
      <c r="Z20" s="10"/>
      <c r="AA20" s="16"/>
      <c r="AB20" s="17">
        <v>0.74</v>
      </c>
      <c r="AC20" s="17">
        <v>1.01</v>
      </c>
      <c r="AD20" s="17">
        <v>0.92</v>
      </c>
      <c r="AE20" s="17">
        <v>0.06</v>
      </c>
      <c r="AF20" s="17">
        <v>-0.56000000000000005</v>
      </c>
      <c r="AG20" s="17">
        <v>0.28999999999999998</v>
      </c>
      <c r="AH20" s="17">
        <v>-0.23</v>
      </c>
      <c r="AI20" s="17">
        <v>0.63</v>
      </c>
      <c r="AJ20" s="17">
        <v>0.18</v>
      </c>
      <c r="AK20" s="17">
        <v>0.23</v>
      </c>
      <c r="AL20" s="17">
        <v>1.47</v>
      </c>
      <c r="AM20" s="17">
        <v>0.63</v>
      </c>
    </row>
    <row r="21" spans="1:39">
      <c r="A21" s="47" t="s">
        <v>84</v>
      </c>
      <c r="B21" s="51">
        <v>0.76762984895823383</v>
      </c>
      <c r="C21" s="55">
        <v>0.79056682189052474</v>
      </c>
      <c r="D21" s="55"/>
      <c r="E21" s="51"/>
      <c r="F21" s="51"/>
      <c r="G21" s="55"/>
      <c r="H21" s="55"/>
      <c r="I21" s="51"/>
      <c r="J21" s="51"/>
      <c r="K21" s="17">
        <v>0.67</v>
      </c>
      <c r="L21" s="51"/>
      <c r="M21" s="51"/>
      <c r="N21" s="10"/>
      <c r="O21" s="10"/>
      <c r="P21" s="52">
        <v>-1.4238331704423957E-2</v>
      </c>
      <c r="Q21" s="52">
        <v>-5.1401486507282934E-2</v>
      </c>
      <c r="R21" s="55"/>
      <c r="S21" s="52"/>
      <c r="T21" s="52"/>
      <c r="U21" s="55"/>
      <c r="V21" s="55"/>
      <c r="W21" s="52"/>
      <c r="X21" s="52"/>
      <c r="Y21" s="10"/>
      <c r="Z21" s="10"/>
      <c r="AA21" s="16"/>
      <c r="AB21" s="17">
        <v>0.83</v>
      </c>
      <c r="AC21" s="17">
        <v>1</v>
      </c>
      <c r="AD21" s="17">
        <v>1.03</v>
      </c>
      <c r="AE21" s="17">
        <v>-0.01</v>
      </c>
      <c r="AF21" s="17">
        <v>-0.49</v>
      </c>
      <c r="AG21" s="17">
        <v>0.26</v>
      </c>
      <c r="AH21" s="17">
        <v>-0.6</v>
      </c>
      <c r="AI21" s="17">
        <v>0.36</v>
      </c>
      <c r="AJ21" s="17">
        <v>0.18</v>
      </c>
      <c r="AK21" s="17">
        <v>0.23</v>
      </c>
      <c r="AL21" s="17">
        <v>1.42</v>
      </c>
      <c r="AM21" s="17">
        <v>0.57999999999999996</v>
      </c>
    </row>
    <row r="22" spans="1:39">
      <c r="A22" s="47" t="s">
        <v>85</v>
      </c>
      <c r="B22" s="51">
        <v>0.77426890598405929</v>
      </c>
      <c r="C22" s="55">
        <v>0.77816217267264587</v>
      </c>
      <c r="D22" s="55"/>
      <c r="E22" s="51"/>
      <c r="F22" s="51"/>
      <c r="G22" s="55"/>
      <c r="H22" s="55"/>
      <c r="I22" s="51"/>
      <c r="J22" s="51"/>
      <c r="K22" s="17">
        <v>0.67</v>
      </c>
      <c r="L22" s="51"/>
      <c r="M22" s="51"/>
      <c r="N22" s="10"/>
      <c r="O22" s="10"/>
      <c r="P22" s="52">
        <v>-0.47888885060647357</v>
      </c>
      <c r="Q22" s="52">
        <v>-0.51300143247102314</v>
      </c>
      <c r="R22" s="55"/>
      <c r="S22" s="52"/>
      <c r="T22" s="52"/>
      <c r="U22" s="55"/>
      <c r="V22" s="55"/>
      <c r="W22" s="52"/>
      <c r="X22" s="52"/>
      <c r="Y22" s="10"/>
      <c r="Z22" s="10"/>
      <c r="AA22" s="16"/>
      <c r="AB22" s="17">
        <v>1.1200000000000001</v>
      </c>
      <c r="AC22" s="17">
        <v>0.73</v>
      </c>
      <c r="AD22" s="17">
        <v>0.93</v>
      </c>
      <c r="AE22" s="17">
        <v>0.01</v>
      </c>
      <c r="AF22" s="17">
        <v>-0.33</v>
      </c>
      <c r="AG22" s="17">
        <v>0.26</v>
      </c>
      <c r="AH22" s="17">
        <v>-0.17</v>
      </c>
      <c r="AI22" s="17">
        <v>0.64</v>
      </c>
      <c r="AJ22" s="17">
        <v>0.17</v>
      </c>
      <c r="AK22" s="17">
        <v>0.24</v>
      </c>
      <c r="AL22" s="17">
        <v>1.4</v>
      </c>
      <c r="AM22" s="17">
        <v>0.45</v>
      </c>
    </row>
    <row r="23" spans="1:39">
      <c r="A23" s="47" t="s">
        <v>86</v>
      </c>
      <c r="B23" s="51">
        <v>0.1789974532269018</v>
      </c>
      <c r="C23" s="55">
        <v>0.20219556372827072</v>
      </c>
      <c r="D23" s="55"/>
      <c r="E23" s="51"/>
      <c r="F23" s="51"/>
      <c r="G23" s="55"/>
      <c r="H23" s="55"/>
      <c r="I23" s="51"/>
      <c r="J23" s="51"/>
      <c r="K23" s="17">
        <v>0.33</v>
      </c>
      <c r="L23" s="51"/>
      <c r="M23" s="51"/>
      <c r="N23" s="10"/>
      <c r="O23" s="10"/>
      <c r="P23" s="52">
        <v>-2.7687572061298439E-2</v>
      </c>
      <c r="Q23" s="52">
        <v>-3.811614226325373E-2</v>
      </c>
      <c r="R23" s="55"/>
      <c r="S23" s="52"/>
      <c r="T23" s="52"/>
      <c r="U23" s="55"/>
      <c r="V23" s="55"/>
      <c r="W23" s="52"/>
      <c r="X23" s="52"/>
      <c r="Y23" s="10"/>
      <c r="Z23" s="10"/>
      <c r="AA23" s="16"/>
      <c r="AB23" s="17">
        <v>0.53</v>
      </c>
      <c r="AC23" s="17">
        <v>1.1100000000000001</v>
      </c>
      <c r="AD23" s="17">
        <v>1.18</v>
      </c>
      <c r="AE23" s="17">
        <v>0.11</v>
      </c>
      <c r="AF23" s="17">
        <v>-0.38</v>
      </c>
      <c r="AG23" s="17">
        <v>0.32</v>
      </c>
      <c r="AH23" s="17">
        <v>1.23</v>
      </c>
      <c r="AI23" s="17">
        <v>0.05</v>
      </c>
      <c r="AJ23" s="17">
        <v>0.19</v>
      </c>
      <c r="AK23" s="17">
        <v>0.21</v>
      </c>
      <c r="AL23" s="17">
        <v>1.25</v>
      </c>
      <c r="AM23" s="17">
        <v>1.54</v>
      </c>
    </row>
    <row r="24" spans="1:39">
      <c r="A24" s="5" t="s">
        <v>87</v>
      </c>
      <c r="B24" s="51">
        <v>0.37314992724164059</v>
      </c>
      <c r="C24" s="55">
        <v>0.39280243917041974</v>
      </c>
      <c r="D24" s="55"/>
      <c r="E24" s="51"/>
      <c r="F24" s="51"/>
      <c r="G24" s="55"/>
      <c r="H24" s="55"/>
      <c r="I24" s="51"/>
      <c r="J24" s="51"/>
      <c r="K24" s="17">
        <v>0.33</v>
      </c>
      <c r="L24" s="51"/>
      <c r="M24" s="51"/>
      <c r="N24" s="10"/>
      <c r="O24" s="10"/>
      <c r="P24" s="52">
        <v>-4.9155727744155553E-2</v>
      </c>
      <c r="Q24" s="52">
        <v>-7.2324464357709839E-2</v>
      </c>
      <c r="R24" s="55"/>
      <c r="S24" s="52"/>
      <c r="T24" s="52"/>
      <c r="U24" s="55"/>
      <c r="V24" s="55"/>
      <c r="W24" s="52"/>
      <c r="X24" s="52"/>
      <c r="Y24" s="10"/>
      <c r="Z24" s="10"/>
      <c r="AA24" s="16"/>
      <c r="AB24" s="17">
        <v>2.58</v>
      </c>
      <c r="AC24" s="17">
        <v>1.41</v>
      </c>
      <c r="AD24" s="17">
        <v>1.64</v>
      </c>
      <c r="AE24" s="17">
        <v>-0.17</v>
      </c>
      <c r="AF24" s="17">
        <v>1.18</v>
      </c>
      <c r="AG24" s="17">
        <v>0.36</v>
      </c>
      <c r="AH24" s="17">
        <v>-1.22</v>
      </c>
      <c r="AI24" s="17">
        <v>0.03</v>
      </c>
      <c r="AJ24" s="17">
        <v>0.21</v>
      </c>
      <c r="AK24" s="17">
        <v>0.22</v>
      </c>
      <c r="AL24" s="17">
        <v>1.22</v>
      </c>
      <c r="AM24" s="17">
        <v>1.68</v>
      </c>
    </row>
    <row r="25" spans="1:39">
      <c r="A25" s="47" t="s">
        <v>88</v>
      </c>
      <c r="B25" s="51">
        <v>1.338949527168056</v>
      </c>
      <c r="C25" s="55">
        <v>1.3616330430480066</v>
      </c>
      <c r="D25" s="55"/>
      <c r="E25" s="51"/>
      <c r="F25" s="51"/>
      <c r="G25" s="55"/>
      <c r="H25" s="55"/>
      <c r="I25" s="51"/>
      <c r="J25" s="51"/>
      <c r="K25" s="17">
        <v>1</v>
      </c>
      <c r="L25" s="51"/>
      <c r="M25" s="51"/>
      <c r="N25" s="10"/>
      <c r="O25" s="10"/>
      <c r="P25" s="52">
        <v>-1.1846572403986233E-3</v>
      </c>
      <c r="Q25" s="52">
        <v>-6.4296085332370079E-2</v>
      </c>
      <c r="R25" s="55"/>
      <c r="S25" s="52"/>
      <c r="T25" s="52"/>
      <c r="U25" s="55"/>
      <c r="V25" s="55"/>
      <c r="W25" s="52"/>
      <c r="X25" s="52"/>
      <c r="Y25" s="10"/>
      <c r="Z25" s="10"/>
      <c r="AA25" s="16"/>
      <c r="AB25" s="17">
        <v>1.9</v>
      </c>
      <c r="AC25" s="17">
        <v>1.06</v>
      </c>
      <c r="AD25" s="17">
        <v>1.41</v>
      </c>
      <c r="AE25" s="17">
        <v>-0.05</v>
      </c>
      <c r="AF25" s="17">
        <v>0.42</v>
      </c>
      <c r="AG25" s="17">
        <v>0.33</v>
      </c>
      <c r="AH25" s="17">
        <v>-0.78</v>
      </c>
      <c r="AI25" s="17">
        <v>-0.03</v>
      </c>
      <c r="AJ25" s="17">
        <v>0.17</v>
      </c>
      <c r="AK25" s="17">
        <v>0.19</v>
      </c>
      <c r="AL25" s="17">
        <v>1.27</v>
      </c>
      <c r="AM25" s="17">
        <v>1.26</v>
      </c>
    </row>
    <row r="26" spans="1:39">
      <c r="A26" s="47" t="s">
        <v>89</v>
      </c>
      <c r="B26" s="51">
        <v>1.338949527168056</v>
      </c>
      <c r="C26" s="55">
        <v>1.3616330430480066</v>
      </c>
      <c r="D26" s="55"/>
      <c r="E26" s="51"/>
      <c r="F26" s="51"/>
      <c r="G26" s="55"/>
      <c r="H26" s="55"/>
      <c r="I26" s="51"/>
      <c r="J26" s="51"/>
      <c r="K26" s="17">
        <v>1</v>
      </c>
      <c r="L26" s="51"/>
      <c r="M26" s="51"/>
      <c r="N26" s="10"/>
      <c r="O26" s="10"/>
      <c r="P26" s="52">
        <v>-1.1846572403986233E-3</v>
      </c>
      <c r="Q26" s="52">
        <v>-6.4296085332370079E-2</v>
      </c>
      <c r="R26" s="55"/>
      <c r="S26" s="52"/>
      <c r="T26" s="52"/>
      <c r="U26" s="55"/>
      <c r="V26" s="55"/>
      <c r="W26" s="52"/>
      <c r="X26" s="52"/>
      <c r="Y26" s="10"/>
      <c r="Z26" s="10"/>
      <c r="AA26" s="16"/>
      <c r="AB26" s="17">
        <v>1.83</v>
      </c>
      <c r="AC26" s="17">
        <v>1.29</v>
      </c>
      <c r="AD26" s="17">
        <v>1.37</v>
      </c>
      <c r="AE26" s="17">
        <v>-0.22</v>
      </c>
      <c r="AF26" s="17">
        <v>0.45</v>
      </c>
      <c r="AG26" s="17">
        <v>0.37</v>
      </c>
      <c r="AH26" s="17">
        <v>-0.7</v>
      </c>
      <c r="AI26" s="17">
        <v>0.03</v>
      </c>
      <c r="AJ26" s="17">
        <v>0.13</v>
      </c>
      <c r="AK26" s="17">
        <v>0.14000000000000001</v>
      </c>
      <c r="AL26" s="17">
        <v>1.34</v>
      </c>
      <c r="AM26" s="17">
        <v>1.1100000000000001</v>
      </c>
    </row>
    <row r="27" spans="1:39">
      <c r="A27" s="5" t="s">
        <v>90</v>
      </c>
      <c r="B27" s="51">
        <v>1.0533342856933579</v>
      </c>
      <c r="C27" s="55">
        <v>1.0663937348130237</v>
      </c>
      <c r="D27" s="55"/>
      <c r="E27" s="51"/>
      <c r="F27" s="51"/>
      <c r="G27" s="55"/>
      <c r="H27" s="55"/>
      <c r="I27" s="51"/>
      <c r="J27" s="51"/>
      <c r="K27" s="17">
        <v>0.67</v>
      </c>
      <c r="L27" s="51"/>
      <c r="M27" s="51"/>
      <c r="N27" s="10"/>
      <c r="O27" s="10"/>
      <c r="P27" s="52">
        <v>-0.16007779790065424</v>
      </c>
      <c r="Q27" s="52">
        <v>-0.21513015517562378</v>
      </c>
      <c r="R27" s="55"/>
      <c r="S27" s="52"/>
      <c r="T27" s="52"/>
      <c r="U27" s="55"/>
      <c r="V27" s="55"/>
      <c r="W27" s="52"/>
      <c r="X27" s="52"/>
      <c r="Y27" s="10"/>
      <c r="Z27" s="10"/>
      <c r="AA27" s="16"/>
      <c r="AB27" s="17">
        <v>0.67</v>
      </c>
      <c r="AC27" s="17">
        <v>0.93</v>
      </c>
      <c r="AD27" s="17">
        <v>1.31</v>
      </c>
      <c r="AE27" s="17">
        <v>0.21</v>
      </c>
      <c r="AF27" s="17">
        <v>0.34</v>
      </c>
      <c r="AG27" s="17">
        <v>0.31</v>
      </c>
      <c r="AH27" s="17">
        <v>0.9</v>
      </c>
      <c r="AI27" s="17">
        <v>-0.03</v>
      </c>
      <c r="AJ27" s="17">
        <v>0.25</v>
      </c>
      <c r="AK27" s="17">
        <v>0.27</v>
      </c>
      <c r="AL27" s="17">
        <v>1.25</v>
      </c>
      <c r="AM27" s="17">
        <v>1.73</v>
      </c>
    </row>
    <row r="28" spans="1:39">
      <c r="A28" s="47" t="s">
        <v>91</v>
      </c>
      <c r="B28" s="51">
        <v>1.0593722401375358</v>
      </c>
      <c r="C28" s="55">
        <v>1.0727513857033002</v>
      </c>
      <c r="D28" s="55"/>
      <c r="E28" s="51"/>
      <c r="F28" s="51"/>
      <c r="G28" s="55"/>
      <c r="H28" s="55"/>
      <c r="I28" s="51"/>
      <c r="J28" s="51"/>
      <c r="K28" s="17">
        <v>0.83499999999999996</v>
      </c>
      <c r="L28" s="51"/>
      <c r="M28" s="51"/>
      <c r="N28" s="10"/>
      <c r="O28" s="10"/>
      <c r="P28" s="52">
        <v>-0.23688020884714084</v>
      </c>
      <c r="Q28" s="52">
        <v>-0.28569953833441541</v>
      </c>
      <c r="R28" s="55"/>
      <c r="S28" s="52"/>
      <c r="T28" s="52"/>
      <c r="U28" s="55"/>
      <c r="V28" s="55"/>
      <c r="W28" s="52"/>
      <c r="X28" s="52"/>
      <c r="Y28" s="10"/>
      <c r="Z28" s="10"/>
      <c r="AA28" s="16"/>
      <c r="AB28" s="17">
        <v>1.82</v>
      </c>
      <c r="AC28" s="17">
        <v>0.75</v>
      </c>
      <c r="AD28" s="17">
        <v>1.19</v>
      </c>
      <c r="AE28" s="17">
        <v>-0.13</v>
      </c>
      <c r="AF28" s="17">
        <v>-0.27</v>
      </c>
      <c r="AG28" s="17">
        <v>0.22</v>
      </c>
      <c r="AH28" s="17">
        <v>-0.76</v>
      </c>
      <c r="AI28" s="17">
        <v>0.06</v>
      </c>
      <c r="AJ28" s="17">
        <v>0.21</v>
      </c>
      <c r="AK28" s="17">
        <v>0.24</v>
      </c>
      <c r="AL28" s="17">
        <v>1.3</v>
      </c>
      <c r="AM28" s="17">
        <v>1.36</v>
      </c>
    </row>
    <row r="29" spans="1:39">
      <c r="A29" s="5" t="s">
        <v>92</v>
      </c>
      <c r="B29" s="51">
        <v>0.86489217856140543</v>
      </c>
      <c r="C29" s="55">
        <v>0.88139294394270262</v>
      </c>
      <c r="D29" s="55"/>
      <c r="E29" s="51"/>
      <c r="F29" s="51"/>
      <c r="G29" s="55"/>
      <c r="H29" s="55"/>
      <c r="I29" s="51"/>
      <c r="J29" s="51"/>
      <c r="K29" s="17">
        <v>0.67</v>
      </c>
      <c r="L29" s="51"/>
      <c r="M29" s="51"/>
      <c r="N29" s="10"/>
      <c r="O29" s="10"/>
      <c r="P29" s="52">
        <v>-0.13924105856141045</v>
      </c>
      <c r="Q29" s="52">
        <v>-0.18192796020159285</v>
      </c>
      <c r="R29" s="55"/>
      <c r="S29" s="52"/>
      <c r="T29" s="52"/>
      <c r="U29" s="55"/>
      <c r="V29" s="55"/>
      <c r="W29" s="52"/>
      <c r="X29" s="52"/>
      <c r="Y29" s="10"/>
      <c r="Z29" s="10"/>
      <c r="AA29" s="16"/>
      <c r="AB29" s="17">
        <v>0.85</v>
      </c>
      <c r="AC29" s="17">
        <v>1.1399999999999999</v>
      </c>
      <c r="AD29" s="17">
        <v>1.24</v>
      </c>
      <c r="AE29" s="17">
        <v>0.09</v>
      </c>
      <c r="AF29" s="17">
        <v>0.2</v>
      </c>
      <c r="AG29" s="17">
        <v>0.38</v>
      </c>
      <c r="AH29" s="17">
        <v>0.34</v>
      </c>
      <c r="AI29" s="17">
        <v>0.04</v>
      </c>
      <c r="AJ29" s="17">
        <v>0.2</v>
      </c>
      <c r="AK29" s="17">
        <v>0.21</v>
      </c>
      <c r="AL29" s="17">
        <v>1.29</v>
      </c>
      <c r="AM29" s="17">
        <v>1.59</v>
      </c>
    </row>
    <row r="30" spans="1:39" s="2" customFormat="1">
      <c r="A30" s="5" t="s">
        <v>93</v>
      </c>
      <c r="B30" s="58">
        <v>1.2477697496392752</v>
      </c>
      <c r="C30" s="55">
        <v>1.2674583742298633</v>
      </c>
      <c r="D30" s="55"/>
      <c r="E30" s="58"/>
      <c r="F30" s="51"/>
      <c r="G30" s="55"/>
      <c r="H30" s="55"/>
      <c r="I30" s="51"/>
      <c r="J30" s="51"/>
      <c r="K30" s="59">
        <v>1</v>
      </c>
      <c r="L30" s="58"/>
      <c r="M30" s="51"/>
      <c r="N30" s="9"/>
      <c r="O30" s="9"/>
      <c r="P30" s="60">
        <v>-0.1053506447581416</v>
      </c>
      <c r="Q30" s="52">
        <v>-0.16162036405264907</v>
      </c>
      <c r="R30" s="55"/>
      <c r="S30" s="60"/>
      <c r="T30" s="52"/>
      <c r="U30" s="55"/>
      <c r="V30" s="55"/>
      <c r="W30" s="52"/>
      <c r="X30" s="52"/>
      <c r="Y30" s="9"/>
      <c r="Z30" s="9"/>
      <c r="AA30" s="16"/>
      <c r="AB30" s="59">
        <v>1.01</v>
      </c>
      <c r="AC30" s="59">
        <v>0.91</v>
      </c>
      <c r="AD30" s="59">
        <v>1.32</v>
      </c>
      <c r="AE30" s="59">
        <v>0.05</v>
      </c>
      <c r="AF30" s="59">
        <v>0.81</v>
      </c>
      <c r="AG30" s="59">
        <v>0.31</v>
      </c>
      <c r="AH30" s="59">
        <v>0.32</v>
      </c>
      <c r="AI30" s="59">
        <v>-0.02</v>
      </c>
      <c r="AJ30" s="59">
        <v>0.21</v>
      </c>
      <c r="AK30" s="59">
        <v>0.22</v>
      </c>
      <c r="AL30" s="59">
        <v>1.25</v>
      </c>
      <c r="AM30" s="59">
        <v>1.38</v>
      </c>
    </row>
    <row r="31" spans="1:39">
      <c r="A31" s="47" t="s">
        <v>94</v>
      </c>
      <c r="B31" s="51">
        <v>0.65848217878516002</v>
      </c>
      <c r="C31" s="55">
        <v>0.67758398343071202</v>
      </c>
      <c r="D31" s="55"/>
      <c r="E31" s="51"/>
      <c r="F31" s="51"/>
      <c r="G31" s="55"/>
      <c r="H31" s="55"/>
      <c r="I31" s="51"/>
      <c r="J31" s="51"/>
      <c r="K31" s="17">
        <v>0.33</v>
      </c>
      <c r="L31" s="51"/>
      <c r="M31" s="51"/>
      <c r="N31" s="10"/>
      <c r="O31" s="10"/>
      <c r="P31" s="52">
        <v>3.3542104090730218E-2</v>
      </c>
      <c r="Q31" s="52">
        <v>-9.2085077318869168E-3</v>
      </c>
      <c r="R31" s="55"/>
      <c r="S31" s="52"/>
      <c r="T31" s="52"/>
      <c r="U31" s="55"/>
      <c r="V31" s="55"/>
      <c r="W31" s="52"/>
      <c r="X31" s="52"/>
      <c r="Y31" s="10"/>
      <c r="Z31" s="10"/>
      <c r="AA31" s="16"/>
      <c r="AB31" s="17">
        <v>1.77</v>
      </c>
      <c r="AC31" s="17">
        <v>2.85</v>
      </c>
      <c r="AD31" s="17">
        <v>3.51</v>
      </c>
      <c r="AE31" s="17">
        <v>0.31</v>
      </c>
      <c r="AF31" s="17">
        <v>0.31</v>
      </c>
      <c r="AG31" s="17">
        <v>0.83</v>
      </c>
      <c r="AH31" s="17">
        <v>0.62</v>
      </c>
      <c r="AI31" s="17">
        <v>0.73</v>
      </c>
      <c r="AJ31" s="17">
        <v>0.04</v>
      </c>
      <c r="AK31" s="17">
        <v>0.11</v>
      </c>
      <c r="AL31" s="17">
        <v>1.34</v>
      </c>
      <c r="AM31" s="17">
        <v>0.72</v>
      </c>
    </row>
    <row r="32" spans="1:39">
      <c r="A32" s="47" t="s">
        <v>95</v>
      </c>
      <c r="B32" s="51">
        <v>0.66456473085955103</v>
      </c>
      <c r="C32" s="55">
        <v>0.67423543666474672</v>
      </c>
      <c r="D32" s="55"/>
      <c r="E32" s="51"/>
      <c r="F32" s="51"/>
      <c r="G32" s="55"/>
      <c r="H32" s="55"/>
      <c r="I32" s="51"/>
      <c r="J32" s="51"/>
      <c r="K32" s="17">
        <v>0.33</v>
      </c>
      <c r="L32" s="51"/>
      <c r="M32" s="51"/>
      <c r="N32" s="10"/>
      <c r="O32" s="10"/>
      <c r="P32" s="52">
        <v>-0.19562661028399919</v>
      </c>
      <c r="Q32" s="52">
        <v>-0.23705926014647583</v>
      </c>
      <c r="R32" s="55"/>
      <c r="S32" s="52"/>
      <c r="T32" s="52"/>
      <c r="U32" s="55"/>
      <c r="V32" s="55"/>
      <c r="W32" s="52"/>
      <c r="X32" s="52"/>
      <c r="Y32" s="10"/>
      <c r="Z32" s="10"/>
      <c r="AA32" s="16"/>
      <c r="AB32" s="17">
        <v>-0.01</v>
      </c>
      <c r="AC32" s="17">
        <v>3</v>
      </c>
      <c r="AD32" s="17">
        <v>2.88</v>
      </c>
      <c r="AE32" s="17">
        <v>0.23</v>
      </c>
      <c r="AF32" s="17">
        <v>0.33</v>
      </c>
      <c r="AG32" s="17">
        <v>0.8</v>
      </c>
      <c r="AH32" s="17">
        <v>1.8</v>
      </c>
      <c r="AI32" s="17">
        <v>0.46</v>
      </c>
      <c r="AJ32" s="17">
        <v>0.11</v>
      </c>
      <c r="AK32" s="17">
        <v>0.14000000000000001</v>
      </c>
      <c r="AL32" s="17">
        <v>1.54</v>
      </c>
      <c r="AM32" s="17">
        <v>1.1200000000000001</v>
      </c>
    </row>
    <row r="33" spans="1:39">
      <c r="A33" s="47" t="s">
        <v>96</v>
      </c>
      <c r="B33" s="51">
        <v>1.1445140632221384</v>
      </c>
      <c r="C33" s="55">
        <v>1.160568403631167</v>
      </c>
      <c r="D33" s="55"/>
      <c r="E33" s="51"/>
      <c r="F33" s="51"/>
      <c r="G33" s="55"/>
      <c r="H33" s="55"/>
      <c r="I33" s="51"/>
      <c r="J33" s="51"/>
      <c r="K33" s="17">
        <v>0.67</v>
      </c>
      <c r="L33" s="51"/>
      <c r="M33" s="51"/>
      <c r="N33" s="10"/>
      <c r="O33" s="10"/>
      <c r="P33" s="52">
        <v>-5.5911810382911264E-2</v>
      </c>
      <c r="Q33" s="52">
        <v>-0.11780587645534479</v>
      </c>
      <c r="R33" s="55"/>
      <c r="S33" s="52"/>
      <c r="T33" s="52"/>
      <c r="U33" s="55"/>
      <c r="V33" s="55"/>
      <c r="W33" s="52"/>
      <c r="X33" s="52"/>
      <c r="Y33" s="10"/>
      <c r="Z33" s="10"/>
      <c r="AA33" s="16"/>
      <c r="AB33" s="17">
        <v>-0.01</v>
      </c>
      <c r="AC33" s="17">
        <v>3.03</v>
      </c>
      <c r="AD33" s="17">
        <v>3.38</v>
      </c>
      <c r="AE33" s="17">
        <v>0.28000000000000003</v>
      </c>
      <c r="AF33" s="17">
        <v>-1.89</v>
      </c>
      <c r="AG33" s="17">
        <v>0.87</v>
      </c>
      <c r="AH33" s="17">
        <v>1.52</v>
      </c>
      <c r="AI33" s="17">
        <v>0.76</v>
      </c>
      <c r="AJ33" s="17">
        <v>0.08</v>
      </c>
      <c r="AK33" s="17">
        <v>0.12</v>
      </c>
      <c r="AL33" s="17">
        <v>1.49</v>
      </c>
      <c r="AM33" s="17">
        <v>0.95</v>
      </c>
    </row>
    <row r="34" spans="1:39">
      <c r="A34" s="47" t="s">
        <v>97</v>
      </c>
      <c r="B34" s="51">
        <v>1.338949527168056</v>
      </c>
      <c r="C34" s="55">
        <v>1.3616330430480066</v>
      </c>
      <c r="D34" s="55"/>
      <c r="E34" s="51"/>
      <c r="F34" s="51"/>
      <c r="G34" s="55"/>
      <c r="H34" s="55"/>
      <c r="I34" s="51"/>
      <c r="J34" s="51"/>
      <c r="K34" s="17">
        <v>1</v>
      </c>
      <c r="L34" s="51"/>
      <c r="M34" s="51"/>
      <c r="N34" s="10"/>
      <c r="O34" s="10"/>
      <c r="P34" s="52">
        <v>-1.1846572403986233E-3</v>
      </c>
      <c r="Q34" s="52">
        <v>-6.4296085332370079E-2</v>
      </c>
      <c r="R34" s="55"/>
      <c r="S34" s="52"/>
      <c r="T34" s="52"/>
      <c r="U34" s="55"/>
      <c r="V34" s="55"/>
      <c r="W34" s="52"/>
      <c r="X34" s="52"/>
      <c r="Y34" s="10"/>
      <c r="Z34" s="10"/>
      <c r="AA34" s="16"/>
      <c r="AB34" s="17">
        <v>0.71</v>
      </c>
      <c r="AC34" s="17">
        <v>2.02</v>
      </c>
      <c r="AD34" s="17">
        <v>2.44</v>
      </c>
      <c r="AE34" s="17">
        <v>0.2</v>
      </c>
      <c r="AF34" s="17">
        <v>-1.5</v>
      </c>
      <c r="AG34" s="17">
        <v>0.46</v>
      </c>
      <c r="AH34" s="17">
        <v>2.17</v>
      </c>
      <c r="AI34" s="17">
        <v>0.47</v>
      </c>
      <c r="AJ34" s="17">
        <v>0.1</v>
      </c>
      <c r="AK34" s="17">
        <v>0.16</v>
      </c>
      <c r="AL34" s="17">
        <v>1.34</v>
      </c>
      <c r="AM34" s="17">
        <v>0.78</v>
      </c>
    </row>
    <row r="35" spans="1:39">
      <c r="A35" s="47" t="s">
        <v>98</v>
      </c>
      <c r="B35" s="51">
        <v>1.1445140632221384</v>
      </c>
      <c r="C35" s="55">
        <v>1.160568403631167</v>
      </c>
      <c r="D35" s="55"/>
      <c r="E35" s="51"/>
      <c r="F35" s="51"/>
      <c r="G35" s="55"/>
      <c r="H35" s="55"/>
      <c r="I35" s="51"/>
      <c r="J35" s="51"/>
      <c r="K35" s="17">
        <v>0.67</v>
      </c>
      <c r="L35" s="51"/>
      <c r="M35" s="51"/>
      <c r="N35" s="10"/>
      <c r="O35" s="10"/>
      <c r="P35" s="52">
        <v>-5.5911810382911264E-2</v>
      </c>
      <c r="Q35" s="52">
        <v>-0.11780587645534479</v>
      </c>
      <c r="R35" s="55"/>
      <c r="S35" s="52"/>
      <c r="T35" s="52"/>
      <c r="U35" s="55"/>
      <c r="V35" s="55"/>
      <c r="W35" s="52"/>
      <c r="X35" s="52"/>
      <c r="Y35" s="10"/>
      <c r="Z35" s="10"/>
      <c r="AA35" s="16"/>
      <c r="AB35" s="17">
        <v>0.46</v>
      </c>
      <c r="AC35" s="17">
        <v>1.63</v>
      </c>
      <c r="AD35" s="17">
        <v>1.72</v>
      </c>
      <c r="AE35" s="17">
        <v>0.15</v>
      </c>
      <c r="AF35" s="17">
        <v>0.36</v>
      </c>
      <c r="AG35" s="17">
        <v>0.38</v>
      </c>
      <c r="AH35" s="17">
        <v>1.72</v>
      </c>
      <c r="AI35" s="17">
        <v>0.77</v>
      </c>
      <c r="AJ35" s="17">
        <v>0.12</v>
      </c>
      <c r="AK35" s="17">
        <v>0.17</v>
      </c>
      <c r="AL35" s="17">
        <v>1.44</v>
      </c>
      <c r="AM35" s="17">
        <v>0.9</v>
      </c>
    </row>
    <row r="36" spans="1:39">
      <c r="A36" s="47" t="s">
        <v>99</v>
      </c>
      <c r="B36" s="51">
        <v>1.338949527168056</v>
      </c>
      <c r="C36" s="55">
        <v>1.3616330430480066</v>
      </c>
      <c r="D36" s="55"/>
      <c r="E36" s="51"/>
      <c r="F36" s="51"/>
      <c r="G36" s="55"/>
      <c r="H36" s="55"/>
      <c r="I36" s="51"/>
      <c r="J36" s="51"/>
      <c r="K36" s="17">
        <v>1</v>
      </c>
      <c r="L36" s="51"/>
      <c r="M36" s="51"/>
      <c r="N36" s="10"/>
      <c r="O36" s="10"/>
      <c r="P36" s="52">
        <v>-1.1846572403986233E-3</v>
      </c>
      <c r="Q36" s="52">
        <v>-6.4296085332370079E-2</v>
      </c>
      <c r="R36" s="55"/>
      <c r="S36" s="52"/>
      <c r="T36" s="52"/>
      <c r="U36" s="55"/>
      <c r="V36" s="55"/>
      <c r="W36" s="52"/>
      <c r="X36" s="52"/>
      <c r="Y36" s="10"/>
      <c r="Z36" s="10"/>
      <c r="AA36" s="16"/>
      <c r="AB36" s="17">
        <v>6.0000000000000001E-3</v>
      </c>
      <c r="AC36" s="17">
        <v>1.47</v>
      </c>
      <c r="AD36" s="17">
        <v>1.41</v>
      </c>
      <c r="AE36" s="17">
        <v>0.22</v>
      </c>
      <c r="AF36" s="17">
        <v>-0.06</v>
      </c>
      <c r="AG36" s="17">
        <v>0.45</v>
      </c>
      <c r="AH36" s="17">
        <v>1.78</v>
      </c>
      <c r="AI36" s="17">
        <v>0.4</v>
      </c>
      <c r="AJ36" s="17">
        <v>0.04</v>
      </c>
      <c r="AK36" s="17">
        <v>0.11</v>
      </c>
      <c r="AL36" s="17">
        <v>0.9</v>
      </c>
      <c r="AM36" s="17">
        <v>0.51</v>
      </c>
    </row>
    <row r="37" spans="1:39">
      <c r="A37" s="47" t="s">
        <v>100</v>
      </c>
      <c r="B37" s="51">
        <v>1.338949527168056</v>
      </c>
      <c r="C37" s="55">
        <v>1.3616330430480066</v>
      </c>
      <c r="D37" s="55"/>
      <c r="E37" s="51"/>
      <c r="F37" s="51"/>
      <c r="G37" s="55"/>
      <c r="H37" s="55"/>
      <c r="I37" s="51"/>
      <c r="J37" s="51"/>
      <c r="K37" s="17">
        <v>1</v>
      </c>
      <c r="L37" s="51"/>
      <c r="M37" s="51"/>
      <c r="N37" s="10"/>
      <c r="O37" s="10"/>
      <c r="P37" s="52">
        <v>-1.1846572403986233E-3</v>
      </c>
      <c r="Q37" s="52">
        <v>-6.4296085332370079E-2</v>
      </c>
      <c r="R37" s="55"/>
      <c r="S37" s="52"/>
      <c r="T37" s="52"/>
      <c r="U37" s="55"/>
      <c r="V37" s="55"/>
      <c r="W37" s="52"/>
      <c r="X37" s="52"/>
      <c r="Y37" s="10"/>
      <c r="Z37" s="10"/>
      <c r="AA37" s="16"/>
      <c r="AB37" s="17">
        <v>1.62</v>
      </c>
      <c r="AC37" s="17">
        <v>3.07</v>
      </c>
      <c r="AD37" s="17">
        <v>3.53</v>
      </c>
      <c r="AE37" s="17">
        <v>0.19</v>
      </c>
      <c r="AF37" s="17">
        <v>0.8</v>
      </c>
      <c r="AG37" s="17">
        <v>0.72</v>
      </c>
      <c r="AH37" s="17">
        <v>1.49</v>
      </c>
      <c r="AI37" s="17">
        <v>0.16</v>
      </c>
      <c r="AJ37" s="17">
        <v>0.03</v>
      </c>
      <c r="AK37" s="17">
        <v>0.1</v>
      </c>
      <c r="AL37" s="17">
        <v>0.67</v>
      </c>
      <c r="AM37" s="17">
        <v>0.37</v>
      </c>
    </row>
    <row r="38" spans="1:39">
      <c r="A38" s="47" t="s">
        <v>101</v>
      </c>
      <c r="B38" s="51">
        <v>1.338949527168056</v>
      </c>
      <c r="C38" s="55">
        <v>1.3616330430480066</v>
      </c>
      <c r="D38" s="55"/>
      <c r="E38" s="51"/>
      <c r="F38" s="51"/>
      <c r="G38" s="55"/>
      <c r="H38" s="55"/>
      <c r="I38" s="51"/>
      <c r="J38" s="51"/>
      <c r="K38" s="17">
        <v>1</v>
      </c>
      <c r="L38" s="51"/>
      <c r="M38" s="51"/>
      <c r="N38" s="10"/>
      <c r="O38" s="10"/>
      <c r="P38" s="52">
        <v>-1.1846572403986233E-3</v>
      </c>
      <c r="Q38" s="52">
        <v>-6.4296085332370079E-2</v>
      </c>
      <c r="R38" s="55"/>
      <c r="S38" s="52"/>
      <c r="T38" s="52"/>
      <c r="U38" s="55"/>
      <c r="V38" s="55"/>
      <c r="W38" s="52"/>
      <c r="X38" s="52"/>
      <c r="Y38" s="10"/>
      <c r="Z38" s="10"/>
      <c r="AA38" s="16"/>
      <c r="AB38" s="17">
        <v>0.14000000000000001</v>
      </c>
      <c r="AC38" s="17">
        <v>1.39</v>
      </c>
      <c r="AD38" s="17">
        <v>1.41</v>
      </c>
      <c r="AE38" s="17">
        <v>0.33</v>
      </c>
      <c r="AF38" s="17">
        <v>-1.1299999999999999</v>
      </c>
      <c r="AG38" s="17">
        <v>0.47</v>
      </c>
      <c r="AH38" s="17">
        <v>1</v>
      </c>
      <c r="AI38" s="17">
        <v>0.28000000000000003</v>
      </c>
      <c r="AJ38" s="17">
        <v>0.04</v>
      </c>
      <c r="AK38" s="17">
        <v>0.1</v>
      </c>
      <c r="AL38" s="17">
        <v>0.86</v>
      </c>
      <c r="AM38" s="17">
        <v>0.45</v>
      </c>
    </row>
    <row r="39" spans="1:39">
      <c r="A39" s="47" t="s">
        <v>102</v>
      </c>
      <c r="B39" s="51">
        <v>1.338949527168056</v>
      </c>
      <c r="C39" s="55">
        <v>1.3616330430480066</v>
      </c>
      <c r="D39" s="55"/>
      <c r="E39" s="51"/>
      <c r="F39" s="51"/>
      <c r="G39" s="55"/>
      <c r="H39" s="55"/>
      <c r="I39" s="51"/>
      <c r="J39" s="51"/>
      <c r="K39" s="17">
        <v>1</v>
      </c>
      <c r="L39" s="51"/>
      <c r="M39" s="51"/>
      <c r="N39" s="10"/>
      <c r="O39" s="10"/>
      <c r="P39" s="52">
        <v>-1.1846572403986233E-3</v>
      </c>
      <c r="Q39" s="52">
        <v>-6.4296085332370079E-2</v>
      </c>
      <c r="R39" s="55"/>
      <c r="S39" s="52"/>
      <c r="T39" s="52"/>
      <c r="U39" s="55"/>
      <c r="V39" s="55"/>
      <c r="W39" s="52"/>
      <c r="X39" s="52"/>
      <c r="Y39" s="10"/>
      <c r="Z39" s="10"/>
      <c r="AA39" s="16"/>
      <c r="AB39" s="17">
        <v>0.53</v>
      </c>
      <c r="AC39" s="17">
        <v>0.55000000000000004</v>
      </c>
      <c r="AD39" s="17">
        <v>0.59</v>
      </c>
      <c r="AE39" s="17">
        <v>0.04</v>
      </c>
      <c r="AF39" s="17">
        <v>-0.25</v>
      </c>
      <c r="AG39" s="17">
        <v>0.14000000000000001</v>
      </c>
      <c r="AH39" s="17">
        <v>-0.15</v>
      </c>
      <c r="AI39" s="17">
        <v>0.21</v>
      </c>
      <c r="AJ39" s="17">
        <v>0.08</v>
      </c>
      <c r="AK39" s="17">
        <v>0.13</v>
      </c>
      <c r="AL39" s="17">
        <v>1.58</v>
      </c>
      <c r="AM39" s="17">
        <v>0.68</v>
      </c>
    </row>
    <row r="40" spans="1:39">
      <c r="A40" s="47" t="s">
        <v>103</v>
      </c>
      <c r="B40" s="51">
        <v>1.338949527168056</v>
      </c>
      <c r="C40" s="55">
        <v>1.3616330430480066</v>
      </c>
      <c r="D40" s="55"/>
      <c r="E40" s="51"/>
      <c r="F40" s="51"/>
      <c r="G40" s="55"/>
      <c r="H40" s="55"/>
      <c r="I40" s="51"/>
      <c r="J40" s="51"/>
      <c r="K40" s="17">
        <v>1</v>
      </c>
      <c r="L40" s="51"/>
      <c r="M40" s="51"/>
      <c r="N40" s="10"/>
      <c r="O40" s="10"/>
      <c r="P40" s="52">
        <v>-1.1846572403986233E-3</v>
      </c>
      <c r="Q40" s="52">
        <v>-6.4296085332370079E-2</v>
      </c>
      <c r="R40" s="55"/>
      <c r="S40" s="52"/>
      <c r="T40" s="52"/>
      <c r="U40" s="55"/>
      <c r="V40" s="55"/>
      <c r="W40" s="52"/>
      <c r="X40" s="52"/>
      <c r="Y40" s="10"/>
      <c r="Z40" s="10"/>
      <c r="AA40" s="16"/>
      <c r="AB40" s="17">
        <v>-0.28999999999999998</v>
      </c>
      <c r="AC40" s="17">
        <v>0.25</v>
      </c>
      <c r="AD40" s="17">
        <v>0.04</v>
      </c>
      <c r="AE40" s="17">
        <v>8.9999999999999993E-3</v>
      </c>
      <c r="AF40" s="17">
        <v>-0.15</v>
      </c>
      <c r="AG40" s="17">
        <v>0.08</v>
      </c>
      <c r="AH40" s="17">
        <v>0.36</v>
      </c>
      <c r="AI40" s="17">
        <v>0.15</v>
      </c>
      <c r="AJ40" s="17">
        <v>7.0000000000000007E-2</v>
      </c>
      <c r="AK40" s="17">
        <v>0.11</v>
      </c>
      <c r="AL40" s="17">
        <v>1.35</v>
      </c>
      <c r="AM40" s="17">
        <v>0.56999999999999995</v>
      </c>
    </row>
    <row r="41" spans="1:39">
      <c r="A41" s="47" t="s">
        <v>104</v>
      </c>
      <c r="B41" s="51">
        <v>1.338949527168056</v>
      </c>
      <c r="C41" s="55">
        <v>1.3616330430480066</v>
      </c>
      <c r="D41" s="55"/>
      <c r="E41" s="51"/>
      <c r="F41" s="51"/>
      <c r="G41" s="55"/>
      <c r="H41" s="55"/>
      <c r="I41" s="51"/>
      <c r="J41" s="51"/>
      <c r="K41" s="17">
        <v>1</v>
      </c>
      <c r="L41" s="51"/>
      <c r="M41" s="51"/>
      <c r="N41" s="10"/>
      <c r="O41" s="10"/>
      <c r="P41" s="52">
        <v>-1.1846572403986233E-3</v>
      </c>
      <c r="Q41" s="52">
        <v>-6.4296085332370079E-2</v>
      </c>
      <c r="R41" s="55"/>
      <c r="S41" s="52"/>
      <c r="T41" s="52"/>
      <c r="U41" s="55"/>
      <c r="V41" s="55"/>
      <c r="W41" s="52"/>
      <c r="X41" s="52"/>
      <c r="Y41" s="10"/>
      <c r="Z41" s="10"/>
      <c r="AA41" s="16"/>
      <c r="AB41" s="17">
        <v>0.52</v>
      </c>
      <c r="AC41" s="17">
        <v>3.24</v>
      </c>
      <c r="AD41" s="17">
        <v>3.5</v>
      </c>
      <c r="AE41" s="17">
        <v>0.16</v>
      </c>
      <c r="AF41" s="17">
        <v>0.24</v>
      </c>
      <c r="AG41" s="17">
        <v>0.69</v>
      </c>
      <c r="AH41" s="17">
        <v>2.75</v>
      </c>
      <c r="AI41" s="17">
        <v>-0.01</v>
      </c>
      <c r="AJ41" s="17">
        <v>0.02</v>
      </c>
      <c r="AK41" s="17">
        <v>7.0000000000000007E-2</v>
      </c>
      <c r="AL41" s="17">
        <v>1.56</v>
      </c>
      <c r="AM41" s="17">
        <v>0.36</v>
      </c>
    </row>
    <row r="42" spans="1:39">
      <c r="A42" s="47" t="s">
        <v>105</v>
      </c>
      <c r="B42" s="51">
        <v>1.338949527168056</v>
      </c>
      <c r="C42" s="55">
        <v>1.3616330430480066</v>
      </c>
      <c r="D42" s="55"/>
      <c r="E42" s="51"/>
      <c r="F42" s="51"/>
      <c r="G42" s="55"/>
      <c r="H42" s="55"/>
      <c r="I42" s="51"/>
      <c r="J42" s="51"/>
      <c r="K42" s="17">
        <v>1</v>
      </c>
      <c r="L42" s="51"/>
      <c r="M42" s="51"/>
      <c r="N42" s="10"/>
      <c r="O42" s="10"/>
      <c r="P42" s="52">
        <v>-1.1846572403986233E-3</v>
      </c>
      <c r="Q42" s="52">
        <v>-6.4296085332370079E-2</v>
      </c>
      <c r="R42" s="55"/>
      <c r="S42" s="52"/>
      <c r="T42" s="52"/>
      <c r="U42" s="55"/>
      <c r="V42" s="55"/>
      <c r="W42" s="52"/>
      <c r="X42" s="52"/>
      <c r="Y42" s="10"/>
      <c r="Z42" s="10"/>
      <c r="AA42" s="16"/>
      <c r="AB42" s="17">
        <v>0.84</v>
      </c>
      <c r="AC42" s="17">
        <v>1.84</v>
      </c>
      <c r="AD42" s="17">
        <v>2.6</v>
      </c>
      <c r="AE42" s="17">
        <v>0.16</v>
      </c>
      <c r="AF42" s="17">
        <v>-0.18</v>
      </c>
      <c r="AG42" s="17">
        <v>0.49</v>
      </c>
      <c r="AH42" s="17">
        <v>2.0499999999999998</v>
      </c>
      <c r="AI42" s="17">
        <v>0.32</v>
      </c>
      <c r="AJ42" s="17">
        <v>0.03</v>
      </c>
      <c r="AK42" s="17">
        <v>0.1</v>
      </c>
      <c r="AL42" s="17">
        <v>1.51</v>
      </c>
      <c r="AM42" s="17">
        <v>0.47</v>
      </c>
    </row>
    <row r="43" spans="1:39">
      <c r="A43" s="47" t="s">
        <v>106</v>
      </c>
      <c r="B43" s="51">
        <v>1.338949527168056</v>
      </c>
      <c r="C43" s="55">
        <v>1.3616330430480066</v>
      </c>
      <c r="D43" s="55"/>
      <c r="E43" s="51"/>
      <c r="F43" s="51"/>
      <c r="G43" s="55"/>
      <c r="H43" s="55"/>
      <c r="I43" s="51"/>
      <c r="J43" s="51"/>
      <c r="K43" s="17">
        <v>1</v>
      </c>
      <c r="L43" s="51"/>
      <c r="M43" s="51"/>
      <c r="N43" s="10"/>
      <c r="O43" s="10"/>
      <c r="P43" s="52">
        <v>-1.1846572403986233E-3</v>
      </c>
      <c r="Q43" s="52">
        <v>-6.4296085332370079E-2</v>
      </c>
      <c r="R43" s="55"/>
      <c r="S43" s="52"/>
      <c r="T43" s="52"/>
      <c r="U43" s="55"/>
      <c r="V43" s="55"/>
      <c r="W43" s="52"/>
      <c r="X43" s="52"/>
      <c r="Y43" s="10"/>
      <c r="Z43" s="10"/>
      <c r="AA43" s="16"/>
      <c r="AB43" s="17">
        <v>0.5</v>
      </c>
      <c r="AC43" s="17">
        <v>1.55</v>
      </c>
      <c r="AD43" s="17">
        <v>2.34</v>
      </c>
      <c r="AE43" s="17">
        <v>0.2</v>
      </c>
      <c r="AF43" s="17">
        <v>0.1</v>
      </c>
      <c r="AG43" s="17">
        <v>0.41</v>
      </c>
      <c r="AH43" s="17">
        <v>1.87</v>
      </c>
      <c r="AI43" s="17">
        <v>-0.01</v>
      </c>
      <c r="AJ43" s="17">
        <v>0.06</v>
      </c>
      <c r="AK43" s="17">
        <v>0.11</v>
      </c>
      <c r="AL43" s="17">
        <v>1.55</v>
      </c>
      <c r="AM43" s="17">
        <v>0.64</v>
      </c>
    </row>
    <row r="44" spans="1:39">
      <c r="A44" s="47" t="s">
        <v>107</v>
      </c>
      <c r="B44" s="51">
        <v>1.338949527168056</v>
      </c>
      <c r="C44" s="55">
        <v>1.3616330430480066</v>
      </c>
      <c r="D44" s="55"/>
      <c r="E44" s="51"/>
      <c r="F44" s="51"/>
      <c r="G44" s="55"/>
      <c r="H44" s="55"/>
      <c r="I44" s="51"/>
      <c r="J44" s="51"/>
      <c r="K44" s="17">
        <v>1</v>
      </c>
      <c r="L44" s="51"/>
      <c r="M44" s="51"/>
      <c r="N44" s="10"/>
      <c r="O44" s="10"/>
      <c r="P44" s="52">
        <v>-1.1846572403986233E-3</v>
      </c>
      <c r="Q44" s="52">
        <v>-6.4296085332370079E-2</v>
      </c>
      <c r="R44" s="55"/>
      <c r="S44" s="52"/>
      <c r="T44" s="52"/>
      <c r="U44" s="55"/>
      <c r="V44" s="55"/>
      <c r="W44" s="52"/>
      <c r="X44" s="52"/>
      <c r="Y44" s="10"/>
      <c r="Z44" s="10"/>
      <c r="AA44" s="16"/>
      <c r="AB44" s="17">
        <v>0.64</v>
      </c>
      <c r="AC44" s="17">
        <v>1.05</v>
      </c>
      <c r="AD44" s="17">
        <v>3.68</v>
      </c>
      <c r="AE44" s="17">
        <v>0.13</v>
      </c>
      <c r="AF44" s="17">
        <v>0.28999999999999998</v>
      </c>
      <c r="AG44" s="17">
        <v>0.51</v>
      </c>
      <c r="AH44" s="17">
        <v>3.87</v>
      </c>
      <c r="AI44" s="17">
        <v>0.03</v>
      </c>
      <c r="AJ44" s="17">
        <v>0.02</v>
      </c>
      <c r="AK44" s="17">
        <v>0.09</v>
      </c>
      <c r="AL44" s="17">
        <v>0.71</v>
      </c>
      <c r="AM44" s="17">
        <v>0.43</v>
      </c>
    </row>
    <row r="45" spans="1:39">
      <c r="A45" s="47" t="s">
        <v>108</v>
      </c>
      <c r="B45" s="51">
        <v>1.2417317951950972</v>
      </c>
      <c r="C45" s="55">
        <v>1.2611007233395868</v>
      </c>
      <c r="D45" s="55"/>
      <c r="E45" s="51"/>
      <c r="F45" s="51"/>
      <c r="G45" s="55"/>
      <c r="H45" s="55"/>
      <c r="I45" s="51"/>
      <c r="J45" s="51"/>
      <c r="K45" s="17">
        <v>0.83499999999999996</v>
      </c>
      <c r="L45" s="51"/>
      <c r="M45" s="51"/>
      <c r="N45" s="10"/>
      <c r="O45" s="10"/>
      <c r="P45" s="52">
        <v>-2.8548233811654944E-2</v>
      </c>
      <c r="Q45" s="52">
        <v>-9.1050980893857436E-2</v>
      </c>
      <c r="R45" s="55"/>
      <c r="S45" s="52"/>
      <c r="T45" s="52"/>
      <c r="U45" s="55"/>
      <c r="V45" s="55"/>
      <c r="W45" s="52"/>
      <c r="X45" s="52"/>
      <c r="Y45" s="10"/>
      <c r="Z45" s="10"/>
      <c r="AA45" s="16"/>
      <c r="AB45" s="17">
        <v>1.73</v>
      </c>
      <c r="AC45" s="17">
        <v>2.35</v>
      </c>
      <c r="AD45" s="17">
        <v>3.07</v>
      </c>
      <c r="AE45" s="17">
        <v>0.17</v>
      </c>
      <c r="AF45" s="17">
        <v>0.18</v>
      </c>
      <c r="AG45" s="17">
        <v>0.59</v>
      </c>
      <c r="AH45" s="17">
        <v>1.2</v>
      </c>
      <c r="AI45" s="17">
        <v>0.33</v>
      </c>
      <c r="AJ45" s="17">
        <v>0.08</v>
      </c>
      <c r="AK45" s="17">
        <v>0.13</v>
      </c>
      <c r="AL45" s="17">
        <v>1.51</v>
      </c>
      <c r="AM45" s="17">
        <v>0.8</v>
      </c>
    </row>
    <row r="46" spans="1:39">
      <c r="A46" s="47" t="s">
        <v>109</v>
      </c>
      <c r="B46" s="51">
        <v>1.338949527168056</v>
      </c>
      <c r="C46" s="55">
        <v>1.3616330430480066</v>
      </c>
      <c r="D46" s="55"/>
      <c r="E46" s="51"/>
      <c r="F46" s="51"/>
      <c r="G46" s="55"/>
      <c r="H46" s="55"/>
      <c r="I46" s="51"/>
      <c r="J46" s="51"/>
      <c r="K46" s="17">
        <v>1</v>
      </c>
      <c r="L46" s="51"/>
      <c r="M46" s="51"/>
      <c r="N46" s="10"/>
      <c r="O46" s="10"/>
      <c r="P46" s="52">
        <v>-1.1846572403986233E-3</v>
      </c>
      <c r="Q46" s="52">
        <v>-6.4296085332370079E-2</v>
      </c>
      <c r="R46" s="55"/>
      <c r="S46" s="52"/>
      <c r="T46" s="52"/>
      <c r="U46" s="55"/>
      <c r="V46" s="55"/>
      <c r="W46" s="52"/>
      <c r="X46" s="52"/>
      <c r="Y46" s="10"/>
      <c r="Z46" s="10"/>
      <c r="AA46" s="16"/>
      <c r="AB46" s="17">
        <v>1.61</v>
      </c>
      <c r="AC46" s="17">
        <v>3.11</v>
      </c>
      <c r="AD46" s="17">
        <v>3.48</v>
      </c>
      <c r="AE46" s="17">
        <v>0.08</v>
      </c>
      <c r="AF46" s="17">
        <v>0.04</v>
      </c>
      <c r="AG46" s="17">
        <v>0.75</v>
      </c>
      <c r="AH46" s="17">
        <v>1.21</v>
      </c>
      <c r="AI46" s="17">
        <v>0.28999999999999998</v>
      </c>
      <c r="AJ46" s="17">
        <v>0.05</v>
      </c>
      <c r="AK46" s="17">
        <v>0.12</v>
      </c>
      <c r="AL46" s="17">
        <v>1.22</v>
      </c>
      <c r="AM46" s="17">
        <v>0.65</v>
      </c>
    </row>
    <row r="47" spans="1:39">
      <c r="A47" s="47" t="s">
        <v>110</v>
      </c>
      <c r="B47" s="51">
        <v>0.1789974532269018</v>
      </c>
      <c r="C47" s="55">
        <v>0.20219556372827072</v>
      </c>
      <c r="D47" s="55"/>
      <c r="E47" s="51"/>
      <c r="F47" s="51"/>
      <c r="G47" s="55"/>
      <c r="H47" s="55"/>
      <c r="I47" s="51"/>
      <c r="J47" s="51"/>
      <c r="K47" s="17">
        <v>0.33</v>
      </c>
      <c r="L47" s="51"/>
      <c r="M47" s="51"/>
      <c r="N47" s="10"/>
      <c r="O47" s="10"/>
      <c r="P47" s="52">
        <v>-2.7687572061298439E-2</v>
      </c>
      <c r="Q47" s="52">
        <v>-3.811614226325373E-2</v>
      </c>
      <c r="R47" s="55"/>
      <c r="S47" s="52"/>
      <c r="T47" s="52"/>
      <c r="U47" s="55"/>
      <c r="V47" s="55"/>
      <c r="W47" s="52"/>
      <c r="X47" s="52"/>
      <c r="Y47" s="10"/>
      <c r="Z47" s="10"/>
      <c r="AA47" s="16"/>
      <c r="AB47" s="17">
        <v>0.48</v>
      </c>
      <c r="AC47" s="17">
        <v>1.37</v>
      </c>
      <c r="AD47" s="17">
        <v>1.1100000000000001</v>
      </c>
      <c r="AE47" s="17">
        <v>0.06</v>
      </c>
      <c r="AF47" s="17">
        <v>0.41</v>
      </c>
      <c r="AG47" s="17">
        <v>0.35</v>
      </c>
      <c r="AH47" s="17">
        <v>0.2</v>
      </c>
      <c r="AI47" s="17">
        <v>5.0000000000000001E-4</v>
      </c>
      <c r="AJ47" s="17">
        <v>0.1</v>
      </c>
      <c r="AK47" s="17">
        <v>0.15</v>
      </c>
      <c r="AL47" s="17">
        <v>1.71</v>
      </c>
      <c r="AM47" s="17">
        <v>0.63</v>
      </c>
    </row>
    <row r="48" spans="1:39">
      <c r="A48" s="47" t="s">
        <v>111</v>
      </c>
      <c r="B48" s="51">
        <v>0.36688305540741967</v>
      </c>
      <c r="C48" s="55">
        <v>0.39625245705050538</v>
      </c>
      <c r="D48" s="55"/>
      <c r="E48" s="51"/>
      <c r="F48" s="51"/>
      <c r="G48" s="55"/>
      <c r="H48" s="55"/>
      <c r="I48" s="51"/>
      <c r="J48" s="51"/>
      <c r="K48" s="17">
        <v>0.33</v>
      </c>
      <c r="L48" s="51"/>
      <c r="M48" s="51"/>
      <c r="N48" s="10"/>
      <c r="O48" s="10"/>
      <c r="P48" s="52">
        <v>0.18695749312677798</v>
      </c>
      <c r="Q48" s="52">
        <v>0.16243085631186666</v>
      </c>
      <c r="R48" s="55"/>
      <c r="S48" s="52"/>
      <c r="T48" s="52"/>
      <c r="U48" s="55"/>
      <c r="V48" s="55"/>
      <c r="W48" s="52"/>
      <c r="X48" s="52"/>
      <c r="Y48" s="10"/>
      <c r="Z48" s="10"/>
      <c r="AA48" s="16"/>
      <c r="AB48" s="17">
        <v>1.75</v>
      </c>
      <c r="AC48" s="17">
        <v>1.81</v>
      </c>
      <c r="AD48" s="17">
        <v>2.16</v>
      </c>
      <c r="AE48" s="17">
        <v>0.01</v>
      </c>
      <c r="AF48" s="17">
        <v>-0.19</v>
      </c>
      <c r="AG48" s="17">
        <v>0.51</v>
      </c>
      <c r="AH48" s="17">
        <v>-0.2</v>
      </c>
      <c r="AI48" s="17">
        <v>5.9999999999999995E-4</v>
      </c>
      <c r="AJ48" s="17">
        <v>0.08</v>
      </c>
      <c r="AK48" s="17">
        <v>0.12</v>
      </c>
      <c r="AL48" s="17">
        <v>1.67</v>
      </c>
      <c r="AM48" s="17">
        <v>0.68</v>
      </c>
    </row>
    <row r="49" spans="1:39">
      <c r="A49" s="47" t="s">
        <v>112</v>
      </c>
      <c r="B49" s="51">
        <v>0.3793249009287562</v>
      </c>
      <c r="C49" s="55">
        <v>0.40935307100622664</v>
      </c>
      <c r="D49" s="55"/>
      <c r="E49" s="51"/>
      <c r="F49" s="51"/>
      <c r="G49" s="55"/>
      <c r="H49" s="55"/>
      <c r="I49" s="51"/>
      <c r="J49" s="51"/>
      <c r="K49" s="17">
        <v>0.67</v>
      </c>
      <c r="L49" s="51"/>
      <c r="M49" s="51"/>
      <c r="N49" s="10"/>
      <c r="O49" s="10"/>
      <c r="P49" s="52">
        <v>2.8697979661290292E-2</v>
      </c>
      <c r="Q49" s="52">
        <v>1.7015157681629242E-2</v>
      </c>
      <c r="R49" s="55"/>
      <c r="S49" s="52"/>
      <c r="T49" s="52"/>
      <c r="U49" s="55"/>
      <c r="V49" s="55"/>
      <c r="W49" s="52"/>
      <c r="X49" s="52"/>
      <c r="Y49" s="10"/>
      <c r="Z49" s="10"/>
      <c r="AA49" s="16"/>
      <c r="AB49" s="17">
        <v>2.66</v>
      </c>
      <c r="AC49" s="17">
        <v>2.4300000000000002</v>
      </c>
      <c r="AD49" s="17">
        <v>2.58</v>
      </c>
      <c r="AE49" s="17">
        <v>0.05</v>
      </c>
      <c r="AF49" s="17">
        <v>-0.53</v>
      </c>
      <c r="AG49" s="17">
        <v>0.55000000000000004</v>
      </c>
      <c r="AH49" s="17">
        <v>-0.11</v>
      </c>
      <c r="AI49" s="17">
        <v>0</v>
      </c>
      <c r="AJ49" s="17">
        <v>0.08</v>
      </c>
      <c r="AK49" s="17">
        <v>0.11</v>
      </c>
      <c r="AL49" s="17">
        <v>1.78</v>
      </c>
      <c r="AM49" s="17">
        <v>0.66</v>
      </c>
    </row>
    <row r="50" spans="1:39">
      <c r="A50" s="47" t="s">
        <v>113</v>
      </c>
      <c r="B50" s="51">
        <v>0.1789974532269018</v>
      </c>
      <c r="C50" s="55">
        <v>0.20219556372827072</v>
      </c>
      <c r="D50" s="55"/>
      <c r="E50" s="51"/>
      <c r="F50" s="51"/>
      <c r="G50" s="55"/>
      <c r="H50" s="55"/>
      <c r="I50" s="51"/>
      <c r="J50" s="51"/>
      <c r="K50" s="17">
        <v>0.33</v>
      </c>
      <c r="L50" s="51"/>
      <c r="M50" s="51"/>
      <c r="N50" s="10"/>
      <c r="O50" s="10"/>
      <c r="P50" s="52">
        <v>-2.7687572061298439E-2</v>
      </c>
      <c r="Q50" s="52">
        <v>-3.811614226325373E-2</v>
      </c>
      <c r="R50" s="55"/>
      <c r="S50" s="52"/>
      <c r="T50" s="52"/>
      <c r="U50" s="55"/>
      <c r="V50" s="55"/>
      <c r="W50" s="52"/>
      <c r="X50" s="52"/>
      <c r="Y50" s="10"/>
      <c r="Z50" s="10"/>
      <c r="AA50" s="16"/>
      <c r="AB50" s="17">
        <v>1.31</v>
      </c>
      <c r="AC50" s="17">
        <v>0.76</v>
      </c>
      <c r="AD50" s="17">
        <v>1.02</v>
      </c>
      <c r="AE50" s="17">
        <v>0.08</v>
      </c>
      <c r="AF50" s="17">
        <v>-0.09</v>
      </c>
      <c r="AG50" s="17">
        <v>0.23</v>
      </c>
      <c r="AH50" s="17">
        <v>-0.89</v>
      </c>
      <c r="AI50" s="17">
        <v>-0.03</v>
      </c>
      <c r="AJ50" s="17">
        <v>0.08</v>
      </c>
      <c r="AK50" s="17">
        <v>0.13</v>
      </c>
      <c r="AL50" s="17">
        <v>1.6</v>
      </c>
      <c r="AM50" s="17">
        <v>0.66</v>
      </c>
    </row>
    <row r="51" spans="1:39">
      <c r="A51" s="47" t="s">
        <v>114</v>
      </c>
      <c r="B51" s="51">
        <v>0.37941679907586157</v>
      </c>
      <c r="C51" s="55">
        <v>0.38935242129033421</v>
      </c>
      <c r="D51" s="55"/>
      <c r="E51" s="51"/>
      <c r="F51" s="51"/>
      <c r="G51" s="55"/>
      <c r="H51" s="55"/>
      <c r="I51" s="51"/>
      <c r="J51" s="51"/>
      <c r="K51" s="17">
        <v>0.33</v>
      </c>
      <c r="L51" s="51"/>
      <c r="M51" s="51"/>
      <c r="N51" s="10"/>
      <c r="O51" s="10"/>
      <c r="P51" s="52">
        <v>-0.28526894861508911</v>
      </c>
      <c r="Q51" s="52">
        <v>-0.30707978502728628</v>
      </c>
      <c r="R51" s="55"/>
      <c r="S51" s="52"/>
      <c r="T51" s="52"/>
      <c r="U51" s="55"/>
      <c r="V51" s="55"/>
      <c r="W51" s="52"/>
      <c r="X51" s="52"/>
      <c r="Y51" s="10"/>
      <c r="Z51" s="10"/>
      <c r="AA51" s="16"/>
      <c r="AB51" s="17">
        <v>2.1</v>
      </c>
      <c r="AC51" s="17">
        <v>1.68</v>
      </c>
      <c r="AD51" s="17">
        <v>2.87</v>
      </c>
      <c r="AE51" s="17">
        <v>4.0000000000000001E-3</v>
      </c>
      <c r="AF51" s="17">
        <v>-0.04</v>
      </c>
      <c r="AG51" s="17">
        <v>0.44</v>
      </c>
      <c r="AH51" s="17">
        <v>7.0000000000000007E-2</v>
      </c>
      <c r="AI51" s="17">
        <v>0.45</v>
      </c>
      <c r="AJ51" s="17">
        <v>0.18</v>
      </c>
      <c r="AK51" s="17">
        <v>0.21</v>
      </c>
      <c r="AL51" s="17">
        <v>1.37</v>
      </c>
      <c r="AM51" s="17">
        <v>1.47</v>
      </c>
    </row>
    <row r="52" spans="1:39">
      <c r="A52" s="47" t="s">
        <v>115</v>
      </c>
      <c r="B52" s="51">
        <v>0.36688305540741967</v>
      </c>
      <c r="C52" s="55">
        <v>0.39625245705050538</v>
      </c>
      <c r="D52" s="55"/>
      <c r="E52" s="51"/>
      <c r="F52" s="51"/>
      <c r="G52" s="55"/>
      <c r="H52" s="55"/>
      <c r="I52" s="51"/>
      <c r="J52" s="51"/>
      <c r="K52" s="17">
        <v>0.33</v>
      </c>
      <c r="L52" s="51"/>
      <c r="M52" s="51"/>
      <c r="N52" s="10"/>
      <c r="O52" s="10"/>
      <c r="P52" s="52">
        <v>0.18695749312677798</v>
      </c>
      <c r="Q52" s="52">
        <v>0.16243085631186666</v>
      </c>
      <c r="R52" s="55"/>
      <c r="S52" s="52"/>
      <c r="T52" s="52"/>
      <c r="U52" s="55"/>
      <c r="V52" s="55"/>
      <c r="W52" s="52"/>
      <c r="X52" s="52"/>
      <c r="Y52" s="10"/>
      <c r="Z52" s="10"/>
      <c r="AA52" s="16"/>
      <c r="AB52" s="17">
        <v>0.51</v>
      </c>
      <c r="AC52" s="17">
        <v>0.44</v>
      </c>
      <c r="AD52" s="17">
        <v>0.49</v>
      </c>
      <c r="AE52" s="17">
        <v>-0.15</v>
      </c>
      <c r="AF52" s="17">
        <v>0.04</v>
      </c>
      <c r="AG52" s="17">
        <v>0.14000000000000001</v>
      </c>
      <c r="AH52" s="17">
        <v>-0.89</v>
      </c>
      <c r="AI52" s="17">
        <v>0.4</v>
      </c>
      <c r="AJ52" s="17">
        <v>0.14000000000000001</v>
      </c>
      <c r="AK52" s="17">
        <v>0.16</v>
      </c>
      <c r="AL52" s="17">
        <v>1.36</v>
      </c>
      <c r="AM52" s="17">
        <v>1.41</v>
      </c>
    </row>
    <row r="53" spans="1:39">
      <c r="A53" s="47" t="s">
        <v>116</v>
      </c>
      <c r="B53" s="51">
        <v>0.76762984895823383</v>
      </c>
      <c r="C53" s="55">
        <v>0.79056682189052474</v>
      </c>
      <c r="D53" s="55"/>
      <c r="E53" s="51"/>
      <c r="F53" s="51"/>
      <c r="G53" s="55"/>
      <c r="H53" s="55"/>
      <c r="I53" s="51"/>
      <c r="J53" s="51"/>
      <c r="K53" s="17">
        <v>0.67</v>
      </c>
      <c r="L53" s="51"/>
      <c r="M53" s="51"/>
      <c r="N53" s="10"/>
      <c r="O53" s="10"/>
      <c r="P53" s="52">
        <v>-1.4238331704423957E-2</v>
      </c>
      <c r="Q53" s="52">
        <v>-5.1401486507282934E-2</v>
      </c>
      <c r="R53" s="55"/>
      <c r="S53" s="52"/>
      <c r="T53" s="52"/>
      <c r="U53" s="55"/>
      <c r="V53" s="55"/>
      <c r="W53" s="52"/>
      <c r="X53" s="52"/>
      <c r="Y53" s="10"/>
      <c r="Z53" s="10"/>
      <c r="AA53" s="16"/>
      <c r="AB53" s="17">
        <v>0.12</v>
      </c>
      <c r="AC53" s="17">
        <v>0.33</v>
      </c>
      <c r="AD53" s="17">
        <v>1.1000000000000001</v>
      </c>
      <c r="AE53" s="17">
        <v>-7.0000000000000007E-2</v>
      </c>
      <c r="AF53" s="17">
        <v>0.18</v>
      </c>
      <c r="AG53" s="17">
        <v>0.17</v>
      </c>
      <c r="AH53" s="17">
        <v>3.21</v>
      </c>
      <c r="AI53" s="17">
        <v>0.45</v>
      </c>
      <c r="AJ53" s="17">
        <v>0.16</v>
      </c>
      <c r="AK53" s="17">
        <v>0.19</v>
      </c>
      <c r="AL53" s="17">
        <v>1.37</v>
      </c>
      <c r="AM53" s="17">
        <v>1.3</v>
      </c>
    </row>
    <row r="54" spans="1:39">
      <c r="A54" s="47" t="s">
        <v>117</v>
      </c>
      <c r="B54" s="51">
        <v>0.1789974532269018</v>
      </c>
      <c r="C54" s="55">
        <v>0.20219556372827072</v>
      </c>
      <c r="D54" s="55"/>
      <c r="E54" s="51"/>
      <c r="F54" s="51"/>
      <c r="G54" s="55"/>
      <c r="H54" s="55"/>
      <c r="I54" s="51"/>
      <c r="J54" s="51"/>
      <c r="K54" s="17">
        <v>0.33</v>
      </c>
      <c r="L54" s="51"/>
      <c r="M54" s="51"/>
      <c r="N54" s="10"/>
      <c r="O54" s="10"/>
      <c r="P54" s="52">
        <v>-2.7687572061298439E-2</v>
      </c>
      <c r="Q54" s="52">
        <v>-3.811614226325373E-2</v>
      </c>
      <c r="R54" s="55"/>
      <c r="S54" s="52"/>
      <c r="T54" s="52"/>
      <c r="U54" s="55"/>
      <c r="V54" s="55"/>
      <c r="W54" s="52"/>
      <c r="X54" s="52"/>
      <c r="Y54" s="10"/>
      <c r="Z54" s="10"/>
      <c r="AA54" s="16"/>
      <c r="AB54" s="17">
        <v>0.34</v>
      </c>
      <c r="AC54" s="17">
        <v>0.7</v>
      </c>
      <c r="AD54" s="17">
        <v>0.98</v>
      </c>
      <c r="AE54" s="17">
        <v>0.08</v>
      </c>
      <c r="AF54" s="17">
        <v>0.05</v>
      </c>
      <c r="AG54" s="17">
        <v>0.24</v>
      </c>
      <c r="AH54" s="17">
        <v>0.71</v>
      </c>
      <c r="AI54" s="17">
        <v>0.51</v>
      </c>
      <c r="AJ54" s="17">
        <v>0.12</v>
      </c>
      <c r="AK54" s="17">
        <v>0.15</v>
      </c>
      <c r="AL54" s="17">
        <v>1.07</v>
      </c>
      <c r="AM54" s="17">
        <v>1.21</v>
      </c>
    </row>
    <row r="55" spans="1:39">
      <c r="A55" s="47" t="s">
        <v>118</v>
      </c>
      <c r="B55" s="51">
        <v>0.76762984895823383</v>
      </c>
      <c r="C55" s="55">
        <v>0.79056682189052474</v>
      </c>
      <c r="D55" s="55"/>
      <c r="E55" s="51"/>
      <c r="F55" s="51"/>
      <c r="G55" s="55"/>
      <c r="H55" s="55"/>
      <c r="I55" s="51"/>
      <c r="J55" s="51"/>
      <c r="K55" s="17">
        <v>0.67</v>
      </c>
      <c r="L55" s="51"/>
      <c r="M55" s="51"/>
      <c r="N55" s="10"/>
      <c r="O55" s="10"/>
      <c r="P55" s="52">
        <v>-1.4238331704423957E-2</v>
      </c>
      <c r="Q55" s="52">
        <v>-5.1401486507282934E-2</v>
      </c>
      <c r="R55" s="55"/>
      <c r="S55" s="52"/>
      <c r="T55" s="52"/>
      <c r="U55" s="55"/>
      <c r="V55" s="55"/>
      <c r="W55" s="52"/>
      <c r="X55" s="52"/>
      <c r="Y55" s="10"/>
      <c r="Z55" s="10"/>
      <c r="AA55" s="16"/>
      <c r="AB55" s="17">
        <v>0.19</v>
      </c>
      <c r="AC55" s="17">
        <v>0.54</v>
      </c>
      <c r="AD55" s="17">
        <v>0.75</v>
      </c>
      <c r="AE55" s="17">
        <v>-0.04</v>
      </c>
      <c r="AF55" s="17">
        <v>-0.23</v>
      </c>
      <c r="AG55" s="17">
        <v>0.18</v>
      </c>
      <c r="AH55" s="17">
        <v>0.32</v>
      </c>
      <c r="AI55" s="17">
        <v>0.39</v>
      </c>
      <c r="AJ55" s="17">
        <v>0.14000000000000001</v>
      </c>
      <c r="AK55" s="17">
        <v>0.17</v>
      </c>
      <c r="AL55" s="17">
        <v>1.46</v>
      </c>
      <c r="AM55" s="17">
        <v>1.02</v>
      </c>
    </row>
    <row r="56" spans="1:39">
      <c r="A56" s="47" t="s">
        <v>119</v>
      </c>
      <c r="B56" s="51">
        <v>8.1735123623730158E-2</v>
      </c>
      <c r="C56" s="55">
        <v>0.11136944167609283</v>
      </c>
      <c r="D56" s="55"/>
      <c r="E56" s="51"/>
      <c r="F56" s="51"/>
      <c r="G56" s="55"/>
      <c r="H56" s="55"/>
      <c r="I56" s="51"/>
      <c r="J56" s="51"/>
      <c r="K56" s="17">
        <v>0.33</v>
      </c>
      <c r="L56" s="51"/>
      <c r="M56" s="51"/>
      <c r="N56" s="10"/>
      <c r="O56" s="10"/>
      <c r="P56" s="52">
        <v>9.7315154795688197E-2</v>
      </c>
      <c r="Q56" s="52">
        <v>9.2410331431056189E-2</v>
      </c>
      <c r="R56" s="55"/>
      <c r="S56" s="52"/>
      <c r="T56" s="52"/>
      <c r="U56" s="55"/>
      <c r="V56" s="55"/>
      <c r="W56" s="52"/>
      <c r="X56" s="52"/>
      <c r="Y56" s="10"/>
      <c r="Z56" s="10"/>
      <c r="AA56" s="16"/>
      <c r="AB56" s="17">
        <v>-0.09</v>
      </c>
      <c r="AC56" s="17">
        <v>0.33</v>
      </c>
      <c r="AD56" s="17">
        <v>0.15</v>
      </c>
      <c r="AE56" s="17">
        <v>0.04</v>
      </c>
      <c r="AF56" s="17">
        <v>0.18</v>
      </c>
      <c r="AG56" s="17">
        <v>0.11</v>
      </c>
      <c r="AH56" s="17">
        <v>0.05</v>
      </c>
      <c r="AI56" s="17">
        <v>0.68</v>
      </c>
      <c r="AJ56" s="17">
        <v>0.18</v>
      </c>
      <c r="AK56" s="17">
        <v>0.22</v>
      </c>
      <c r="AL56" s="17">
        <v>1.29</v>
      </c>
      <c r="AM56" s="17">
        <v>1.58</v>
      </c>
    </row>
    <row r="57" spans="1:39">
      <c r="A57" s="47" t="s">
        <v>120</v>
      </c>
      <c r="B57" s="51">
        <v>0.76762984895823383</v>
      </c>
      <c r="C57" s="55">
        <v>0.79056682189052474</v>
      </c>
      <c r="D57" s="55"/>
      <c r="E57" s="51"/>
      <c r="F57" s="51"/>
      <c r="G57" s="55"/>
      <c r="H57" s="55"/>
      <c r="I57" s="51"/>
      <c r="J57" s="51"/>
      <c r="K57" s="17">
        <v>0.67</v>
      </c>
      <c r="L57" s="51"/>
      <c r="M57" s="51"/>
      <c r="N57" s="10"/>
      <c r="O57" s="10"/>
      <c r="P57" s="52">
        <v>-1.4238331704423957E-2</v>
      </c>
      <c r="Q57" s="52">
        <v>-5.1401486507282934E-2</v>
      </c>
      <c r="R57" s="55"/>
      <c r="S57" s="52"/>
      <c r="T57" s="52"/>
      <c r="U57" s="55"/>
      <c r="V57" s="55"/>
      <c r="W57" s="52"/>
      <c r="X57" s="52"/>
      <c r="Y57" s="10"/>
      <c r="Z57" s="10"/>
      <c r="AA57" s="16"/>
      <c r="AB57" s="17">
        <v>2.23</v>
      </c>
      <c r="AC57" s="17">
        <v>1.23</v>
      </c>
      <c r="AD57" s="17">
        <v>3.02</v>
      </c>
      <c r="AE57" s="17">
        <v>-0.06</v>
      </c>
      <c r="AF57" s="17">
        <v>-0.63</v>
      </c>
      <c r="AG57" s="17">
        <v>0.35</v>
      </c>
      <c r="AH57" s="17">
        <v>0.4</v>
      </c>
      <c r="AI57" s="17">
        <v>0.46</v>
      </c>
      <c r="AJ57" s="17">
        <v>0.16</v>
      </c>
      <c r="AK57" s="17">
        <v>0.2</v>
      </c>
      <c r="AL57" s="17">
        <v>1.35</v>
      </c>
      <c r="AM57" s="17">
        <v>1.18</v>
      </c>
    </row>
    <row r="58" spans="1:39">
      <c r="A58" s="47" t="s">
        <v>121</v>
      </c>
      <c r="B58" s="51">
        <v>-0.39232222498292041</v>
      </c>
      <c r="C58" s="55">
        <v>-0.36887065742921116</v>
      </c>
      <c r="D58" s="55"/>
      <c r="E58" s="51"/>
      <c r="F58" s="51"/>
      <c r="G58" s="55"/>
      <c r="H58" s="55"/>
      <c r="I58" s="51"/>
      <c r="J58" s="51"/>
      <c r="K58" s="17">
        <v>0</v>
      </c>
      <c r="L58" s="51"/>
      <c r="M58" s="51"/>
      <c r="N58" s="10"/>
      <c r="O58" s="10"/>
      <c r="P58" s="52">
        <v>-4.0741246525323682E-2</v>
      </c>
      <c r="Q58" s="52">
        <v>-2.5221543438166572E-2</v>
      </c>
      <c r="R58" s="55"/>
      <c r="S58" s="52"/>
      <c r="T58" s="52"/>
      <c r="U58" s="55"/>
      <c r="V58" s="55"/>
      <c r="W58" s="52"/>
      <c r="X58" s="52"/>
      <c r="Y58" s="10"/>
      <c r="Z58" s="10"/>
      <c r="AA58" s="16"/>
      <c r="AB58" s="17">
        <v>2.42</v>
      </c>
      <c r="AC58" s="17">
        <v>1.92</v>
      </c>
      <c r="AD58" s="17">
        <v>1.74</v>
      </c>
      <c r="AE58" s="17">
        <v>-7.0000000000000007E-2</v>
      </c>
      <c r="AF58" s="17">
        <v>0.41</v>
      </c>
      <c r="AG58" s="17">
        <v>0.38</v>
      </c>
      <c r="AH58" s="17">
        <v>-2.21</v>
      </c>
      <c r="AI58" s="17">
        <v>-0.08</v>
      </c>
      <c r="AJ58" s="17">
        <v>0.17</v>
      </c>
      <c r="AK58" s="17">
        <v>0.21</v>
      </c>
      <c r="AL58" s="17">
        <v>1.59</v>
      </c>
      <c r="AM58" s="17">
        <v>1.1599999999999999</v>
      </c>
    </row>
    <row r="59" spans="1:39">
      <c r="A59" s="47" t="s">
        <v>122</v>
      </c>
      <c r="B59" s="51">
        <v>-0.76920643924682519</v>
      </c>
      <c r="C59" s="55">
        <v>-0.73887223916985345</v>
      </c>
      <c r="D59" s="55"/>
      <c r="E59" s="51"/>
      <c r="F59" s="51"/>
      <c r="G59" s="55"/>
      <c r="H59" s="55"/>
      <c r="I59" s="51"/>
      <c r="J59" s="51"/>
      <c r="K59" s="17">
        <v>0</v>
      </c>
      <c r="L59" s="51"/>
      <c r="M59" s="51"/>
      <c r="N59" s="10"/>
      <c r="O59" s="10"/>
      <c r="P59" s="52">
        <v>9.3223215316362573E-4</v>
      </c>
      <c r="Q59" s="52">
        <v>4.1182846509895232E-2</v>
      </c>
      <c r="R59" s="55"/>
      <c r="S59" s="52"/>
      <c r="T59" s="52"/>
      <c r="U59" s="55"/>
      <c r="V59" s="55"/>
      <c r="W59" s="52"/>
      <c r="X59" s="52"/>
      <c r="Y59" s="10"/>
      <c r="Z59" s="10"/>
      <c r="AA59" s="16"/>
      <c r="AB59" s="17">
        <v>2.17</v>
      </c>
      <c r="AC59" s="17">
        <v>1.36</v>
      </c>
      <c r="AD59" s="17">
        <v>2.91</v>
      </c>
      <c r="AE59" s="17">
        <v>-0.03</v>
      </c>
      <c r="AF59" s="17">
        <v>-0.04</v>
      </c>
      <c r="AG59" s="17">
        <v>0.39</v>
      </c>
      <c r="AH59" s="17">
        <v>0.27</v>
      </c>
      <c r="AI59" s="17">
        <v>-0.04</v>
      </c>
      <c r="AJ59" s="17">
        <v>0.19</v>
      </c>
      <c r="AK59" s="17">
        <v>0.22</v>
      </c>
      <c r="AL59" s="17">
        <v>1.35</v>
      </c>
      <c r="AM59" s="17">
        <v>1.34</v>
      </c>
    </row>
    <row r="60" spans="1:39">
      <c r="A60" s="47" t="s">
        <v>123</v>
      </c>
      <c r="B60" s="51">
        <v>-0.78128234813518116</v>
      </c>
      <c r="C60" s="55">
        <v>-0.75158754095040647</v>
      </c>
      <c r="D60" s="55"/>
      <c r="E60" s="51"/>
      <c r="F60" s="51"/>
      <c r="G60" s="55"/>
      <c r="H60" s="55"/>
      <c r="I60" s="51"/>
      <c r="J60" s="51"/>
      <c r="K60" s="17">
        <v>-0.33</v>
      </c>
      <c r="L60" s="51"/>
      <c r="M60" s="51"/>
      <c r="N60" s="10"/>
      <c r="O60" s="10"/>
      <c r="P60" s="52">
        <v>0.15453705404613699</v>
      </c>
      <c r="Q60" s="52">
        <v>0.18232161282747864</v>
      </c>
      <c r="R60" s="55"/>
      <c r="S60" s="52"/>
      <c r="T60" s="52"/>
      <c r="U60" s="55"/>
      <c r="V60" s="55"/>
      <c r="W60" s="52"/>
      <c r="X60" s="52"/>
      <c r="Y60" s="10"/>
      <c r="Z60" s="10"/>
      <c r="AA60" s="16"/>
      <c r="AB60" s="17">
        <v>-0.1</v>
      </c>
      <c r="AC60" s="17">
        <v>0.51</v>
      </c>
      <c r="AD60" s="17">
        <v>0.41</v>
      </c>
      <c r="AE60" s="17">
        <v>0.24</v>
      </c>
      <c r="AF60" s="17">
        <v>-0.1</v>
      </c>
      <c r="AG60" s="17">
        <v>0.18</v>
      </c>
      <c r="AH60" s="17">
        <v>0.48</v>
      </c>
      <c r="AI60" s="17">
        <v>0.19</v>
      </c>
      <c r="AJ60" s="17">
        <v>0.21</v>
      </c>
      <c r="AK60" s="17">
        <v>0.23</v>
      </c>
      <c r="AL60" s="17">
        <v>1.26</v>
      </c>
      <c r="AM60" s="17">
        <v>1.34</v>
      </c>
    </row>
    <row r="61" spans="1:39">
      <c r="A61" s="47" t="s">
        <v>124</v>
      </c>
      <c r="B61" s="51">
        <v>-0.68705655711374369</v>
      </c>
      <c r="C61" s="55">
        <v>-0.6441013303145986</v>
      </c>
      <c r="D61" s="55"/>
      <c r="E61" s="51"/>
      <c r="F61" s="51"/>
      <c r="G61" s="55"/>
      <c r="H61" s="55"/>
      <c r="I61" s="51"/>
      <c r="J61" s="51"/>
      <c r="K61" s="17">
        <v>0</v>
      </c>
      <c r="L61" s="51"/>
      <c r="M61" s="51"/>
      <c r="N61" s="10"/>
      <c r="O61" s="10"/>
      <c r="P61" s="52">
        <v>0.3380548954655449</v>
      </c>
      <c r="Q61" s="52">
        <v>0.37031322533246946</v>
      </c>
      <c r="R61" s="55"/>
      <c r="S61" s="52"/>
      <c r="T61" s="52"/>
      <c r="U61" s="55"/>
      <c r="V61" s="55"/>
      <c r="W61" s="52"/>
      <c r="X61" s="52"/>
      <c r="Y61" s="10"/>
      <c r="Z61" s="10"/>
      <c r="AA61" s="16"/>
      <c r="AB61" s="17">
        <v>1.78</v>
      </c>
      <c r="AC61" s="17">
        <v>1.27</v>
      </c>
      <c r="AD61" s="17">
        <v>2.2799999999999998</v>
      </c>
      <c r="AE61" s="17">
        <v>-0.08</v>
      </c>
      <c r="AF61" s="17">
        <v>0.06</v>
      </c>
      <c r="AG61" s="17">
        <v>0.34</v>
      </c>
      <c r="AH61" s="17">
        <v>-0.08</v>
      </c>
      <c r="AI61" s="17">
        <v>0.22</v>
      </c>
      <c r="AJ61" s="17">
        <v>0.2</v>
      </c>
      <c r="AK61" s="17">
        <v>0.22</v>
      </c>
      <c r="AL61" s="17">
        <v>1.33</v>
      </c>
      <c r="AM61" s="17">
        <v>1.37</v>
      </c>
    </row>
    <row r="62" spans="1:39">
      <c r="A62" s="47" t="s">
        <v>125</v>
      </c>
      <c r="B62" s="51">
        <v>-0.78128234813518116</v>
      </c>
      <c r="C62" s="55">
        <v>-0.75158754095040647</v>
      </c>
      <c r="D62" s="55"/>
      <c r="E62" s="51"/>
      <c r="F62" s="51"/>
      <c r="G62" s="55"/>
      <c r="H62" s="55"/>
      <c r="I62" s="51"/>
      <c r="J62" s="51"/>
      <c r="K62" s="17">
        <v>-0.33</v>
      </c>
      <c r="L62" s="51"/>
      <c r="M62" s="51"/>
      <c r="N62" s="10"/>
      <c r="O62" s="10"/>
      <c r="P62" s="52">
        <v>0.15453705404613699</v>
      </c>
      <c r="Q62" s="52">
        <v>0.18232161282747864</v>
      </c>
      <c r="R62" s="55"/>
      <c r="S62" s="52"/>
      <c r="T62" s="52"/>
      <c r="U62" s="55"/>
      <c r="V62" s="55"/>
      <c r="W62" s="52"/>
      <c r="X62" s="52"/>
      <c r="Y62" s="10"/>
      <c r="Z62" s="10"/>
      <c r="AA62" s="16"/>
      <c r="AB62" s="17">
        <v>0.13</v>
      </c>
      <c r="AC62" s="17">
        <v>0.71</v>
      </c>
      <c r="AD62" s="17">
        <v>0.63</v>
      </c>
      <c r="AE62" s="17">
        <v>0.09</v>
      </c>
      <c r="AF62" s="17">
        <v>0.09</v>
      </c>
      <c r="AG62" s="17">
        <v>0.23</v>
      </c>
      <c r="AH62" s="17">
        <v>0.14000000000000001</v>
      </c>
      <c r="AI62" s="17">
        <v>0.16</v>
      </c>
      <c r="AJ62" s="17">
        <v>0.16</v>
      </c>
      <c r="AK62" s="17">
        <v>0.18</v>
      </c>
      <c r="AL62" s="17">
        <v>1.39</v>
      </c>
      <c r="AM62" s="17">
        <v>1.1299999999999999</v>
      </c>
    </row>
    <row r="63" spans="1:39">
      <c r="A63" s="47" t="s">
        <v>126</v>
      </c>
      <c r="B63" s="51">
        <v>-0.48958455458609201</v>
      </c>
      <c r="C63" s="55">
        <v>-0.45969677948138904</v>
      </c>
      <c r="D63" s="55"/>
      <c r="E63" s="51"/>
      <c r="F63" s="51"/>
      <c r="G63" s="55"/>
      <c r="H63" s="55"/>
      <c r="I63" s="51"/>
      <c r="J63" s="51"/>
      <c r="K63" s="17">
        <v>0</v>
      </c>
      <c r="L63" s="51"/>
      <c r="M63" s="51"/>
      <c r="N63" s="10"/>
      <c r="O63" s="10"/>
      <c r="P63" s="52">
        <v>8.4261480331662919E-2</v>
      </c>
      <c r="Q63" s="52">
        <v>0.10530493025614335</v>
      </c>
      <c r="R63" s="55"/>
      <c r="S63" s="52"/>
      <c r="T63" s="52"/>
      <c r="U63" s="55"/>
      <c r="V63" s="55"/>
      <c r="W63" s="52"/>
      <c r="X63" s="52"/>
      <c r="Y63" s="10"/>
      <c r="Z63" s="10"/>
      <c r="AA63" s="16"/>
      <c r="AB63" s="17">
        <v>2.12</v>
      </c>
      <c r="AC63" s="17">
        <v>2.85</v>
      </c>
      <c r="AD63" s="17">
        <v>3.75</v>
      </c>
      <c r="AE63" s="17">
        <v>0.13</v>
      </c>
      <c r="AF63" s="17">
        <v>1.29</v>
      </c>
      <c r="AG63" s="17">
        <v>0.65</v>
      </c>
      <c r="AH63" s="17">
        <v>1.55</v>
      </c>
      <c r="AI63" s="17">
        <v>0.36</v>
      </c>
      <c r="AJ63" s="17">
        <v>0.17</v>
      </c>
      <c r="AK63" s="17">
        <v>0.2</v>
      </c>
      <c r="AL63" s="17">
        <v>1.31</v>
      </c>
      <c r="AM63" s="17">
        <v>1.0900000000000001</v>
      </c>
    </row>
    <row r="64" spans="1:39">
      <c r="A64" s="47" t="s">
        <v>127</v>
      </c>
      <c r="B64" s="51">
        <v>-0.49566710666048303</v>
      </c>
      <c r="C64" s="55">
        <v>-0.45634823271542363</v>
      </c>
      <c r="D64" s="55"/>
      <c r="E64" s="51"/>
      <c r="F64" s="51"/>
      <c r="G64" s="55"/>
      <c r="H64" s="55"/>
      <c r="I64" s="51"/>
      <c r="J64" s="51"/>
      <c r="K64" s="17">
        <v>0</v>
      </c>
      <c r="L64" s="51"/>
      <c r="M64" s="51"/>
      <c r="N64" s="10"/>
      <c r="O64" s="10"/>
      <c r="P64" s="52">
        <v>0.31343019470639255</v>
      </c>
      <c r="Q64" s="52">
        <v>0.33315568267073226</v>
      </c>
      <c r="R64" s="55"/>
      <c r="S64" s="52"/>
      <c r="T64" s="52"/>
      <c r="U64" s="55"/>
      <c r="V64" s="55"/>
      <c r="W64" s="52"/>
      <c r="X64" s="52"/>
      <c r="Y64" s="10"/>
      <c r="Z64" s="10"/>
      <c r="AA64" s="16"/>
      <c r="AB64" s="17">
        <v>2.09</v>
      </c>
      <c r="AC64" s="17">
        <v>1.36</v>
      </c>
      <c r="AD64" s="17">
        <v>2.08</v>
      </c>
      <c r="AE64" s="17">
        <v>0</v>
      </c>
      <c r="AF64" s="17">
        <v>0.12</v>
      </c>
      <c r="AG64" s="17">
        <v>0.34</v>
      </c>
      <c r="AH64" s="17">
        <v>-0.37</v>
      </c>
      <c r="AI64" s="17">
        <v>-7.0000000000000007E-2</v>
      </c>
      <c r="AJ64" s="17">
        <v>0.18</v>
      </c>
      <c r="AK64" s="17">
        <v>0.21</v>
      </c>
      <c r="AL64" s="17">
        <v>1.36</v>
      </c>
      <c r="AM64" s="17">
        <v>1.32</v>
      </c>
    </row>
    <row r="65" spans="1:39">
      <c r="A65" s="47" t="s">
        <v>128</v>
      </c>
      <c r="B65" s="51">
        <v>-0.86310464270687115</v>
      </c>
      <c r="C65" s="55">
        <v>-0.84560688348721269</v>
      </c>
      <c r="D65" s="55"/>
      <c r="E65" s="51"/>
      <c r="F65" s="51"/>
      <c r="G65" s="55"/>
      <c r="H65" s="55"/>
      <c r="I65" s="51"/>
      <c r="J65" s="51"/>
      <c r="K65" s="17">
        <v>-0.16500000000000001</v>
      </c>
      <c r="L65" s="51"/>
      <c r="M65" s="51"/>
      <c r="N65" s="10"/>
      <c r="O65" s="10"/>
      <c r="P65" s="52">
        <v>-0.25875660386911747</v>
      </c>
      <c r="Q65" s="52">
        <v>-0.21637202203346223</v>
      </c>
      <c r="R65" s="55"/>
      <c r="S65" s="52"/>
      <c r="T65" s="52"/>
      <c r="U65" s="55"/>
      <c r="V65" s="55"/>
      <c r="W65" s="52"/>
      <c r="X65" s="52"/>
      <c r="Y65" s="10"/>
      <c r="Z65" s="10"/>
      <c r="AA65" s="16"/>
      <c r="AB65" s="17">
        <v>1.24</v>
      </c>
      <c r="AC65" s="17">
        <v>1.72</v>
      </c>
      <c r="AD65" s="17">
        <v>1.84</v>
      </c>
      <c r="AE65" s="17">
        <v>0.22</v>
      </c>
      <c r="AF65" s="17">
        <v>-0.46</v>
      </c>
      <c r="AG65" s="17">
        <v>0.45</v>
      </c>
      <c r="AH65" s="17">
        <v>0.12</v>
      </c>
      <c r="AI65" s="17">
        <v>0.02</v>
      </c>
      <c r="AJ65" s="17">
        <v>0.16</v>
      </c>
      <c r="AK65" s="17">
        <v>0.18</v>
      </c>
      <c r="AL65" s="17">
        <v>1.36</v>
      </c>
      <c r="AM65" s="17">
        <v>1.18</v>
      </c>
    </row>
    <row r="66" spans="1:39">
      <c r="A66" s="47" t="s">
        <v>129</v>
      </c>
      <c r="B66" s="51">
        <v>8.78176756981211E-2</v>
      </c>
      <c r="C66" s="55">
        <v>0.10802089491012745</v>
      </c>
      <c r="D66" s="55"/>
      <c r="E66" s="51"/>
      <c r="F66" s="51"/>
      <c r="G66" s="55"/>
      <c r="H66" s="55"/>
      <c r="I66" s="51"/>
      <c r="J66" s="51"/>
      <c r="K66" s="17">
        <v>0.33</v>
      </c>
      <c r="L66" s="51"/>
      <c r="M66" s="51"/>
      <c r="N66" s="10"/>
      <c r="O66" s="10"/>
      <c r="P66" s="52">
        <v>-0.13185355957904141</v>
      </c>
      <c r="Q66" s="52">
        <v>-0.13544042098353276</v>
      </c>
      <c r="R66" s="55"/>
      <c r="S66" s="52"/>
      <c r="T66" s="52"/>
      <c r="U66" s="55"/>
      <c r="V66" s="55"/>
      <c r="W66" s="52"/>
      <c r="X66" s="52"/>
      <c r="Y66" s="10"/>
      <c r="Z66" s="10"/>
      <c r="AA66" s="16"/>
      <c r="AB66" s="17">
        <v>0.52</v>
      </c>
      <c r="AC66" s="17">
        <v>0.89</v>
      </c>
      <c r="AD66" s="17">
        <v>0.99</v>
      </c>
      <c r="AE66" s="17">
        <v>0.03</v>
      </c>
      <c r="AF66" s="17">
        <v>-0.12</v>
      </c>
      <c r="AG66" s="17">
        <v>0.28000000000000003</v>
      </c>
      <c r="AH66" s="17">
        <v>0.38</v>
      </c>
      <c r="AI66" s="17">
        <v>-0.01</v>
      </c>
      <c r="AJ66" s="17">
        <v>0.17</v>
      </c>
      <c r="AK66" s="17">
        <v>0.19</v>
      </c>
      <c r="AL66" s="17">
        <v>1.36</v>
      </c>
      <c r="AM66" s="17">
        <v>1.2</v>
      </c>
    </row>
    <row r="67" spans="1:39">
      <c r="A67" s="47" t="s">
        <v>130</v>
      </c>
      <c r="B67" s="51">
        <v>8.1735123623730158E-2</v>
      </c>
      <c r="C67" s="55">
        <v>0.11136944167609283</v>
      </c>
      <c r="D67" s="55"/>
      <c r="E67" s="51"/>
      <c r="F67" s="51"/>
      <c r="G67" s="55"/>
      <c r="H67" s="55"/>
      <c r="I67" s="51"/>
      <c r="J67" s="51"/>
      <c r="K67" s="17">
        <v>0.33</v>
      </c>
      <c r="L67" s="51"/>
      <c r="M67" s="51"/>
      <c r="N67" s="10"/>
      <c r="O67" s="10"/>
      <c r="P67" s="52">
        <v>9.7315154795688197E-2</v>
      </c>
      <c r="Q67" s="52">
        <v>9.2410331431056189E-2</v>
      </c>
      <c r="R67" s="55"/>
      <c r="S67" s="52"/>
      <c r="T67" s="52"/>
      <c r="U67" s="55"/>
      <c r="V67" s="55"/>
      <c r="W67" s="52"/>
      <c r="X67" s="52"/>
      <c r="Y67" s="10"/>
      <c r="Z67" s="10"/>
      <c r="AA67" s="16"/>
      <c r="AB67" s="17">
        <v>0.44</v>
      </c>
      <c r="AC67" s="17">
        <v>1.03</v>
      </c>
      <c r="AD67" s="17">
        <v>1.1200000000000001</v>
      </c>
      <c r="AE67" s="17">
        <v>0.17</v>
      </c>
      <c r="AF67" s="17">
        <v>-0.08</v>
      </c>
      <c r="AG67" s="17">
        <v>0.34</v>
      </c>
      <c r="AH67" s="17">
        <v>0.59</v>
      </c>
      <c r="AI67" s="17">
        <v>0.05</v>
      </c>
      <c r="AJ67" s="17">
        <v>0.19</v>
      </c>
      <c r="AK67" s="17">
        <v>0.21</v>
      </c>
      <c r="AL67" s="17">
        <v>1.32</v>
      </c>
      <c r="AM67" s="17">
        <v>1.42</v>
      </c>
    </row>
    <row r="68" spans="1:39">
      <c r="A68" s="5" t="s">
        <v>131</v>
      </c>
      <c r="B68" s="58">
        <v>0.27294025431716074</v>
      </c>
      <c r="C68" s="55">
        <v>0.29922401038938801</v>
      </c>
      <c r="D68" s="55"/>
      <c r="E68" s="58"/>
      <c r="F68" s="51"/>
      <c r="G68" s="55"/>
      <c r="H68" s="55"/>
      <c r="I68" s="62"/>
      <c r="J68" s="51"/>
      <c r="K68" s="59">
        <v>0.33</v>
      </c>
      <c r="L68" s="58"/>
      <c r="M68" s="51"/>
      <c r="N68" s="10"/>
      <c r="O68" s="10"/>
      <c r="P68" s="52">
        <v>7.9634960532739746E-2</v>
      </c>
      <c r="Q68" s="52">
        <v>6.2157357024306456E-2</v>
      </c>
      <c r="R68" s="55"/>
      <c r="S68" s="52"/>
      <c r="T68" s="52"/>
      <c r="U68" s="55"/>
      <c r="V68" s="55"/>
      <c r="W68" s="52"/>
      <c r="X68" s="52"/>
      <c r="Y68" s="10"/>
      <c r="Z68" s="10"/>
      <c r="AA68" s="16"/>
      <c r="AB68" s="17">
        <v>0.51</v>
      </c>
      <c r="AC68" s="17">
        <v>1.06</v>
      </c>
      <c r="AD68" s="17">
        <v>0.82</v>
      </c>
      <c r="AE68" s="17">
        <v>-0.11</v>
      </c>
      <c r="AF68" s="17">
        <v>0.38</v>
      </c>
      <c r="AG68" s="17">
        <v>0.37</v>
      </c>
      <c r="AH68" s="17">
        <v>-0.1</v>
      </c>
      <c r="AI68" s="17">
        <v>0.06</v>
      </c>
      <c r="AJ68" s="17">
        <v>0.15</v>
      </c>
      <c r="AK68" s="17">
        <v>0.16</v>
      </c>
      <c r="AL68" s="17">
        <v>1.32</v>
      </c>
      <c r="AM68" s="17">
        <v>1.1200000000000001</v>
      </c>
    </row>
    <row r="69" spans="1:39">
      <c r="A69" s="47" t="s">
        <v>132</v>
      </c>
      <c r="B69" s="51">
        <v>-0.209962669925359</v>
      </c>
      <c r="C69" s="55">
        <v>-0.1805213197929246</v>
      </c>
      <c r="D69" s="55"/>
      <c r="E69" s="51"/>
      <c r="F69" s="51"/>
      <c r="G69" s="55"/>
      <c r="H69" s="55"/>
      <c r="I69" s="51"/>
      <c r="J69" s="51"/>
      <c r="K69" s="17">
        <v>0</v>
      </c>
      <c r="L69" s="51"/>
      <c r="M69" s="51"/>
      <c r="N69" s="10"/>
      <c r="O69" s="10"/>
      <c r="P69" s="52">
        <v>0.16759072851016227</v>
      </c>
      <c r="Q69" s="52">
        <v>0.16942701400239146</v>
      </c>
      <c r="R69" s="55"/>
      <c r="S69" s="52"/>
      <c r="T69" s="52"/>
      <c r="U69" s="55"/>
      <c r="V69" s="55"/>
      <c r="W69" s="52"/>
      <c r="X69" s="52"/>
      <c r="Y69" s="10"/>
      <c r="Z69" s="10"/>
      <c r="AA69" s="16"/>
      <c r="AB69" s="17">
        <v>3.66</v>
      </c>
      <c r="AC69" s="17">
        <v>2.96</v>
      </c>
      <c r="AD69" s="17">
        <v>2.89</v>
      </c>
      <c r="AE69" s="17">
        <v>-0.19</v>
      </c>
      <c r="AF69" s="17">
        <v>0.54</v>
      </c>
      <c r="AG69" s="17">
        <v>0.8</v>
      </c>
      <c r="AH69" s="17">
        <v>-0.73</v>
      </c>
      <c r="AI69" s="17">
        <v>0.09</v>
      </c>
      <c r="AJ69" s="17">
        <v>0.22</v>
      </c>
      <c r="AK69" s="17">
        <v>0.24</v>
      </c>
      <c r="AL69" s="17">
        <v>1.29</v>
      </c>
      <c r="AM69" s="17">
        <v>1.35</v>
      </c>
    </row>
    <row r="70" spans="1:39">
      <c r="A70" s="47" t="s">
        <v>133</v>
      </c>
      <c r="B70" s="51">
        <v>-1.5527205979441489E-2</v>
      </c>
      <c r="C70" s="55">
        <v>2.0543319623914952E-2</v>
      </c>
      <c r="D70" s="55"/>
      <c r="E70" s="51"/>
      <c r="F70" s="51"/>
      <c r="G70" s="55"/>
      <c r="H70" s="55"/>
      <c r="I70" s="51"/>
      <c r="J70" s="51"/>
      <c r="K70" s="17">
        <v>0.33</v>
      </c>
      <c r="L70" s="51"/>
      <c r="M70" s="51"/>
      <c r="N70" s="10"/>
      <c r="O70" s="10"/>
      <c r="P70" s="52">
        <v>0.22231788165267485</v>
      </c>
      <c r="Q70" s="52">
        <v>0.22293680512536609</v>
      </c>
      <c r="R70" s="55"/>
      <c r="S70" s="52"/>
      <c r="T70" s="52"/>
      <c r="U70" s="55"/>
      <c r="V70" s="55"/>
      <c r="W70" s="52"/>
      <c r="X70" s="52"/>
      <c r="Y70" s="10"/>
      <c r="Z70" s="10"/>
      <c r="AA70" s="16"/>
      <c r="AB70" s="17">
        <v>1.78</v>
      </c>
      <c r="AC70" s="17">
        <v>0.74</v>
      </c>
      <c r="AD70" s="17">
        <v>1.1499999999999999</v>
      </c>
      <c r="AE70" s="17">
        <v>-0.24</v>
      </c>
      <c r="AF70" s="17">
        <v>-0.03</v>
      </c>
      <c r="AG70" s="17">
        <v>0.28000000000000003</v>
      </c>
      <c r="AH70" s="17">
        <v>-1.32</v>
      </c>
      <c r="AI70" s="17">
        <v>0.03</v>
      </c>
      <c r="AJ70" s="17">
        <v>0.19</v>
      </c>
      <c r="AK70" s="17">
        <v>0.2</v>
      </c>
      <c r="AL70" s="17">
        <v>1.27</v>
      </c>
      <c r="AM70" s="17">
        <v>1.33</v>
      </c>
    </row>
    <row r="71" spans="1:39">
      <c r="A71" s="47" t="s">
        <v>134</v>
      </c>
      <c r="B71" s="51">
        <v>0.27294025431716074</v>
      </c>
      <c r="C71" s="55">
        <v>0.29922401038938801</v>
      </c>
      <c r="D71" s="55"/>
      <c r="E71" s="51"/>
      <c r="F71" s="51"/>
      <c r="G71" s="55"/>
      <c r="H71" s="55"/>
      <c r="I71" s="51"/>
      <c r="J71" s="51"/>
      <c r="K71" s="17">
        <v>0.33</v>
      </c>
      <c r="L71" s="51"/>
      <c r="M71" s="51"/>
      <c r="N71" s="10"/>
      <c r="O71" s="10"/>
      <c r="P71" s="52">
        <v>7.9634960532739746E-2</v>
      </c>
      <c r="Q71" s="52">
        <v>6.2157357024306456E-2</v>
      </c>
      <c r="R71" s="55"/>
      <c r="S71" s="52"/>
      <c r="T71" s="52"/>
      <c r="U71" s="55"/>
      <c r="V71" s="55"/>
      <c r="W71" s="52"/>
      <c r="X71" s="52"/>
      <c r="Y71" s="10"/>
      <c r="Z71" s="10"/>
      <c r="AA71" s="16"/>
      <c r="AB71" s="17">
        <v>2.48</v>
      </c>
      <c r="AC71" s="17">
        <v>3.42</v>
      </c>
      <c r="AD71" s="17">
        <v>3.58</v>
      </c>
      <c r="AE71" s="17">
        <v>0.1</v>
      </c>
      <c r="AF71" s="17">
        <v>-0.69</v>
      </c>
      <c r="AG71" s="17">
        <v>0.8</v>
      </c>
      <c r="AH71" s="17">
        <v>0.56999999999999995</v>
      </c>
      <c r="AI71" s="17">
        <v>-0.04</v>
      </c>
      <c r="AJ71" s="17">
        <v>0.18</v>
      </c>
      <c r="AK71" s="17">
        <v>0.19</v>
      </c>
      <c r="AL71" s="17">
        <v>1.28</v>
      </c>
      <c r="AM71" s="17">
        <v>1.28</v>
      </c>
    </row>
    <row r="72" spans="1:39">
      <c r="A72" s="47" t="s">
        <v>135</v>
      </c>
      <c r="B72" s="51">
        <v>-0.28906653856578363</v>
      </c>
      <c r="C72" s="55">
        <v>-0.2619806868305149</v>
      </c>
      <c r="D72" s="55"/>
      <c r="E72" s="51"/>
      <c r="F72" s="51"/>
      <c r="G72" s="55"/>
      <c r="H72" s="55"/>
      <c r="I72" s="51"/>
      <c r="J72" s="51"/>
      <c r="K72" s="17">
        <v>0.33</v>
      </c>
      <c r="L72" s="51"/>
      <c r="M72" s="51"/>
      <c r="N72" s="10"/>
      <c r="O72" s="10"/>
      <c r="P72" s="52">
        <v>-9.0180080900554072E-2</v>
      </c>
      <c r="Q72" s="52">
        <v>-6.9036031035470985E-2</v>
      </c>
      <c r="R72" s="55"/>
      <c r="S72" s="52"/>
      <c r="T72" s="52"/>
      <c r="U72" s="55"/>
      <c r="V72" s="55"/>
      <c r="W72" s="52"/>
      <c r="X72" s="52"/>
      <c r="Y72" s="10"/>
      <c r="Z72" s="10"/>
      <c r="AA72" s="16"/>
      <c r="AB72" s="17">
        <v>1.2</v>
      </c>
      <c r="AC72" s="17">
        <v>1.84</v>
      </c>
      <c r="AD72" s="17">
        <v>2.44</v>
      </c>
      <c r="AE72" s="17">
        <v>0.1</v>
      </c>
      <c r="AF72" s="17">
        <v>0.52</v>
      </c>
      <c r="AG72" s="17">
        <v>0.45</v>
      </c>
      <c r="AH72" s="17">
        <v>1.1499999999999999</v>
      </c>
      <c r="AI72" s="17">
        <v>0.26</v>
      </c>
      <c r="AJ72" s="17">
        <v>0.16</v>
      </c>
      <c r="AK72" s="17">
        <v>0.17</v>
      </c>
      <c r="AL72" s="17">
        <v>1.2</v>
      </c>
      <c r="AM72" s="17">
        <v>1.24</v>
      </c>
    </row>
    <row r="73" spans="1:39">
      <c r="A73" s="47" t="s">
        <v>136</v>
      </c>
      <c r="B73" s="51">
        <v>8.78176756981211E-2</v>
      </c>
      <c r="C73" s="55">
        <v>0.10802089491012745</v>
      </c>
      <c r="D73" s="55"/>
      <c r="E73" s="51"/>
      <c r="F73" s="51"/>
      <c r="G73" s="55"/>
      <c r="H73" s="55"/>
      <c r="I73" s="51"/>
      <c r="J73" s="51"/>
      <c r="K73" s="17">
        <v>0.33</v>
      </c>
      <c r="L73" s="51"/>
      <c r="M73" s="51"/>
      <c r="N73" s="10"/>
      <c r="O73" s="10"/>
      <c r="P73" s="52">
        <v>-0.13185355957904141</v>
      </c>
      <c r="Q73" s="52">
        <v>-0.13544042098353276</v>
      </c>
      <c r="R73" s="55"/>
      <c r="S73" s="52"/>
      <c r="T73" s="52"/>
      <c r="U73" s="55"/>
      <c r="V73" s="55"/>
      <c r="W73" s="52"/>
      <c r="X73" s="52"/>
      <c r="Y73" s="10"/>
      <c r="Z73" s="10"/>
      <c r="AA73" s="16"/>
      <c r="AB73" s="17">
        <v>2.7</v>
      </c>
      <c r="AC73" s="17">
        <v>2.91</v>
      </c>
      <c r="AD73" s="17">
        <v>2.78</v>
      </c>
      <c r="AE73" s="17">
        <v>0.03</v>
      </c>
      <c r="AF73" s="17">
        <v>-1.1200000000000001</v>
      </c>
      <c r="AG73" s="17">
        <v>0.76</v>
      </c>
      <c r="AH73" s="17">
        <v>-0.28999999999999998</v>
      </c>
      <c r="AI73" s="17">
        <v>7.0000000000000007E-2</v>
      </c>
      <c r="AJ73" s="17">
        <v>0.18</v>
      </c>
      <c r="AK73" s="17">
        <v>0.2</v>
      </c>
      <c r="AL73" s="17">
        <v>1.34</v>
      </c>
      <c r="AM73" s="17">
        <v>1.27</v>
      </c>
    </row>
    <row r="74" spans="1:39">
      <c r="A74" s="47" t="s">
        <v>137</v>
      </c>
      <c r="B74" s="51">
        <v>-0.209962669925359</v>
      </c>
      <c r="C74" s="55">
        <v>-0.1805213197929246</v>
      </c>
      <c r="D74" s="55"/>
      <c r="E74" s="51"/>
      <c r="F74" s="51"/>
      <c r="G74" s="55"/>
      <c r="H74" s="55"/>
      <c r="I74" s="51"/>
      <c r="J74" s="51"/>
      <c r="K74" s="17">
        <v>0</v>
      </c>
      <c r="L74" s="51"/>
      <c r="M74" s="51"/>
      <c r="N74" s="10"/>
      <c r="O74" s="10"/>
      <c r="P74" s="52">
        <v>0.16759072851016227</v>
      </c>
      <c r="Q74" s="52">
        <v>0.16942701400239146</v>
      </c>
      <c r="R74" s="55"/>
      <c r="S74" s="52"/>
      <c r="T74" s="52"/>
      <c r="U74" s="55"/>
      <c r="V74" s="55"/>
      <c r="W74" s="52"/>
      <c r="X74" s="52"/>
      <c r="Y74" s="10"/>
      <c r="Z74" s="10"/>
      <c r="AA74" s="16"/>
      <c r="AB74" s="17">
        <v>2.61</v>
      </c>
      <c r="AC74" s="17">
        <v>2.3199999999999998</v>
      </c>
      <c r="AD74" s="17">
        <v>2.4300000000000002</v>
      </c>
      <c r="AE74" s="17">
        <v>-0.08</v>
      </c>
      <c r="AF74" s="17">
        <v>-0.37</v>
      </c>
      <c r="AG74" s="17">
        <v>0.55000000000000004</v>
      </c>
      <c r="AH74" s="17">
        <v>-0.24</v>
      </c>
      <c r="AI74" s="17">
        <v>-0.09</v>
      </c>
      <c r="AJ74" s="17">
        <v>0.21</v>
      </c>
      <c r="AK74" s="17">
        <v>0.23</v>
      </c>
      <c r="AL74" s="17">
        <v>1.3</v>
      </c>
      <c r="AM74" s="17">
        <v>1.47</v>
      </c>
    </row>
    <row r="75" spans="1:39">
      <c r="A75" s="47" t="s">
        <v>138</v>
      </c>
      <c r="B75" s="51">
        <v>-0.11278953558261311</v>
      </c>
      <c r="C75" s="55">
        <v>-7.0282802428262917E-2</v>
      </c>
      <c r="D75" s="55"/>
      <c r="E75" s="51"/>
      <c r="F75" s="51"/>
      <c r="G75" s="55"/>
      <c r="H75" s="55"/>
      <c r="I75" s="51"/>
      <c r="J75" s="51"/>
      <c r="K75" s="17">
        <v>0.33</v>
      </c>
      <c r="L75" s="51"/>
      <c r="M75" s="51"/>
      <c r="N75" s="10"/>
      <c r="O75" s="10"/>
      <c r="P75" s="52">
        <v>0.34732060850966145</v>
      </c>
      <c r="Q75" s="52">
        <v>0.35346327881967599</v>
      </c>
      <c r="R75" s="55"/>
      <c r="S75" s="52"/>
      <c r="T75" s="52"/>
      <c r="U75" s="55"/>
      <c r="V75" s="55"/>
      <c r="W75" s="52"/>
      <c r="X75" s="52"/>
      <c r="Y75" s="10"/>
      <c r="Z75" s="10"/>
      <c r="AA75" s="16"/>
      <c r="AB75" s="17">
        <v>1.95</v>
      </c>
      <c r="AC75" s="17">
        <v>2.1</v>
      </c>
      <c r="AD75" s="17">
        <v>2.79</v>
      </c>
      <c r="AE75" s="17">
        <v>0.03</v>
      </c>
      <c r="AF75" s="17">
        <v>0.76</v>
      </c>
      <c r="AG75" s="17">
        <v>0.51</v>
      </c>
      <c r="AH75" s="17">
        <v>0.66</v>
      </c>
      <c r="AI75" s="17">
        <v>0.01</v>
      </c>
      <c r="AJ75" s="17">
        <v>0.17</v>
      </c>
      <c r="AK75" s="17">
        <v>0.2</v>
      </c>
      <c r="AL75" s="17">
        <v>1.32</v>
      </c>
      <c r="AM75" s="17">
        <v>1.21</v>
      </c>
    </row>
    <row r="76" spans="1:39">
      <c r="A76" s="47" t="s">
        <v>139</v>
      </c>
      <c r="B76" s="51">
        <v>8.78176756981211E-2</v>
      </c>
      <c r="C76" s="55">
        <v>0.10802089491012745</v>
      </c>
      <c r="D76" s="55"/>
      <c r="E76" s="51"/>
      <c r="F76" s="51"/>
      <c r="G76" s="55"/>
      <c r="H76" s="55"/>
      <c r="I76" s="51"/>
      <c r="J76" s="51"/>
      <c r="K76" s="17">
        <v>0.33</v>
      </c>
      <c r="L76" s="51"/>
      <c r="M76" s="51"/>
      <c r="N76" s="10"/>
      <c r="O76" s="10"/>
      <c r="P76" s="52">
        <v>-0.13185355957904141</v>
      </c>
      <c r="Q76" s="52">
        <v>-0.13544042098353276</v>
      </c>
      <c r="R76" s="55"/>
      <c r="S76" s="52"/>
      <c r="T76" s="52"/>
      <c r="U76" s="55"/>
      <c r="V76" s="55"/>
      <c r="W76" s="52"/>
      <c r="X76" s="52"/>
      <c r="Y76" s="10"/>
      <c r="Z76" s="10"/>
      <c r="AA76" s="16"/>
      <c r="AB76" s="17">
        <v>0.56000000000000005</v>
      </c>
      <c r="AC76" s="17">
        <v>1.19</v>
      </c>
      <c r="AD76" s="17">
        <v>1.3</v>
      </c>
      <c r="AE76" s="17">
        <v>0.09</v>
      </c>
      <c r="AF76" s="17">
        <v>0.42</v>
      </c>
      <c r="AG76" s="17">
        <v>0.35</v>
      </c>
      <c r="AH76" s="17">
        <v>1.1000000000000001</v>
      </c>
      <c r="AI76" s="17">
        <v>0.05</v>
      </c>
      <c r="AJ76" s="17">
        <v>0.21</v>
      </c>
      <c r="AK76" s="17">
        <v>0.24</v>
      </c>
      <c r="AL76" s="17">
        <v>1.44</v>
      </c>
      <c r="AM76" s="17">
        <v>1.35</v>
      </c>
    </row>
    <row r="77" spans="1:39">
      <c r="A77" s="47" t="s">
        <v>140</v>
      </c>
      <c r="B77" s="51">
        <v>-1.0571665700178445</v>
      </c>
      <c r="C77" s="55">
        <v>-1.0559202814435498</v>
      </c>
      <c r="D77" s="55"/>
      <c r="E77" s="51"/>
      <c r="F77" s="51"/>
      <c r="G77" s="55"/>
      <c r="H77" s="55"/>
      <c r="I77" s="51"/>
      <c r="J77" s="51"/>
      <c r="K77" s="17">
        <v>-0.5</v>
      </c>
      <c r="L77" s="51"/>
      <c r="M77" s="51"/>
      <c r="N77" s="10"/>
      <c r="O77" s="10"/>
      <c r="P77" s="52">
        <v>-0.546638215752693</v>
      </c>
      <c r="Q77" s="52">
        <v>-0.50149254054926118</v>
      </c>
      <c r="R77" s="55"/>
      <c r="S77" s="52"/>
      <c r="T77" s="52"/>
      <c r="U77" s="55"/>
      <c r="V77" s="55"/>
      <c r="W77" s="52"/>
      <c r="X77" s="52"/>
      <c r="Y77" s="10"/>
      <c r="Z77" s="10"/>
      <c r="AA77" s="16"/>
      <c r="AB77" s="17">
        <v>0.99</v>
      </c>
      <c r="AC77" s="17">
        <v>1.62</v>
      </c>
      <c r="AD77" s="17">
        <v>2.25</v>
      </c>
      <c r="AE77" s="17">
        <v>0</v>
      </c>
      <c r="AF77" s="17">
        <v>0.02</v>
      </c>
      <c r="AG77" s="17">
        <v>0.42</v>
      </c>
      <c r="AH77" s="17">
        <v>0.23</v>
      </c>
      <c r="AI77" s="17">
        <v>0.62</v>
      </c>
      <c r="AJ77" s="17">
        <v>0.28000000000000003</v>
      </c>
      <c r="AK77" s="17">
        <v>0.3</v>
      </c>
      <c r="AL77" s="17">
        <v>1.17</v>
      </c>
      <c r="AM77" s="17">
        <v>1.56</v>
      </c>
    </row>
    <row r="78" spans="1:39">
      <c r="A78" s="47" t="s">
        <v>141</v>
      </c>
      <c r="B78" s="51">
        <v>-0.40448732913170232</v>
      </c>
      <c r="C78" s="55">
        <v>-0.36217356389728039</v>
      </c>
      <c r="D78" s="55"/>
      <c r="E78" s="51"/>
      <c r="F78" s="51"/>
      <c r="G78" s="55"/>
      <c r="H78" s="55"/>
      <c r="I78" s="51"/>
      <c r="J78" s="51"/>
      <c r="K78" s="17">
        <v>0</v>
      </c>
      <c r="L78" s="51"/>
      <c r="M78" s="51"/>
      <c r="N78" s="10"/>
      <c r="O78" s="10"/>
      <c r="P78" s="52">
        <v>0.41759618222413553</v>
      </c>
      <c r="Q78" s="52">
        <v>0.4304799613910113</v>
      </c>
      <c r="R78" s="55"/>
      <c r="S78" s="52"/>
      <c r="T78" s="52"/>
      <c r="U78" s="55"/>
      <c r="V78" s="55"/>
      <c r="W78" s="52"/>
      <c r="X78" s="52"/>
      <c r="Y78" s="10"/>
      <c r="Z78" s="10"/>
      <c r="AA78" s="16"/>
      <c r="AB78" s="17">
        <v>-0.09</v>
      </c>
      <c r="AC78" s="17">
        <v>1.03</v>
      </c>
      <c r="AD78" s="17">
        <v>1.22</v>
      </c>
      <c r="AE78" s="17">
        <v>0.14000000000000001</v>
      </c>
      <c r="AF78" s="17">
        <v>0.34</v>
      </c>
      <c r="AG78" s="17">
        <v>0.33</v>
      </c>
      <c r="AH78" s="17">
        <v>1.55</v>
      </c>
      <c r="AI78" s="17">
        <v>0.53</v>
      </c>
      <c r="AJ78" s="17">
        <v>0.2</v>
      </c>
      <c r="AK78" s="17">
        <v>0.22</v>
      </c>
      <c r="AL78" s="17">
        <v>1.27</v>
      </c>
      <c r="AM78" s="17">
        <v>1.1499999999999999</v>
      </c>
    </row>
    <row r="79" spans="1:39">
      <c r="A79" s="47" t="s">
        <v>142</v>
      </c>
      <c r="B79" s="51">
        <v>-0.57468178004048187</v>
      </c>
      <c r="C79" s="55">
        <v>-0.55721999506549769</v>
      </c>
      <c r="D79" s="55"/>
      <c r="E79" s="51"/>
      <c r="F79" s="51"/>
      <c r="G79" s="55"/>
      <c r="H79" s="55"/>
      <c r="I79" s="51"/>
      <c r="J79" s="51"/>
      <c r="K79" s="17">
        <v>0</v>
      </c>
      <c r="L79" s="51"/>
      <c r="M79" s="51"/>
      <c r="N79" s="10"/>
      <c r="O79" s="10"/>
      <c r="P79" s="52">
        <v>-0.24907322156080963</v>
      </c>
      <c r="Q79" s="52">
        <v>-0.21987010087872458</v>
      </c>
      <c r="R79" s="55"/>
      <c r="S79" s="52"/>
      <c r="T79" s="52"/>
      <c r="U79" s="55"/>
      <c r="V79" s="55"/>
      <c r="W79" s="52"/>
      <c r="X79" s="52"/>
      <c r="Y79" s="10"/>
      <c r="Z79" s="10"/>
      <c r="AA79" s="16"/>
      <c r="AB79" s="17">
        <v>-7.0000000000000007E-2</v>
      </c>
      <c r="AC79" s="17">
        <v>0.43</v>
      </c>
      <c r="AD79" s="17">
        <v>1.26</v>
      </c>
      <c r="AE79" s="17">
        <v>0</v>
      </c>
      <c r="AF79" s="17">
        <v>0.12</v>
      </c>
      <c r="AG79" s="17">
        <v>0.21</v>
      </c>
      <c r="AH79" s="17">
        <v>3.46</v>
      </c>
      <c r="AI79" s="17">
        <v>0.33</v>
      </c>
      <c r="AJ79" s="17">
        <v>0.2</v>
      </c>
      <c r="AK79" s="17">
        <v>0.21</v>
      </c>
      <c r="AL79" s="17">
        <v>1.25</v>
      </c>
      <c r="AM79" s="17">
        <v>1.37</v>
      </c>
    </row>
    <row r="80" spans="1:39">
      <c r="A80" s="47" t="s">
        <v>143</v>
      </c>
      <c r="B80" s="51">
        <v>0.36688305540741967</v>
      </c>
      <c r="C80" s="55">
        <v>0.39625245705050538</v>
      </c>
      <c r="D80" s="55"/>
      <c r="E80" s="51"/>
      <c r="F80" s="51"/>
      <c r="G80" s="55"/>
      <c r="H80" s="55"/>
      <c r="I80" s="51"/>
      <c r="J80" s="51"/>
      <c r="K80" s="17">
        <v>0.33</v>
      </c>
      <c r="L80" s="51"/>
      <c r="M80" s="51"/>
      <c r="N80" s="10"/>
      <c r="O80" s="10"/>
      <c r="P80" s="52">
        <v>0.18695749312677798</v>
      </c>
      <c r="Q80" s="52">
        <v>0.16243085631186666</v>
      </c>
      <c r="R80" s="55"/>
      <c r="S80" s="52"/>
      <c r="T80" s="52"/>
      <c r="U80" s="55"/>
      <c r="V80" s="55"/>
      <c r="W80" s="52"/>
      <c r="X80" s="52"/>
      <c r="Y80" s="10"/>
      <c r="Z80" s="10"/>
      <c r="AA80" s="16"/>
      <c r="AB80" s="17">
        <v>0.44</v>
      </c>
      <c r="AC80" s="17">
        <v>1.2</v>
      </c>
      <c r="AD80" s="17">
        <v>1.28</v>
      </c>
      <c r="AE80" s="17">
        <v>0.08</v>
      </c>
      <c r="AF80" s="17">
        <v>-0.95</v>
      </c>
      <c r="AG80" s="17">
        <v>0.36</v>
      </c>
      <c r="AH80" s="17">
        <v>0.9</v>
      </c>
      <c r="AI80" s="17">
        <v>0.39</v>
      </c>
      <c r="AJ80" s="17">
        <v>0.15</v>
      </c>
      <c r="AK80" s="17">
        <v>0.18</v>
      </c>
      <c r="AL80" s="17">
        <v>1.41</v>
      </c>
      <c r="AM80" s="17">
        <v>1.06</v>
      </c>
    </row>
    <row r="81" spans="1:39">
      <c r="A81" s="47" t="s">
        <v>144</v>
      </c>
      <c r="B81" s="51">
        <v>0.47953457385323611</v>
      </c>
      <c r="C81" s="55">
        <v>0.50293149978725837</v>
      </c>
      <c r="D81" s="55"/>
      <c r="E81" s="51"/>
      <c r="F81" s="51"/>
      <c r="G81" s="55"/>
      <c r="H81" s="55"/>
      <c r="I81" s="51"/>
      <c r="J81" s="51"/>
      <c r="K81" s="17">
        <v>0.67</v>
      </c>
      <c r="L81" s="51"/>
      <c r="M81" s="51"/>
      <c r="N81" s="10"/>
      <c r="O81" s="10"/>
      <c r="P81" s="52">
        <v>-0.10009270861560499</v>
      </c>
      <c r="Q81" s="52">
        <v>-0.11746666370038703</v>
      </c>
      <c r="R81" s="55"/>
      <c r="S81" s="52"/>
      <c r="T81" s="52"/>
      <c r="U81" s="55"/>
      <c r="V81" s="55"/>
      <c r="W81" s="52"/>
      <c r="X81" s="52"/>
      <c r="Y81" s="10"/>
      <c r="Z81" s="10"/>
      <c r="AA81" s="16"/>
      <c r="AB81" s="17">
        <v>0.2</v>
      </c>
      <c r="AC81" s="17">
        <v>0.83</v>
      </c>
      <c r="AD81" s="17">
        <v>1.08</v>
      </c>
      <c r="AE81" s="17">
        <v>0.13</v>
      </c>
      <c r="AF81" s="17">
        <v>0.33</v>
      </c>
      <c r="AG81" s="17">
        <v>0.26</v>
      </c>
      <c r="AH81" s="17">
        <v>1.84</v>
      </c>
      <c r="AI81" s="17">
        <v>0.37</v>
      </c>
      <c r="AJ81" s="17">
        <v>0.14000000000000001</v>
      </c>
      <c r="AK81" s="17">
        <v>0.16</v>
      </c>
      <c r="AL81" s="17">
        <v>1.47</v>
      </c>
      <c r="AM81" s="17">
        <v>0.97</v>
      </c>
    </row>
    <row r="82" spans="1:39">
      <c r="A82" s="47" t="s">
        <v>145</v>
      </c>
      <c r="B82" s="51">
        <v>0.85880962648701442</v>
      </c>
      <c r="C82" s="55">
        <v>0.88474149070866792</v>
      </c>
      <c r="D82" s="55"/>
      <c r="E82" s="51"/>
      <c r="F82" s="51"/>
      <c r="G82" s="55"/>
      <c r="H82" s="55"/>
      <c r="I82" s="51"/>
      <c r="J82" s="51"/>
      <c r="K82" s="17">
        <v>0.67</v>
      </c>
      <c r="L82" s="51"/>
      <c r="M82" s="51"/>
      <c r="N82" s="10"/>
      <c r="O82" s="10"/>
      <c r="P82" s="52">
        <v>8.9927655813318963E-2</v>
      </c>
      <c r="Q82" s="52">
        <v>4.5922792212996055E-2</v>
      </c>
      <c r="R82" s="55"/>
      <c r="S82" s="52"/>
      <c r="T82" s="52"/>
      <c r="U82" s="55"/>
      <c r="V82" s="55"/>
      <c r="W82" s="52"/>
      <c r="X82" s="52"/>
      <c r="Y82" s="10"/>
      <c r="Z82" s="10"/>
      <c r="AA82" s="16"/>
      <c r="AB82" s="17">
        <v>2.17</v>
      </c>
      <c r="AC82" s="17">
        <v>1.1200000000000001</v>
      </c>
      <c r="AD82" s="17">
        <v>3.37</v>
      </c>
      <c r="AE82" s="17">
        <v>-0.05</v>
      </c>
      <c r="AF82" s="17">
        <v>-0.17</v>
      </c>
      <c r="AG82" s="17">
        <v>0.36</v>
      </c>
      <c r="AH82" s="17">
        <v>1.03</v>
      </c>
      <c r="AI82" s="17">
        <v>0.46</v>
      </c>
      <c r="AJ82" s="17">
        <v>0.18</v>
      </c>
      <c r="AK82" s="17">
        <v>0.21</v>
      </c>
      <c r="AL82" s="17">
        <v>1.37</v>
      </c>
      <c r="AM82" s="17">
        <v>1.1000000000000001</v>
      </c>
    </row>
    <row r="83" spans="1:39">
      <c r="A83" s="47" t="s">
        <v>146</v>
      </c>
      <c r="B83" s="51">
        <v>-1.257912151984856</v>
      </c>
      <c r="C83" s="55">
        <v>-1.2441228325257663</v>
      </c>
      <c r="D83" s="55"/>
      <c r="E83" s="51"/>
      <c r="F83" s="51"/>
      <c r="G83" s="55"/>
      <c r="H83" s="55"/>
      <c r="I83" s="51"/>
      <c r="J83" s="51"/>
      <c r="K83" s="17">
        <v>-0.67</v>
      </c>
      <c r="L83" s="51"/>
      <c r="M83" s="51"/>
      <c r="N83" s="10"/>
      <c r="O83" s="10"/>
      <c r="P83" s="52">
        <v>-0.21750300530597588</v>
      </c>
      <c r="Q83" s="52">
        <v>-0.16773174384552259</v>
      </c>
      <c r="R83" s="55"/>
      <c r="S83" s="52"/>
      <c r="T83" s="52"/>
      <c r="U83" s="55"/>
      <c r="V83" s="55"/>
      <c r="W83" s="52"/>
      <c r="X83" s="52"/>
      <c r="Y83" s="10"/>
      <c r="Z83" s="10"/>
      <c r="AA83" s="16"/>
      <c r="AB83" s="17">
        <v>7.0000000000000007E-2</v>
      </c>
      <c r="AC83" s="17">
        <v>0.83</v>
      </c>
      <c r="AD83" s="17">
        <v>0.94</v>
      </c>
      <c r="AE83" s="17">
        <v>0.11</v>
      </c>
      <c r="AF83" s="17">
        <v>0.09</v>
      </c>
      <c r="AG83" s="17">
        <v>0.21</v>
      </c>
      <c r="AH83" s="17">
        <v>1.85</v>
      </c>
      <c r="AI83" s="17">
        <v>0.11</v>
      </c>
      <c r="AJ83" s="17">
        <v>0.39</v>
      </c>
      <c r="AK83" s="17">
        <v>0.4</v>
      </c>
      <c r="AL83" s="17">
        <v>1.1200000000000001</v>
      </c>
      <c r="AM83" s="17">
        <v>2.76</v>
      </c>
    </row>
    <row r="84" spans="1:39">
      <c r="A84" s="47" t="s">
        <v>147</v>
      </c>
      <c r="B84" s="51">
        <v>-1.0818654178350682</v>
      </c>
      <c r="C84" s="55">
        <v>-1.042323152151448</v>
      </c>
      <c r="D84" s="55"/>
      <c r="E84" s="51"/>
      <c r="F84" s="51"/>
      <c r="G84" s="55"/>
      <c r="H84" s="55"/>
      <c r="I84" s="51"/>
      <c r="J84" s="51"/>
      <c r="K84" s="17">
        <v>-0.5</v>
      </c>
      <c r="L84" s="51"/>
      <c r="M84" s="51"/>
      <c r="N84" s="10"/>
      <c r="O84" s="10"/>
      <c r="P84" s="52">
        <v>0.38392565473863327</v>
      </c>
      <c r="Q84" s="52">
        <v>0.42371960561906963</v>
      </c>
      <c r="R84" s="55"/>
      <c r="S84" s="52"/>
      <c r="T84" s="52"/>
      <c r="U84" s="55"/>
      <c r="V84" s="55"/>
      <c r="W84" s="52"/>
      <c r="X84" s="52"/>
      <c r="Y84" s="10"/>
      <c r="Z84" s="10"/>
      <c r="AA84" s="16"/>
      <c r="AB84" s="17">
        <v>0.25</v>
      </c>
      <c r="AC84" s="17">
        <v>0.64</v>
      </c>
      <c r="AD84" s="17">
        <v>0.53</v>
      </c>
      <c r="AE84" s="17">
        <v>-7.0000000000000007E-2</v>
      </c>
      <c r="AF84" s="17">
        <v>-0.1</v>
      </c>
      <c r="AG84" s="17">
        <v>0.15</v>
      </c>
      <c r="AH84" s="17">
        <v>-0.67</v>
      </c>
      <c r="AI84" s="17">
        <v>0.18</v>
      </c>
      <c r="AJ84" s="17">
        <v>0.44</v>
      </c>
      <c r="AK84" s="17">
        <v>0.45</v>
      </c>
      <c r="AL84" s="17">
        <v>1.1000000000000001</v>
      </c>
      <c r="AM84" s="17">
        <v>2.6</v>
      </c>
    </row>
    <row r="85" spans="1:39">
      <c r="A85" s="47" t="s">
        <v>148</v>
      </c>
      <c r="B85" s="51">
        <v>-1.0667070212914256</v>
      </c>
      <c r="C85" s="55">
        <v>-1.0562682638124712</v>
      </c>
      <c r="D85" s="55"/>
      <c r="E85" s="51"/>
      <c r="F85" s="51"/>
      <c r="G85" s="55"/>
      <c r="H85" s="55"/>
      <c r="I85" s="51"/>
      <c r="J85" s="51"/>
      <c r="K85" s="17">
        <v>-0.67</v>
      </c>
      <c r="L85" s="51"/>
      <c r="M85" s="51"/>
      <c r="N85" s="10"/>
      <c r="O85" s="10"/>
      <c r="P85" s="52">
        <v>-0.23518319956892436</v>
      </c>
      <c r="Q85" s="52">
        <v>-0.19798471825227229</v>
      </c>
      <c r="R85" s="55"/>
      <c r="S85" s="52"/>
      <c r="T85" s="52"/>
      <c r="U85" s="55"/>
      <c r="V85" s="55"/>
      <c r="W85" s="52"/>
      <c r="X85" s="52"/>
      <c r="Y85" s="10"/>
      <c r="Z85" s="10"/>
      <c r="AA85" s="16"/>
      <c r="AB85" s="17">
        <v>2.0000000000000001E-4</v>
      </c>
      <c r="AC85" s="17">
        <v>0.62</v>
      </c>
      <c r="AD85" s="17">
        <v>0.91</v>
      </c>
      <c r="AE85" s="17">
        <v>0.11</v>
      </c>
      <c r="AF85" s="17">
        <v>7.0000000000000007E-2</v>
      </c>
      <c r="AG85" s="17">
        <v>0.17</v>
      </c>
      <c r="AH85" s="17">
        <v>2.04</v>
      </c>
      <c r="AI85" s="17">
        <v>0.26</v>
      </c>
      <c r="AJ85" s="17">
        <v>0.42</v>
      </c>
      <c r="AK85" s="17">
        <v>0.44</v>
      </c>
      <c r="AL85" s="17">
        <v>1.1100000000000001</v>
      </c>
      <c r="AM85" s="17">
        <v>2.5499999999999998</v>
      </c>
    </row>
    <row r="86" spans="1:39">
      <c r="A86" s="47" t="s">
        <v>149</v>
      </c>
      <c r="B86" s="51">
        <v>-1.0638056270436698</v>
      </c>
      <c r="C86" s="55">
        <v>-1.0435156322256711</v>
      </c>
      <c r="D86" s="55"/>
      <c r="E86" s="51"/>
      <c r="F86" s="51"/>
      <c r="G86" s="55"/>
      <c r="H86" s="55"/>
      <c r="I86" s="51"/>
      <c r="J86" s="51"/>
      <c r="K86" s="17">
        <v>-0.5</v>
      </c>
      <c r="L86" s="51"/>
      <c r="M86" s="51"/>
      <c r="N86" s="10"/>
      <c r="O86" s="10"/>
      <c r="P86" s="52">
        <v>-8.1987696850643332E-2</v>
      </c>
      <c r="Q86" s="52">
        <v>-3.9892594585520857E-2</v>
      </c>
      <c r="R86" s="55"/>
      <c r="S86" s="52"/>
      <c r="T86" s="52"/>
      <c r="U86" s="55"/>
      <c r="V86" s="55"/>
      <c r="W86" s="52"/>
      <c r="X86" s="52"/>
      <c r="Y86" s="10"/>
      <c r="Z86" s="10"/>
      <c r="AA86" s="16"/>
      <c r="AB86" s="17">
        <v>0.24</v>
      </c>
      <c r="AC86" s="17">
        <v>0.89</v>
      </c>
      <c r="AD86" s="17">
        <v>3.78</v>
      </c>
      <c r="AE86" s="17">
        <v>0.24</v>
      </c>
      <c r="AF86" s="17">
        <v>-0.33</v>
      </c>
      <c r="AG86" s="17">
        <v>0.37</v>
      </c>
      <c r="AH86" s="17">
        <v>4.8600000000000003</v>
      </c>
      <c r="AI86" s="17">
        <v>0.22</v>
      </c>
      <c r="AJ86" s="17">
        <v>0.45</v>
      </c>
      <c r="AK86" s="17">
        <v>0.46</v>
      </c>
      <c r="AL86" s="17">
        <v>1.0900000000000001</v>
      </c>
      <c r="AM86" s="17">
        <v>2.65</v>
      </c>
    </row>
    <row r="87" spans="1:39">
      <c r="A87" s="47" t="s">
        <v>150</v>
      </c>
      <c r="B87" s="51">
        <v>-1.0604860985307569</v>
      </c>
      <c r="C87" s="55">
        <v>-1.0497179568346104</v>
      </c>
      <c r="D87" s="55"/>
      <c r="E87" s="51"/>
      <c r="F87" s="51"/>
      <c r="G87" s="55"/>
      <c r="H87" s="55"/>
      <c r="I87" s="51"/>
      <c r="J87" s="51"/>
      <c r="K87" s="17">
        <v>-0.5</v>
      </c>
      <c r="L87" s="51"/>
      <c r="M87" s="51"/>
      <c r="N87" s="10"/>
      <c r="O87" s="10"/>
      <c r="P87" s="52">
        <v>-0.31431295630166817</v>
      </c>
      <c r="Q87" s="52">
        <v>-0.27069256756739102</v>
      </c>
      <c r="R87" s="55"/>
      <c r="S87" s="52"/>
      <c r="T87" s="52"/>
      <c r="U87" s="55"/>
      <c r="V87" s="55"/>
      <c r="W87" s="52"/>
      <c r="X87" s="52"/>
      <c r="Y87" s="10"/>
      <c r="Z87" s="10"/>
      <c r="AA87" s="16"/>
      <c r="AB87" s="17">
        <v>0.82</v>
      </c>
      <c r="AC87" s="17">
        <v>1.04</v>
      </c>
      <c r="AD87" s="17">
        <v>1.26</v>
      </c>
      <c r="AE87" s="17">
        <v>-0.01</v>
      </c>
      <c r="AF87" s="17">
        <v>0.35</v>
      </c>
      <c r="AG87" s="17">
        <v>0.26</v>
      </c>
      <c r="AH87" s="17">
        <v>-0.36</v>
      </c>
      <c r="AI87" s="17">
        <v>0.56999999999999995</v>
      </c>
      <c r="AJ87" s="17">
        <v>0.46</v>
      </c>
      <c r="AK87" s="17">
        <v>0.47</v>
      </c>
      <c r="AL87" s="17">
        <v>1.1299999999999999</v>
      </c>
      <c r="AM87" s="17">
        <v>2.73</v>
      </c>
    </row>
    <row r="88" spans="1:39">
      <c r="A88" s="47" t="s">
        <v>151</v>
      </c>
      <c r="B88" s="51">
        <v>-0.96944469168825387</v>
      </c>
      <c r="C88" s="55">
        <v>-0.96544214176029319</v>
      </c>
      <c r="D88" s="55"/>
      <c r="E88" s="51"/>
      <c r="F88" s="51"/>
      <c r="G88" s="55"/>
      <c r="H88" s="55"/>
      <c r="I88" s="51"/>
      <c r="J88" s="51"/>
      <c r="K88" s="17">
        <v>-0.67</v>
      </c>
      <c r="L88" s="51"/>
      <c r="M88" s="51"/>
      <c r="N88" s="10"/>
      <c r="O88" s="10"/>
      <c r="P88" s="52">
        <v>-0.36018592642591096</v>
      </c>
      <c r="Q88" s="52">
        <v>-0.32851119194658218</v>
      </c>
      <c r="R88" s="55"/>
      <c r="S88" s="52"/>
      <c r="T88" s="52"/>
      <c r="U88" s="55"/>
      <c r="V88" s="55"/>
      <c r="W88" s="52"/>
      <c r="X88" s="52"/>
      <c r="Y88" s="10"/>
      <c r="Z88" s="10"/>
      <c r="AA88" s="16"/>
      <c r="AB88" s="17">
        <v>-0.03</v>
      </c>
      <c r="AC88" s="17">
        <v>0.93</v>
      </c>
      <c r="AD88" s="17">
        <v>1.68</v>
      </c>
      <c r="AE88" s="17">
        <v>0.31</v>
      </c>
      <c r="AF88" s="17">
        <v>-1.72</v>
      </c>
      <c r="AG88" s="17">
        <v>0.28000000000000003</v>
      </c>
      <c r="AH88" s="17">
        <v>1.64</v>
      </c>
      <c r="AI88" s="17">
        <v>0.21</v>
      </c>
      <c r="AJ88" s="17">
        <v>0.47</v>
      </c>
      <c r="AK88" s="17">
        <v>0.47</v>
      </c>
      <c r="AL88" s="17">
        <v>1.07</v>
      </c>
      <c r="AM88" s="17">
        <v>2.71</v>
      </c>
    </row>
    <row r="89" spans="1:39">
      <c r="A89" s="47" t="s">
        <v>152</v>
      </c>
      <c r="B89" s="51">
        <v>-1.0727895733658164</v>
      </c>
      <c r="C89" s="55">
        <v>-1.0529197170465057</v>
      </c>
      <c r="D89" s="55"/>
      <c r="E89" s="51"/>
      <c r="F89" s="51"/>
      <c r="G89" s="55"/>
      <c r="H89" s="55"/>
      <c r="I89" s="51"/>
      <c r="J89" s="51"/>
      <c r="K89" s="17">
        <v>-0.67</v>
      </c>
      <c r="L89" s="51"/>
      <c r="M89" s="51"/>
      <c r="N89" s="10"/>
      <c r="O89" s="10"/>
      <c r="P89" s="52">
        <v>-6.0144851941947297E-3</v>
      </c>
      <c r="Q89" s="52">
        <v>2.9866034162316618E-2</v>
      </c>
      <c r="R89" s="55"/>
      <c r="S89" s="52"/>
      <c r="T89" s="52"/>
      <c r="U89" s="55"/>
      <c r="V89" s="55"/>
      <c r="W89" s="52"/>
      <c r="X89" s="52"/>
      <c r="Y89" s="10"/>
      <c r="Z89" s="10"/>
      <c r="AA89" s="16"/>
      <c r="AB89" s="17">
        <v>0.57999999999999996</v>
      </c>
      <c r="AC89" s="17">
        <v>0.88</v>
      </c>
      <c r="AD89" s="17">
        <v>0.81</v>
      </c>
      <c r="AE89" s="17">
        <v>-0.15</v>
      </c>
      <c r="AF89" s="17">
        <v>0.26</v>
      </c>
      <c r="AG89" s="17">
        <v>0.21</v>
      </c>
      <c r="AH89" s="17">
        <v>-0.28999999999999998</v>
      </c>
      <c r="AI89" s="17">
        <v>0.05</v>
      </c>
      <c r="AJ89" s="17">
        <v>0.39</v>
      </c>
      <c r="AK89" s="17">
        <v>0.4</v>
      </c>
      <c r="AL89" s="17">
        <v>1.1200000000000001</v>
      </c>
      <c r="AM89" s="17">
        <v>2.57</v>
      </c>
    </row>
    <row r="90" spans="1:39">
      <c r="A90" s="47" t="s">
        <v>153</v>
      </c>
      <c r="B90" s="51">
        <v>-1.2485100713975523</v>
      </c>
      <c r="C90" s="55">
        <v>-1.2536737039006711</v>
      </c>
      <c r="D90" s="55"/>
      <c r="E90" s="51"/>
      <c r="F90" s="51"/>
      <c r="G90" s="55"/>
      <c r="H90" s="55"/>
      <c r="I90" s="51"/>
      <c r="J90" s="51"/>
      <c r="K90" s="17">
        <v>-0.67</v>
      </c>
      <c r="L90" s="51"/>
      <c r="M90" s="51"/>
      <c r="N90" s="10"/>
      <c r="O90" s="10"/>
      <c r="P90" s="52">
        <v>-0.67899697913173029</v>
      </c>
      <c r="Q90" s="52">
        <v>-0.6263824692419816</v>
      </c>
      <c r="R90" s="55"/>
      <c r="S90" s="52"/>
      <c r="T90" s="52"/>
      <c r="U90" s="55"/>
      <c r="V90" s="55"/>
      <c r="W90" s="52"/>
      <c r="X90" s="52"/>
      <c r="Y90" s="10"/>
      <c r="Z90" s="10"/>
      <c r="AA90" s="16"/>
      <c r="AB90" s="17">
        <v>0.5</v>
      </c>
      <c r="AC90" s="17">
        <v>0.93</v>
      </c>
      <c r="AD90" s="17">
        <v>0.82</v>
      </c>
      <c r="AE90" s="17">
        <v>0.04</v>
      </c>
      <c r="AF90" s="17">
        <v>0.04</v>
      </c>
      <c r="AG90" s="17">
        <v>0.23</v>
      </c>
      <c r="AH90" s="17">
        <v>0.03</v>
      </c>
      <c r="AI90" s="17">
        <v>0.2</v>
      </c>
      <c r="AJ90" s="17">
        <v>0.43</v>
      </c>
      <c r="AK90" s="17">
        <v>0.44</v>
      </c>
      <c r="AL90" s="17">
        <v>1.0900000000000001</v>
      </c>
      <c r="AM90" s="17">
        <v>2.76</v>
      </c>
    </row>
    <row r="91" spans="1:39">
      <c r="A91" s="47" t="s">
        <v>154</v>
      </c>
      <c r="B91" s="51">
        <v>-1.4490726850480735</v>
      </c>
      <c r="C91" s="55">
        <v>-1.4416835988953034</v>
      </c>
      <c r="D91" s="55"/>
      <c r="E91" s="51"/>
      <c r="F91" s="51"/>
      <c r="G91" s="55"/>
      <c r="H91" s="55"/>
      <c r="I91" s="51"/>
      <c r="J91" s="51"/>
      <c r="K91" s="17">
        <v>-0.83499999999999996</v>
      </c>
      <c r="L91" s="51"/>
      <c r="M91" s="51"/>
      <c r="N91" s="10"/>
      <c r="O91" s="10"/>
      <c r="P91" s="52">
        <v>-0.35218911447127033</v>
      </c>
      <c r="Q91" s="52">
        <v>-0.29476013869457018</v>
      </c>
      <c r="R91" s="55"/>
      <c r="S91" s="52"/>
      <c r="T91" s="52"/>
      <c r="U91" s="55"/>
      <c r="V91" s="55"/>
      <c r="W91" s="52"/>
      <c r="X91" s="52"/>
      <c r="Y91" s="10"/>
      <c r="Z91" s="10"/>
      <c r="AA91" s="16"/>
      <c r="AB91" s="17">
        <v>0.75</v>
      </c>
      <c r="AC91" s="17">
        <v>0.94</v>
      </c>
      <c r="AD91" s="17">
        <v>2.36</v>
      </c>
      <c r="AE91" s="17">
        <v>-0.11</v>
      </c>
      <c r="AF91" s="17">
        <v>0.03</v>
      </c>
      <c r="AG91" s="17">
        <v>0.33</v>
      </c>
      <c r="AH91" s="17">
        <v>2.71</v>
      </c>
      <c r="AI91" s="17">
        <v>0.06</v>
      </c>
      <c r="AJ91" s="17">
        <v>0.42</v>
      </c>
      <c r="AK91" s="17">
        <v>0.43</v>
      </c>
      <c r="AL91" s="17">
        <v>1.1000000000000001</v>
      </c>
      <c r="AM91" s="17">
        <v>2.4900000000000002</v>
      </c>
    </row>
    <row r="92" spans="1:39">
      <c r="A92" s="47" t="s">
        <v>155</v>
      </c>
      <c r="B92" s="51">
        <v>-0.78128234813518116</v>
      </c>
      <c r="C92" s="55">
        <v>-0.75158754095040647</v>
      </c>
      <c r="D92" s="55"/>
      <c r="E92" s="51"/>
      <c r="F92" s="51"/>
      <c r="G92" s="55"/>
      <c r="H92" s="55"/>
      <c r="I92" s="51"/>
      <c r="J92" s="51"/>
      <c r="K92" s="17">
        <v>-0.33</v>
      </c>
      <c r="L92" s="51"/>
      <c r="M92" s="51"/>
      <c r="N92" s="10"/>
      <c r="O92" s="10"/>
      <c r="P92" s="52">
        <v>0.15453705404613699</v>
      </c>
      <c r="Q92" s="52">
        <v>0.18232161282747864</v>
      </c>
      <c r="R92" s="55"/>
      <c r="S92" s="52"/>
      <c r="T92" s="52"/>
      <c r="U92" s="55"/>
      <c r="V92" s="55"/>
      <c r="W92" s="52"/>
      <c r="X92" s="52"/>
      <c r="Y92" s="10"/>
      <c r="Z92" s="10"/>
      <c r="AA92" s="16"/>
      <c r="AB92" s="17">
        <v>1.06</v>
      </c>
      <c r="AC92" s="17">
        <v>1.19</v>
      </c>
      <c r="AD92" s="17">
        <v>2.75</v>
      </c>
      <c r="AE92" s="17">
        <v>0.02</v>
      </c>
      <c r="AF92" s="17">
        <v>-1.46</v>
      </c>
      <c r="AG92" s="17">
        <v>0.38</v>
      </c>
      <c r="AH92" s="17">
        <v>2.25</v>
      </c>
      <c r="AI92" s="17">
        <v>0.1</v>
      </c>
      <c r="AJ92" s="17">
        <v>0.42</v>
      </c>
      <c r="AK92" s="17">
        <v>0.43</v>
      </c>
      <c r="AL92" s="17">
        <v>1.1000000000000001</v>
      </c>
      <c r="AM92" s="17">
        <v>2.68</v>
      </c>
    </row>
    <row r="93" spans="1:39">
      <c r="A93" s="47" t="s">
        <v>156</v>
      </c>
      <c r="B93" s="51">
        <v>-0.98160979583703578</v>
      </c>
      <c r="C93" s="55">
        <v>-0.95874504822836237</v>
      </c>
      <c r="D93" s="55"/>
      <c r="E93" s="51"/>
      <c r="F93" s="51"/>
      <c r="G93" s="55"/>
      <c r="H93" s="55"/>
      <c r="I93" s="51"/>
      <c r="J93" s="51"/>
      <c r="K93" s="17">
        <v>-0.67</v>
      </c>
      <c r="L93" s="51"/>
      <c r="M93" s="51"/>
      <c r="N93" s="10"/>
      <c r="O93" s="10"/>
      <c r="P93" s="52">
        <v>9.8151502323548245E-2</v>
      </c>
      <c r="Q93" s="52">
        <v>0.12719031288259566</v>
      </c>
      <c r="R93" s="55"/>
      <c r="S93" s="52"/>
      <c r="T93" s="52"/>
      <c r="U93" s="55"/>
      <c r="V93" s="55"/>
      <c r="W93" s="52"/>
      <c r="X93" s="52"/>
      <c r="Y93" s="10"/>
      <c r="Z93" s="10"/>
      <c r="AA93" s="16"/>
      <c r="AB93" s="17">
        <v>-0.09</v>
      </c>
      <c r="AC93" s="17">
        <v>3.79</v>
      </c>
      <c r="AD93" s="17">
        <v>3.59</v>
      </c>
      <c r="AE93" s="17">
        <v>0.28000000000000003</v>
      </c>
      <c r="AF93" s="17">
        <v>-2.34</v>
      </c>
      <c r="AG93" s="17">
        <v>1.0900000000000001</v>
      </c>
      <c r="AH93" s="17">
        <v>1.96</v>
      </c>
      <c r="AI93" s="17">
        <v>0.97</v>
      </c>
      <c r="AJ93" s="17">
        <v>0.52</v>
      </c>
      <c r="AK93" s="17">
        <v>0.54</v>
      </c>
      <c r="AL93" s="17">
        <v>1.1499999999999999</v>
      </c>
      <c r="AM93" s="17">
        <v>2.73</v>
      </c>
    </row>
    <row r="94" spans="1:39">
      <c r="A94" s="47" t="s">
        <v>157</v>
      </c>
      <c r="B94" s="51">
        <v>-0.96364190319274257</v>
      </c>
      <c r="C94" s="55">
        <v>-0.93993687858669306</v>
      </c>
      <c r="D94" s="55"/>
      <c r="E94" s="51"/>
      <c r="F94" s="51"/>
      <c r="G94" s="55"/>
      <c r="H94" s="55"/>
      <c r="I94" s="51"/>
      <c r="J94" s="51"/>
      <c r="K94" s="17">
        <v>-0.33</v>
      </c>
      <c r="L94" s="51"/>
      <c r="M94" s="51"/>
      <c r="N94" s="10"/>
      <c r="O94" s="10"/>
      <c r="P94" s="52">
        <v>-5.379492098934896E-2</v>
      </c>
      <c r="Q94" s="52">
        <v>-1.2326944613079371E-2</v>
      </c>
      <c r="R94" s="55"/>
      <c r="S94" s="52"/>
      <c r="T94" s="52"/>
      <c r="U94" s="55"/>
      <c r="V94" s="55"/>
      <c r="W94" s="52"/>
      <c r="X94" s="52"/>
      <c r="Y94" s="10"/>
      <c r="Z94" s="10"/>
      <c r="AA94" s="16"/>
      <c r="AB94" s="17">
        <v>0.08</v>
      </c>
      <c r="AC94" s="17">
        <v>0.55000000000000004</v>
      </c>
      <c r="AD94" s="17">
        <v>0.48</v>
      </c>
      <c r="AE94" s="17">
        <v>0.19</v>
      </c>
      <c r="AF94" s="17">
        <v>-0.25</v>
      </c>
      <c r="AG94" s="17">
        <v>0.17</v>
      </c>
      <c r="AH94" s="17">
        <v>1.02</v>
      </c>
      <c r="AI94" s="17">
        <v>0.42</v>
      </c>
      <c r="AJ94" s="17">
        <v>0.17</v>
      </c>
      <c r="AK94" s="17">
        <v>0.2</v>
      </c>
      <c r="AL94" s="17">
        <v>1.25</v>
      </c>
      <c r="AM94" s="17">
        <v>0.67</v>
      </c>
    </row>
    <row r="95" spans="1:39">
      <c r="A95" s="47" t="s">
        <v>158</v>
      </c>
      <c r="B95" s="51">
        <v>0.1789974532269018</v>
      </c>
      <c r="C95" s="55">
        <v>0.20219556372827072</v>
      </c>
      <c r="D95" s="55"/>
      <c r="E95" s="51"/>
      <c r="F95" s="51"/>
      <c r="G95" s="55"/>
      <c r="H95" s="55"/>
      <c r="I95" s="51"/>
      <c r="J95" s="51"/>
      <c r="K95" s="17">
        <v>0.33</v>
      </c>
      <c r="L95" s="51"/>
      <c r="M95" s="51"/>
      <c r="N95" s="10"/>
      <c r="O95" s="10"/>
      <c r="P95" s="52">
        <v>-2.7687572061298439E-2</v>
      </c>
      <c r="Q95" s="52">
        <v>-3.811614226325373E-2</v>
      </c>
      <c r="R95" s="55"/>
      <c r="S95" s="52"/>
      <c r="T95" s="52"/>
      <c r="U95" s="55"/>
      <c r="V95" s="55"/>
      <c r="W95" s="52"/>
      <c r="X95" s="52"/>
      <c r="Y95" s="10"/>
      <c r="Z95" s="10"/>
      <c r="AA95" s="16"/>
      <c r="AB95" s="17">
        <v>0</v>
      </c>
      <c r="AC95" s="17">
        <v>0.83</v>
      </c>
      <c r="AD95" s="17">
        <v>0.71</v>
      </c>
      <c r="AE95" s="17">
        <v>0.26</v>
      </c>
      <c r="AF95" s="17">
        <v>-0.55000000000000004</v>
      </c>
      <c r="AG95" s="17">
        <v>0.28000000000000003</v>
      </c>
      <c r="AH95" s="17">
        <v>1.21</v>
      </c>
      <c r="AI95" s="17">
        <v>0.26</v>
      </c>
      <c r="AJ95" s="17">
        <v>7.0000000000000007E-2</v>
      </c>
      <c r="AK95" s="17">
        <v>0.13</v>
      </c>
      <c r="AL95" s="17">
        <v>1.39</v>
      </c>
      <c r="AM95" s="17">
        <v>0.36</v>
      </c>
    </row>
    <row r="96" spans="1:39">
      <c r="A96" s="47" t="s">
        <v>159</v>
      </c>
      <c r="B96" s="51">
        <v>-0.48958455458609201</v>
      </c>
      <c r="C96" s="55">
        <v>-0.45969677948138904</v>
      </c>
      <c r="D96" s="55"/>
      <c r="E96" s="51"/>
      <c r="F96" s="51"/>
      <c r="G96" s="55"/>
      <c r="H96" s="55"/>
      <c r="I96" s="51"/>
      <c r="J96" s="51"/>
      <c r="K96" s="17">
        <v>0</v>
      </c>
      <c r="L96" s="51"/>
      <c r="M96" s="51"/>
      <c r="N96" s="10"/>
      <c r="O96" s="10"/>
      <c r="P96" s="52">
        <v>8.4261480331662919E-2</v>
      </c>
      <c r="Q96" s="52">
        <v>0.10530493025614335</v>
      </c>
      <c r="R96" s="55"/>
      <c r="S96" s="52"/>
      <c r="T96" s="52"/>
      <c r="U96" s="55"/>
      <c r="V96" s="55"/>
      <c r="W96" s="52"/>
      <c r="X96" s="52"/>
      <c r="Y96" s="10"/>
      <c r="Z96" s="10"/>
      <c r="AA96" s="16"/>
      <c r="AB96" s="17">
        <v>0.1</v>
      </c>
      <c r="AC96" s="17">
        <v>0.7</v>
      </c>
      <c r="AD96" s="17">
        <v>0.81</v>
      </c>
      <c r="AE96" s="17">
        <v>0.19</v>
      </c>
      <c r="AF96" s="17">
        <v>-0.03</v>
      </c>
      <c r="AG96" s="17">
        <v>0.21</v>
      </c>
      <c r="AH96" s="17">
        <v>1.8</v>
      </c>
      <c r="AI96" s="17">
        <v>0.28999999999999998</v>
      </c>
      <c r="AJ96" s="17">
        <v>0.11</v>
      </c>
      <c r="AK96" s="17">
        <v>0.14000000000000001</v>
      </c>
      <c r="AL96" s="17">
        <v>1.36</v>
      </c>
      <c r="AM96" s="17">
        <v>0.69</v>
      </c>
    </row>
    <row r="97" spans="1:39">
      <c r="A97" s="47" t="s">
        <v>160</v>
      </c>
      <c r="B97" s="51">
        <v>-0.30118704508435257</v>
      </c>
      <c r="C97" s="55">
        <v>-0.26498979095482594</v>
      </c>
      <c r="D97" s="55"/>
      <c r="E97" s="51"/>
      <c r="F97" s="51"/>
      <c r="G97" s="55"/>
      <c r="H97" s="55"/>
      <c r="I97" s="51"/>
      <c r="J97" s="51"/>
      <c r="K97" s="17">
        <v>0.16500000000000001</v>
      </c>
      <c r="L97" s="51"/>
      <c r="M97" s="51"/>
      <c r="N97" s="10"/>
      <c r="O97" s="10"/>
      <c r="P97" s="52">
        <v>0.21579104442066221</v>
      </c>
      <c r="Q97" s="52">
        <v>0.22938410453790969</v>
      </c>
      <c r="R97" s="55"/>
      <c r="S97" s="52"/>
      <c r="T97" s="52"/>
      <c r="U97" s="55"/>
      <c r="V97" s="55"/>
      <c r="W97" s="52"/>
      <c r="X97" s="52"/>
      <c r="Y97" s="10"/>
      <c r="Z97" s="10"/>
      <c r="AA97" s="16"/>
      <c r="AB97" s="17">
        <v>0.72</v>
      </c>
      <c r="AC97" s="17">
        <v>0.61</v>
      </c>
      <c r="AD97" s="17">
        <v>0.72</v>
      </c>
      <c r="AE97" s="17">
        <v>8.0000000000000002E-3</v>
      </c>
      <c r="AF97" s="17">
        <v>0.16</v>
      </c>
      <c r="AG97" s="17">
        <v>0.19</v>
      </c>
      <c r="AH97" s="17">
        <v>-0.36</v>
      </c>
      <c r="AI97" s="17">
        <v>0.26</v>
      </c>
      <c r="AJ97" s="17">
        <v>0.11</v>
      </c>
      <c r="AK97" s="17">
        <v>0.14000000000000001</v>
      </c>
      <c r="AL97" s="17">
        <v>1.59</v>
      </c>
      <c r="AM97" s="17">
        <v>0.7</v>
      </c>
    </row>
    <row r="98" spans="1:39">
      <c r="A98" s="47" t="s">
        <v>161</v>
      </c>
      <c r="B98" s="51">
        <v>-0.39232222498292041</v>
      </c>
      <c r="C98" s="55">
        <v>-0.36887065742921116</v>
      </c>
      <c r="D98" s="55"/>
      <c r="E98" s="51"/>
      <c r="F98" s="51"/>
      <c r="G98" s="55"/>
      <c r="H98" s="55"/>
      <c r="I98" s="51"/>
      <c r="J98" s="51"/>
      <c r="K98" s="17">
        <v>0</v>
      </c>
      <c r="L98" s="51"/>
      <c r="M98" s="51"/>
      <c r="N98" s="10"/>
      <c r="O98" s="10"/>
      <c r="P98" s="52">
        <v>-4.0741246525323682E-2</v>
      </c>
      <c r="Q98" s="52">
        <v>-2.5221543438166572E-2</v>
      </c>
      <c r="R98" s="55"/>
      <c r="S98" s="52"/>
      <c r="T98" s="52"/>
      <c r="U98" s="55"/>
      <c r="V98" s="55"/>
      <c r="W98" s="52"/>
      <c r="X98" s="52"/>
      <c r="Y98" s="10"/>
      <c r="Z98" s="10"/>
      <c r="AA98" s="16"/>
      <c r="AB98" s="17">
        <v>0.17</v>
      </c>
      <c r="AC98" s="17">
        <v>0.9</v>
      </c>
      <c r="AD98" s="17">
        <v>0.97</v>
      </c>
      <c r="AE98" s="17">
        <v>0.15</v>
      </c>
      <c r="AF98" s="17">
        <v>-0.22</v>
      </c>
      <c r="AG98" s="17">
        <v>0.25</v>
      </c>
      <c r="AH98" s="17">
        <v>1.55</v>
      </c>
      <c r="AI98" s="17">
        <v>0.2</v>
      </c>
      <c r="AJ98" s="17">
        <v>0.09</v>
      </c>
      <c r="AK98" s="17">
        <v>0.12</v>
      </c>
      <c r="AL98" s="17">
        <v>1.59</v>
      </c>
      <c r="AM98" s="17">
        <v>0.78</v>
      </c>
    </row>
    <row r="99" spans="1:39">
      <c r="A99" s="5" t="s">
        <v>162</v>
      </c>
      <c r="B99" s="58">
        <v>8.1779721253943061E-2</v>
      </c>
      <c r="C99" s="55">
        <v>0.10166324401985094</v>
      </c>
      <c r="D99" s="55"/>
      <c r="E99" s="58"/>
      <c r="F99" s="51"/>
      <c r="G99" s="55"/>
      <c r="H99" s="55"/>
      <c r="I99" s="58"/>
      <c r="J99" s="51"/>
      <c r="K99" s="59">
        <v>0.16500000000000001</v>
      </c>
      <c r="L99" s="58"/>
      <c r="M99" s="51"/>
      <c r="N99" s="10"/>
      <c r="O99" s="10"/>
      <c r="P99" s="52">
        <v>-5.5051148632554732E-2</v>
      </c>
      <c r="Q99" s="52">
        <v>-6.487103782474106E-2</v>
      </c>
      <c r="R99" s="55"/>
      <c r="S99" s="52"/>
      <c r="T99" s="52"/>
      <c r="U99" s="55"/>
      <c r="V99" s="55"/>
      <c r="W99" s="52"/>
      <c r="X99" s="52"/>
      <c r="Y99" s="10"/>
      <c r="Z99" s="10"/>
      <c r="AA99" s="16"/>
      <c r="AB99" s="17">
        <v>-0.09</v>
      </c>
      <c r="AC99" s="17">
        <v>0.32</v>
      </c>
      <c r="AD99" s="17">
        <v>0.46</v>
      </c>
      <c r="AE99" s="17">
        <v>0.14000000000000001</v>
      </c>
      <c r="AF99" s="17">
        <v>-0.03</v>
      </c>
      <c r="AG99" s="17">
        <v>0.1</v>
      </c>
      <c r="AH99" s="17">
        <v>3</v>
      </c>
      <c r="AI99" s="17">
        <v>0.31</v>
      </c>
      <c r="AJ99" s="17">
        <v>0.15</v>
      </c>
      <c r="AK99" s="17">
        <v>0.17</v>
      </c>
      <c r="AL99" s="17">
        <v>1.32</v>
      </c>
      <c r="AM99" s="17">
        <v>0.87</v>
      </c>
    </row>
    <row r="100" spans="1:39">
      <c r="A100" s="47" t="s">
        <v>163</v>
      </c>
      <c r="B100" s="51">
        <v>8.1735123623730158E-2</v>
      </c>
      <c r="C100" s="55">
        <v>0.11136944167609283</v>
      </c>
      <c r="D100" s="55"/>
      <c r="E100" s="51"/>
      <c r="F100" s="51"/>
      <c r="G100" s="55"/>
      <c r="H100" s="55"/>
      <c r="I100" s="51"/>
      <c r="J100" s="51"/>
      <c r="K100" s="17">
        <v>0.33</v>
      </c>
      <c r="L100" s="51"/>
      <c r="M100" s="51"/>
      <c r="N100" s="10"/>
      <c r="O100" s="10"/>
      <c r="P100" s="52">
        <v>9.7315154795688197E-2</v>
      </c>
      <c r="Q100" s="52">
        <v>9.2410331431056189E-2</v>
      </c>
      <c r="R100" s="55"/>
      <c r="S100" s="52"/>
      <c r="T100" s="52"/>
      <c r="U100" s="55"/>
      <c r="V100" s="55"/>
      <c r="W100" s="52"/>
      <c r="X100" s="52"/>
      <c r="Y100" s="10"/>
      <c r="Z100" s="10"/>
      <c r="AA100" s="16"/>
      <c r="AB100" s="17">
        <v>0.02</v>
      </c>
      <c r="AC100" s="17">
        <v>1.1200000000000001</v>
      </c>
      <c r="AD100" s="17">
        <v>1.17</v>
      </c>
      <c r="AE100" s="17">
        <v>0.3</v>
      </c>
      <c r="AF100" s="17">
        <v>0.22</v>
      </c>
      <c r="AG100" s="17">
        <v>0.38</v>
      </c>
      <c r="AH100" s="17">
        <v>1.25</v>
      </c>
      <c r="AI100" s="17">
        <v>0.31</v>
      </c>
      <c r="AJ100" s="17">
        <v>0.12</v>
      </c>
      <c r="AK100" s="17">
        <v>0.15</v>
      </c>
      <c r="AL100" s="17">
        <v>1.41</v>
      </c>
      <c r="AM100" s="17">
        <v>0.67</v>
      </c>
    </row>
    <row r="101" spans="1:39">
      <c r="A101" s="47" t="s">
        <v>164</v>
      </c>
      <c r="B101" s="51">
        <v>-0.19779756577657709</v>
      </c>
      <c r="C101" s="55">
        <v>-0.18721841332485539</v>
      </c>
      <c r="D101" s="55"/>
      <c r="E101" s="51"/>
      <c r="F101" s="51"/>
      <c r="G101" s="55"/>
      <c r="H101" s="55"/>
      <c r="I101" s="51"/>
      <c r="J101" s="51"/>
      <c r="K101" s="17">
        <v>0</v>
      </c>
      <c r="L101" s="51"/>
      <c r="M101" s="51"/>
      <c r="N101" s="10"/>
      <c r="O101" s="10"/>
      <c r="P101" s="52">
        <v>-0.29074670023929694</v>
      </c>
      <c r="Q101" s="52">
        <v>-0.28627449082678641</v>
      </c>
      <c r="R101" s="55"/>
      <c r="S101" s="52"/>
      <c r="T101" s="52"/>
      <c r="U101" s="55"/>
      <c r="V101" s="55"/>
      <c r="W101" s="52"/>
      <c r="X101" s="52"/>
      <c r="Y101" s="10"/>
      <c r="Z101" s="10"/>
      <c r="AA101" s="16"/>
      <c r="AB101" s="17">
        <v>0.14000000000000001</v>
      </c>
      <c r="AC101" s="17">
        <v>1.04</v>
      </c>
      <c r="AD101" s="17">
        <v>1.02</v>
      </c>
      <c r="AE101" s="17">
        <v>0.13</v>
      </c>
      <c r="AF101" s="17">
        <v>-0.02</v>
      </c>
      <c r="AG101" s="17">
        <v>0.28999999999999998</v>
      </c>
      <c r="AH101" s="17">
        <v>1.41</v>
      </c>
      <c r="AI101" s="17">
        <v>0.3</v>
      </c>
      <c r="AJ101" s="17">
        <v>0.13</v>
      </c>
      <c r="AK101" s="17">
        <v>0.16</v>
      </c>
      <c r="AL101" s="17">
        <v>1.37</v>
      </c>
      <c r="AM101" s="17">
        <v>0.71</v>
      </c>
    </row>
    <row r="102" spans="1:39">
      <c r="A102" s="47" t="s">
        <v>165</v>
      </c>
      <c r="B102" s="51">
        <v>0.1789974532269018</v>
      </c>
      <c r="C102" s="55">
        <v>0.20219556372827072</v>
      </c>
      <c r="D102" s="55"/>
      <c r="E102" s="51"/>
      <c r="F102" s="51"/>
      <c r="G102" s="55"/>
      <c r="H102" s="55"/>
      <c r="I102" s="51"/>
      <c r="J102" s="51"/>
      <c r="K102" s="17">
        <v>0.33</v>
      </c>
      <c r="L102" s="51"/>
      <c r="M102" s="51"/>
      <c r="N102" s="10"/>
      <c r="O102" s="10"/>
      <c r="P102" s="52">
        <v>-2.7687572061298439E-2</v>
      </c>
      <c r="Q102" s="52">
        <v>-3.811614226325373E-2</v>
      </c>
      <c r="R102" s="55"/>
      <c r="S102" s="52"/>
      <c r="T102" s="52"/>
      <c r="U102" s="55"/>
      <c r="V102" s="55"/>
      <c r="W102" s="52"/>
      <c r="X102" s="52"/>
      <c r="Y102" s="10"/>
      <c r="Z102" s="10"/>
      <c r="AA102" s="16"/>
      <c r="AB102" s="17">
        <v>1.08</v>
      </c>
      <c r="AC102" s="17">
        <v>0.92</v>
      </c>
      <c r="AD102" s="17">
        <v>1.1499999999999999</v>
      </c>
      <c r="AE102" s="17">
        <v>0.09</v>
      </c>
      <c r="AF102" s="17">
        <v>0</v>
      </c>
      <c r="AG102" s="17">
        <v>0.28000000000000003</v>
      </c>
      <c r="AH102" s="17">
        <v>0.56999999999999995</v>
      </c>
      <c r="AI102" s="17">
        <v>0.39</v>
      </c>
      <c r="AJ102" s="17">
        <v>0.09</v>
      </c>
      <c r="AK102" s="17">
        <v>0.14000000000000001</v>
      </c>
      <c r="AL102" s="17">
        <v>1.63</v>
      </c>
      <c r="AM102" s="17">
        <v>0.83</v>
      </c>
    </row>
    <row r="103" spans="1:39">
      <c r="A103" s="47" t="s">
        <v>166</v>
      </c>
      <c r="B103" s="51">
        <v>0.27294025431716074</v>
      </c>
      <c r="C103" s="55">
        <v>0.29922401038938801</v>
      </c>
      <c r="D103" s="55"/>
      <c r="E103" s="51"/>
      <c r="F103" s="51"/>
      <c r="G103" s="55"/>
      <c r="H103" s="55"/>
      <c r="I103" s="51"/>
      <c r="J103" s="51"/>
      <c r="K103" s="17">
        <v>0.33</v>
      </c>
      <c r="L103" s="51"/>
      <c r="M103" s="51"/>
      <c r="N103" s="10"/>
      <c r="O103" s="10"/>
      <c r="P103" s="52">
        <v>7.9634960532739746E-2</v>
      </c>
      <c r="Q103" s="52">
        <v>6.2157357024306456E-2</v>
      </c>
      <c r="R103" s="55"/>
      <c r="S103" s="52"/>
      <c r="T103" s="52"/>
      <c r="U103" s="55"/>
      <c r="V103" s="55"/>
      <c r="W103" s="52"/>
      <c r="X103" s="52"/>
      <c r="Y103" s="10"/>
      <c r="Z103" s="10"/>
      <c r="AA103" s="16"/>
      <c r="AB103" s="17">
        <v>2.19</v>
      </c>
      <c r="AC103" s="17">
        <v>2.09</v>
      </c>
      <c r="AD103" s="17">
        <v>2.86</v>
      </c>
      <c r="AE103" s="17">
        <v>8.9999999999999993E-3</v>
      </c>
      <c r="AF103" s="17">
        <v>-1.79</v>
      </c>
      <c r="AG103" s="17">
        <v>0.47</v>
      </c>
      <c r="AH103" s="17">
        <v>0.24</v>
      </c>
      <c r="AI103" s="17">
        <v>0.39</v>
      </c>
      <c r="AJ103" s="17">
        <v>0.09</v>
      </c>
      <c r="AK103" s="17">
        <v>0.13</v>
      </c>
      <c r="AL103" s="17">
        <v>1.47</v>
      </c>
      <c r="AM103" s="17">
        <v>0.76</v>
      </c>
    </row>
    <row r="104" spans="1:39">
      <c r="A104" s="47" t="s">
        <v>167</v>
      </c>
      <c r="B104" s="51">
        <v>-1.5482608349228585E-2</v>
      </c>
      <c r="C104" s="55">
        <v>1.0837121967673058E-2</v>
      </c>
      <c r="D104" s="55"/>
      <c r="E104" s="51"/>
      <c r="F104" s="51"/>
      <c r="G104" s="55"/>
      <c r="H104" s="55"/>
      <c r="I104" s="51"/>
      <c r="J104" s="51"/>
      <c r="K104" s="17">
        <v>0.16500000000000001</v>
      </c>
      <c r="L104" s="51"/>
      <c r="M104" s="51"/>
      <c r="N104" s="10"/>
      <c r="O104" s="10"/>
      <c r="P104" s="52">
        <v>6.9951578224431904E-2</v>
      </c>
      <c r="Q104" s="52">
        <v>6.5655435869568859E-2</v>
      </c>
      <c r="R104" s="55"/>
      <c r="S104" s="52"/>
      <c r="T104" s="52"/>
      <c r="U104" s="55"/>
      <c r="V104" s="55"/>
      <c r="W104" s="52"/>
      <c r="X104" s="52"/>
      <c r="Y104" s="10"/>
      <c r="Z104" s="10"/>
      <c r="AA104" s="16"/>
      <c r="AB104" s="17">
        <v>2.17</v>
      </c>
      <c r="AC104" s="17">
        <v>1.59</v>
      </c>
      <c r="AD104" s="17">
        <v>3.55</v>
      </c>
      <c r="AE104" s="17">
        <v>0.01</v>
      </c>
      <c r="AF104" s="17">
        <v>0.33</v>
      </c>
      <c r="AG104" s="17">
        <v>0.48</v>
      </c>
      <c r="AH104" s="17">
        <v>1.35</v>
      </c>
      <c r="AI104" s="17">
        <v>0.23</v>
      </c>
      <c r="AJ104" s="17">
        <v>0.12</v>
      </c>
      <c r="AK104" s="17">
        <v>0.15</v>
      </c>
      <c r="AL104" s="17">
        <v>1.41</v>
      </c>
      <c r="AM104" s="17">
        <v>0.79</v>
      </c>
    </row>
    <row r="105" spans="1:39">
      <c r="A105" s="47" t="s">
        <v>168</v>
      </c>
      <c r="B105" s="51">
        <v>0.37314992724164059</v>
      </c>
      <c r="C105" s="55">
        <v>0.39280243917041974</v>
      </c>
      <c r="D105" s="55"/>
      <c r="E105" s="51"/>
      <c r="F105" s="51"/>
      <c r="G105" s="55"/>
      <c r="H105" s="55"/>
      <c r="I105" s="51"/>
      <c r="J105" s="51"/>
      <c r="K105" s="17">
        <v>0.33</v>
      </c>
      <c r="L105" s="51"/>
      <c r="M105" s="51"/>
      <c r="N105" s="10"/>
      <c r="O105" s="10"/>
      <c r="P105" s="52">
        <v>-4.9155727744155553E-2</v>
      </c>
      <c r="Q105" s="52">
        <v>-7.2324464357709839E-2</v>
      </c>
      <c r="R105" s="55"/>
      <c r="S105" s="52"/>
      <c r="T105" s="52"/>
      <c r="U105" s="55"/>
      <c r="V105" s="55"/>
      <c r="W105" s="52"/>
      <c r="X105" s="52"/>
      <c r="Y105" s="10"/>
      <c r="Z105" s="10"/>
      <c r="AA105" s="16"/>
      <c r="AB105" s="17">
        <v>1.02</v>
      </c>
      <c r="AC105" s="17">
        <v>1.86</v>
      </c>
      <c r="AD105" s="17">
        <v>3</v>
      </c>
      <c r="AE105" s="17">
        <v>0.15</v>
      </c>
      <c r="AF105" s="17">
        <v>0.92</v>
      </c>
      <c r="AG105" s="17">
        <v>0.48</v>
      </c>
      <c r="AH105" s="17">
        <v>1.87</v>
      </c>
      <c r="AI105" s="17">
        <v>0.26</v>
      </c>
      <c r="AJ105" s="17">
        <v>0.08</v>
      </c>
      <c r="AK105" s="17">
        <v>0.11</v>
      </c>
      <c r="AL105" s="17">
        <v>1.64</v>
      </c>
      <c r="AM105" s="17">
        <v>0.68</v>
      </c>
    </row>
    <row r="106" spans="1:39">
      <c r="A106" s="47" t="s">
        <v>169</v>
      </c>
      <c r="B106" s="51">
        <v>0.56721050310927401</v>
      </c>
      <c r="C106" s="55">
        <v>0.60340996432846128</v>
      </c>
      <c r="D106" s="55"/>
      <c r="E106" s="51"/>
      <c r="F106" s="51"/>
      <c r="G106" s="55"/>
      <c r="H106" s="55"/>
      <c r="I106" s="51"/>
      <c r="J106" s="51"/>
      <c r="K106" s="17">
        <v>0.67</v>
      </c>
      <c r="L106" s="51"/>
      <c r="M106" s="51"/>
      <c r="N106" s="10"/>
      <c r="O106" s="10"/>
      <c r="P106" s="52">
        <v>0.2433430448493667</v>
      </c>
      <c r="Q106" s="52">
        <v>0.21756215625674963</v>
      </c>
      <c r="R106" s="55"/>
      <c r="S106" s="52"/>
      <c r="T106" s="52"/>
      <c r="U106" s="55"/>
      <c r="V106" s="55"/>
      <c r="W106" s="52"/>
      <c r="X106" s="52"/>
      <c r="Y106" s="10"/>
      <c r="Z106" s="10"/>
      <c r="AA106" s="16"/>
      <c r="AB106" s="17">
        <v>0.93</v>
      </c>
      <c r="AC106" s="17">
        <v>1.71</v>
      </c>
      <c r="AD106" s="17">
        <v>2.98</v>
      </c>
      <c r="AE106" s="17">
        <v>0.2</v>
      </c>
      <c r="AF106" s="17">
        <v>0.4</v>
      </c>
      <c r="AG106" s="17">
        <v>0.47</v>
      </c>
      <c r="AH106" s="17">
        <v>1.82</v>
      </c>
      <c r="AI106" s="17">
        <v>7.0000000000000007E-2</v>
      </c>
      <c r="AJ106" s="17">
        <v>0.08</v>
      </c>
      <c r="AK106" s="17">
        <v>0.12</v>
      </c>
      <c r="AL106" s="17">
        <v>1.55</v>
      </c>
      <c r="AM106" s="17">
        <v>0.57999999999999996</v>
      </c>
    </row>
    <row r="107" spans="1:39">
      <c r="A107" s="47" t="s">
        <v>170</v>
      </c>
      <c r="B107" s="51">
        <v>0.27920712615138166</v>
      </c>
      <c r="C107" s="55">
        <v>0.29577399250930247</v>
      </c>
      <c r="D107" s="55"/>
      <c r="E107" s="51"/>
      <c r="F107" s="51"/>
      <c r="G107" s="55"/>
      <c r="H107" s="55"/>
      <c r="I107" s="51"/>
      <c r="J107" s="51"/>
      <c r="K107" s="17">
        <v>0.33</v>
      </c>
      <c r="L107" s="51"/>
      <c r="M107" s="51"/>
      <c r="N107" s="10"/>
      <c r="O107" s="10"/>
      <c r="P107" s="52">
        <v>-0.15647826033819373</v>
      </c>
      <c r="Q107" s="52">
        <v>-0.17259796364527002</v>
      </c>
      <c r="R107" s="55"/>
      <c r="S107" s="52"/>
      <c r="T107" s="52"/>
      <c r="U107" s="55"/>
      <c r="V107" s="55"/>
      <c r="W107" s="52"/>
      <c r="X107" s="52"/>
      <c r="Y107" s="10"/>
      <c r="Z107" s="10"/>
      <c r="AA107" s="16"/>
      <c r="AB107" s="17">
        <v>0.88</v>
      </c>
      <c r="AC107" s="17">
        <v>0.69</v>
      </c>
      <c r="AD107" s="17">
        <v>0.78</v>
      </c>
      <c r="AE107" s="17">
        <v>-0.08</v>
      </c>
      <c r="AF107" s="17">
        <v>0.03</v>
      </c>
      <c r="AG107" s="17">
        <v>0.23</v>
      </c>
      <c r="AH107" s="17">
        <v>-0.16</v>
      </c>
      <c r="AI107" s="17">
        <v>-0.11</v>
      </c>
      <c r="AJ107" s="17">
        <v>7.0000000000000007E-2</v>
      </c>
      <c r="AK107" s="17">
        <v>0.13</v>
      </c>
      <c r="AL107" s="17">
        <v>1.74</v>
      </c>
      <c r="AM107" s="17">
        <v>0.54</v>
      </c>
    </row>
    <row r="108" spans="1:39">
      <c r="A108" s="47" t="s">
        <v>171</v>
      </c>
      <c r="B108" s="51">
        <v>0.3793249009287562</v>
      </c>
      <c r="C108" s="55">
        <v>0.40935307100622664</v>
      </c>
      <c r="D108" s="55"/>
      <c r="E108" s="51"/>
      <c r="F108" s="51"/>
      <c r="G108" s="55"/>
      <c r="H108" s="55"/>
      <c r="I108" s="51"/>
      <c r="J108" s="51"/>
      <c r="K108" s="17">
        <v>0.67</v>
      </c>
      <c r="L108" s="51"/>
      <c r="M108" s="51"/>
      <c r="N108" s="10"/>
      <c r="O108" s="10"/>
      <c r="P108" s="52">
        <v>2.8697979661290292E-2</v>
      </c>
      <c r="Q108" s="52">
        <v>1.7015157681629242E-2</v>
      </c>
      <c r="R108" s="55"/>
      <c r="S108" s="52"/>
      <c r="T108" s="52"/>
      <c r="U108" s="55"/>
      <c r="V108" s="55"/>
      <c r="W108" s="52"/>
      <c r="X108" s="52"/>
      <c r="Y108" s="10"/>
      <c r="Z108" s="10"/>
      <c r="AA108" s="16"/>
      <c r="AB108" s="17">
        <v>0.31</v>
      </c>
      <c r="AC108" s="17">
        <v>0.98</v>
      </c>
      <c r="AD108" s="17">
        <v>0.63</v>
      </c>
      <c r="AE108" s="17">
        <v>-7.0000000000000007E-2</v>
      </c>
      <c r="AF108" s="17">
        <v>0.26</v>
      </c>
      <c r="AG108" s="17">
        <v>0.28999999999999998</v>
      </c>
      <c r="AH108" s="17">
        <v>-0.17</v>
      </c>
      <c r="AI108" s="17">
        <v>-0.09</v>
      </c>
      <c r="AJ108" s="17">
        <v>0.05</v>
      </c>
      <c r="AK108" s="17">
        <v>0.14000000000000001</v>
      </c>
      <c r="AL108" s="17">
        <v>2.0699999999999998</v>
      </c>
      <c r="AM108" s="17">
        <v>0.65</v>
      </c>
    </row>
    <row r="109" spans="1:39">
      <c r="A109" s="47" t="s">
        <v>172</v>
      </c>
      <c r="B109" s="51">
        <v>0.1789974532269018</v>
      </c>
      <c r="C109" s="55">
        <v>0.20219556372827072</v>
      </c>
      <c r="D109" s="55"/>
      <c r="E109" s="51"/>
      <c r="F109" s="51"/>
      <c r="G109" s="55"/>
      <c r="H109" s="55"/>
      <c r="I109" s="51"/>
      <c r="J109" s="51"/>
      <c r="K109" s="17">
        <v>0.33</v>
      </c>
      <c r="L109" s="51"/>
      <c r="M109" s="51"/>
      <c r="N109" s="10"/>
      <c r="O109" s="10"/>
      <c r="P109" s="52">
        <v>-2.7687572061298439E-2</v>
      </c>
      <c r="Q109" s="52">
        <v>-3.811614226325373E-2</v>
      </c>
      <c r="R109" s="55"/>
      <c r="S109" s="52"/>
      <c r="T109" s="52"/>
      <c r="U109" s="55"/>
      <c r="V109" s="55"/>
      <c r="W109" s="52"/>
      <c r="X109" s="52"/>
      <c r="Y109" s="10"/>
      <c r="Z109" s="10"/>
      <c r="AA109" s="16"/>
      <c r="AB109" s="17">
        <v>-0.12</v>
      </c>
      <c r="AC109" s="17">
        <v>0.36</v>
      </c>
      <c r="AD109" s="17">
        <v>0.37</v>
      </c>
      <c r="AE109" s="17">
        <v>0.09</v>
      </c>
      <c r="AF109" s="17">
        <v>0.25</v>
      </c>
      <c r="AG109" s="17">
        <v>0.14000000000000001</v>
      </c>
      <c r="AH109" s="17">
        <v>0.97</v>
      </c>
      <c r="AI109" s="17">
        <v>0.08</v>
      </c>
      <c r="AJ109" s="17">
        <v>7.0000000000000007E-2</v>
      </c>
      <c r="AK109" s="17">
        <v>0.11</v>
      </c>
      <c r="AL109" s="17">
        <v>1.63</v>
      </c>
      <c r="AM109" s="17">
        <v>0.64</v>
      </c>
    </row>
    <row r="110" spans="1:39">
      <c r="A110" s="47" t="s">
        <v>173</v>
      </c>
      <c r="B110" s="51">
        <v>0.27920712615138166</v>
      </c>
      <c r="C110" s="55">
        <v>0.29577399250930247</v>
      </c>
      <c r="D110" s="55"/>
      <c r="E110" s="51"/>
      <c r="F110" s="51"/>
      <c r="G110" s="55"/>
      <c r="H110" s="55"/>
      <c r="I110" s="51"/>
      <c r="J110" s="51"/>
      <c r="K110" s="17">
        <v>0.33</v>
      </c>
      <c r="L110" s="51"/>
      <c r="M110" s="51"/>
      <c r="N110" s="10"/>
      <c r="O110" s="10"/>
      <c r="P110" s="52">
        <v>-0.15647826033819373</v>
      </c>
      <c r="Q110" s="52">
        <v>-0.17259796364527002</v>
      </c>
      <c r="R110" s="55"/>
      <c r="S110" s="52"/>
      <c r="T110" s="52"/>
      <c r="U110" s="55"/>
      <c r="V110" s="55"/>
      <c r="W110" s="52"/>
      <c r="X110" s="52"/>
      <c r="Y110" s="10"/>
      <c r="Z110" s="10"/>
      <c r="AA110" s="16"/>
      <c r="AB110" s="17">
        <v>-0.21</v>
      </c>
      <c r="AC110" s="17">
        <v>0.75</v>
      </c>
      <c r="AD110" s="17">
        <v>1.1599999999999999</v>
      </c>
      <c r="AE110" s="17">
        <v>0.16</v>
      </c>
      <c r="AF110" s="17">
        <v>0.21</v>
      </c>
      <c r="AG110" s="17">
        <v>0.23</v>
      </c>
      <c r="AH110" s="17">
        <v>2.19</v>
      </c>
      <c r="AI110" s="17">
        <v>7.0000000000000007E-2</v>
      </c>
      <c r="AJ110" s="17">
        <v>0.08</v>
      </c>
      <c r="AK110" s="17">
        <v>0.11</v>
      </c>
      <c r="AL110" s="17">
        <v>1.53</v>
      </c>
      <c r="AM110" s="17">
        <v>0.66</v>
      </c>
    </row>
    <row r="111" spans="1:39">
      <c r="A111" s="47" t="s">
        <v>174</v>
      </c>
      <c r="B111" s="51">
        <v>0.66742017603375392</v>
      </c>
      <c r="C111" s="55">
        <v>0.69698839310949301</v>
      </c>
      <c r="D111" s="55"/>
      <c r="E111" s="51"/>
      <c r="F111" s="51"/>
      <c r="G111" s="55"/>
      <c r="H111" s="55"/>
      <c r="I111" s="51"/>
      <c r="J111" s="51"/>
      <c r="K111" s="17">
        <v>0.67</v>
      </c>
      <c r="L111" s="51"/>
      <c r="M111" s="51"/>
      <c r="N111" s="10"/>
      <c r="O111" s="10"/>
      <c r="P111" s="52">
        <v>0.11455235657247143</v>
      </c>
      <c r="Q111" s="52">
        <v>8.3080334874733375E-2</v>
      </c>
      <c r="R111" s="55"/>
      <c r="S111" s="52"/>
      <c r="T111" s="52"/>
      <c r="U111" s="55"/>
      <c r="V111" s="55"/>
      <c r="W111" s="52"/>
      <c r="X111" s="52"/>
      <c r="Y111" s="10"/>
      <c r="Z111" s="10"/>
      <c r="AA111" s="16"/>
      <c r="AB111" s="17">
        <v>1.1200000000000001</v>
      </c>
      <c r="AC111" s="17">
        <v>1.1200000000000001</v>
      </c>
      <c r="AD111" s="17">
        <v>2.7</v>
      </c>
      <c r="AE111" s="17">
        <v>0.18</v>
      </c>
      <c r="AF111" s="17">
        <v>0.06</v>
      </c>
      <c r="AG111" s="17">
        <v>0.37</v>
      </c>
      <c r="AH111" s="17">
        <v>1.94</v>
      </c>
      <c r="AI111" s="17">
        <v>0.1</v>
      </c>
      <c r="AJ111" s="17">
        <v>0.06</v>
      </c>
      <c r="AK111" s="17">
        <v>0.1</v>
      </c>
      <c r="AL111" s="17">
        <v>1.57</v>
      </c>
      <c r="AM111" s="17">
        <v>0.53</v>
      </c>
    </row>
    <row r="112" spans="1:39">
      <c r="A112" s="47" t="s">
        <v>175</v>
      </c>
      <c r="B112" s="51">
        <v>0.66746612510730663</v>
      </c>
      <c r="C112" s="55">
        <v>0.68698806825154679</v>
      </c>
      <c r="D112" s="55"/>
      <c r="E112" s="51"/>
      <c r="F112" s="51"/>
      <c r="G112" s="55"/>
      <c r="H112" s="55"/>
      <c r="I112" s="51"/>
      <c r="J112" s="51"/>
      <c r="K112" s="17">
        <v>0.5</v>
      </c>
      <c r="L112" s="51"/>
      <c r="M112" s="51"/>
      <c r="N112" s="10"/>
      <c r="O112" s="10"/>
      <c r="P112" s="52">
        <v>-4.2431107565718329E-2</v>
      </c>
      <c r="Q112" s="52">
        <v>-7.896713647972442E-2</v>
      </c>
      <c r="R112" s="55"/>
      <c r="S112" s="52"/>
      <c r="T112" s="52"/>
      <c r="U112" s="55"/>
      <c r="V112" s="55"/>
      <c r="W112" s="52"/>
      <c r="X112" s="52"/>
      <c r="Y112" s="10"/>
      <c r="Z112" s="10"/>
      <c r="AA112" s="16"/>
      <c r="AB112" s="17">
        <v>-7.0000000000000007E-2</v>
      </c>
      <c r="AC112" s="17">
        <v>0.65</v>
      </c>
      <c r="AD112" s="17">
        <v>1.31</v>
      </c>
      <c r="AE112" s="17">
        <v>0.14000000000000001</v>
      </c>
      <c r="AF112" s="17">
        <v>0.12</v>
      </c>
      <c r="AG112" s="17">
        <v>0.28000000000000003</v>
      </c>
      <c r="AH112" s="17">
        <v>2.9</v>
      </c>
      <c r="AI112" s="17">
        <v>0.06</v>
      </c>
      <c r="AJ112" s="17">
        <v>7.0000000000000007E-2</v>
      </c>
      <c r="AK112" s="17">
        <v>0.12</v>
      </c>
      <c r="AL112" s="17">
        <v>1.62</v>
      </c>
      <c r="AM112" s="17">
        <v>0.55000000000000004</v>
      </c>
    </row>
    <row r="113" spans="1:39">
      <c r="A113" s="47" t="s">
        <v>176</v>
      </c>
      <c r="B113" s="51">
        <v>0.1789974532269018</v>
      </c>
      <c r="C113" s="55">
        <v>0.20219556372827072</v>
      </c>
      <c r="D113" s="55"/>
      <c r="E113" s="51"/>
      <c r="F113" s="51"/>
      <c r="G113" s="55"/>
      <c r="H113" s="55"/>
      <c r="I113" s="51"/>
      <c r="J113" s="51"/>
      <c r="K113" s="17">
        <v>0.33</v>
      </c>
      <c r="L113" s="51"/>
      <c r="M113" s="51"/>
      <c r="N113" s="10"/>
      <c r="O113" s="10"/>
      <c r="P113" s="52">
        <v>-2.7687572061298439E-2</v>
      </c>
      <c r="Q113" s="52">
        <v>-3.811614226325373E-2</v>
      </c>
      <c r="R113" s="55"/>
      <c r="S113" s="52"/>
      <c r="T113" s="52"/>
      <c r="U113" s="55"/>
      <c r="V113" s="55"/>
      <c r="W113" s="52"/>
      <c r="X113" s="52"/>
      <c r="Y113" s="10"/>
      <c r="Z113" s="10"/>
      <c r="AA113" s="16"/>
      <c r="AB113" s="17">
        <v>0.24</v>
      </c>
      <c r="AC113" s="17">
        <v>0.95</v>
      </c>
      <c r="AD113" s="17">
        <v>0.99</v>
      </c>
      <c r="AE113" s="17">
        <v>0.16</v>
      </c>
      <c r="AF113" s="17">
        <v>0.16</v>
      </c>
      <c r="AG113" s="17">
        <v>0.28000000000000003</v>
      </c>
      <c r="AH113" s="17">
        <v>1.33</v>
      </c>
      <c r="AI113" s="17">
        <v>0</v>
      </c>
      <c r="AJ113" s="17">
        <v>7.0000000000000007E-2</v>
      </c>
      <c r="AK113" s="17">
        <v>0.11</v>
      </c>
      <c r="AL113" s="17">
        <v>1.6</v>
      </c>
      <c r="AM113" s="17">
        <v>0.6</v>
      </c>
    </row>
    <row r="114" spans="1:39">
      <c r="A114" s="47" t="s">
        <v>177</v>
      </c>
      <c r="B114" s="51">
        <v>0.76762984895823383</v>
      </c>
      <c r="C114" s="55">
        <v>0.79056682189052474</v>
      </c>
      <c r="D114" s="55"/>
      <c r="E114" s="51"/>
      <c r="F114" s="51"/>
      <c r="G114" s="55"/>
      <c r="H114" s="55"/>
      <c r="I114" s="51"/>
      <c r="J114" s="51"/>
      <c r="K114" s="17">
        <v>0.67</v>
      </c>
      <c r="L114" s="51"/>
      <c r="M114" s="51"/>
      <c r="N114" s="10"/>
      <c r="O114" s="10"/>
      <c r="P114" s="52">
        <v>-1.4238331704423957E-2</v>
      </c>
      <c r="Q114" s="52">
        <v>-5.1401486507282934E-2</v>
      </c>
      <c r="R114" s="55"/>
      <c r="S114" s="52"/>
      <c r="T114" s="52"/>
      <c r="U114" s="55"/>
      <c r="V114" s="55"/>
      <c r="W114" s="52"/>
      <c r="X114" s="52"/>
      <c r="Y114" s="10"/>
      <c r="Z114" s="10"/>
      <c r="AA114" s="16"/>
      <c r="AB114" s="17">
        <v>0.16</v>
      </c>
      <c r="AC114" s="17">
        <v>1.01</v>
      </c>
      <c r="AD114" s="17">
        <v>0.87</v>
      </c>
      <c r="AE114" s="17">
        <v>7.0000000000000007E-2</v>
      </c>
      <c r="AF114" s="17">
        <v>-0.69</v>
      </c>
      <c r="AG114" s="17">
        <v>0.31</v>
      </c>
      <c r="AH114" s="17">
        <v>0.56999999999999995</v>
      </c>
      <c r="AI114" s="17">
        <v>0.05</v>
      </c>
      <c r="AJ114" s="17">
        <v>7.0000000000000007E-2</v>
      </c>
      <c r="AK114" s="17">
        <v>0.11</v>
      </c>
      <c r="AL114" s="17">
        <v>1.53</v>
      </c>
      <c r="AM114" s="17">
        <v>0.6</v>
      </c>
    </row>
    <row r="115" spans="1:39">
      <c r="A115" s="47" t="s">
        <v>178</v>
      </c>
      <c r="B115" s="51">
        <v>0.56730240125637943</v>
      </c>
      <c r="C115" s="55">
        <v>0.58340931461256884</v>
      </c>
      <c r="D115" s="55"/>
      <c r="E115" s="51"/>
      <c r="F115" s="51"/>
      <c r="G115" s="55"/>
      <c r="H115" s="55"/>
      <c r="I115" s="51"/>
      <c r="J115" s="51"/>
      <c r="K115" s="17">
        <v>0.33</v>
      </c>
      <c r="L115" s="51"/>
      <c r="M115" s="51"/>
      <c r="N115" s="10"/>
      <c r="O115" s="10"/>
      <c r="P115" s="52">
        <v>-7.0623883427012701E-2</v>
      </c>
      <c r="Q115" s="52">
        <v>-0.10653278645216591</v>
      </c>
      <c r="R115" s="55"/>
      <c r="S115" s="52"/>
      <c r="T115" s="52"/>
      <c r="U115" s="55"/>
      <c r="V115" s="55"/>
      <c r="W115" s="52"/>
      <c r="X115" s="52"/>
      <c r="Y115" s="10"/>
      <c r="Z115" s="10"/>
      <c r="AA115" s="16"/>
      <c r="AB115" s="17">
        <v>-0.16</v>
      </c>
      <c r="AC115" s="17">
        <v>0.67</v>
      </c>
      <c r="AD115" s="17">
        <v>0.6</v>
      </c>
      <c r="AE115" s="17">
        <v>0.22</v>
      </c>
      <c r="AF115" s="17">
        <v>0.28999999999999998</v>
      </c>
      <c r="AG115" s="17">
        <v>0.21</v>
      </c>
      <c r="AH115" s="17">
        <v>0.98</v>
      </c>
      <c r="AI115" s="17">
        <v>0.14000000000000001</v>
      </c>
      <c r="AJ115" s="17">
        <v>0.08</v>
      </c>
      <c r="AK115" s="17">
        <v>0.11</v>
      </c>
      <c r="AL115" s="17">
        <v>1.47</v>
      </c>
      <c r="AM115" s="17">
        <v>0.6</v>
      </c>
    </row>
    <row r="116" spans="1:39">
      <c r="A116" s="47" t="s">
        <v>179</v>
      </c>
      <c r="B116" s="51">
        <v>0.76762984895823383</v>
      </c>
      <c r="C116" s="55">
        <v>0.79056682189052474</v>
      </c>
      <c r="D116" s="55"/>
      <c r="E116" s="51"/>
      <c r="F116" s="51"/>
      <c r="G116" s="55"/>
      <c r="H116" s="55"/>
      <c r="I116" s="51"/>
      <c r="J116" s="51"/>
      <c r="K116" s="17">
        <v>0.67</v>
      </c>
      <c r="L116" s="51"/>
      <c r="M116" s="51"/>
      <c r="N116" s="10"/>
      <c r="O116" s="10"/>
      <c r="P116" s="52">
        <v>-1.4238331704423957E-2</v>
      </c>
      <c r="Q116" s="52">
        <v>-5.1401486507282934E-2</v>
      </c>
      <c r="R116" s="55"/>
      <c r="S116" s="52"/>
      <c r="T116" s="52"/>
      <c r="U116" s="55"/>
      <c r="V116" s="55"/>
      <c r="W116" s="52"/>
      <c r="X116" s="52"/>
      <c r="Y116" s="10"/>
      <c r="Z116" s="10"/>
      <c r="AA116" s="16"/>
      <c r="AB116" s="17">
        <v>0.56000000000000005</v>
      </c>
      <c r="AC116" s="17">
        <v>1.02</v>
      </c>
      <c r="AD116" s="17">
        <v>1.1499999999999999</v>
      </c>
      <c r="AE116" s="17">
        <v>0.05</v>
      </c>
      <c r="AF116" s="17">
        <v>0.53</v>
      </c>
      <c r="AG116" s="17">
        <v>0.27</v>
      </c>
      <c r="AH116" s="17">
        <v>1.25</v>
      </c>
      <c r="AI116" s="17">
        <v>0</v>
      </c>
      <c r="AJ116" s="17">
        <v>0.03</v>
      </c>
      <c r="AK116" s="17">
        <v>0.09</v>
      </c>
      <c r="AL116" s="17">
        <v>1.4</v>
      </c>
      <c r="AM116" s="17">
        <v>0.53</v>
      </c>
    </row>
    <row r="117" spans="1:39">
      <c r="A117" s="5" t="s">
        <v>180</v>
      </c>
      <c r="B117" s="58">
        <v>-0.68406461616222236</v>
      </c>
      <c r="C117" s="55">
        <v>-0.65105522124198667</v>
      </c>
      <c r="D117" s="55"/>
      <c r="E117" s="58"/>
      <c r="F117" s="51"/>
      <c r="G117" s="55"/>
      <c r="H117" s="55"/>
      <c r="I117" s="51"/>
      <c r="J117" s="51"/>
      <c r="K117" s="59">
        <v>-0.16500000000000001</v>
      </c>
      <c r="L117" s="58"/>
      <c r="M117" s="51"/>
      <c r="N117" s="10"/>
      <c r="O117" s="10"/>
      <c r="P117" s="52">
        <v>0.18190063061739326</v>
      </c>
      <c r="Q117" s="52">
        <v>0.20907650838896594</v>
      </c>
      <c r="R117" s="55"/>
      <c r="S117" s="52"/>
      <c r="T117" s="52"/>
      <c r="U117" s="55"/>
      <c r="V117" s="55"/>
      <c r="W117" s="52"/>
      <c r="X117" s="52"/>
      <c r="Y117" s="10"/>
      <c r="Z117" s="10"/>
      <c r="AA117" s="16"/>
      <c r="AB117" s="17">
        <v>0.14000000000000001</v>
      </c>
      <c r="AC117" s="17">
        <v>1.24</v>
      </c>
      <c r="AD117" s="17">
        <v>1.39</v>
      </c>
      <c r="AE117" s="17">
        <v>0.1</v>
      </c>
      <c r="AF117" s="17">
        <v>0.33</v>
      </c>
      <c r="AG117" s="17">
        <v>0.36</v>
      </c>
      <c r="AH117" s="17">
        <v>2.08</v>
      </c>
      <c r="AI117" s="17">
        <v>0.16</v>
      </c>
      <c r="AJ117" s="17">
        <v>0.21</v>
      </c>
      <c r="AK117" s="17">
        <v>0.24</v>
      </c>
      <c r="AL117" s="17">
        <v>1.31</v>
      </c>
      <c r="AM117" s="17">
        <v>1.27</v>
      </c>
    </row>
    <row r="118" spans="1:39">
      <c r="A118" s="47" t="s">
        <v>181</v>
      </c>
      <c r="B118" s="51">
        <v>-0.76920643924682519</v>
      </c>
      <c r="C118" s="55">
        <v>-0.73887223916985345</v>
      </c>
      <c r="D118" s="55"/>
      <c r="E118" s="51"/>
      <c r="F118" s="51"/>
      <c r="G118" s="55"/>
      <c r="H118" s="55"/>
      <c r="I118" s="51"/>
      <c r="J118" s="51"/>
      <c r="K118" s="17">
        <v>0</v>
      </c>
      <c r="L118" s="51"/>
      <c r="M118" s="51"/>
      <c r="N118" s="10"/>
      <c r="O118" s="10"/>
      <c r="P118" s="52">
        <v>9.3223215316362573E-4</v>
      </c>
      <c r="Q118" s="52">
        <v>4.1182846509895232E-2</v>
      </c>
      <c r="R118" s="55"/>
      <c r="S118" s="52"/>
      <c r="T118" s="52"/>
      <c r="U118" s="55"/>
      <c r="V118" s="55"/>
      <c r="W118" s="52"/>
      <c r="X118" s="52"/>
      <c r="Y118" s="10"/>
      <c r="Z118" s="10"/>
      <c r="AA118" s="16"/>
      <c r="AB118" s="17">
        <v>1.83</v>
      </c>
      <c r="AC118" s="17">
        <v>1.29</v>
      </c>
      <c r="AD118" s="17">
        <v>2</v>
      </c>
      <c r="AE118" s="17">
        <v>-0.06</v>
      </c>
      <c r="AF118" s="17">
        <v>0.75</v>
      </c>
      <c r="AG118" s="17">
        <v>0.34</v>
      </c>
      <c r="AH118" s="17">
        <v>-0.05</v>
      </c>
      <c r="AI118" s="17">
        <v>0.24</v>
      </c>
      <c r="AJ118" s="17">
        <v>0.21</v>
      </c>
      <c r="AK118" s="17">
        <v>0.23</v>
      </c>
      <c r="AL118" s="17">
        <v>1.25</v>
      </c>
      <c r="AM118" s="17">
        <v>1.34</v>
      </c>
    </row>
    <row r="119" spans="1:39">
      <c r="A119" s="47" t="s">
        <v>182</v>
      </c>
      <c r="B119" s="51">
        <v>-0.68406461616222236</v>
      </c>
      <c r="C119" s="55">
        <v>-0.65105522124198667</v>
      </c>
      <c r="D119" s="55"/>
      <c r="E119" s="51"/>
      <c r="F119" s="51"/>
      <c r="G119" s="55"/>
      <c r="H119" s="55"/>
      <c r="I119" s="51"/>
      <c r="J119" s="51"/>
      <c r="K119" s="17">
        <v>-0.16500000000000001</v>
      </c>
      <c r="L119" s="51"/>
      <c r="M119" s="51"/>
      <c r="N119" s="10"/>
      <c r="O119" s="10"/>
      <c r="P119" s="52">
        <v>0.18190063061739326</v>
      </c>
      <c r="Q119" s="52">
        <v>0.20907650838896594</v>
      </c>
      <c r="R119" s="55"/>
      <c r="S119" s="52"/>
      <c r="T119" s="52"/>
      <c r="U119" s="55"/>
      <c r="V119" s="55"/>
      <c r="W119" s="52"/>
      <c r="X119" s="52"/>
      <c r="Y119" s="10"/>
      <c r="Z119" s="10"/>
      <c r="AA119" s="16"/>
      <c r="AB119" s="17">
        <v>1.5</v>
      </c>
      <c r="AC119" s="17">
        <v>2.02</v>
      </c>
      <c r="AD119" s="17">
        <v>1.8</v>
      </c>
      <c r="AE119" s="17">
        <v>0.08</v>
      </c>
      <c r="AF119" s="17">
        <v>-0.03</v>
      </c>
      <c r="AG119" s="17">
        <v>0.45</v>
      </c>
      <c r="AH119" s="17">
        <v>-0.21</v>
      </c>
      <c r="AI119" s="17">
        <v>0.17</v>
      </c>
      <c r="AJ119" s="17">
        <v>0.18</v>
      </c>
      <c r="AK119" s="17">
        <v>0.19</v>
      </c>
      <c r="AL119" s="17">
        <v>1.22</v>
      </c>
      <c r="AM119" s="17">
        <v>1.45</v>
      </c>
    </row>
    <row r="120" spans="1:39">
      <c r="A120" s="47" t="s">
        <v>183</v>
      </c>
      <c r="B120" s="51">
        <v>-0.68406461616222236</v>
      </c>
      <c r="C120" s="55">
        <v>-0.65105522124198667</v>
      </c>
      <c r="D120" s="55"/>
      <c r="E120" s="51"/>
      <c r="F120" s="51"/>
      <c r="G120" s="55"/>
      <c r="H120" s="55"/>
      <c r="I120" s="51"/>
      <c r="J120" s="51"/>
      <c r="K120" s="17">
        <v>-0.16500000000000001</v>
      </c>
      <c r="L120" s="51"/>
      <c r="M120" s="51"/>
      <c r="N120" s="10"/>
      <c r="O120" s="10"/>
      <c r="P120" s="52">
        <v>0.18190063061739326</v>
      </c>
      <c r="Q120" s="52">
        <v>0.20907650838896594</v>
      </c>
      <c r="R120" s="55"/>
      <c r="S120" s="52"/>
      <c r="T120" s="52"/>
      <c r="U120" s="55"/>
      <c r="V120" s="55"/>
      <c r="W120" s="52"/>
      <c r="X120" s="52"/>
      <c r="Y120" s="10"/>
      <c r="Z120" s="10"/>
      <c r="AA120" s="16"/>
      <c r="AB120" s="17">
        <v>0.21</v>
      </c>
      <c r="AC120" s="17">
        <v>0.42</v>
      </c>
      <c r="AD120" s="17">
        <v>0.34</v>
      </c>
      <c r="AE120" s="17">
        <v>-7.0000000000000007E-2</v>
      </c>
      <c r="AF120" s="17">
        <v>0.11</v>
      </c>
      <c r="AG120" s="17">
        <v>0.14000000000000001</v>
      </c>
      <c r="AH120" s="17">
        <v>-0.49</v>
      </c>
      <c r="AI120" s="17">
        <v>0.11</v>
      </c>
      <c r="AJ120" s="17">
        <v>0.18</v>
      </c>
      <c r="AK120" s="17">
        <v>0.2</v>
      </c>
      <c r="AL120" s="17">
        <v>1.29</v>
      </c>
      <c r="AM120" s="17">
        <v>1.24</v>
      </c>
    </row>
    <row r="121" spans="1:39">
      <c r="A121" s="47" t="s">
        <v>184</v>
      </c>
      <c r="B121" s="51">
        <v>-0.78427428908670227</v>
      </c>
      <c r="C121" s="55">
        <v>-0.7446336500230184</v>
      </c>
      <c r="D121" s="55"/>
      <c r="E121" s="51"/>
      <c r="F121" s="51"/>
      <c r="G121" s="55"/>
      <c r="H121" s="55"/>
      <c r="I121" s="51"/>
      <c r="J121" s="51"/>
      <c r="K121" s="17">
        <v>-0.16500000000000001</v>
      </c>
      <c r="L121" s="51"/>
      <c r="M121" s="51"/>
      <c r="N121" s="10"/>
      <c r="O121" s="10"/>
      <c r="P121" s="52">
        <v>0.31069131889428858</v>
      </c>
      <c r="Q121" s="52">
        <v>0.34355832977098211</v>
      </c>
      <c r="R121" s="55"/>
      <c r="S121" s="52"/>
      <c r="T121" s="52"/>
      <c r="U121" s="55"/>
      <c r="V121" s="55"/>
      <c r="W121" s="52"/>
      <c r="X121" s="52"/>
      <c r="Y121" s="10"/>
      <c r="Z121" s="10"/>
      <c r="AA121" s="16"/>
      <c r="AB121" s="17">
        <v>1.7</v>
      </c>
      <c r="AC121" s="17">
        <v>1.2</v>
      </c>
      <c r="AD121" s="17">
        <v>2.04</v>
      </c>
      <c r="AE121" s="17">
        <v>-0.06</v>
      </c>
      <c r="AF121" s="17">
        <v>1.03</v>
      </c>
      <c r="AG121" s="17">
        <v>0.33</v>
      </c>
      <c r="AH121" s="17">
        <v>-0.22</v>
      </c>
      <c r="AI121" s="17">
        <v>0.34</v>
      </c>
      <c r="AJ121" s="17">
        <v>0.22</v>
      </c>
      <c r="AK121" s="17">
        <v>0.23</v>
      </c>
      <c r="AL121" s="17">
        <v>1.18</v>
      </c>
      <c r="AM121" s="17">
        <v>1.67</v>
      </c>
    </row>
    <row r="122" spans="1:39">
      <c r="A122" s="47" t="s">
        <v>185</v>
      </c>
      <c r="B122" s="51">
        <v>-0.68402001853200955</v>
      </c>
      <c r="C122" s="55">
        <v>-0.6607614188982287</v>
      </c>
      <c r="D122" s="55"/>
      <c r="E122" s="51"/>
      <c r="F122" s="51"/>
      <c r="G122" s="55"/>
      <c r="H122" s="55"/>
      <c r="I122" s="51"/>
      <c r="J122" s="51"/>
      <c r="K122" s="17">
        <v>-0.33</v>
      </c>
      <c r="L122" s="51"/>
      <c r="M122" s="51"/>
      <c r="N122" s="10"/>
      <c r="O122" s="10"/>
      <c r="P122" s="52">
        <v>2.9534327189150333E-2</v>
      </c>
      <c r="Q122" s="52">
        <v>5.1795139133168688E-2</v>
      </c>
      <c r="R122" s="55"/>
      <c r="S122" s="52"/>
      <c r="T122" s="52"/>
      <c r="U122" s="55"/>
      <c r="V122" s="55"/>
      <c r="W122" s="52"/>
      <c r="X122" s="52"/>
      <c r="Y122" s="10"/>
      <c r="Z122" s="10"/>
      <c r="AA122" s="16"/>
      <c r="AB122" s="17">
        <v>1.62</v>
      </c>
      <c r="AC122" s="17">
        <v>0.92</v>
      </c>
      <c r="AD122" s="17">
        <v>1.8</v>
      </c>
      <c r="AE122" s="17">
        <v>-0.09</v>
      </c>
      <c r="AF122" s="17">
        <v>0.11</v>
      </c>
      <c r="AG122" s="17">
        <v>0.26</v>
      </c>
      <c r="AH122" s="17">
        <v>-0.88</v>
      </c>
      <c r="AI122" s="17">
        <v>0.12</v>
      </c>
      <c r="AJ122" s="17">
        <v>0.18</v>
      </c>
      <c r="AK122" s="17">
        <v>0.2</v>
      </c>
      <c r="AL122" s="17">
        <v>1.24</v>
      </c>
      <c r="AM122" s="17">
        <v>1.56</v>
      </c>
    </row>
    <row r="123" spans="1:39">
      <c r="A123" s="47" t="s">
        <v>186</v>
      </c>
      <c r="B123" s="51">
        <v>-0.40448732913170232</v>
      </c>
      <c r="C123" s="55">
        <v>-0.36217356389728039</v>
      </c>
      <c r="D123" s="55"/>
      <c r="E123" s="51"/>
      <c r="F123" s="51"/>
      <c r="G123" s="55"/>
      <c r="H123" s="55"/>
      <c r="I123" s="51"/>
      <c r="J123" s="51"/>
      <c r="K123" s="17">
        <v>0</v>
      </c>
      <c r="L123" s="51"/>
      <c r="M123" s="51"/>
      <c r="N123" s="10"/>
      <c r="O123" s="10"/>
      <c r="P123" s="52">
        <v>0.41759618222413553</v>
      </c>
      <c r="Q123" s="52">
        <v>0.4304799613910113</v>
      </c>
      <c r="R123" s="55"/>
      <c r="S123" s="52"/>
      <c r="T123" s="52"/>
      <c r="U123" s="55"/>
      <c r="V123" s="55"/>
      <c r="W123" s="52"/>
      <c r="X123" s="52"/>
      <c r="Y123" s="10"/>
      <c r="Z123" s="10"/>
      <c r="AA123" s="16"/>
      <c r="AB123" s="17">
        <v>0.06</v>
      </c>
      <c r="AC123" s="17">
        <v>0.61</v>
      </c>
      <c r="AD123" s="17">
        <v>0.96</v>
      </c>
      <c r="AE123" s="17">
        <v>0.11</v>
      </c>
      <c r="AF123" s="17">
        <v>0.16</v>
      </c>
      <c r="AG123" s="17">
        <v>0.2</v>
      </c>
      <c r="AH123" s="17">
        <v>1.51</v>
      </c>
      <c r="AI123" s="17">
        <v>0.1</v>
      </c>
      <c r="AJ123" s="17">
        <v>0.18</v>
      </c>
      <c r="AK123" s="17">
        <v>0.2</v>
      </c>
      <c r="AL123" s="17">
        <v>1.28</v>
      </c>
      <c r="AM123" s="17">
        <v>1.38</v>
      </c>
    </row>
    <row r="124" spans="1:39">
      <c r="A124" s="47" t="s">
        <v>187</v>
      </c>
      <c r="B124" s="51">
        <v>-0.21000726755557186</v>
      </c>
      <c r="C124" s="55">
        <v>-0.17081512213668268</v>
      </c>
      <c r="D124" s="55"/>
      <c r="E124" s="51"/>
      <c r="F124" s="51"/>
      <c r="G124" s="55"/>
      <c r="H124" s="55"/>
      <c r="I124" s="51"/>
      <c r="J124" s="51"/>
      <c r="K124" s="17">
        <v>0.16500000000000001</v>
      </c>
      <c r="L124" s="51"/>
      <c r="M124" s="51"/>
      <c r="N124" s="10"/>
      <c r="O124" s="10"/>
      <c r="P124" s="52">
        <v>0.31995703193840519</v>
      </c>
      <c r="Q124" s="52">
        <v>0.32670838325818874</v>
      </c>
      <c r="R124" s="55"/>
      <c r="S124" s="52"/>
      <c r="T124" s="52"/>
      <c r="U124" s="55"/>
      <c r="V124" s="55"/>
      <c r="W124" s="52"/>
      <c r="X124" s="52"/>
      <c r="Y124" s="10"/>
      <c r="Z124" s="10"/>
      <c r="AA124" s="16"/>
      <c r="AB124" s="17">
        <v>0.18</v>
      </c>
      <c r="AC124" s="17">
        <v>0.85</v>
      </c>
      <c r="AD124" s="17">
        <v>0.9</v>
      </c>
      <c r="AE124" s="17">
        <v>0.11</v>
      </c>
      <c r="AF124" s="17">
        <v>0.35</v>
      </c>
      <c r="AG124" s="17">
        <v>0.27</v>
      </c>
      <c r="AH124" s="17">
        <v>0.78</v>
      </c>
      <c r="AI124" s="17">
        <v>0.13</v>
      </c>
      <c r="AJ124" s="17">
        <v>0.19</v>
      </c>
      <c r="AK124" s="17">
        <v>0.21</v>
      </c>
      <c r="AL124" s="17">
        <v>1.28</v>
      </c>
      <c r="AM124" s="17">
        <v>1.38</v>
      </c>
    </row>
    <row r="125" spans="1:39">
      <c r="A125" s="47" t="s">
        <v>188</v>
      </c>
      <c r="B125" s="51">
        <v>-0.58684688418926378</v>
      </c>
      <c r="C125" s="55">
        <v>-0.55052290153356687</v>
      </c>
      <c r="D125" s="55"/>
      <c r="E125" s="51"/>
      <c r="F125" s="51"/>
      <c r="G125" s="55"/>
      <c r="H125" s="55"/>
      <c r="I125" s="51"/>
      <c r="J125" s="51"/>
      <c r="K125" s="17">
        <v>0</v>
      </c>
      <c r="L125" s="51"/>
      <c r="M125" s="51"/>
      <c r="N125" s="10"/>
      <c r="O125" s="10"/>
      <c r="P125" s="52">
        <v>0.20926420718864958</v>
      </c>
      <c r="Q125" s="52">
        <v>0.23583140395045324</v>
      </c>
      <c r="R125" s="55"/>
      <c r="S125" s="52"/>
      <c r="T125" s="52"/>
      <c r="U125" s="55"/>
      <c r="V125" s="55"/>
      <c r="W125" s="52"/>
      <c r="X125" s="52"/>
      <c r="Y125" s="10"/>
      <c r="Z125" s="10"/>
      <c r="AA125" s="16"/>
      <c r="AB125" s="17">
        <v>2.2000000000000002</v>
      </c>
      <c r="AC125" s="17">
        <v>1.52</v>
      </c>
      <c r="AD125" s="17">
        <v>2.2599999999999998</v>
      </c>
      <c r="AE125" s="17">
        <v>0</v>
      </c>
      <c r="AF125" s="17">
        <v>0.66</v>
      </c>
      <c r="AG125" s="17">
        <v>0.35</v>
      </c>
      <c r="AH125" s="17">
        <v>0.01</v>
      </c>
      <c r="AI125" s="17">
        <v>0.15</v>
      </c>
      <c r="AJ125" s="17">
        <v>0.21</v>
      </c>
      <c r="AK125" s="17">
        <v>0.23</v>
      </c>
      <c r="AL125" s="17">
        <v>1.25</v>
      </c>
      <c r="AM125" s="17">
        <v>1.43</v>
      </c>
    </row>
    <row r="126" spans="1:39">
      <c r="A126" s="5" t="s">
        <v>189</v>
      </c>
      <c r="B126" s="58">
        <v>-0.68406461616222236</v>
      </c>
      <c r="C126" s="55">
        <v>-0.65105522124198667</v>
      </c>
      <c r="D126" s="55"/>
      <c r="E126" s="58"/>
      <c r="F126" s="51"/>
      <c r="G126" s="55"/>
      <c r="H126" s="55"/>
      <c r="I126" s="51"/>
      <c r="J126" s="51"/>
      <c r="K126" s="59">
        <v>-0.16500000000000001</v>
      </c>
      <c r="L126" s="58"/>
      <c r="M126" s="51"/>
      <c r="N126" s="10"/>
      <c r="O126" s="10"/>
      <c r="P126" s="52">
        <v>0.18190063061739326</v>
      </c>
      <c r="Q126" s="52">
        <v>0.20907650838896594</v>
      </c>
      <c r="R126" s="55"/>
      <c r="S126" s="52"/>
      <c r="T126" s="52"/>
      <c r="U126" s="55"/>
      <c r="V126" s="55"/>
      <c r="W126" s="52"/>
      <c r="X126" s="52"/>
      <c r="Y126" s="10"/>
      <c r="Z126" s="10"/>
      <c r="AA126" s="16"/>
      <c r="AB126" s="17">
        <v>0.1</v>
      </c>
      <c r="AC126" s="17">
        <v>0.64</v>
      </c>
      <c r="AD126" s="17">
        <v>0.72</v>
      </c>
      <c r="AE126" s="17">
        <v>0.06</v>
      </c>
      <c r="AF126" s="17">
        <v>0.38</v>
      </c>
      <c r="AG126" s="17">
        <v>0.19</v>
      </c>
      <c r="AH126" s="17">
        <v>1.03</v>
      </c>
      <c r="AI126" s="17">
        <v>0.2</v>
      </c>
      <c r="AJ126" s="17">
        <v>0.2</v>
      </c>
      <c r="AK126" s="17">
        <v>0.22</v>
      </c>
      <c r="AL126" s="17">
        <v>1.26</v>
      </c>
      <c r="AM126" s="17">
        <v>1.38</v>
      </c>
    </row>
    <row r="127" spans="1:39">
      <c r="A127" s="47" t="s">
        <v>190</v>
      </c>
      <c r="B127" s="51">
        <v>-1.3517657578146891</v>
      </c>
      <c r="C127" s="55">
        <v>-1.3605636744993674</v>
      </c>
      <c r="D127" s="55"/>
      <c r="E127" s="51"/>
      <c r="F127" s="51"/>
      <c r="G127" s="55"/>
      <c r="H127" s="55"/>
      <c r="I127" s="51"/>
      <c r="J127" s="51"/>
      <c r="K127" s="17">
        <v>-1</v>
      </c>
      <c r="L127" s="51"/>
      <c r="M127" s="51"/>
      <c r="N127" s="10"/>
      <c r="O127" s="10"/>
      <c r="P127" s="52">
        <v>-0.62955814475649996</v>
      </c>
      <c r="Q127" s="52">
        <v>-0.58256798164467738</v>
      </c>
      <c r="R127" s="55"/>
      <c r="S127" s="52"/>
      <c r="T127" s="52"/>
      <c r="U127" s="55"/>
      <c r="V127" s="55"/>
      <c r="W127" s="52"/>
      <c r="X127" s="52"/>
      <c r="Y127" s="10"/>
      <c r="Z127" s="10"/>
      <c r="AA127" s="16"/>
      <c r="AB127" s="17">
        <v>1.1200000000000001</v>
      </c>
      <c r="AC127" s="17">
        <v>0.7</v>
      </c>
      <c r="AD127" s="17">
        <v>1.29</v>
      </c>
      <c r="AE127" s="17">
        <v>0.18</v>
      </c>
      <c r="AF127" s="17">
        <v>0.18</v>
      </c>
      <c r="AG127" s="17">
        <v>0.2</v>
      </c>
      <c r="AH127" s="17">
        <v>0.18</v>
      </c>
      <c r="AI127" s="17">
        <v>0.57999999999999996</v>
      </c>
      <c r="AJ127" s="17">
        <v>0.22</v>
      </c>
      <c r="AK127" s="17">
        <v>0.23</v>
      </c>
      <c r="AL127" s="17">
        <v>1.1599999999999999</v>
      </c>
      <c r="AM127" s="17">
        <v>1.71</v>
      </c>
    </row>
    <row r="128" spans="1:39">
      <c r="A128" s="47" t="s">
        <v>191</v>
      </c>
      <c r="B128" s="51">
        <v>-0.88149202105966107</v>
      </c>
      <c r="C128" s="55">
        <v>-0.8451659697314382</v>
      </c>
      <c r="D128" s="55"/>
      <c r="E128" s="51"/>
      <c r="F128" s="51"/>
      <c r="G128" s="55"/>
      <c r="H128" s="55"/>
      <c r="I128" s="51"/>
      <c r="J128" s="51"/>
      <c r="K128" s="17">
        <v>-0.33</v>
      </c>
      <c r="L128" s="51"/>
      <c r="M128" s="51"/>
      <c r="N128" s="10"/>
      <c r="O128" s="10"/>
      <c r="P128" s="52">
        <v>0.28332774232303232</v>
      </c>
      <c r="Q128" s="52">
        <v>0.31680343420949475</v>
      </c>
      <c r="R128" s="55"/>
      <c r="S128" s="52"/>
      <c r="T128" s="52"/>
      <c r="U128" s="55"/>
      <c r="V128" s="55"/>
      <c r="W128" s="52"/>
      <c r="X128" s="52"/>
      <c r="Y128" s="10"/>
      <c r="Z128" s="10"/>
      <c r="AA128" s="16"/>
      <c r="AB128" s="17">
        <v>7.0000000000000007E-2</v>
      </c>
      <c r="AC128" s="17">
        <v>0.52</v>
      </c>
      <c r="AD128" s="17">
        <v>0.35</v>
      </c>
      <c r="AE128" s="17">
        <v>4.0000000000000001E-3</v>
      </c>
      <c r="AF128" s="17">
        <v>0.21</v>
      </c>
      <c r="AG128" s="17">
        <v>0.19</v>
      </c>
      <c r="AH128" s="17">
        <v>0.08</v>
      </c>
      <c r="AI128" s="17">
        <v>0.2</v>
      </c>
      <c r="AJ128" s="17">
        <v>0.19</v>
      </c>
      <c r="AK128" s="17">
        <v>0.21</v>
      </c>
      <c r="AL128" s="17">
        <v>1.29</v>
      </c>
      <c r="AM128" s="17">
        <v>1.4</v>
      </c>
    </row>
    <row r="129" spans="1:39">
      <c r="A129" s="47" t="s">
        <v>192</v>
      </c>
      <c r="B129" s="51">
        <v>-0.48958455458609201</v>
      </c>
      <c r="C129" s="55">
        <v>-0.45969677948138904</v>
      </c>
      <c r="D129" s="55"/>
      <c r="E129" s="51"/>
      <c r="F129" s="51"/>
      <c r="G129" s="55"/>
      <c r="H129" s="55"/>
      <c r="I129" s="51"/>
      <c r="J129" s="51"/>
      <c r="K129" s="17">
        <v>0</v>
      </c>
      <c r="L129" s="51"/>
      <c r="M129" s="51"/>
      <c r="N129" s="10"/>
      <c r="O129" s="10"/>
      <c r="P129" s="52">
        <v>8.4261480331662919E-2</v>
      </c>
      <c r="Q129" s="52">
        <v>0.10530493025614335</v>
      </c>
      <c r="R129" s="55"/>
      <c r="S129" s="52"/>
      <c r="T129" s="52"/>
      <c r="U129" s="55"/>
      <c r="V129" s="55"/>
      <c r="W129" s="52"/>
      <c r="X129" s="52"/>
      <c r="Y129" s="10"/>
      <c r="Z129" s="10"/>
      <c r="AA129" s="16"/>
      <c r="AB129" s="17">
        <v>-7.0000000000000007E-2</v>
      </c>
      <c r="AC129" s="17">
        <v>0.63</v>
      </c>
      <c r="AD129" s="17">
        <v>0.82</v>
      </c>
      <c r="AE129" s="17">
        <v>0.22</v>
      </c>
      <c r="AF129" s="17">
        <v>0.21</v>
      </c>
      <c r="AG129" s="17">
        <v>0.22</v>
      </c>
      <c r="AH129" s="17">
        <v>1.1299999999999999</v>
      </c>
      <c r="AI129" s="17">
        <v>0.13</v>
      </c>
      <c r="AJ129" s="17">
        <v>0.18</v>
      </c>
      <c r="AK129" s="17">
        <v>0.2</v>
      </c>
      <c r="AL129" s="17">
        <v>1.23</v>
      </c>
      <c r="AM129" s="17">
        <v>1.45</v>
      </c>
    </row>
    <row r="130" spans="1:39">
      <c r="A130" s="47" t="s">
        <v>193</v>
      </c>
      <c r="B130" s="51">
        <v>-0.68406461616222236</v>
      </c>
      <c r="C130" s="55">
        <v>-0.65105522124198667</v>
      </c>
      <c r="D130" s="55"/>
      <c r="E130" s="51"/>
      <c r="F130" s="51"/>
      <c r="G130" s="55"/>
      <c r="H130" s="55"/>
      <c r="I130" s="51"/>
      <c r="J130" s="51"/>
      <c r="K130" s="17">
        <v>-0.16500000000000001</v>
      </c>
      <c r="L130" s="51"/>
      <c r="M130" s="51"/>
      <c r="N130" s="10"/>
      <c r="O130" s="10"/>
      <c r="P130" s="52">
        <v>0.18190063061739326</v>
      </c>
      <c r="Q130" s="52">
        <v>0.20907650838896594</v>
      </c>
      <c r="R130" s="55"/>
      <c r="S130" s="52"/>
      <c r="T130" s="52"/>
      <c r="U130" s="55"/>
      <c r="V130" s="55"/>
      <c r="W130" s="52"/>
      <c r="X130" s="52"/>
      <c r="Y130" s="10"/>
      <c r="Z130" s="10"/>
      <c r="AA130" s="16"/>
      <c r="AB130" s="17">
        <v>-0.14000000000000001</v>
      </c>
      <c r="AC130" s="17">
        <v>0.23</v>
      </c>
      <c r="AD130" s="17">
        <v>0.08</v>
      </c>
      <c r="AE130" s="17">
        <v>-0.03</v>
      </c>
      <c r="AF130" s="17">
        <v>-0.03</v>
      </c>
      <c r="AG130" s="17">
        <v>0.06</v>
      </c>
      <c r="AH130" s="17">
        <v>0.28000000000000003</v>
      </c>
      <c r="AI130" s="17">
        <v>0.34</v>
      </c>
      <c r="AJ130" s="17">
        <v>0.19</v>
      </c>
      <c r="AK130" s="17">
        <v>0.21</v>
      </c>
      <c r="AL130" s="17">
        <v>1.23</v>
      </c>
      <c r="AM130" s="17">
        <v>1.56</v>
      </c>
    </row>
    <row r="131" spans="1:39">
      <c r="A131" s="47" t="s">
        <v>194</v>
      </c>
      <c r="B131" s="51">
        <v>-0.20388011785096805</v>
      </c>
      <c r="C131" s="55">
        <v>-0.18386986655888998</v>
      </c>
      <c r="D131" s="55"/>
      <c r="E131" s="51"/>
      <c r="F131" s="51"/>
      <c r="G131" s="55"/>
      <c r="H131" s="55"/>
      <c r="I131" s="51"/>
      <c r="J131" s="51"/>
      <c r="K131" s="17">
        <v>0</v>
      </c>
      <c r="L131" s="51"/>
      <c r="M131" s="51"/>
      <c r="N131" s="10"/>
      <c r="O131" s="10"/>
      <c r="P131" s="52">
        <v>-6.1577985864567357E-2</v>
      </c>
      <c r="Q131" s="52">
        <v>-5.8423738412197473E-2</v>
      </c>
      <c r="R131" s="55"/>
      <c r="S131" s="52"/>
      <c r="T131" s="52"/>
      <c r="U131" s="55"/>
      <c r="V131" s="55"/>
      <c r="W131" s="52"/>
      <c r="X131" s="52"/>
      <c r="Y131" s="10"/>
      <c r="Z131" s="10"/>
      <c r="AA131" s="16"/>
      <c r="AB131" s="17">
        <v>2.31</v>
      </c>
      <c r="AC131" s="17">
        <v>1.45</v>
      </c>
      <c r="AD131" s="17">
        <v>1.97</v>
      </c>
      <c r="AE131" s="17">
        <v>-0.08</v>
      </c>
      <c r="AF131" s="17">
        <v>0.46</v>
      </c>
      <c r="AG131" s="17">
        <v>0.39</v>
      </c>
      <c r="AH131" s="17">
        <v>-1.0900000000000001</v>
      </c>
      <c r="AI131" s="17">
        <v>0.13</v>
      </c>
      <c r="AJ131" s="17">
        <v>0.17</v>
      </c>
      <c r="AK131" s="17">
        <v>0.19</v>
      </c>
      <c r="AL131" s="17">
        <v>1.24</v>
      </c>
      <c r="AM131" s="17">
        <v>1.4</v>
      </c>
    </row>
    <row r="132" spans="1:39">
      <c r="B132" s="61"/>
      <c r="C132" s="66"/>
      <c r="D132" s="66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9"/>
      <c r="W132" s="61"/>
      <c r="X132" s="61"/>
      <c r="Z132" s="9"/>
      <c r="AA132" s="16"/>
    </row>
    <row r="133" spans="1:39">
      <c r="I133" s="58"/>
      <c r="J133" s="58"/>
      <c r="M133" s="58"/>
      <c r="W133" s="58"/>
      <c r="X133" s="58"/>
    </row>
    <row r="134" spans="1:39">
      <c r="A134" s="47" t="s">
        <v>303</v>
      </c>
      <c r="AB134">
        <v>-0.18</v>
      </c>
      <c r="AC134">
        <v>0.42</v>
      </c>
      <c r="AD134">
        <v>1.3</v>
      </c>
      <c r="AE134">
        <v>0.15</v>
      </c>
      <c r="AF134">
        <v>0.06</v>
      </c>
      <c r="AG134">
        <v>0.21</v>
      </c>
      <c r="AH134">
        <v>4.8899999999999997</v>
      </c>
      <c r="AI134">
        <v>1.69</v>
      </c>
      <c r="AJ134">
        <v>0.34</v>
      </c>
      <c r="AK134">
        <v>0.4</v>
      </c>
      <c r="AL134">
        <v>1.39</v>
      </c>
      <c r="AM134">
        <v>1.91</v>
      </c>
    </row>
  </sheetData>
  <autoFilter ref="V1:V134"/>
  <phoneticPr fontId="2" type="noConversion"/>
  <pageMargins left="0.75" right="0.75" top="1" bottom="1" header="0.49212598499999999" footer="0.49212598499999999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43"/>
  <sheetViews>
    <sheetView topLeftCell="D1" workbookViewId="0">
      <selection activeCell="P136" sqref="P136"/>
    </sheetView>
  </sheetViews>
  <sheetFormatPr baseColWidth="10" defaultColWidth="8.83203125" defaultRowHeight="12" x14ac:dyDescent="0"/>
  <cols>
    <col min="1" max="1" width="11.6640625" customWidth="1"/>
    <col min="2" max="2" width="8.5" customWidth="1"/>
    <col min="3" max="3" width="9" customWidth="1"/>
    <col min="4" max="4" width="7.6640625" customWidth="1"/>
    <col min="5" max="5" width="6.6640625" customWidth="1"/>
    <col min="6" max="6" width="8.1640625" customWidth="1"/>
    <col min="7" max="7" width="8" customWidth="1"/>
    <col min="8" max="8" width="7.33203125" customWidth="1"/>
    <col min="9" max="9" width="8.1640625" customWidth="1"/>
    <col min="10" max="10" width="7.1640625" customWidth="1"/>
    <col min="11" max="12" width="6.5" customWidth="1"/>
    <col min="13" max="13" width="3.83203125" hidden="1" customWidth="1"/>
    <col min="14" max="14" width="7.5" style="50" customWidth="1"/>
    <col min="15" max="15" width="8.6640625" customWidth="1"/>
    <col min="16" max="16" width="8.1640625" customWidth="1"/>
    <col min="17" max="17" width="7.5" customWidth="1"/>
    <col min="18" max="18" width="10.6640625" customWidth="1"/>
    <col min="19" max="19" width="9" customWidth="1"/>
    <col min="20" max="20" width="5.5" customWidth="1"/>
    <col min="21" max="21" width="8.5" customWidth="1"/>
    <col min="22" max="22" width="6.6640625" customWidth="1"/>
    <col min="23" max="23" width="6.1640625" customWidth="1"/>
    <col min="24" max="25" width="8.5" customWidth="1"/>
    <col min="26" max="26" width="2.5" customWidth="1"/>
    <col min="27" max="27" width="2.6640625" customWidth="1"/>
    <col min="28" max="29" width="11.5" customWidth="1"/>
    <col min="30" max="30" width="6.5" customWidth="1"/>
    <col min="31" max="31" width="6" customWidth="1"/>
    <col min="32" max="33" width="9.83203125" customWidth="1"/>
    <col min="34" max="34" width="2.6640625" customWidth="1"/>
    <col min="35" max="35" width="3.1640625" customWidth="1"/>
    <col min="36" max="37" width="6.83203125" customWidth="1"/>
    <col min="38" max="38" width="3.5" customWidth="1"/>
    <col min="39" max="39" width="4.5" customWidth="1"/>
    <col min="40" max="41" width="6.83203125" customWidth="1"/>
    <col min="42" max="42" width="18.5" customWidth="1"/>
    <col min="43" max="43" width="7.5" customWidth="1"/>
    <col min="45" max="48" width="8.5" customWidth="1"/>
    <col min="49" max="49" width="8.83203125" customWidth="1"/>
    <col min="50" max="50" width="9.33203125" customWidth="1"/>
    <col min="51" max="51" width="11.5" customWidth="1"/>
    <col min="52" max="52" width="8.83203125" customWidth="1"/>
    <col min="53" max="54" width="7.6640625" customWidth="1"/>
    <col min="57" max="58" width="11.83203125" customWidth="1"/>
    <col min="59" max="59" width="12.5" customWidth="1"/>
    <col min="60" max="60" width="4.5" customWidth="1"/>
    <col min="61" max="61" width="6.33203125" style="2" customWidth="1"/>
    <col min="62" max="62" width="9.83203125" style="2" customWidth="1"/>
    <col min="63" max="63" width="11.6640625" style="2" customWidth="1"/>
    <col min="64" max="64" width="2.5" style="7" customWidth="1"/>
    <col min="65" max="65" width="5.1640625" customWidth="1"/>
    <col min="66" max="66" width="3" customWidth="1"/>
    <col min="67" max="67" width="11.1640625" style="2" customWidth="1"/>
    <col min="68" max="68" width="7.1640625" style="2" customWidth="1"/>
    <col min="69" max="69" width="11.6640625" style="2" customWidth="1"/>
    <col min="70" max="70" width="2.6640625" style="7" customWidth="1"/>
    <col min="71" max="71" width="5.83203125" customWidth="1"/>
    <col min="72" max="72" width="3.5" customWidth="1"/>
    <col min="73" max="73" width="12.5" customWidth="1"/>
    <col min="74" max="74" width="7.5" customWidth="1"/>
    <col min="75" max="75" width="12.5" customWidth="1"/>
    <col min="76" max="76" width="3" style="7" customWidth="1"/>
    <col min="77" max="77" width="4.5" customWidth="1"/>
    <col min="78" max="78" width="2.83203125" style="7" customWidth="1"/>
    <col min="79" max="79" width="10.5" customWidth="1"/>
    <col min="80" max="80" width="8.6640625" customWidth="1"/>
    <col min="81" max="81" width="5.5" customWidth="1"/>
    <col min="82" max="82" width="10.5" customWidth="1"/>
    <col min="83" max="83" width="10.5" style="7" customWidth="1"/>
    <col min="84" max="84" width="11.5" customWidth="1"/>
    <col min="85" max="85" width="10" customWidth="1"/>
    <col min="91" max="91" width="12.5" customWidth="1"/>
  </cols>
  <sheetData>
    <row r="1" spans="1:101" s="9" customFormat="1">
      <c r="A1" s="9" t="s">
        <v>0</v>
      </c>
      <c r="B1" s="9" t="s">
        <v>196</v>
      </c>
      <c r="C1" s="9" t="s">
        <v>31</v>
      </c>
      <c r="D1" s="9" t="s">
        <v>197</v>
      </c>
      <c r="E1" s="9" t="s">
        <v>198</v>
      </c>
      <c r="F1" s="9" t="s">
        <v>26</v>
      </c>
      <c r="G1" s="9" t="s">
        <v>199</v>
      </c>
      <c r="H1" s="9" t="s">
        <v>200</v>
      </c>
      <c r="I1" s="9" t="s">
        <v>1</v>
      </c>
      <c r="J1" s="9" t="s">
        <v>203</v>
      </c>
      <c r="K1" s="9" t="s">
        <v>204</v>
      </c>
      <c r="L1" s="9" t="s">
        <v>205</v>
      </c>
      <c r="N1" s="49" t="s">
        <v>4</v>
      </c>
      <c r="O1" s="8" t="s">
        <v>201</v>
      </c>
      <c r="P1" s="48" t="s">
        <v>206</v>
      </c>
      <c r="Q1" s="8" t="s">
        <v>202</v>
      </c>
      <c r="R1" s="48" t="s">
        <v>207</v>
      </c>
      <c r="AE1" s="9" t="s">
        <v>2</v>
      </c>
      <c r="AI1" s="9" t="s">
        <v>3</v>
      </c>
      <c r="AM1" s="9" t="s">
        <v>4</v>
      </c>
      <c r="AP1" s="9" t="s">
        <v>5</v>
      </c>
    </row>
    <row r="2" spans="1:101">
      <c r="A2" s="5" t="s">
        <v>195</v>
      </c>
      <c r="T2" s="68" t="s">
        <v>21</v>
      </c>
      <c r="U2" s="69"/>
      <c r="V2" s="69"/>
      <c r="AS2" t="s">
        <v>10</v>
      </c>
      <c r="BA2" s="68" t="s">
        <v>21</v>
      </c>
      <c r="BB2" s="69"/>
      <c r="BC2" s="69"/>
    </row>
    <row r="3" spans="1:101">
      <c r="A3" s="47"/>
      <c r="T3" s="9" t="s">
        <v>27</v>
      </c>
      <c r="U3" s="9" t="s">
        <v>28</v>
      </c>
      <c r="V3" s="9" t="s">
        <v>29</v>
      </c>
      <c r="AQ3" t="s">
        <v>8</v>
      </c>
      <c r="AR3" t="s">
        <v>30</v>
      </c>
      <c r="AS3" t="s">
        <v>9</v>
      </c>
      <c r="AW3" s="20" t="s">
        <v>15</v>
      </c>
      <c r="AX3" s="5" t="s">
        <v>16</v>
      </c>
      <c r="AY3" s="19" t="s">
        <v>17</v>
      </c>
      <c r="AZ3" s="1" t="s">
        <v>18</v>
      </c>
      <c r="BA3" s="9" t="s">
        <v>27</v>
      </c>
      <c r="BB3" s="9" t="s">
        <v>28</v>
      </c>
      <c r="BC3" s="9" t="s">
        <v>29</v>
      </c>
      <c r="BE3" s="9" t="s">
        <v>50</v>
      </c>
      <c r="BF3" s="9" t="s">
        <v>53</v>
      </c>
      <c r="BG3" s="9" t="s">
        <v>52</v>
      </c>
      <c r="BH3" s="9" t="s">
        <v>51</v>
      </c>
      <c r="BI3" s="9" t="s">
        <v>57</v>
      </c>
      <c r="BJ3" s="9" t="s">
        <v>62</v>
      </c>
      <c r="BK3" s="9" t="s">
        <v>63</v>
      </c>
      <c r="BL3" s="22" t="s">
        <v>51</v>
      </c>
      <c r="BM3" s="9" t="s">
        <v>54</v>
      </c>
      <c r="BN3" s="9" t="s">
        <v>51</v>
      </c>
      <c r="BO3" s="9" t="s">
        <v>58</v>
      </c>
      <c r="BP3" s="9"/>
      <c r="BQ3" s="9" t="s">
        <v>63</v>
      </c>
      <c r="BR3" s="22" t="s">
        <v>51</v>
      </c>
      <c r="BS3" s="9" t="s">
        <v>55</v>
      </c>
      <c r="BT3" s="9" t="s">
        <v>51</v>
      </c>
      <c r="BU3" s="9" t="s">
        <v>59</v>
      </c>
      <c r="BV3" s="9"/>
      <c r="BW3" s="9" t="s">
        <v>63</v>
      </c>
      <c r="BX3" s="22" t="s">
        <v>51</v>
      </c>
      <c r="BY3" s="9" t="s">
        <v>56</v>
      </c>
      <c r="BZ3" s="22" t="s">
        <v>51</v>
      </c>
      <c r="CA3" s="9" t="s">
        <v>60</v>
      </c>
      <c r="CB3" s="9"/>
      <c r="CC3" s="9"/>
      <c r="CD3" s="9" t="s">
        <v>63</v>
      </c>
      <c r="CE3" s="22" t="s">
        <v>51</v>
      </c>
      <c r="CF3" s="18" t="s">
        <v>34</v>
      </c>
      <c r="CG3" s="18" t="s">
        <v>35</v>
      </c>
      <c r="CH3" s="18" t="s">
        <v>36</v>
      </c>
      <c r="CI3" s="18" t="s">
        <v>37</v>
      </c>
      <c r="CJ3" s="18" t="s">
        <v>38</v>
      </c>
      <c r="CK3" s="18" t="s">
        <v>39</v>
      </c>
      <c r="CL3" s="18" t="s">
        <v>40</v>
      </c>
      <c r="CM3" s="18" t="s">
        <v>41</v>
      </c>
      <c r="CN3" s="18" t="s">
        <v>42</v>
      </c>
      <c r="CO3" s="18" t="s">
        <v>43</v>
      </c>
      <c r="CP3" s="18" t="s">
        <v>44</v>
      </c>
      <c r="CQ3" s="18" t="s">
        <v>45</v>
      </c>
      <c r="CR3" s="18" t="s">
        <v>46</v>
      </c>
      <c r="CS3" s="18" t="s">
        <v>47</v>
      </c>
      <c r="CT3" s="18" t="s">
        <v>48</v>
      </c>
      <c r="CU3" s="18" t="s">
        <v>49</v>
      </c>
      <c r="CV3" s="18" t="s">
        <v>61</v>
      </c>
      <c r="CW3" s="18" t="s">
        <v>64</v>
      </c>
    </row>
    <row r="4" spans="1:101">
      <c r="A4" s="47" t="s">
        <v>65</v>
      </c>
      <c r="B4">
        <v>-0.33</v>
      </c>
      <c r="C4">
        <v>0</v>
      </c>
      <c r="D4">
        <v>0.33</v>
      </c>
      <c r="E4">
        <v>0</v>
      </c>
      <c r="F4">
        <v>0</v>
      </c>
      <c r="G4">
        <v>0.33</v>
      </c>
      <c r="H4">
        <v>0.67</v>
      </c>
      <c r="I4">
        <v>0</v>
      </c>
      <c r="J4">
        <v>-0.67</v>
      </c>
      <c r="K4">
        <v>0.33</v>
      </c>
      <c r="L4">
        <v>0.67</v>
      </c>
      <c r="M4" s="1"/>
      <c r="N4">
        <v>-0.33</v>
      </c>
      <c r="O4">
        <f t="shared" ref="O4:O67" si="0">AVERAGE(B4:N4)</f>
        <v>8.3333333333333329E-2</v>
      </c>
      <c r="P4" s="2">
        <f t="shared" ref="P4:P35" si="1">MEDIAN(B4:N4)</f>
        <v>0</v>
      </c>
      <c r="Q4">
        <f t="shared" ref="Q4:Q35" si="2">STDEV(B4:N4)</f>
        <v>0.40540290471519214</v>
      </c>
      <c r="R4" s="2">
        <f t="shared" ref="R4:R35" si="3">(PERCENTILE(B4:N4,0.75)-PERCENTILE(B4:N4,0.25))/2</f>
        <v>0.20625000000000002</v>
      </c>
      <c r="S4" s="5"/>
      <c r="T4" s="10">
        <f>IF(B4&lt;-0.6,1,0)+IF(C4&lt;-0.6,1,0)+IF(D4&lt;-0.6,1,0)+IF(E4&lt;-0.6,1,0)+IF(F4&lt;-0.6,1,0)+IF(G4&lt;-0.6,1,0)+IF(H4&lt;-0.6,1,0)+IF(I4&lt;-0.6,1,0)+IF(J4&lt;-0.6,1,0)+IF(K4&lt;-0.6,1,0)+IF(L4&lt;-0.6,1,0)+IF(N4&lt;-0.6,1,0)</f>
        <v>1</v>
      </c>
      <c r="U4" s="16">
        <f>12-T4-V4</f>
        <v>9</v>
      </c>
      <c r="V4" s="10">
        <f>IF(B4&gt;0.6,1,0)+IF(C4&gt;0.6,1,0)+IF(D4&gt;0.6,1,0)+IF(E4&gt;0.6,1,0)+IF(F4&gt;0.6,1,0)+IF(G4&gt;0.6,1,0)+IF(H4&gt;0.6,1,0)+IF(I4&gt;0.6,1,0)+IF(J4&gt;0.6,1,0)+IF(K4&gt;0.6,1,0)+IF(L4&gt;0.6,1,0)+IF(N4&gt;0.6,1,0)</f>
        <v>2</v>
      </c>
      <c r="W4">
        <f t="shared" ref="W4:W67" si="4">SUM(T4*T4,U4*U4,V4*V4)</f>
        <v>86</v>
      </c>
      <c r="Z4" s="1"/>
      <c r="AA4" s="5"/>
      <c r="AD4" s="1"/>
      <c r="AE4" s="5"/>
      <c r="AH4" s="1"/>
      <c r="AI4" s="5"/>
      <c r="AL4" s="1"/>
      <c r="AM4" s="5"/>
      <c r="AN4" s="2"/>
      <c r="AP4" s="19" t="e">
        <f>MEDIAN(B4,#REF!,#REF!,F4,J4,M4,R4,V4,Z4,AD4,AH4,AL4)</f>
        <v>#REF!</v>
      </c>
      <c r="AQ4" t="e">
        <f>STDEV(#REF!,#REF!,F4,J4,M4,R4,V4,Z4,AD4,AH4,AL4)</f>
        <v>#REF!</v>
      </c>
      <c r="AR4" t="e">
        <f t="shared" ref="AR4:AR43" si="5">(AP4+1)/2</f>
        <v>#REF!</v>
      </c>
      <c r="AS4" t="e">
        <f t="shared" ref="AS4:AS9" si="6">LN(AR4/(1-AR4))</f>
        <v>#REF!</v>
      </c>
      <c r="AT4" s="3" t="s">
        <v>19</v>
      </c>
      <c r="AU4" s="5" t="e">
        <f>MEDIAN(AP4,AP5,AP16,AP17,AP36)</f>
        <v>#REF!</v>
      </c>
      <c r="AV4" s="5" t="e">
        <f>MEDIAN(AP6,AP7,AP18,AP19,AP37)</f>
        <v>#REF!</v>
      </c>
      <c r="AW4" s="5" t="e">
        <f>MEDIAN(AP8,AP9,AP20,AP21,AP38)</f>
        <v>#REF!</v>
      </c>
      <c r="AX4" s="5" t="e">
        <f>MEDIAN(AP10,AP11,AP22,AP23,AP39)</f>
        <v>#REF!</v>
      </c>
      <c r="AY4" s="10" t="e">
        <f>IF(B4&lt;-0.6,1,0)+IF(#REF!&lt;-0.6,1,0)+IF(#REF!&lt;-0.6,1,0)+IF(F4&lt;-0.6,1,0)+IF(M4&lt;-0.6,1,0)+IF(R4&lt;-0.6,1,0)+IF(Z4&lt;-0.6,1,0)+IF(AD4&lt;-0.6,1,0)+IF(AH4&lt;-0.6,1,0)+IF(AL4&lt;-0.6,1,0)</f>
        <v>#REF!</v>
      </c>
      <c r="AZ4" s="16" t="e">
        <f t="shared" ref="AZ4:AZ43" si="7">10-AY4-BA4</f>
        <v>#REF!</v>
      </c>
      <c r="BA4" s="10" t="e">
        <f>IF(B4&gt;0.6,1,0)+IF(#REF!&gt;0.6,1,0)+IF(#REF!&gt;0.6,1,0)+IF(F4&gt;0.6,1,0)+IF(M4&gt;0.6,1,0)+IF(R4&gt;0.6,1,0)+IF(Z4&gt;0.6,1,0)+IF(AD4&gt;0.6,1,0)+IF(AH4&gt;0.6,1,0)+IF(AL4&gt;0.6,1,0)</f>
        <v>#REF!</v>
      </c>
      <c r="BB4" t="e">
        <f t="shared" ref="BB4:BB43" si="8">SUM(AY4*AY4,AZ4*AZ4,BA4*BA4)</f>
        <v>#REF!</v>
      </c>
      <c r="BC4">
        <f t="shared" ref="BC4:BC43" si="9">-1.365+1.11432*CE4</f>
        <v>0.35105279999999994</v>
      </c>
      <c r="BD4" t="e">
        <f t="shared" ref="BD4:BD43" si="10">BC4-AP4</f>
        <v>#REF!</v>
      </c>
      <c r="BE4" s="20" t="e">
        <f t="shared" ref="BE4:BE43" si="11">ABS((BC4-$AU$6)/$AU$7)</f>
        <v>#REF!</v>
      </c>
      <c r="BF4" s="7" t="e">
        <f t="shared" ref="BF4:BF43" si="12">2*(1-NORMSDIST(BE4))</f>
        <v>#REF!</v>
      </c>
      <c r="BG4" s="7" t="e">
        <f>SQRT(BE4^2+#REF!^2+#REF!^2)</f>
        <v>#REF!</v>
      </c>
      <c r="BH4" s="36" t="e">
        <f>SQRT(BE4^2+#REF!^2+#REF!^2)</f>
        <v>#REF!</v>
      </c>
      <c r="BI4" s="29" t="e">
        <f>SQRT(BE4^2+#REF!^2)</f>
        <v>#REF!</v>
      </c>
      <c r="BJ4" s="7" t="e">
        <f>BF4*#REF!*#REF!</f>
        <v>#REF!</v>
      </c>
      <c r="BK4" t="e">
        <f t="shared" ref="BK4:BK43" si="13">ABS((BC4-$AV$6)/$AV$7)</f>
        <v>#REF!</v>
      </c>
      <c r="BL4" t="e">
        <f t="shared" ref="BL4:BL43" si="14">2*(1-NORMSDIST(BK4))</f>
        <v>#REF!</v>
      </c>
      <c r="BM4" s="7" t="e">
        <f>SQRT(BK4^2+#REF!^2+#REF!^2)</f>
        <v>#REF!</v>
      </c>
      <c r="BN4" s="7" t="e">
        <f>SQRT(BK4^2+#REF!^2+#REF!^2)</f>
        <v>#REF!</v>
      </c>
      <c r="BO4" s="7" t="e">
        <f>SQRT(BK4^2+#REF!^2)</f>
        <v>#REF!</v>
      </c>
      <c r="BP4" s="7" t="e">
        <f>BL4*#REF!*#REF!</f>
        <v>#REF!</v>
      </c>
      <c r="BQ4" t="e">
        <f t="shared" ref="BQ4:BQ43" si="15">ABS((BC4-$AW$6)/$AW$7)</f>
        <v>#REF!</v>
      </c>
      <c r="BR4" t="e">
        <f t="shared" ref="BR4:BR43" si="16">2*(1-NORMSDIST(BQ4))</f>
        <v>#REF!</v>
      </c>
      <c r="BS4" s="29" t="e">
        <f>SQRT(BQ4^2+#REF!^2+#REF!^2)</f>
        <v>#REF!</v>
      </c>
      <c r="BT4" s="7" t="e">
        <f>SQRT(BQ4^2+#REF!^2+#REF!^2)</f>
        <v>#REF!</v>
      </c>
      <c r="BU4" s="7" t="e">
        <f>SQRT(BQ4^2+#REF!^2)</f>
        <v>#REF!</v>
      </c>
      <c r="BV4" s="7" t="e">
        <f>BR4*#REF!*#REF!</f>
        <v>#REF!</v>
      </c>
      <c r="BW4" t="e">
        <f t="shared" ref="BW4:BW43" si="17">ABS((BC4-$AX$6)/$AX$7)</f>
        <v>#REF!</v>
      </c>
      <c r="BX4" s="7" t="e">
        <f t="shared" ref="BX4:BX43" si="18">2*(1-NORMSDIST(BW4))</f>
        <v>#REF!</v>
      </c>
      <c r="BY4" s="28" t="e">
        <f>SQRT(BW4^2+#REF!^2+#REF!^2)</f>
        <v>#REF!</v>
      </c>
      <c r="BZ4" s="29" t="e">
        <f>SQRT(BW4^2+#REF!^2+#REF!^2)</f>
        <v>#REF!</v>
      </c>
      <c r="CA4" s="29" t="e">
        <f>SQRT(BW4^2+#REF!^2+#REF!^2)</f>
        <v>#REF!</v>
      </c>
      <c r="CB4" s="23" t="e">
        <f>SQRT(BW4^2+#REF!^2)</f>
        <v>#REF!</v>
      </c>
      <c r="CC4" s="7" t="e">
        <f>BX4*#REF!*#REF!</f>
        <v>#REF!</v>
      </c>
      <c r="CD4" s="17">
        <v>0.5</v>
      </c>
      <c r="CE4" s="17">
        <v>1.54</v>
      </c>
      <c r="CF4" s="17">
        <v>7.0000000000000007E-2</v>
      </c>
      <c r="CG4" s="17">
        <v>0.7</v>
      </c>
      <c r="CH4" s="17">
        <v>1.46</v>
      </c>
      <c r="CI4" s="17">
        <v>0.13</v>
      </c>
      <c r="CJ4" s="17">
        <v>0.14000000000000001</v>
      </c>
      <c r="CK4" s="17">
        <v>0.02</v>
      </c>
      <c r="CL4" s="17">
        <v>0.41</v>
      </c>
      <c r="CM4" s="17">
        <v>-0.76</v>
      </c>
      <c r="CN4" s="17">
        <v>0.27</v>
      </c>
      <c r="CO4" s="17">
        <v>7.0000000000000019E-3</v>
      </c>
      <c r="CP4" s="17">
        <v>0.33</v>
      </c>
      <c r="CQ4" s="17">
        <v>0.43</v>
      </c>
      <c r="CR4" s="17">
        <v>2.7</v>
      </c>
      <c r="CS4" s="17">
        <v>2.8</v>
      </c>
      <c r="CT4">
        <v>-0.32</v>
      </c>
      <c r="CU4">
        <v>1.64</v>
      </c>
    </row>
    <row r="5" spans="1:101">
      <c r="A5" s="47" t="s">
        <v>66</v>
      </c>
      <c r="B5">
        <v>-0.33</v>
      </c>
      <c r="C5">
        <v>0</v>
      </c>
      <c r="D5">
        <v>0.33</v>
      </c>
      <c r="E5">
        <v>0</v>
      </c>
      <c r="F5">
        <v>0</v>
      </c>
      <c r="G5">
        <v>-1</v>
      </c>
      <c r="H5">
        <v>-0.33</v>
      </c>
      <c r="I5">
        <v>0.33</v>
      </c>
      <c r="J5">
        <v>-0.33</v>
      </c>
      <c r="K5">
        <v>0</v>
      </c>
      <c r="L5">
        <v>-0.33</v>
      </c>
      <c r="M5" s="1"/>
      <c r="N5">
        <v>0</v>
      </c>
      <c r="O5">
        <f t="shared" si="0"/>
        <v>-0.13833333333333334</v>
      </c>
      <c r="P5" s="2">
        <f t="shared" si="1"/>
        <v>0</v>
      </c>
      <c r="Q5">
        <f t="shared" si="2"/>
        <v>0.35976844404885389</v>
      </c>
      <c r="R5" s="2">
        <f t="shared" si="3"/>
        <v>0.16500000000000001</v>
      </c>
      <c r="S5" s="5"/>
      <c r="T5" s="10">
        <f t="shared" ref="T5:T68" si="19">IF(B5&lt;-0.6,1,0)+IF(C5&lt;-0.6,1,0)+IF(D5&lt;-0.6,1,0)+IF(E5&lt;-0.6,1,0)+IF(F5&lt;-0.6,1,0)+IF(G5&lt;-0.6,1,0)+IF(H5&lt;-0.6,1,0)+IF(I5&lt;-0.6,1,0)+IF(J5&lt;-0.6,1,0)+IF(K5&lt;-0.6,1,0)+IF(L5&lt;-0.6,1,0)+IF(N5&lt;-0.6,1,0)</f>
        <v>1</v>
      </c>
      <c r="U5" s="16">
        <f t="shared" ref="U5:U68" si="20">12-T5-V5</f>
        <v>11</v>
      </c>
      <c r="V5" s="10">
        <f t="shared" ref="V5:V68" si="21">IF(B5&gt;0.6,1,0)+IF(C5&gt;0.6,1,0)+IF(D5&gt;0.6,1,0)+IF(E5&gt;0.6,1,0)+IF(F5&gt;0.6,1,0)+IF(G5&gt;0.6,1,0)+IF(H5&gt;0.6,1,0)+IF(I5&gt;0.6,1,0)+IF(J5&gt;0.6,1,0)+IF(K5&gt;0.6,1,0)+IF(L5&gt;0.6,1,0)+IF(N5&gt;0.6,1,0)</f>
        <v>0</v>
      </c>
      <c r="W5">
        <f t="shared" si="4"/>
        <v>122</v>
      </c>
      <c r="Z5" s="1"/>
      <c r="AA5" s="5"/>
      <c r="AD5" s="1"/>
      <c r="AE5" s="5"/>
      <c r="AH5" s="1"/>
      <c r="AI5" s="5"/>
      <c r="AL5" s="1"/>
      <c r="AM5" s="5"/>
      <c r="AN5" s="2"/>
      <c r="AP5" s="19" t="e">
        <f>MEDIAN(B5,#REF!,#REF!,F5,J5,M5,R5,V5,Z5,AD5,AH5,AL5)</f>
        <v>#REF!</v>
      </c>
      <c r="AQ5" t="e">
        <f>STDEV(#REF!,#REF!,F5,J5,M5,R5,V5,Z5,AD5,AH5,AL5)</f>
        <v>#REF!</v>
      </c>
      <c r="AR5" t="e">
        <f t="shared" si="5"/>
        <v>#REF!</v>
      </c>
      <c r="AS5" t="e">
        <f t="shared" si="6"/>
        <v>#REF!</v>
      </c>
      <c r="AT5" s="3" t="s">
        <v>20</v>
      </c>
      <c r="AU5" s="4" t="e">
        <f>MEDIAN(AP12,AP24,AP25,AP32,AP40)</f>
        <v>#REF!</v>
      </c>
      <c r="AV5" s="4" t="e">
        <f>MEDIAN(AP13,AP26,AP27,AP33,AP41)</f>
        <v>#REF!</v>
      </c>
      <c r="AW5" s="4" t="e">
        <f>MEDIAN(AP14,AP28,AP29,AP34,AP42)</f>
        <v>#REF!</v>
      </c>
      <c r="AX5" s="4" t="e">
        <f>MEDIAN(AP15,AP30,AP31,AP35,AP43)</f>
        <v>#REF!</v>
      </c>
      <c r="AY5" s="10" t="e">
        <f>IF(B5&lt;-0.6,1,0)+IF(#REF!&lt;-0.6,1,0)+IF(#REF!&lt;-0.6,1,0)+IF(F5&lt;-0.6,1,0)+IF(M5&lt;-0.6,1,0)+IF(R5&lt;-0.6,1,0)+IF(Z5&lt;-0.6,1,0)+IF(AD5&lt;-0.6,1,0)+IF(AH5&lt;-0.6,1,0)+IF(AL5&lt;-0.6,1,0)</f>
        <v>#REF!</v>
      </c>
      <c r="AZ5" s="14" t="e">
        <f t="shared" si="7"/>
        <v>#REF!</v>
      </c>
      <c r="BA5" s="10" t="e">
        <f>IF(B5&gt;0.6,1,0)+IF(#REF!&gt;0.6,1,0)+IF(#REF!&gt;0.6,1,0)+IF(F5&gt;0.6,1,0)+IF(M5&gt;0.6,1,0)+IF(R5&gt;0.6,1,0)+IF(Z5&gt;0.6,1,0)+IF(AD5&gt;0.6,1,0)+IF(AH5&gt;0.6,1,0)+IF(AL5&gt;0.6,1,0)</f>
        <v>#REF!</v>
      </c>
      <c r="BB5" t="e">
        <f t="shared" si="8"/>
        <v>#REF!</v>
      </c>
      <c r="BC5">
        <f t="shared" si="9"/>
        <v>0.52934399999999981</v>
      </c>
      <c r="BD5" t="e">
        <f t="shared" si="10"/>
        <v>#REF!</v>
      </c>
      <c r="BE5" s="20" t="e">
        <f t="shared" si="11"/>
        <v>#REF!</v>
      </c>
      <c r="BF5" s="7" t="e">
        <f t="shared" si="12"/>
        <v>#REF!</v>
      </c>
      <c r="BG5" s="7" t="e">
        <f>SQRT(BE5^2+#REF!^2+#REF!^2)</f>
        <v>#REF!</v>
      </c>
      <c r="BH5" s="7" t="e">
        <f>SQRT(BE5^2+#REF!^2+#REF!^2)</f>
        <v>#REF!</v>
      </c>
      <c r="BI5" s="29" t="e">
        <f>SQRT(BE5^2+#REF!^2)</f>
        <v>#REF!</v>
      </c>
      <c r="BJ5" s="7" t="e">
        <f>BF5*#REF!*#REF!</f>
        <v>#REF!</v>
      </c>
      <c r="BK5" t="e">
        <f t="shared" si="13"/>
        <v>#REF!</v>
      </c>
      <c r="BL5" t="e">
        <f t="shared" si="14"/>
        <v>#REF!</v>
      </c>
      <c r="BM5" s="7" t="e">
        <f>SQRT(BK5^2+#REF!^2+#REF!^2)</f>
        <v>#REF!</v>
      </c>
      <c r="BN5" s="7" t="e">
        <f>SQRT(BK5^2+#REF!^2+#REF!^2)</f>
        <v>#REF!</v>
      </c>
      <c r="BO5" s="7" t="e">
        <f>SQRT(BK5^2+#REF!^2)</f>
        <v>#REF!</v>
      </c>
      <c r="BP5" s="7" t="e">
        <f>BL5*#REF!*#REF!</f>
        <v>#REF!</v>
      </c>
      <c r="BQ5" t="e">
        <f t="shared" si="15"/>
        <v>#REF!</v>
      </c>
      <c r="BR5" t="e">
        <f t="shared" si="16"/>
        <v>#REF!</v>
      </c>
      <c r="BS5" s="29" t="e">
        <f>SQRT(BQ5^2+#REF!^2+#REF!^2)</f>
        <v>#REF!</v>
      </c>
      <c r="BT5" s="7" t="e">
        <f>SQRT(BQ5^2+#REF!^2+#REF!^2)</f>
        <v>#REF!</v>
      </c>
      <c r="BU5" s="7" t="e">
        <f>SQRT(BQ5^2+#REF!^2)</f>
        <v>#REF!</v>
      </c>
      <c r="BV5" s="7" t="e">
        <f>BR5*#REF!*#REF!</f>
        <v>#REF!</v>
      </c>
      <c r="BW5" t="e">
        <f t="shared" si="17"/>
        <v>#REF!</v>
      </c>
      <c r="BX5" s="7" t="e">
        <f t="shared" si="18"/>
        <v>#REF!</v>
      </c>
      <c r="BY5" s="28" t="e">
        <f>SQRT(BW5^2+#REF!^2+#REF!^2)</f>
        <v>#REF!</v>
      </c>
      <c r="BZ5" s="23" t="e">
        <f>SQRT(BW5^2+#REF!^2+#REF!^2)</f>
        <v>#REF!</v>
      </c>
      <c r="CA5" s="29" t="e">
        <f>SQRT(BW5^2+#REF!^2+#REF!^2)</f>
        <v>#REF!</v>
      </c>
      <c r="CB5" s="34" t="e">
        <f>SQRT(BW5^2+#REF!^2)</f>
        <v>#REF!</v>
      </c>
      <c r="CC5" s="7" t="e">
        <f>BX5*#REF!*#REF!</f>
        <v>#REF!</v>
      </c>
      <c r="CD5" s="17">
        <v>1.06</v>
      </c>
      <c r="CE5" s="17">
        <v>1.7</v>
      </c>
      <c r="CF5" s="17">
        <v>0.06</v>
      </c>
      <c r="CG5" s="17">
        <v>1.01</v>
      </c>
      <c r="CH5" s="17">
        <v>1.72</v>
      </c>
      <c r="CI5" s="17">
        <v>0.12</v>
      </c>
      <c r="CJ5" s="17">
        <v>3.0000000000000001E-3</v>
      </c>
      <c r="CK5" s="17">
        <v>0.17</v>
      </c>
      <c r="CL5" s="17">
        <v>0.67</v>
      </c>
      <c r="CM5" s="17">
        <v>-0.28999999999999998</v>
      </c>
      <c r="CN5" s="17">
        <v>0.14000000000000001</v>
      </c>
      <c r="CO5" s="17">
        <v>-0.04</v>
      </c>
      <c r="CP5" s="17">
        <v>0.12</v>
      </c>
      <c r="CQ5" s="17">
        <v>0.27</v>
      </c>
      <c r="CR5" s="17">
        <v>2.56</v>
      </c>
      <c r="CS5" s="17">
        <v>2.5299999999999998</v>
      </c>
      <c r="CT5">
        <v>-0.42</v>
      </c>
      <c r="CU5">
        <v>2.52</v>
      </c>
    </row>
    <row r="6" spans="1:101">
      <c r="A6" s="47" t="s">
        <v>67</v>
      </c>
      <c r="B6">
        <v>0</v>
      </c>
      <c r="C6">
        <v>0.33</v>
      </c>
      <c r="D6">
        <v>0</v>
      </c>
      <c r="E6">
        <v>0</v>
      </c>
      <c r="F6">
        <v>0.33</v>
      </c>
      <c r="G6">
        <v>0.33</v>
      </c>
      <c r="H6">
        <v>0</v>
      </c>
      <c r="I6">
        <v>0.67</v>
      </c>
      <c r="J6">
        <v>0</v>
      </c>
      <c r="K6">
        <v>0.33</v>
      </c>
      <c r="L6">
        <v>0</v>
      </c>
      <c r="M6" s="1"/>
      <c r="N6">
        <v>-0.67</v>
      </c>
      <c r="O6">
        <f t="shared" si="0"/>
        <v>0.11000000000000003</v>
      </c>
      <c r="P6" s="2">
        <f t="shared" si="1"/>
        <v>0</v>
      </c>
      <c r="Q6">
        <f t="shared" si="2"/>
        <v>0.32866119609436983</v>
      </c>
      <c r="R6" s="2">
        <f t="shared" si="3"/>
        <v>0.16500000000000001</v>
      </c>
      <c r="S6" s="5"/>
      <c r="T6" s="10">
        <f t="shared" si="19"/>
        <v>1</v>
      </c>
      <c r="U6" s="16">
        <f t="shared" si="20"/>
        <v>10</v>
      </c>
      <c r="V6" s="10">
        <f t="shared" si="21"/>
        <v>1</v>
      </c>
      <c r="W6">
        <f t="shared" si="4"/>
        <v>102</v>
      </c>
      <c r="Z6" s="1"/>
      <c r="AA6" s="5"/>
      <c r="AD6" s="1"/>
      <c r="AE6" s="5"/>
      <c r="AH6" s="1"/>
      <c r="AI6" s="5"/>
      <c r="AL6" s="1"/>
      <c r="AM6" s="5"/>
      <c r="AN6" s="2"/>
      <c r="AP6" s="19" t="e">
        <f>MEDIAN(B6,#REF!,#REF!,F6,J6,M6,R6,V6,Z6,AD6,AH6,AL6)</f>
        <v>#REF!</v>
      </c>
      <c r="AQ6" t="e">
        <f>STDEV(#REF!,#REF!,F6,J6,M6,R6,V6,Z6,AD6,AH6,AL6)</f>
        <v>#REF!</v>
      </c>
      <c r="AR6" t="e">
        <f t="shared" si="5"/>
        <v>#REF!</v>
      </c>
      <c r="AS6" t="e">
        <f t="shared" si="6"/>
        <v>#REF!</v>
      </c>
      <c r="AT6" s="3" t="s">
        <v>32</v>
      </c>
      <c r="AU6" s="8" t="e">
        <f>MEDIAN(AP4,AP5,AP16,AP17,AP36,AP12,AP24,AP25,AP32,AP40)</f>
        <v>#REF!</v>
      </c>
      <c r="AV6" s="9" t="e">
        <f>MEDIAN(AP6,AP7,AP18,AP19,AP37,AP13,AP26,AP27,AP33,AP41)</f>
        <v>#REF!</v>
      </c>
      <c r="AW6" s="9" t="e">
        <f>MEDIAN(AP8,AP9,AP20,AP21,AP38,AP14,AP28,AP29,AP34,AP42)</f>
        <v>#REF!</v>
      </c>
      <c r="AX6" s="9" t="e">
        <f>MEDIAN(AP10,AP11,AP22,AP23,AP39,AP15,AP30,AP31,AP35,AP43)</f>
        <v>#REF!</v>
      </c>
      <c r="AY6" s="10" t="e">
        <f>IF(B6&lt;-0.6,1,0)+IF(#REF!&lt;-0.6,1,0)+IF(#REF!&lt;-0.6,1,0)+IF(F6&lt;-0.6,1,0)+IF(M6&lt;-0.6,1,0)+IF(R6&lt;-0.6,1,0)+IF(Z6&lt;-0.6,1,0)+IF(AD6&lt;-0.6,1,0)+IF(AH6&lt;-0.6,1,0)+IF(AL6&lt;-0.6,1,0)</f>
        <v>#REF!</v>
      </c>
      <c r="AZ6" s="16" t="e">
        <f t="shared" si="7"/>
        <v>#REF!</v>
      </c>
      <c r="BA6" s="10" t="e">
        <f>IF(B6&gt;0.6,1,0)+IF(#REF!&gt;0.6,1,0)+IF(#REF!&gt;0.6,1,0)+IF(F6&gt;0.6,1,0)+IF(M6&gt;0.6,1,0)+IF(R6&gt;0.6,1,0)+IF(Z6&gt;0.6,1,0)+IF(AD6&gt;0.6,1,0)+IF(AH6&gt;0.6,1,0)+IF(AL6&gt;0.6,1,0)</f>
        <v>#REF!</v>
      </c>
      <c r="BB6" t="e">
        <f t="shared" si="8"/>
        <v>#REF!</v>
      </c>
      <c r="BC6">
        <f t="shared" si="9"/>
        <v>2.7900000000000036E-2</v>
      </c>
      <c r="BD6" t="e">
        <f t="shared" si="10"/>
        <v>#REF!</v>
      </c>
      <c r="BE6" s="5" t="e">
        <f t="shared" si="11"/>
        <v>#REF!</v>
      </c>
      <c r="BF6" s="7" t="e">
        <f t="shared" si="12"/>
        <v>#REF!</v>
      </c>
      <c r="BG6" s="7" t="e">
        <f>SQRT(BE6^2+#REF!^2+#REF!^2)</f>
        <v>#REF!</v>
      </c>
      <c r="BH6" s="36" t="e">
        <f>SQRT(BE6^2+#REF!^2+#REF!^2)</f>
        <v>#REF!</v>
      </c>
      <c r="BI6" s="36" t="e">
        <f>SQRT(BE6^2+#REF!^2)</f>
        <v>#REF!</v>
      </c>
      <c r="BJ6" s="7" t="e">
        <f>BF6*#REF!*#REF!</f>
        <v>#REF!</v>
      </c>
      <c r="BK6" t="e">
        <f t="shared" si="13"/>
        <v>#REF!</v>
      </c>
      <c r="BL6" s="7" t="e">
        <f t="shared" si="14"/>
        <v>#REF!</v>
      </c>
      <c r="BM6" s="7" t="e">
        <f>SQRT(BK6^2+#REF!^2+#REF!^2)</f>
        <v>#REF!</v>
      </c>
      <c r="BN6" s="7" t="e">
        <f>SQRT(BK6^2+#REF!^2+#REF!^2)</f>
        <v>#REF!</v>
      </c>
      <c r="BO6" s="7" t="e">
        <f>SQRT(BK6^2+#REF!^2)</f>
        <v>#REF!</v>
      </c>
      <c r="BP6" s="7" t="e">
        <f>BL6*#REF!*#REF!</f>
        <v>#REF!</v>
      </c>
      <c r="BQ6" t="e">
        <f t="shared" si="15"/>
        <v>#REF!</v>
      </c>
      <c r="BR6" s="7" t="e">
        <f t="shared" si="16"/>
        <v>#REF!</v>
      </c>
      <c r="BS6" s="29" t="e">
        <f>SQRT(BQ6^2+#REF!^2+#REF!^2)</f>
        <v>#REF!</v>
      </c>
      <c r="BT6" s="7" t="e">
        <f>SQRT(BQ6^2+#REF!^2+#REF!^2)</f>
        <v>#REF!</v>
      </c>
      <c r="BU6" s="7" t="e">
        <f>SQRT(BQ6^2+#REF!^2)</f>
        <v>#REF!</v>
      </c>
      <c r="BV6" s="7" t="e">
        <f>BR6*#REF!*#REF!</f>
        <v>#REF!</v>
      </c>
      <c r="BW6" t="e">
        <f t="shared" si="17"/>
        <v>#REF!</v>
      </c>
      <c r="BX6" s="7" t="e">
        <f t="shared" si="18"/>
        <v>#REF!</v>
      </c>
      <c r="BY6" s="7" t="e">
        <f>SQRT(BW6^2+#REF!^2+#REF!^2)</f>
        <v>#REF!</v>
      </c>
      <c r="BZ6" s="29" t="e">
        <f>SQRT(BW6^2+#REF!^2+#REF!^2)</f>
        <v>#REF!</v>
      </c>
      <c r="CA6" s="29" t="e">
        <f>SQRT(BW6^2+#REF!^2+#REF!^2)</f>
        <v>#REF!</v>
      </c>
      <c r="CB6" s="29" t="e">
        <f>SQRT(BW6^2+#REF!^2)</f>
        <v>#REF!</v>
      </c>
      <c r="CC6" s="7" t="e">
        <f>BX6*#REF!*#REF!</f>
        <v>#REF!</v>
      </c>
      <c r="CD6" s="17">
        <v>0.45</v>
      </c>
      <c r="CE6" s="17">
        <v>1.25</v>
      </c>
      <c r="CF6" s="17">
        <v>0.11</v>
      </c>
      <c r="CG6" s="17">
        <v>0.7</v>
      </c>
      <c r="CH6" s="17">
        <v>1.42</v>
      </c>
      <c r="CI6" s="17">
        <v>0.17</v>
      </c>
      <c r="CJ6" s="17">
        <v>0.14000000000000001</v>
      </c>
      <c r="CK6" s="17">
        <v>0.38</v>
      </c>
      <c r="CL6" s="17">
        <v>0.51</v>
      </c>
      <c r="CM6" s="17">
        <v>-0.54</v>
      </c>
      <c r="CN6" s="17">
        <v>0.22</v>
      </c>
      <c r="CO6" s="17">
        <v>1.0000000000000002E-3</v>
      </c>
      <c r="CP6" s="17">
        <v>0.34</v>
      </c>
      <c r="CQ6" s="17">
        <v>0.48</v>
      </c>
      <c r="CR6" s="17">
        <v>3.36</v>
      </c>
      <c r="CS6" s="17">
        <v>3.17</v>
      </c>
      <c r="CT6">
        <v>-0.14000000000000001</v>
      </c>
      <c r="CU6">
        <v>1.83</v>
      </c>
    </row>
    <row r="7" spans="1:101">
      <c r="A7" s="47" t="s">
        <v>68</v>
      </c>
      <c r="B7">
        <v>0</v>
      </c>
      <c r="C7">
        <v>0.33</v>
      </c>
      <c r="D7">
        <v>0.67</v>
      </c>
      <c r="E7">
        <v>0</v>
      </c>
      <c r="F7">
        <v>-0.33</v>
      </c>
      <c r="G7">
        <v>1</v>
      </c>
      <c r="H7">
        <v>0.33</v>
      </c>
      <c r="I7">
        <v>0</v>
      </c>
      <c r="J7">
        <v>0</v>
      </c>
      <c r="K7">
        <v>0.67</v>
      </c>
      <c r="L7">
        <v>0.33</v>
      </c>
      <c r="M7" s="1"/>
      <c r="N7">
        <v>0</v>
      </c>
      <c r="O7">
        <f t="shared" si="0"/>
        <v>0.25</v>
      </c>
      <c r="P7" s="2">
        <f t="shared" si="1"/>
        <v>0.16500000000000001</v>
      </c>
      <c r="Q7">
        <f t="shared" si="2"/>
        <v>0.37940144246622809</v>
      </c>
      <c r="R7" s="2">
        <f t="shared" si="3"/>
        <v>0.20750000000000002</v>
      </c>
      <c r="S7" s="5"/>
      <c r="T7" s="10">
        <f t="shared" si="19"/>
        <v>0</v>
      </c>
      <c r="U7" s="16">
        <f t="shared" si="20"/>
        <v>9</v>
      </c>
      <c r="V7" s="10">
        <f t="shared" si="21"/>
        <v>3</v>
      </c>
      <c r="W7">
        <f t="shared" si="4"/>
        <v>90</v>
      </c>
      <c r="Z7" s="1"/>
      <c r="AA7" s="5"/>
      <c r="AD7" s="1"/>
      <c r="AE7" s="5"/>
      <c r="AH7" s="1"/>
      <c r="AI7" s="5"/>
      <c r="AL7" s="1"/>
      <c r="AM7" s="5"/>
      <c r="AN7" s="2"/>
      <c r="AP7" s="19" t="e">
        <f>MEDIAN(B7,#REF!,#REF!,F7,J7,M7,R7,V7,Z7,AD7,AH7,AL7)</f>
        <v>#REF!</v>
      </c>
      <c r="AQ7" t="e">
        <f>STDEV(#REF!,#REF!,F7,J7,M7,R7,V7,Z7,AD7,AH7,AL7)</f>
        <v>#REF!</v>
      </c>
      <c r="AR7" t="e">
        <f t="shared" si="5"/>
        <v>#REF!</v>
      </c>
      <c r="AS7" t="e">
        <f t="shared" si="6"/>
        <v>#REF!</v>
      </c>
      <c r="AT7" s="3" t="s">
        <v>33</v>
      </c>
      <c r="AU7" s="2" t="e">
        <f>STDEV(AP4,AP5,AP16,AP17,AP36,AP12,AP24,AP25,AP32,AP40)</f>
        <v>#REF!</v>
      </c>
      <c r="AV7" s="9" t="e">
        <f>STDEV(AP6,AP7,AP18,AP19,AP37,AP13,AP26,AP27,AP33,AP41)</f>
        <v>#REF!</v>
      </c>
      <c r="AW7" s="9" t="e">
        <f>STDEV(AP8,AP9,AP20,AP21,AP38,AP14,AP28,AP29,AP34,AP42)</f>
        <v>#REF!</v>
      </c>
      <c r="AX7" s="9" t="e">
        <f>STDEV(AP10,AP11,AP22,AP23,AP39,AP15,AP30,AP31,AP35,AP43)</f>
        <v>#REF!</v>
      </c>
      <c r="AY7" s="16" t="e">
        <f>IF(B7&lt;-0.6,1,0)+IF(#REF!&lt;-0.6,1,0)+IF(#REF!&lt;-0.6,1,0)+IF(F7&lt;-0.6,1,0)+IF(M7&lt;-0.6,1,0)+IF(R7&lt;-0.6,1,0)+IF(Z7&lt;-0.6,1,0)+IF(AD7&lt;-0.6,1,0)+IF(AH7&lt;-0.6,1,0)+IF(AL7&lt;-0.6,1,0)</f>
        <v>#REF!</v>
      </c>
      <c r="AZ7" s="14" t="e">
        <f t="shared" si="7"/>
        <v>#REF!</v>
      </c>
      <c r="BA7" s="10" t="e">
        <f>IF(B7&gt;0.6,1,0)+IF(#REF!&gt;0.6,1,0)+IF(#REF!&gt;0.6,1,0)+IF(F7&gt;0.6,1,0)+IF(M7&gt;0.6,1,0)+IF(R7&gt;0.6,1,0)+IF(Z7&gt;0.6,1,0)+IF(AD7&gt;0.6,1,0)+IF(AH7&gt;0.6,1,0)+IF(AL7&gt;0.6,1,0)</f>
        <v>#REF!</v>
      </c>
      <c r="BB7" t="e">
        <f t="shared" si="8"/>
        <v>#REF!</v>
      </c>
      <c r="BC7">
        <f t="shared" si="9"/>
        <v>-0.60726239999999998</v>
      </c>
      <c r="BD7" t="e">
        <f t="shared" si="10"/>
        <v>#REF!</v>
      </c>
      <c r="BE7" s="5" t="e">
        <f t="shared" si="11"/>
        <v>#REF!</v>
      </c>
      <c r="BF7" s="7" t="e">
        <f t="shared" si="12"/>
        <v>#REF!</v>
      </c>
      <c r="BG7" s="7" t="e">
        <f>SQRT(BE7^2+#REF!^2+#REF!^2)</f>
        <v>#REF!</v>
      </c>
      <c r="BH7" s="7" t="e">
        <f>SQRT(BE7^2+#REF!^2+#REF!^2)</f>
        <v>#REF!</v>
      </c>
      <c r="BI7" s="29" t="e">
        <f>SQRT(BE7^2+#REF!^2)</f>
        <v>#REF!</v>
      </c>
      <c r="BJ7" s="7" t="e">
        <f>BF7*#REF!*#REF!</f>
        <v>#REF!</v>
      </c>
      <c r="BK7" t="e">
        <f t="shared" si="13"/>
        <v>#REF!</v>
      </c>
      <c r="BL7" s="7" t="e">
        <f t="shared" si="14"/>
        <v>#REF!</v>
      </c>
      <c r="BM7" s="7" t="e">
        <f>SQRT(BK7^2+#REF!^2+#REF!^2)</f>
        <v>#REF!</v>
      </c>
      <c r="BN7" s="32" t="e">
        <f>SQRT(BK7^2+#REF!^2+#REF!^2)</f>
        <v>#REF!</v>
      </c>
      <c r="BO7" s="31" t="e">
        <f>SQRT(BK7^2+#REF!^2)</f>
        <v>#REF!</v>
      </c>
      <c r="BP7" s="7" t="e">
        <f>BL7*#REF!*#REF!</f>
        <v>#REF!</v>
      </c>
      <c r="BQ7" t="e">
        <f t="shared" si="15"/>
        <v>#REF!</v>
      </c>
      <c r="BR7" s="7" t="e">
        <f t="shared" si="16"/>
        <v>#REF!</v>
      </c>
      <c r="BS7" s="28" t="e">
        <f>SQRT(BQ7^2+#REF!^2+#REF!^2)</f>
        <v>#REF!</v>
      </c>
      <c r="BT7" s="7" t="e">
        <f>SQRT(BQ7^2+#REF!^2+#REF!^2)</f>
        <v>#REF!</v>
      </c>
      <c r="BU7" s="7" t="e">
        <f>SQRT(BQ7^2+#REF!^2)</f>
        <v>#REF!</v>
      </c>
      <c r="BV7" s="7" t="e">
        <f>BR7*#REF!*#REF!</f>
        <v>#REF!</v>
      </c>
      <c r="BW7" t="e">
        <f t="shared" si="17"/>
        <v>#REF!</v>
      </c>
      <c r="BX7" s="7" t="e">
        <f t="shared" si="18"/>
        <v>#REF!</v>
      </c>
      <c r="BY7" s="7" t="e">
        <f>SQRT(BW7^2+#REF!^2+#REF!^2)</f>
        <v>#REF!</v>
      </c>
      <c r="BZ7" s="29" t="e">
        <f>SQRT(BW7^2+#REF!^2+#REF!^2)</f>
        <v>#REF!</v>
      </c>
      <c r="CA7" s="29" t="e">
        <f>SQRT(BW7^2+#REF!^2+#REF!^2)</f>
        <v>#REF!</v>
      </c>
      <c r="CB7" s="29" t="e">
        <f>SQRT(BW7^2+#REF!^2)</f>
        <v>#REF!</v>
      </c>
      <c r="CC7" s="7" t="e">
        <f>BX7*#REF!*#REF!</f>
        <v>#REF!</v>
      </c>
      <c r="CD7" s="17">
        <v>0.49</v>
      </c>
      <c r="CE7" s="17">
        <v>0.68</v>
      </c>
      <c r="CF7" s="17">
        <v>0.11</v>
      </c>
      <c r="CG7" s="17">
        <v>0.8</v>
      </c>
      <c r="CH7" s="17">
        <v>1.23</v>
      </c>
      <c r="CI7" s="17">
        <v>0.22</v>
      </c>
      <c r="CJ7" s="17">
        <v>0.18</v>
      </c>
      <c r="CK7" s="17">
        <v>1.4</v>
      </c>
      <c r="CL7" s="17">
        <v>1.96</v>
      </c>
      <c r="CM7" s="17">
        <v>-0.67</v>
      </c>
      <c r="CN7" s="17">
        <v>0.12</v>
      </c>
      <c r="CO7" s="17">
        <v>-0.18</v>
      </c>
      <c r="CP7" s="17">
        <v>0.12</v>
      </c>
      <c r="CQ7" s="17">
        <v>0.85</v>
      </c>
      <c r="CR7" s="17">
        <v>5.2</v>
      </c>
      <c r="CS7" s="17">
        <v>5.19</v>
      </c>
      <c r="CT7">
        <v>-0.06</v>
      </c>
      <c r="CU7">
        <v>1.82</v>
      </c>
    </row>
    <row r="8" spans="1:101">
      <c r="A8" s="47" t="s">
        <v>69</v>
      </c>
      <c r="B8">
        <v>0.67</v>
      </c>
      <c r="C8">
        <v>0.33</v>
      </c>
      <c r="D8">
        <v>1</v>
      </c>
      <c r="E8">
        <v>0.33</v>
      </c>
      <c r="F8">
        <v>0</v>
      </c>
      <c r="G8">
        <v>-0.33</v>
      </c>
      <c r="H8">
        <v>0.33</v>
      </c>
      <c r="I8">
        <v>0</v>
      </c>
      <c r="J8">
        <v>0.33</v>
      </c>
      <c r="K8">
        <v>0.67</v>
      </c>
      <c r="L8">
        <v>0.67</v>
      </c>
      <c r="M8" s="1"/>
      <c r="N8">
        <v>0.33</v>
      </c>
      <c r="O8">
        <f t="shared" si="0"/>
        <v>0.36083333333333334</v>
      </c>
      <c r="P8" s="2">
        <f t="shared" si="1"/>
        <v>0.33</v>
      </c>
      <c r="Q8">
        <f t="shared" si="2"/>
        <v>0.36152350189751498</v>
      </c>
      <c r="R8" s="2">
        <f t="shared" si="3"/>
        <v>0.21125000000000002</v>
      </c>
      <c r="S8" s="5"/>
      <c r="T8" s="10">
        <f t="shared" si="19"/>
        <v>0</v>
      </c>
      <c r="U8" s="16">
        <f t="shared" si="20"/>
        <v>8</v>
      </c>
      <c r="V8" s="10">
        <f t="shared" si="21"/>
        <v>4</v>
      </c>
      <c r="W8">
        <f t="shared" si="4"/>
        <v>80</v>
      </c>
      <c r="Z8" s="1"/>
      <c r="AA8" s="5"/>
      <c r="AD8" s="1"/>
      <c r="AE8" s="5"/>
      <c r="AH8" s="1"/>
      <c r="AI8" s="5"/>
      <c r="AL8" s="1"/>
      <c r="AM8" s="5"/>
      <c r="AN8" s="2"/>
      <c r="AP8" s="19" t="e">
        <f>MEDIAN(B8,#REF!,#REF!,F8,J8,M8,R8,V8,Z8,AD8,AH8,AL8)</f>
        <v>#REF!</v>
      </c>
      <c r="AQ8" s="2" t="e">
        <f>STDEV(#REF!,#REF!,F8,J8,M8,R8,V8,Z8,AD8,AH8,AL8)</f>
        <v>#REF!</v>
      </c>
      <c r="AR8" t="e">
        <f t="shared" si="5"/>
        <v>#REF!</v>
      </c>
      <c r="AS8" t="e">
        <f t="shared" si="6"/>
        <v>#REF!</v>
      </c>
      <c r="AT8" s="11">
        <v>3</v>
      </c>
      <c r="AU8" s="12"/>
      <c r="AV8" s="11"/>
      <c r="AW8" s="11"/>
      <c r="AX8" s="13"/>
      <c r="AY8" s="16" t="e">
        <f>IF(B8&lt;-0.6,1,0)+IF(#REF!&lt;-0.6,1,0)+IF(#REF!&lt;-0.6,1,0)+IF(F8&lt;-0.6,1,0)+IF(M8&lt;-0.6,1,0)+IF(R8&lt;-0.6,1,0)+IF(Z8&lt;-0.6,1,0)+IF(AD8&lt;-0.6,1,0)+IF(AH8&lt;-0.6,1,0)+IF(AL8&lt;-0.6,1,0)</f>
        <v>#REF!</v>
      </c>
      <c r="AZ8" s="14" t="e">
        <f t="shared" si="7"/>
        <v>#REF!</v>
      </c>
      <c r="BA8" s="10" t="e">
        <f>IF(B8&gt;0.6,1,0)+IF(#REF!&gt;0.6,1,0)+IF(#REF!&gt;0.6,1,0)+IF(F8&gt;0.6,1,0)+IF(M8&gt;0.6,1,0)+IF(R8&gt;0.6,1,0)+IF(Z8&gt;0.6,1,0)+IF(AD8&gt;0.6,1,0)+IF(AH8&gt;0.6,1,0)+IF(AL8&gt;0.6,1,0)</f>
        <v>#REF!</v>
      </c>
      <c r="BB8" t="e">
        <f t="shared" si="8"/>
        <v>#REF!</v>
      </c>
      <c r="BC8">
        <f t="shared" si="9"/>
        <v>-0.33982559999999995</v>
      </c>
      <c r="BD8" t="e">
        <f t="shared" si="10"/>
        <v>#REF!</v>
      </c>
      <c r="BE8" s="21" t="e">
        <f t="shared" si="11"/>
        <v>#REF!</v>
      </c>
      <c r="BF8" s="7" t="e">
        <f t="shared" si="12"/>
        <v>#REF!</v>
      </c>
      <c r="BG8" s="7" t="e">
        <f>SQRT(BE8^2+#REF!^2+#REF!^2)</f>
        <v>#REF!</v>
      </c>
      <c r="BH8" s="7" t="e">
        <f>SQRT(BE8^2+#REF!^2+#REF!^2)</f>
        <v>#REF!</v>
      </c>
      <c r="BI8" s="29" t="e">
        <f>SQRT(BE8^2+#REF!^2)</f>
        <v>#REF!</v>
      </c>
      <c r="BJ8" s="7" t="e">
        <f>BF8*#REF!*#REF!</f>
        <v>#REF!</v>
      </c>
      <c r="BK8" t="e">
        <f t="shared" si="13"/>
        <v>#REF!</v>
      </c>
      <c r="BL8" s="7" t="e">
        <f t="shared" si="14"/>
        <v>#REF!</v>
      </c>
      <c r="BM8" s="7" t="e">
        <f>SQRT(BK8^2+#REF!^2+#REF!^2)</f>
        <v>#REF!</v>
      </c>
      <c r="BN8" s="32" t="e">
        <f>SQRT(BK8^2+#REF!^2+#REF!^2)</f>
        <v>#REF!</v>
      </c>
      <c r="BO8" s="31" t="e">
        <f>SQRT(BK8^2+#REF!^2)</f>
        <v>#REF!</v>
      </c>
      <c r="BP8" s="7" t="e">
        <f>BL8*#REF!*#REF!</f>
        <v>#REF!</v>
      </c>
      <c r="BQ8" t="e">
        <f t="shared" si="15"/>
        <v>#REF!</v>
      </c>
      <c r="BR8" s="7" t="e">
        <f t="shared" si="16"/>
        <v>#REF!</v>
      </c>
      <c r="BS8" s="29" t="e">
        <f>SQRT(BQ8^2+#REF!^2+#REF!^2)</f>
        <v>#REF!</v>
      </c>
      <c r="BT8" s="7" t="e">
        <f>SQRT(BQ8^2+#REF!^2+#REF!^2)</f>
        <v>#REF!</v>
      </c>
      <c r="BU8" s="7" t="e">
        <f>SQRT(BQ8^2+#REF!^2)</f>
        <v>#REF!</v>
      </c>
      <c r="BV8" s="7" t="e">
        <f>BR8*#REF!*#REF!</f>
        <v>#REF!</v>
      </c>
      <c r="BW8" t="e">
        <f t="shared" si="17"/>
        <v>#REF!</v>
      </c>
      <c r="BX8" s="7" t="e">
        <f t="shared" si="18"/>
        <v>#REF!</v>
      </c>
      <c r="BY8" s="7" t="e">
        <f>SQRT(BW8^2+#REF!^2+#REF!^2)</f>
        <v>#REF!</v>
      </c>
      <c r="BZ8" s="29" t="e">
        <f>SQRT(BW8^2+#REF!^2+#REF!^2)</f>
        <v>#REF!</v>
      </c>
      <c r="CA8" s="29" t="e">
        <f>SQRT(BW8^2+#REF!^2+#REF!^2)</f>
        <v>#REF!</v>
      </c>
      <c r="CB8" s="29" t="e">
        <f>SQRT(BW8^2+#REF!^2)</f>
        <v>#REF!</v>
      </c>
      <c r="CC8" s="7" t="e">
        <f>BX8*#REF!*#REF!</f>
        <v>#REF!</v>
      </c>
      <c r="CD8" s="17">
        <v>0.44</v>
      </c>
      <c r="CE8" s="17">
        <v>0.92</v>
      </c>
      <c r="CF8" s="17">
        <v>0.11</v>
      </c>
      <c r="CG8" s="17">
        <v>0.66</v>
      </c>
      <c r="CH8" s="17">
        <v>1.29</v>
      </c>
      <c r="CI8" s="17">
        <v>0.19</v>
      </c>
      <c r="CJ8" s="17">
        <v>0.19</v>
      </c>
      <c r="CK8" s="17">
        <v>0.81</v>
      </c>
      <c r="CL8" s="17">
        <v>0.88</v>
      </c>
      <c r="CM8" s="17">
        <v>-0.18</v>
      </c>
      <c r="CN8" s="17">
        <v>0.14000000000000001</v>
      </c>
      <c r="CO8" s="17">
        <v>-0.11</v>
      </c>
      <c r="CP8" s="17">
        <v>0.17</v>
      </c>
      <c r="CQ8" s="17">
        <v>0.52</v>
      </c>
      <c r="CR8" s="17">
        <v>3.23</v>
      </c>
      <c r="CS8" s="17">
        <v>3.23</v>
      </c>
      <c r="CT8">
        <v>-0.13</v>
      </c>
      <c r="CU8">
        <v>1.58</v>
      </c>
    </row>
    <row r="9" spans="1:101" ht="14.25" customHeight="1">
      <c r="A9" s="47" t="s">
        <v>70</v>
      </c>
      <c r="B9">
        <v>0.33</v>
      </c>
      <c r="C9">
        <v>-0.33</v>
      </c>
      <c r="D9">
        <v>0.67</v>
      </c>
      <c r="E9">
        <v>0</v>
      </c>
      <c r="F9">
        <v>0.67</v>
      </c>
      <c r="G9">
        <v>0.33</v>
      </c>
      <c r="H9">
        <v>0</v>
      </c>
      <c r="I9">
        <v>0.33</v>
      </c>
      <c r="J9">
        <v>-0.33</v>
      </c>
      <c r="K9">
        <v>0.33</v>
      </c>
      <c r="L9">
        <v>0.33</v>
      </c>
      <c r="M9" s="1"/>
      <c r="N9">
        <v>0</v>
      </c>
      <c r="O9">
        <f t="shared" si="0"/>
        <v>0.19416666666666668</v>
      </c>
      <c r="P9" s="2">
        <f t="shared" si="1"/>
        <v>0.33</v>
      </c>
      <c r="Q9">
        <f t="shared" si="2"/>
        <v>0.33134596951698619</v>
      </c>
      <c r="R9" s="2">
        <f t="shared" si="3"/>
        <v>0.16500000000000001</v>
      </c>
      <c r="S9" s="5"/>
      <c r="T9" s="10">
        <f t="shared" si="19"/>
        <v>0</v>
      </c>
      <c r="U9" s="16">
        <f t="shared" si="20"/>
        <v>10</v>
      </c>
      <c r="V9" s="10">
        <f t="shared" si="21"/>
        <v>2</v>
      </c>
      <c r="W9">
        <f t="shared" si="4"/>
        <v>104</v>
      </c>
      <c r="Z9" s="1"/>
      <c r="AA9" s="5"/>
      <c r="AD9" s="1"/>
      <c r="AE9" s="5"/>
      <c r="AH9" s="1"/>
      <c r="AI9" s="5"/>
      <c r="AL9" s="1"/>
      <c r="AM9" s="5"/>
      <c r="AN9" s="2"/>
      <c r="AP9" s="19" t="e">
        <f>MEDIAN(B9,#REF!,#REF!,F9,J9,M9,R9,V9,Z9,AD9,AH9,AL9)</f>
        <v>#REF!</v>
      </c>
      <c r="AQ9" t="e">
        <f>STDEV(#REF!,#REF!,F9,J9,M9,R9,V9,Z9,AD9,AH9,AL9)</f>
        <v>#REF!</v>
      </c>
      <c r="AR9" t="e">
        <f t="shared" si="5"/>
        <v>#REF!</v>
      </c>
      <c r="AS9" t="e">
        <f t="shared" si="6"/>
        <v>#REF!</v>
      </c>
      <c r="AT9">
        <v>4</v>
      </c>
      <c r="AU9" s="7"/>
      <c r="AV9" s="7"/>
      <c r="AW9" s="7"/>
      <c r="AX9" s="7"/>
      <c r="AY9" s="10" t="e">
        <f>IF(B9&lt;-0.6,1,0)+IF(#REF!&lt;-0.6,1,0)+IF(#REF!&lt;-0.6,1,0)+IF(F9&lt;-0.6,1,0)+IF(M9&lt;-0.6,1,0)+IF(R9&lt;-0.6,1,0)+IF(Z9&lt;-0.6,1,0)+IF(AD9&lt;-0.6,1,0)+IF(AH9&lt;-0.6,1,0)+IF(AL9&lt;-0.6,1,0)</f>
        <v>#REF!</v>
      </c>
      <c r="AZ9" s="14" t="e">
        <f t="shared" si="7"/>
        <v>#REF!</v>
      </c>
      <c r="BA9" s="10" t="e">
        <f>IF(B9&gt;0.6,1,0)+IF(#REF!&gt;0.6,1,0)+IF(#REF!&gt;0.6,1,0)+IF(F9&gt;0.6,1,0)+IF(M9&gt;0.6,1,0)+IF(R9&gt;0.6,1,0)+IF(Z9&gt;0.6,1,0)+IF(AD9&gt;0.6,1,0)+IF(AH9&gt;0.6,1,0)+IF(AL9&gt;0.6,1,0)</f>
        <v>#REF!</v>
      </c>
      <c r="BB9" t="e">
        <f t="shared" si="8"/>
        <v>#REF!</v>
      </c>
      <c r="BC9">
        <f t="shared" si="9"/>
        <v>0.18390479999999987</v>
      </c>
      <c r="BD9" t="e">
        <f t="shared" si="10"/>
        <v>#REF!</v>
      </c>
      <c r="BE9" s="21" t="e">
        <f t="shared" si="11"/>
        <v>#REF!</v>
      </c>
      <c r="BF9" s="7" t="e">
        <f t="shared" si="12"/>
        <v>#REF!</v>
      </c>
      <c r="BG9" s="7" t="e">
        <f>SQRT(BE9^2+#REF!^2+#REF!^2)</f>
        <v>#REF!</v>
      </c>
      <c r="BH9" s="36" t="e">
        <f>SQRT(BE9^2+#REF!^2+#REF!^2)</f>
        <v>#REF!</v>
      </c>
      <c r="BI9" s="36" t="e">
        <f>SQRT(BE9^2+#REF!^2)</f>
        <v>#REF!</v>
      </c>
      <c r="BJ9" s="7" t="e">
        <f>BF9*#REF!*#REF!</f>
        <v>#REF!</v>
      </c>
      <c r="BK9" t="e">
        <f t="shared" si="13"/>
        <v>#REF!</v>
      </c>
      <c r="BL9" s="7" t="e">
        <f t="shared" si="14"/>
        <v>#REF!</v>
      </c>
      <c r="BM9" s="2" t="e">
        <f>SQRT(BK9^2+#REF!^2+#REF!^2)</f>
        <v>#REF!</v>
      </c>
      <c r="BN9" s="7" t="e">
        <f>SQRT(BK9^2+#REF!^2+#REF!^2)</f>
        <v>#REF!</v>
      </c>
      <c r="BO9" s="7" t="e">
        <f>SQRT(BK9^2+#REF!^2)</f>
        <v>#REF!</v>
      </c>
      <c r="BP9" s="7" t="e">
        <f>BL9*#REF!*#REF!</f>
        <v>#REF!</v>
      </c>
      <c r="BQ9" t="e">
        <f t="shared" si="15"/>
        <v>#REF!</v>
      </c>
      <c r="BR9" s="7" t="e">
        <f t="shared" si="16"/>
        <v>#REF!</v>
      </c>
      <c r="BS9" s="28" t="e">
        <f>SQRT(BQ9^2+#REF!^2+#REF!^2)</f>
        <v>#REF!</v>
      </c>
      <c r="BT9" s="7" t="e">
        <f>SQRT(BQ9^2+#REF!^2+#REF!^2)</f>
        <v>#REF!</v>
      </c>
      <c r="BU9" s="7" t="e">
        <f>SQRT(BQ9^2+#REF!^2)</f>
        <v>#REF!</v>
      </c>
      <c r="BV9" s="7" t="e">
        <f>BR9*#REF!*#REF!</f>
        <v>#REF!</v>
      </c>
      <c r="BW9" t="e">
        <f t="shared" si="17"/>
        <v>#REF!</v>
      </c>
      <c r="BX9" s="7" t="e">
        <f t="shared" si="18"/>
        <v>#REF!</v>
      </c>
      <c r="BY9" s="29" t="e">
        <f>SQRT(BW9^2+#REF!^2+#REF!^2)</f>
        <v>#REF!</v>
      </c>
      <c r="BZ9" s="29" t="e">
        <f>SQRT(BW9^2+#REF!^2+#REF!^2)</f>
        <v>#REF!</v>
      </c>
      <c r="CA9" s="29" t="e">
        <f>SQRT(BW9^2+#REF!^2+#REF!^2)</f>
        <v>#REF!</v>
      </c>
      <c r="CB9" s="29" t="e">
        <f>SQRT(BW9^2+#REF!^2)</f>
        <v>#REF!</v>
      </c>
      <c r="CC9" s="7" t="e">
        <f>BX9*#REF!*#REF!</f>
        <v>#REF!</v>
      </c>
      <c r="CD9" s="17">
        <v>0.42</v>
      </c>
      <c r="CE9" s="17">
        <v>1.39</v>
      </c>
      <c r="CF9" s="17">
        <v>0.1</v>
      </c>
      <c r="CG9" s="17">
        <v>0.77</v>
      </c>
      <c r="CH9" s="17">
        <v>1.43</v>
      </c>
      <c r="CI9" s="17">
        <v>0.15</v>
      </c>
      <c r="CJ9" s="17">
        <v>0.25</v>
      </c>
      <c r="CK9" s="17">
        <v>0.22</v>
      </c>
      <c r="CL9" s="17">
        <v>0.62</v>
      </c>
      <c r="CM9" s="17">
        <v>-0.88</v>
      </c>
      <c r="CN9" s="17">
        <v>0.18</v>
      </c>
      <c r="CO9" s="17">
        <v>-0.05</v>
      </c>
      <c r="CP9" s="17">
        <v>0.16</v>
      </c>
      <c r="CQ9" s="17">
        <v>0.31</v>
      </c>
      <c r="CR9" s="17">
        <v>2.0299999999999998</v>
      </c>
      <c r="CS9" s="17">
        <v>1.79</v>
      </c>
      <c r="CT9">
        <v>-0.11</v>
      </c>
      <c r="CU9">
        <v>1.66</v>
      </c>
    </row>
    <row r="10" spans="1:101">
      <c r="A10" s="47" t="s">
        <v>71</v>
      </c>
      <c r="B10">
        <v>-0.33</v>
      </c>
      <c r="C10">
        <v>-0.67</v>
      </c>
      <c r="D10">
        <v>-0.33</v>
      </c>
      <c r="E10">
        <v>-1</v>
      </c>
      <c r="F10">
        <v>0.33</v>
      </c>
      <c r="G10">
        <v>-1</v>
      </c>
      <c r="H10">
        <v>-0.67</v>
      </c>
      <c r="I10">
        <v>-0.33</v>
      </c>
      <c r="J10">
        <v>-1</v>
      </c>
      <c r="K10">
        <v>0</v>
      </c>
      <c r="L10">
        <v>-0.33</v>
      </c>
      <c r="M10" s="1"/>
      <c r="N10">
        <v>-0.67</v>
      </c>
      <c r="O10">
        <f t="shared" si="0"/>
        <v>-0.5</v>
      </c>
      <c r="P10" s="2">
        <f t="shared" si="1"/>
        <v>-0.5</v>
      </c>
      <c r="Q10">
        <f t="shared" si="2"/>
        <v>0.41464113728291935</v>
      </c>
      <c r="R10" s="2">
        <f t="shared" si="3"/>
        <v>0.21125000000000002</v>
      </c>
      <c r="S10" s="5"/>
      <c r="T10" s="10">
        <f t="shared" si="19"/>
        <v>6</v>
      </c>
      <c r="U10" s="16">
        <f t="shared" si="20"/>
        <v>6</v>
      </c>
      <c r="V10" s="10">
        <f t="shared" si="21"/>
        <v>0</v>
      </c>
      <c r="W10">
        <f t="shared" si="4"/>
        <v>72</v>
      </c>
      <c r="Z10" s="1"/>
      <c r="AA10" s="5"/>
      <c r="AD10" s="1"/>
      <c r="AE10" s="5"/>
      <c r="AH10" s="1"/>
      <c r="AI10" s="5"/>
      <c r="AL10" s="1"/>
      <c r="AM10" s="5"/>
      <c r="AN10" s="2"/>
      <c r="AP10" s="19" t="e">
        <f>MEDIAN(B10,#REF!,#REF!,F10,J10,M10,R10,V10,Z10,AD10,AH10,AL10)</f>
        <v>#REF!</v>
      </c>
      <c r="AQ10" s="2" t="e">
        <f>STDEV(#REF!,#REF!,F10,J10,M10,R10,V10,Z10,AD10,AH10,AL10)</f>
        <v>#REF!</v>
      </c>
      <c r="AR10" t="e">
        <f t="shared" si="5"/>
        <v>#REF!</v>
      </c>
      <c r="AS10">
        <v>7</v>
      </c>
      <c r="AT10">
        <v>5</v>
      </c>
      <c r="AU10" s="7"/>
      <c r="AV10" s="2"/>
      <c r="AW10" s="7"/>
      <c r="AX10" s="2"/>
      <c r="AY10" s="10" t="e">
        <f>IF(B10&lt;-0.6,1,0)+IF(#REF!&lt;-0.6,1,0)+IF(#REF!&lt;-0.6,1,0)+IF(F10&lt;-0.6,1,0)+IF(M10&lt;-0.6,1,0)+IF(R10&lt;-0.6,1,0)+IF(Z10&lt;-0.6,1,0)+IF(AD10&lt;-0.6,1,0)+IF(AH10&lt;-0.6,1,0)+IF(AL10&lt;-0.6,1,0)</f>
        <v>#REF!</v>
      </c>
      <c r="AZ10" s="14" t="e">
        <f t="shared" si="7"/>
        <v>#REF!</v>
      </c>
      <c r="BA10" s="16" t="e">
        <f>IF(B10&gt;0.6,1,0)+IF(#REF!&gt;0.6,1,0)+IF(#REF!&gt;0.6,1,0)+IF(F10&gt;0.6,1,0)+IF(M10&gt;0.6,1,0)+IF(R10&gt;0.6,1,0)+IF(Z10&gt;0.6,1,0)+IF(AD10&gt;0.6,1,0)+IF(AH10&gt;0.6,1,0)+IF(AL10&gt;0.6,1,0)</f>
        <v>#REF!</v>
      </c>
      <c r="BB10" t="e">
        <f t="shared" si="8"/>
        <v>#REF!</v>
      </c>
      <c r="BC10">
        <f t="shared" si="9"/>
        <v>0.36219599999999996</v>
      </c>
      <c r="BD10" t="e">
        <f t="shared" si="10"/>
        <v>#REF!</v>
      </c>
      <c r="BE10" s="1" t="e">
        <f t="shared" si="11"/>
        <v>#REF!</v>
      </c>
      <c r="BF10" s="7" t="e">
        <f t="shared" si="12"/>
        <v>#REF!</v>
      </c>
      <c r="BG10" s="7" t="e">
        <f>SQRT(BE10^2+#REF!^2+#REF!^2)</f>
        <v>#REF!</v>
      </c>
      <c r="BH10" s="7" t="e">
        <f>SQRT(BE10^2+#REF!^2+#REF!^2)</f>
        <v>#REF!</v>
      </c>
      <c r="BI10" s="29" t="e">
        <f>SQRT(BE10^2+#REF!^2)</f>
        <v>#REF!</v>
      </c>
      <c r="BJ10" s="7" t="e">
        <f>BF10*#REF!*#REF!</f>
        <v>#REF!</v>
      </c>
      <c r="BK10" t="e">
        <f t="shared" si="13"/>
        <v>#REF!</v>
      </c>
      <c r="BL10" s="7" t="e">
        <f t="shared" si="14"/>
        <v>#REF!</v>
      </c>
      <c r="BM10" s="2" t="e">
        <f>SQRT(BK10^2+#REF!^2+#REF!^2)</f>
        <v>#REF!</v>
      </c>
      <c r="BN10" s="7" t="e">
        <f>SQRT(BK10^2+#REF!^2+#REF!^2)</f>
        <v>#REF!</v>
      </c>
      <c r="BO10" s="7" t="e">
        <f>SQRT(BK10^2+#REF!^2)</f>
        <v>#REF!</v>
      </c>
      <c r="BP10" s="7" t="e">
        <f>BL10*#REF!*#REF!</f>
        <v>#REF!</v>
      </c>
      <c r="BQ10" t="e">
        <f t="shared" si="15"/>
        <v>#REF!</v>
      </c>
      <c r="BR10" s="7" t="e">
        <f t="shared" si="16"/>
        <v>#REF!</v>
      </c>
      <c r="BS10" s="28" t="e">
        <f>SQRT(BQ10^2+#REF!^2+#REF!^2)</f>
        <v>#REF!</v>
      </c>
      <c r="BT10" s="7" t="e">
        <f>SQRT(BQ10^2+#REF!^2+#REF!^2)</f>
        <v>#REF!</v>
      </c>
      <c r="BU10" s="7" t="e">
        <f>SQRT(BQ10^2+#REF!^2)</f>
        <v>#REF!</v>
      </c>
      <c r="BV10" s="7" t="e">
        <f>BR10*#REF!*#REF!</f>
        <v>#REF!</v>
      </c>
      <c r="BW10" t="e">
        <f t="shared" si="17"/>
        <v>#REF!</v>
      </c>
      <c r="BX10" s="7" t="e">
        <f t="shared" si="18"/>
        <v>#REF!</v>
      </c>
      <c r="BY10" s="28" t="e">
        <f>SQRT(BW10^2+#REF!^2+#REF!^2)</f>
        <v>#REF!</v>
      </c>
      <c r="BZ10" s="23" t="e">
        <f>SQRT(BW10^2+#REF!^2+#REF!^2)</f>
        <v>#REF!</v>
      </c>
      <c r="CA10" s="29" t="e">
        <f>SQRT(BW10^2+#REF!^2+#REF!^2)</f>
        <v>#REF!</v>
      </c>
      <c r="CB10" s="34" t="e">
        <f>SQRT(BW10^2+#REF!^2)</f>
        <v>#REF!</v>
      </c>
      <c r="CC10" s="7" t="e">
        <f>BX10*#REF!*#REF!</f>
        <v>#REF!</v>
      </c>
      <c r="CD10" s="17">
        <v>0.42</v>
      </c>
      <c r="CE10" s="17">
        <v>1.55</v>
      </c>
      <c r="CF10" s="17">
        <v>0.08</v>
      </c>
      <c r="CG10" s="17">
        <v>0.7</v>
      </c>
      <c r="CH10" s="17">
        <v>1.45</v>
      </c>
      <c r="CI10" s="17">
        <v>0.14000000000000001</v>
      </c>
      <c r="CJ10" s="17">
        <v>0.19</v>
      </c>
      <c r="CK10" s="17">
        <v>0</v>
      </c>
      <c r="CL10" s="17">
        <v>0.48</v>
      </c>
      <c r="CM10" s="17">
        <v>-0.71</v>
      </c>
      <c r="CN10" s="17">
        <v>0.16</v>
      </c>
      <c r="CO10" s="17">
        <v>-0.01</v>
      </c>
      <c r="CP10" s="17">
        <v>0.15</v>
      </c>
      <c r="CQ10" s="17">
        <v>0.24</v>
      </c>
      <c r="CR10" s="17">
        <v>2.35</v>
      </c>
      <c r="CS10" s="17">
        <v>2.35</v>
      </c>
      <c r="CT10">
        <v>-0.51</v>
      </c>
      <c r="CU10">
        <v>1.94</v>
      </c>
    </row>
    <row r="11" spans="1:101">
      <c r="A11" s="47" t="s">
        <v>72</v>
      </c>
      <c r="B11">
        <v>-0.33</v>
      </c>
      <c r="C11">
        <v>-0.67</v>
      </c>
      <c r="D11">
        <v>-0.33</v>
      </c>
      <c r="E11">
        <v>-0.33</v>
      </c>
      <c r="F11">
        <v>0</v>
      </c>
      <c r="G11">
        <v>-1</v>
      </c>
      <c r="H11">
        <v>-0.33</v>
      </c>
      <c r="I11">
        <v>0.67</v>
      </c>
      <c r="J11">
        <v>-1</v>
      </c>
      <c r="K11">
        <v>0.33</v>
      </c>
      <c r="L11">
        <v>-0.33</v>
      </c>
      <c r="M11" s="1"/>
      <c r="N11">
        <v>-0.33</v>
      </c>
      <c r="O11">
        <f t="shared" si="0"/>
        <v>-0.3041666666666667</v>
      </c>
      <c r="P11" s="2">
        <f t="shared" si="1"/>
        <v>-0.33</v>
      </c>
      <c r="Q11">
        <f t="shared" si="2"/>
        <v>0.48146477891257361</v>
      </c>
      <c r="R11" s="2">
        <f t="shared" si="3"/>
        <v>8.3750000000000019E-2</v>
      </c>
      <c r="S11" s="5"/>
      <c r="T11" s="10">
        <f t="shared" si="19"/>
        <v>3</v>
      </c>
      <c r="U11" s="16">
        <f t="shared" si="20"/>
        <v>8</v>
      </c>
      <c r="V11" s="10">
        <f t="shared" si="21"/>
        <v>1</v>
      </c>
      <c r="W11" s="6">
        <f t="shared" si="4"/>
        <v>74</v>
      </c>
      <c r="Z11" s="1"/>
      <c r="AA11" s="5"/>
      <c r="AD11" s="1"/>
      <c r="AE11" s="5"/>
      <c r="AH11" s="1"/>
      <c r="AI11" s="5"/>
      <c r="AL11" s="1"/>
      <c r="AM11" s="5"/>
      <c r="AN11" s="2"/>
      <c r="AP11" s="19" t="e">
        <f>MEDIAN(B11,#REF!,#REF!,F11,J11,M11,R11,V11,Z11,AD11,AH11,AL11)</f>
        <v>#REF!</v>
      </c>
      <c r="AQ11" t="e">
        <f>STDEV(#REF!,#REF!,F11,J11,M11,R11,V11,Z11,AD11,AH11,AL11)</f>
        <v>#REF!</v>
      </c>
      <c r="AR11" t="e">
        <f t="shared" si="5"/>
        <v>#REF!</v>
      </c>
      <c r="AS11" t="e">
        <f t="shared" ref="AS11:AS18" si="22">LN(AR11/(1-AR11))</f>
        <v>#REF!</v>
      </c>
      <c r="AT11">
        <v>6</v>
      </c>
      <c r="AU11" s="7"/>
      <c r="AV11" s="7"/>
      <c r="AW11" s="7"/>
      <c r="AX11" s="7"/>
      <c r="AY11" s="10" t="e">
        <f>IF(B11&lt;-0.6,1,0)+IF(#REF!&lt;-0.6,1,0)+IF(#REF!&lt;-0.6,1,0)+IF(F11&lt;-0.6,1,0)+IF(M11&lt;-0.6,1,0)+IF(R11&lt;-0.6,1,0)+IF(Z11&lt;-0.6,1,0)+IF(AD11&lt;-0.6,1,0)+IF(AH11&lt;-0.6,1,0)+IF(AL11&lt;-0.6,1,0)</f>
        <v>#REF!</v>
      </c>
      <c r="AZ11" s="14" t="e">
        <f t="shared" si="7"/>
        <v>#REF!</v>
      </c>
      <c r="BA11" s="10" t="e">
        <f>IF(B11&gt;0.6,1,0)+IF(#REF!&gt;0.6,1,0)+IF(#REF!&gt;0.6,1,0)+IF(F11&gt;0.6,1,0)+IF(M11&gt;0.6,1,0)+IF(R11&gt;0.6,1,0)+IF(Z11&gt;0.6,1,0)+IF(AD11&gt;0.6,1,0)+IF(AH11&gt;0.6,1,0)+IF(AL11&gt;0.6,1,0)</f>
        <v>#REF!</v>
      </c>
      <c r="BB11" s="6" t="e">
        <f t="shared" si="8"/>
        <v>#REF!</v>
      </c>
      <c r="BC11">
        <f t="shared" si="9"/>
        <v>0.22847759999999995</v>
      </c>
      <c r="BD11" t="e">
        <f t="shared" si="10"/>
        <v>#REF!</v>
      </c>
      <c r="BE11" s="25" t="e">
        <f t="shared" si="11"/>
        <v>#REF!</v>
      </c>
      <c r="BF11" s="26" t="e">
        <f t="shared" si="12"/>
        <v>#REF!</v>
      </c>
      <c r="BG11" s="7" t="e">
        <f>SQRT(BE11^2+#REF!^2+#REF!^2)</f>
        <v>#REF!</v>
      </c>
      <c r="BH11" s="7" t="e">
        <f>SQRT(BE11^2+#REF!^2+#REF!^2)</f>
        <v>#REF!</v>
      </c>
      <c r="BI11" s="29" t="e">
        <f>SQRT(BE11^2+#REF!^2)</f>
        <v>#REF!</v>
      </c>
      <c r="BJ11" s="26" t="e">
        <f>BF11*#REF!*#REF!</f>
        <v>#REF!</v>
      </c>
      <c r="BK11" s="6" t="e">
        <f t="shared" si="13"/>
        <v>#REF!</v>
      </c>
      <c r="BL11" s="26" t="e">
        <f t="shared" si="14"/>
        <v>#REF!</v>
      </c>
      <c r="BM11" s="27" t="e">
        <f>SQRT(BK11^2+#REF!^2+#REF!^2)</f>
        <v>#REF!</v>
      </c>
      <c r="BN11" s="7" t="e">
        <f>SQRT(BK11^2+#REF!^2+#REF!^2)</f>
        <v>#REF!</v>
      </c>
      <c r="BO11" s="7" t="e">
        <f>SQRT(BK11^2+#REF!^2)</f>
        <v>#REF!</v>
      </c>
      <c r="BP11" s="26" t="e">
        <f>BL11*#REF!*#REF!</f>
        <v>#REF!</v>
      </c>
      <c r="BQ11" s="6" t="e">
        <f t="shared" si="15"/>
        <v>#REF!</v>
      </c>
      <c r="BR11" s="26" t="e">
        <f t="shared" si="16"/>
        <v>#REF!</v>
      </c>
      <c r="BS11" s="30" t="e">
        <f>SQRT(BQ11^2+#REF!^2+#REF!^2)</f>
        <v>#REF!</v>
      </c>
      <c r="BT11" s="7" t="e">
        <f>SQRT(BQ11^2+#REF!^2+#REF!^2)</f>
        <v>#REF!</v>
      </c>
      <c r="BU11" s="7" t="e">
        <f>SQRT(BQ11^2+#REF!^2)</f>
        <v>#REF!</v>
      </c>
      <c r="BV11" s="26" t="e">
        <f>BR11*#REF!*#REF!</f>
        <v>#REF!</v>
      </c>
      <c r="BW11" s="6" t="e">
        <f t="shared" si="17"/>
        <v>#REF!</v>
      </c>
      <c r="BX11" s="26" t="e">
        <f t="shared" si="18"/>
        <v>#REF!</v>
      </c>
      <c r="BY11" s="30" t="e">
        <f>SQRT(BW11^2+#REF!^2+#REF!^2)</f>
        <v>#REF!</v>
      </c>
      <c r="BZ11" s="23" t="e">
        <f>SQRT(BW11^2+#REF!^2+#REF!^2)</f>
        <v>#REF!</v>
      </c>
      <c r="CA11" s="29" t="e">
        <f>SQRT(BW11^2+#REF!^2+#REF!^2)</f>
        <v>#REF!</v>
      </c>
      <c r="CB11" s="34" t="e">
        <f>SQRT(BW11^2+#REF!^2)</f>
        <v>#REF!</v>
      </c>
      <c r="CC11" s="7" t="e">
        <f>BX11*#REF!*#REF!</f>
        <v>#REF!</v>
      </c>
      <c r="CD11" s="17">
        <v>0.4</v>
      </c>
      <c r="CE11" s="17">
        <v>1.43</v>
      </c>
      <c r="CF11" s="17">
        <v>0.1</v>
      </c>
      <c r="CG11" s="17">
        <v>0.63</v>
      </c>
      <c r="CH11" s="17">
        <v>1.39</v>
      </c>
      <c r="CI11" s="17">
        <v>0.13</v>
      </c>
      <c r="CJ11" s="17">
        <v>0.16</v>
      </c>
      <c r="CK11" s="17">
        <v>7.0000000000000007E-2</v>
      </c>
      <c r="CL11" s="17">
        <v>0.4</v>
      </c>
      <c r="CM11" s="17">
        <v>-0.46</v>
      </c>
      <c r="CN11" s="17">
        <v>0.15</v>
      </c>
      <c r="CO11" s="17">
        <v>-0.03</v>
      </c>
      <c r="CP11" s="17">
        <v>0.16</v>
      </c>
      <c r="CQ11" s="17">
        <v>0.31</v>
      </c>
      <c r="CR11" s="17">
        <v>3.2</v>
      </c>
      <c r="CS11" s="17">
        <v>3.19</v>
      </c>
      <c r="CT11">
        <v>-0.49</v>
      </c>
      <c r="CU11">
        <v>1.76</v>
      </c>
    </row>
    <row r="12" spans="1:101">
      <c r="A12" s="47" t="s">
        <v>73</v>
      </c>
      <c r="B12">
        <v>-0.33</v>
      </c>
      <c r="C12">
        <v>0</v>
      </c>
      <c r="D12">
        <v>0</v>
      </c>
      <c r="E12">
        <v>-1</v>
      </c>
      <c r="F12">
        <v>-0.33</v>
      </c>
      <c r="G12">
        <v>0.33</v>
      </c>
      <c r="H12">
        <v>-1</v>
      </c>
      <c r="I12">
        <v>-0.33</v>
      </c>
      <c r="J12">
        <v>-0.33</v>
      </c>
      <c r="K12">
        <v>0.67</v>
      </c>
      <c r="L12">
        <v>-0.33</v>
      </c>
      <c r="M12" s="1"/>
      <c r="N12">
        <v>0.33</v>
      </c>
      <c r="O12">
        <f t="shared" si="0"/>
        <v>-0.19333333333333336</v>
      </c>
      <c r="P12" s="2">
        <f t="shared" si="1"/>
        <v>-0.33</v>
      </c>
      <c r="Q12">
        <f t="shared" si="2"/>
        <v>0.50115019220939661</v>
      </c>
      <c r="R12" s="2">
        <f t="shared" si="3"/>
        <v>0.20625000000000002</v>
      </c>
      <c r="S12" s="5"/>
      <c r="T12" s="10">
        <f t="shared" si="19"/>
        <v>2</v>
      </c>
      <c r="U12" s="16">
        <f t="shared" si="20"/>
        <v>9</v>
      </c>
      <c r="V12" s="10">
        <f t="shared" si="21"/>
        <v>1</v>
      </c>
      <c r="W12">
        <f t="shared" si="4"/>
        <v>86</v>
      </c>
      <c r="Z12" s="1"/>
      <c r="AA12" s="5"/>
      <c r="AD12" s="1"/>
      <c r="AE12" s="5"/>
      <c r="AH12" s="1"/>
      <c r="AI12" s="5"/>
      <c r="AL12" s="1"/>
      <c r="AM12" s="5"/>
      <c r="AN12" s="2"/>
      <c r="AP12" s="19" t="e">
        <f>MEDIAN(B12,#REF!,#REF!,F12,J12,M12,R12,V12,Z12,AD12,AH12,AL12)</f>
        <v>#REF!</v>
      </c>
      <c r="AQ12" t="e">
        <f>STDEV(#REF!,#REF!,F12,J12,M12,R12,V12,Z12,AD12,AH12,AL12)</f>
        <v>#REF!</v>
      </c>
      <c r="AR12" t="e">
        <f t="shared" si="5"/>
        <v>#REF!</v>
      </c>
      <c r="AS12" t="e">
        <f t="shared" si="22"/>
        <v>#REF!</v>
      </c>
      <c r="AT12">
        <v>7</v>
      </c>
      <c r="AU12" s="7"/>
      <c r="AV12" s="7"/>
      <c r="AW12" s="2"/>
      <c r="AX12" s="7"/>
      <c r="AY12" s="10" t="e">
        <f>IF(B12&lt;-0.6,1,0)+IF(#REF!&lt;-0.6,1,0)+IF(#REF!&lt;-0.6,1,0)+IF(F12&lt;-0.6,1,0)+IF(M12&lt;-0.6,1,0)+IF(R12&lt;-0.6,1,0)+IF(Z12&lt;-0.6,1,0)+IF(AD12&lt;-0.6,1,0)+IF(AH12&lt;-0.6,1,0)+IF(AL12&lt;-0.6,1,0)</f>
        <v>#REF!</v>
      </c>
      <c r="AZ12" s="14" t="e">
        <f t="shared" si="7"/>
        <v>#REF!</v>
      </c>
      <c r="BA12" s="10" t="e">
        <f>IF(B12&gt;0.6,1,0)+IF(#REF!&gt;0.6,1,0)+IF(#REF!&gt;0.6,1,0)+IF(F12&gt;0.6,1,0)+IF(M12&gt;0.6,1,0)+IF(R12&gt;0.6,1,0)+IF(Z12&gt;0.6,1,0)+IF(AD12&gt;0.6,1,0)+IF(AH12&gt;0.6,1,0)+IF(AL12&gt;0.6,1,0)</f>
        <v>#REF!</v>
      </c>
      <c r="BB12" t="e">
        <f t="shared" si="8"/>
        <v>#REF!</v>
      </c>
      <c r="BC12">
        <f t="shared" si="9"/>
        <v>-0.29525280000000009</v>
      </c>
      <c r="BD12" t="e">
        <f t="shared" si="10"/>
        <v>#REF!</v>
      </c>
      <c r="BE12" s="20" t="e">
        <f t="shared" si="11"/>
        <v>#REF!</v>
      </c>
      <c r="BF12" s="7" t="e">
        <f t="shared" si="12"/>
        <v>#REF!</v>
      </c>
      <c r="BG12" s="7" t="e">
        <f>SQRT(BE12^2+#REF!^2+#REF!^2)</f>
        <v>#REF!</v>
      </c>
      <c r="BH12" s="36" t="e">
        <f>SQRT(BE12^2+#REF!^2+#REF!^2)</f>
        <v>#REF!</v>
      </c>
      <c r="BI12" s="36" t="e">
        <f>SQRT(BE12^2+#REF!^2)</f>
        <v>#REF!</v>
      </c>
      <c r="BJ12" s="7" t="e">
        <f>BF12*#REF!*#REF!</f>
        <v>#REF!</v>
      </c>
      <c r="BK12" t="e">
        <f t="shared" si="13"/>
        <v>#REF!</v>
      </c>
      <c r="BL12" s="7" t="e">
        <f t="shared" si="14"/>
        <v>#REF!</v>
      </c>
      <c r="BM12" s="7" t="e">
        <f>SQRT(BK12^2+#REF!^2+#REF!^2)</f>
        <v>#REF!</v>
      </c>
      <c r="BN12" s="7" t="e">
        <f>SQRT(BK12^2+#REF!^2+#REF!^2)</f>
        <v>#REF!</v>
      </c>
      <c r="BO12" s="7" t="e">
        <f>SQRT(BK12^2+#REF!^2)</f>
        <v>#REF!</v>
      </c>
      <c r="BP12" s="7" t="e">
        <f>BL12*#REF!*#REF!</f>
        <v>#REF!</v>
      </c>
      <c r="BQ12" t="e">
        <f t="shared" si="15"/>
        <v>#REF!</v>
      </c>
      <c r="BR12" s="7" t="e">
        <f t="shared" si="16"/>
        <v>#REF!</v>
      </c>
      <c r="BS12" s="29" t="e">
        <f>SQRT(BQ12^2+#REF!^2+#REF!^2)</f>
        <v>#REF!</v>
      </c>
      <c r="BT12" s="7" t="e">
        <f>SQRT(BQ12^2+#REF!^2+#REF!^2)</f>
        <v>#REF!</v>
      </c>
      <c r="BU12" s="7" t="e">
        <f>SQRT(BQ12^2+#REF!^2)</f>
        <v>#REF!</v>
      </c>
      <c r="BV12" s="7" t="e">
        <f>BR12*#REF!*#REF!</f>
        <v>#REF!</v>
      </c>
      <c r="BW12" t="e">
        <f t="shared" si="17"/>
        <v>#REF!</v>
      </c>
      <c r="BX12" s="7" t="e">
        <f t="shared" si="18"/>
        <v>#REF!</v>
      </c>
      <c r="BY12" s="2" t="e">
        <f>SQRT(BW12^2+#REF!^2+#REF!^2)</f>
        <v>#REF!</v>
      </c>
      <c r="BZ12" s="29" t="e">
        <f>SQRT(BW12^2+#REF!^2+#REF!^2)</f>
        <v>#REF!</v>
      </c>
      <c r="CA12" s="29" t="e">
        <f>SQRT(BW12^2+#REF!^2+#REF!^2)</f>
        <v>#REF!</v>
      </c>
      <c r="CB12" s="29" t="e">
        <f>SQRT(BW12^2+#REF!^2)</f>
        <v>#REF!</v>
      </c>
      <c r="CC12" s="7" t="e">
        <f>BX12*#REF!*#REF!</f>
        <v>#REF!</v>
      </c>
      <c r="CD12" s="17">
        <v>0.26</v>
      </c>
      <c r="CE12" s="17">
        <v>0.96</v>
      </c>
      <c r="CF12" s="17">
        <v>0.16</v>
      </c>
      <c r="CG12" s="17">
        <v>0.32</v>
      </c>
      <c r="CH12" s="17">
        <v>0.99</v>
      </c>
      <c r="CI12" s="17">
        <v>0.2</v>
      </c>
      <c r="CJ12" s="17">
        <v>0.11</v>
      </c>
      <c r="CK12" s="17">
        <v>0.18</v>
      </c>
      <c r="CL12" s="17">
        <v>0.56999999999999995</v>
      </c>
      <c r="CM12" s="17">
        <v>-0.03</v>
      </c>
      <c r="CN12" s="17">
        <v>0.21</v>
      </c>
      <c r="CO12" s="17">
        <v>-0.04</v>
      </c>
      <c r="CP12" s="17">
        <v>0.22</v>
      </c>
      <c r="CQ12" s="17">
        <v>0.4</v>
      </c>
      <c r="CR12" s="17">
        <v>1.92</v>
      </c>
      <c r="CS12" s="17">
        <v>1.91</v>
      </c>
      <c r="CT12">
        <v>0.13</v>
      </c>
      <c r="CU12">
        <v>0.73</v>
      </c>
    </row>
    <row r="13" spans="1:101">
      <c r="A13" s="47" t="s">
        <v>74</v>
      </c>
      <c r="B13">
        <v>0</v>
      </c>
      <c r="C13">
        <v>0</v>
      </c>
      <c r="D13">
        <v>-0.67</v>
      </c>
      <c r="E13">
        <v>0</v>
      </c>
      <c r="F13">
        <v>0</v>
      </c>
      <c r="G13">
        <v>-0.67</v>
      </c>
      <c r="H13">
        <v>-1</v>
      </c>
      <c r="I13">
        <v>0</v>
      </c>
      <c r="J13">
        <v>-0.67</v>
      </c>
      <c r="K13">
        <v>-0.33</v>
      </c>
      <c r="L13">
        <v>0</v>
      </c>
      <c r="M13" s="1"/>
      <c r="N13">
        <v>-0.33</v>
      </c>
      <c r="O13">
        <f t="shared" si="0"/>
        <v>-0.30583333333333335</v>
      </c>
      <c r="P13" s="2">
        <f t="shared" si="1"/>
        <v>-0.16500000000000001</v>
      </c>
      <c r="Q13">
        <f t="shared" si="2"/>
        <v>0.36207629365127247</v>
      </c>
      <c r="R13" s="2">
        <f t="shared" si="3"/>
        <v>0.33500000000000002</v>
      </c>
      <c r="S13" s="5"/>
      <c r="T13" s="10">
        <f t="shared" si="19"/>
        <v>4</v>
      </c>
      <c r="U13" s="16">
        <f t="shared" si="20"/>
        <v>8</v>
      </c>
      <c r="V13" s="10">
        <f t="shared" si="21"/>
        <v>0</v>
      </c>
      <c r="W13">
        <f t="shared" si="4"/>
        <v>80</v>
      </c>
      <c r="Z13" s="1"/>
      <c r="AA13" s="5"/>
      <c r="AD13" s="1"/>
      <c r="AE13" s="5"/>
      <c r="AH13" s="1"/>
      <c r="AI13" s="5"/>
      <c r="AL13" s="1"/>
      <c r="AM13" s="5"/>
      <c r="AN13" s="2"/>
      <c r="AP13" s="19" t="e">
        <f>MEDIAN(B13,#REF!,#REF!,F13,J13,M13,R13,V13,Z13,AD13,AH13,AL13)</f>
        <v>#REF!</v>
      </c>
      <c r="AQ13" s="2" t="e">
        <f>STDEV(#REF!,#REF!,F13,J13,M13,R13,V13,Z13,AD13,AH13,AL13)</f>
        <v>#REF!</v>
      </c>
      <c r="AR13" t="e">
        <f t="shared" si="5"/>
        <v>#REF!</v>
      </c>
      <c r="AS13" t="e">
        <f t="shared" si="22"/>
        <v>#REF!</v>
      </c>
      <c r="AT13">
        <v>9</v>
      </c>
      <c r="AV13" s="7"/>
      <c r="AW13" s="7"/>
      <c r="AX13" s="7"/>
      <c r="AY13" s="10" t="e">
        <f>IF(B13&lt;-0.6,1,0)+IF(#REF!&lt;-0.6,1,0)+IF(#REF!&lt;-0.6,1,0)+IF(F13&lt;-0.6,1,0)+IF(M13&lt;-0.6,1,0)+IF(R13&lt;-0.6,1,0)+IF(Z13&lt;-0.6,1,0)+IF(AD13&lt;-0.6,1,0)+IF(AH13&lt;-0.6,1,0)+IF(AL13&lt;-0.6,1,0)</f>
        <v>#REF!</v>
      </c>
      <c r="AZ13" s="15" t="e">
        <f t="shared" si="7"/>
        <v>#REF!</v>
      </c>
      <c r="BA13" s="10" t="e">
        <f>IF(B13&gt;0.6,1,0)+IF(#REF!&gt;0.6,1,0)+IF(#REF!&gt;0.6,1,0)+IF(F13&gt;0.6,1,0)+IF(M13&gt;0.6,1,0)+IF(R13&gt;0.6,1,0)+IF(Z13&gt;0.6,1,0)+IF(AD13&gt;0.6,1,0)+IF(AH13&gt;0.6,1,0)+IF(AL13&gt;0.6,1,0)</f>
        <v>#REF!</v>
      </c>
      <c r="BB13" t="e">
        <f t="shared" si="8"/>
        <v>#REF!</v>
      </c>
      <c r="BC13">
        <f t="shared" si="9"/>
        <v>-0.28410960000000007</v>
      </c>
      <c r="BD13" t="e">
        <f t="shared" si="10"/>
        <v>#REF!</v>
      </c>
      <c r="BE13" s="5" t="e">
        <f t="shared" si="11"/>
        <v>#REF!</v>
      </c>
      <c r="BF13" s="7" t="e">
        <f t="shared" si="12"/>
        <v>#REF!</v>
      </c>
      <c r="BG13" s="7" t="e">
        <f>SQRT(BE13^2+#REF!^2+#REF!^2)</f>
        <v>#REF!</v>
      </c>
      <c r="BH13" s="7" t="e">
        <f>SQRT(BE13^2+#REF!^2+#REF!^2)</f>
        <v>#REF!</v>
      </c>
      <c r="BI13" s="36" t="e">
        <f>SQRT(BE13^2+#REF!^2)</f>
        <v>#REF!</v>
      </c>
      <c r="BJ13" s="7" t="e">
        <f>BF13*#REF!*#REF!</f>
        <v>#REF!</v>
      </c>
      <c r="BK13" t="e">
        <f t="shared" si="13"/>
        <v>#REF!</v>
      </c>
      <c r="BL13" s="7" t="e">
        <f t="shared" si="14"/>
        <v>#REF!</v>
      </c>
      <c r="BM13" s="29" t="e">
        <f>SQRT(BK13^2+#REF!^2+#REF!^2)</f>
        <v>#REF!</v>
      </c>
      <c r="BN13" s="7" t="e">
        <f>SQRT(BK13^2+#REF!^2+#REF!^2)</f>
        <v>#REF!</v>
      </c>
      <c r="BO13" s="7" t="e">
        <f>SQRT(BK13^2+#REF!^2)</f>
        <v>#REF!</v>
      </c>
      <c r="BP13" s="7" t="e">
        <f>BL13*#REF!*#REF!</f>
        <v>#REF!</v>
      </c>
      <c r="BQ13" t="e">
        <f t="shared" si="15"/>
        <v>#REF!</v>
      </c>
      <c r="BR13" s="7" t="e">
        <f t="shared" si="16"/>
        <v>#REF!</v>
      </c>
      <c r="BS13" s="29" t="e">
        <f>SQRT(BQ13^2+#REF!^2+#REF!^2)</f>
        <v>#REF!</v>
      </c>
      <c r="BT13" s="35" t="e">
        <f>SQRT(BQ13^2+#REF!^2+#REF!^2)</f>
        <v>#REF!</v>
      </c>
      <c r="BU13" s="7" t="e">
        <f>SQRT(BQ13^2+#REF!^2)</f>
        <v>#REF!</v>
      </c>
      <c r="BV13" s="7" t="e">
        <f>BR13*#REF!*#REF!</f>
        <v>#REF!</v>
      </c>
      <c r="BW13" t="e">
        <f t="shared" si="17"/>
        <v>#REF!</v>
      </c>
      <c r="BX13" s="7" t="e">
        <f t="shared" si="18"/>
        <v>#REF!</v>
      </c>
      <c r="BY13" s="2" t="e">
        <f>SQRT(BW13^2+#REF!^2+#REF!^2)</f>
        <v>#REF!</v>
      </c>
      <c r="BZ13" s="29" t="e">
        <f>SQRT(BW13^2+#REF!^2+#REF!^2)</f>
        <v>#REF!</v>
      </c>
      <c r="CA13" s="29" t="e">
        <f>SQRT(BW13^2+#REF!^2+#REF!^2)</f>
        <v>#REF!</v>
      </c>
      <c r="CB13" s="29" t="e">
        <f>SQRT(BW13^2+#REF!^2)</f>
        <v>#REF!</v>
      </c>
      <c r="CC13" s="7" t="e">
        <f>BX13*#REF!*#REF!</f>
        <v>#REF!</v>
      </c>
      <c r="CD13" s="17">
        <v>0.33</v>
      </c>
      <c r="CE13" s="17">
        <v>0.97</v>
      </c>
      <c r="CF13" s="17">
        <v>0.14000000000000001</v>
      </c>
      <c r="CG13" s="17">
        <v>0.44</v>
      </c>
      <c r="CH13" s="17">
        <v>0.99</v>
      </c>
      <c r="CI13" s="17">
        <v>0.17</v>
      </c>
      <c r="CJ13" s="17">
        <v>0.11</v>
      </c>
      <c r="CK13" s="17">
        <v>0.25</v>
      </c>
      <c r="CL13" s="17">
        <v>0.48</v>
      </c>
      <c r="CM13" s="17">
        <v>-0.04</v>
      </c>
      <c r="CN13" s="17">
        <v>0.19</v>
      </c>
      <c r="CO13" s="17">
        <v>3.0000000000000009E-3</v>
      </c>
      <c r="CP13" s="17">
        <v>0.17</v>
      </c>
      <c r="CQ13" s="17">
        <v>0.25</v>
      </c>
      <c r="CR13" s="17">
        <v>2.08</v>
      </c>
      <c r="CS13" s="17">
        <v>2.65</v>
      </c>
      <c r="CT13">
        <v>0.05</v>
      </c>
      <c r="CU13">
        <v>0.93</v>
      </c>
    </row>
    <row r="14" spans="1:101">
      <c r="A14" s="47" t="s">
        <v>75</v>
      </c>
      <c r="B14">
        <v>0</v>
      </c>
      <c r="C14">
        <v>0</v>
      </c>
      <c r="D14">
        <v>0</v>
      </c>
      <c r="E14">
        <v>-0.33</v>
      </c>
      <c r="F14">
        <v>-0.33</v>
      </c>
      <c r="G14">
        <v>1</v>
      </c>
      <c r="H14">
        <v>-0.33</v>
      </c>
      <c r="I14">
        <v>0.67</v>
      </c>
      <c r="J14">
        <v>-0.33</v>
      </c>
      <c r="K14">
        <v>0.67</v>
      </c>
      <c r="L14">
        <v>-0.33</v>
      </c>
      <c r="M14" s="1"/>
      <c r="N14">
        <v>-0.67</v>
      </c>
      <c r="O14">
        <f t="shared" si="0"/>
        <v>1.666666666666659E-3</v>
      </c>
      <c r="P14" s="2">
        <f t="shared" si="1"/>
        <v>-0.16500000000000001</v>
      </c>
      <c r="Q14">
        <f t="shared" si="2"/>
        <v>0.5126727351179633</v>
      </c>
      <c r="R14" s="2">
        <f t="shared" si="3"/>
        <v>0.24875000000000003</v>
      </c>
      <c r="S14" s="5"/>
      <c r="T14" s="10">
        <f t="shared" si="19"/>
        <v>1</v>
      </c>
      <c r="U14" s="16">
        <f t="shared" si="20"/>
        <v>8</v>
      </c>
      <c r="V14" s="10">
        <f t="shared" si="21"/>
        <v>3</v>
      </c>
      <c r="W14">
        <f t="shared" si="4"/>
        <v>74</v>
      </c>
      <c r="Z14" s="1"/>
      <c r="AA14" s="5"/>
      <c r="AD14" s="1"/>
      <c r="AE14" s="5"/>
      <c r="AH14" s="1"/>
      <c r="AI14" s="5"/>
      <c r="AL14" s="1"/>
      <c r="AM14" s="5"/>
      <c r="AN14" s="2"/>
      <c r="AP14" s="19" t="e">
        <f>MEDIAN(B14,#REF!,#REF!,F14,J14,M14,R14,V14,Z14,AD14,AH14,AL14)</f>
        <v>#REF!</v>
      </c>
      <c r="AQ14" t="e">
        <f>STDEV(#REF!,#REF!,F14,J14,M14,R14,V14,Z14,AD14,AH14,AL14)</f>
        <v>#REF!</v>
      </c>
      <c r="AR14" t="e">
        <f t="shared" si="5"/>
        <v>#REF!</v>
      </c>
      <c r="AS14" t="e">
        <f t="shared" si="22"/>
        <v>#REF!</v>
      </c>
      <c r="AT14">
        <v>11</v>
      </c>
      <c r="AV14" s="7"/>
      <c r="AX14" s="7"/>
      <c r="AY14" s="15" t="e">
        <f>IF(B14&lt;-0.6,1,0)+IF(#REF!&lt;-0.6,1,0)+IF(#REF!&lt;-0.6,1,0)+IF(F14&lt;-0.6,1,0)+IF(M14&lt;-0.6,1,0)+IF(R14&lt;-0.6,1,0)+IF(Z14&lt;-0.6,1,0)+IF(AD14&lt;-0.6,1,0)+IF(AH14&lt;-0.6,1,0)+IF(AL14&lt;-0.6,1,0)</f>
        <v>#REF!</v>
      </c>
      <c r="AZ14" s="14" t="e">
        <f t="shared" si="7"/>
        <v>#REF!</v>
      </c>
      <c r="BA14" s="10" t="e">
        <f>IF(B14&gt;0.6,1,0)+IF(#REF!&gt;0.6,1,0)+IF(#REF!&gt;0.6,1,0)+IF(F14&gt;0.6,1,0)+IF(M14&gt;0.6,1,0)+IF(R14&gt;0.6,1,0)+IF(Z14&gt;0.6,1,0)+IF(AD14&gt;0.6,1,0)+IF(AH14&gt;0.6,1,0)+IF(AL14&gt;0.6,1,0)</f>
        <v>#REF!</v>
      </c>
      <c r="BB14" t="e">
        <f t="shared" si="8"/>
        <v>#REF!</v>
      </c>
      <c r="BC14">
        <f t="shared" si="9"/>
        <v>-0.66297839999999997</v>
      </c>
      <c r="BD14" t="e">
        <f t="shared" si="10"/>
        <v>#REF!</v>
      </c>
      <c r="BE14" s="21" t="e">
        <f t="shared" si="11"/>
        <v>#REF!</v>
      </c>
      <c r="BF14" s="7" t="e">
        <f t="shared" si="12"/>
        <v>#REF!</v>
      </c>
      <c r="BG14" s="7" t="e">
        <f>SQRT(BE14^2+#REF!^2+#REF!^2)</f>
        <v>#REF!</v>
      </c>
      <c r="BH14" s="7" t="e">
        <f>SQRT(BE14^2+#REF!^2+#REF!^2)</f>
        <v>#REF!</v>
      </c>
      <c r="BI14" s="29" t="e">
        <f>SQRT(BE14^2+#REF!^2)</f>
        <v>#REF!</v>
      </c>
      <c r="BJ14" s="7" t="e">
        <f>BF14*#REF!*#REF!</f>
        <v>#REF!</v>
      </c>
      <c r="BK14" t="e">
        <f t="shared" si="13"/>
        <v>#REF!</v>
      </c>
      <c r="BL14" t="e">
        <f t="shared" si="14"/>
        <v>#REF!</v>
      </c>
      <c r="BM14" s="29" t="e">
        <f>SQRT(BK14^2+#REF!^2+#REF!^2)</f>
        <v>#REF!</v>
      </c>
      <c r="BN14" s="32" t="e">
        <f>SQRT(BK14^2+#REF!^2+#REF!^2)</f>
        <v>#REF!</v>
      </c>
      <c r="BO14" s="31" t="e">
        <f>SQRT(BK14^2+#REF!^2)</f>
        <v>#REF!</v>
      </c>
      <c r="BP14" s="7" t="e">
        <f>BL14*#REF!*#REF!</f>
        <v>#REF!</v>
      </c>
      <c r="BQ14" t="e">
        <f t="shared" si="15"/>
        <v>#REF!</v>
      </c>
      <c r="BR14" t="e">
        <f t="shared" si="16"/>
        <v>#REF!</v>
      </c>
      <c r="BS14" s="29" t="e">
        <f>SQRT(BQ14^2+#REF!^2+#REF!^2)</f>
        <v>#REF!</v>
      </c>
      <c r="BT14" s="7" t="e">
        <f>SQRT(BQ14^2+#REF!^2+#REF!^2)</f>
        <v>#REF!</v>
      </c>
      <c r="BU14" s="7" t="e">
        <f>SQRT(BQ14^2+#REF!^2)</f>
        <v>#REF!</v>
      </c>
      <c r="BV14" s="7" t="e">
        <f>BR14*#REF!*#REF!</f>
        <v>#REF!</v>
      </c>
      <c r="BW14" t="e">
        <f t="shared" si="17"/>
        <v>#REF!</v>
      </c>
      <c r="BX14" s="7" t="e">
        <f t="shared" si="18"/>
        <v>#REF!</v>
      </c>
      <c r="BY14" s="2" t="e">
        <f>SQRT(BW14^2+#REF!^2+#REF!^2)</f>
        <v>#REF!</v>
      </c>
      <c r="BZ14" s="29" t="e">
        <f>SQRT(BW14^2+#REF!^2+#REF!^2)</f>
        <v>#REF!</v>
      </c>
      <c r="CA14" s="29" t="e">
        <f>SQRT(BW14^2+#REF!^2+#REF!^2)</f>
        <v>#REF!</v>
      </c>
      <c r="CB14" s="29" t="e">
        <f>SQRT(BW14^2+#REF!^2)</f>
        <v>#REF!</v>
      </c>
      <c r="CC14" s="7" t="e">
        <f>BX14*#REF!*#REF!</f>
        <v>#REF!</v>
      </c>
      <c r="CD14" s="17">
        <v>0.26</v>
      </c>
      <c r="CE14" s="17">
        <v>0.63</v>
      </c>
      <c r="CF14" s="17">
        <v>0.12</v>
      </c>
      <c r="CG14" s="17">
        <v>0.34</v>
      </c>
      <c r="CH14" s="17">
        <v>0.92</v>
      </c>
      <c r="CI14" s="17">
        <v>0.25</v>
      </c>
      <c r="CJ14" s="17">
        <v>0.11</v>
      </c>
      <c r="CK14" s="17">
        <v>0.89</v>
      </c>
      <c r="CL14" s="17">
        <v>1.17</v>
      </c>
      <c r="CM14" s="17">
        <v>-0.45</v>
      </c>
      <c r="CN14" s="17">
        <v>0.21</v>
      </c>
      <c r="CO14" s="17">
        <v>-0.09</v>
      </c>
      <c r="CP14" s="17">
        <v>0.18</v>
      </c>
      <c r="CQ14" s="17">
        <v>0.48</v>
      </c>
      <c r="CR14" s="17">
        <v>1.55</v>
      </c>
      <c r="CS14" s="17">
        <v>1.55</v>
      </c>
      <c r="CT14">
        <v>0.14000000000000001</v>
      </c>
      <c r="CU14">
        <v>0.93</v>
      </c>
    </row>
    <row r="15" spans="1:101">
      <c r="A15" s="47" t="s">
        <v>76</v>
      </c>
      <c r="B15">
        <v>-0.33</v>
      </c>
      <c r="C15">
        <v>-1</v>
      </c>
      <c r="D15">
        <v>-0.33</v>
      </c>
      <c r="E15">
        <v>-1</v>
      </c>
      <c r="F15">
        <v>-0.67</v>
      </c>
      <c r="G15">
        <v>-1</v>
      </c>
      <c r="H15">
        <v>-0.33</v>
      </c>
      <c r="I15">
        <v>-0.33</v>
      </c>
      <c r="J15">
        <v>-1</v>
      </c>
      <c r="K15">
        <v>-0.67</v>
      </c>
      <c r="L15">
        <v>0</v>
      </c>
      <c r="M15" s="1"/>
      <c r="N15">
        <v>-1</v>
      </c>
      <c r="O15">
        <f t="shared" si="0"/>
        <v>-0.63833333333333331</v>
      </c>
      <c r="P15" s="2">
        <f t="shared" si="1"/>
        <v>-0.67</v>
      </c>
      <c r="Q15">
        <f t="shared" si="2"/>
        <v>0.36228650975645676</v>
      </c>
      <c r="R15" s="2">
        <f t="shared" si="3"/>
        <v>0.33499999999999996</v>
      </c>
      <c r="S15" s="5"/>
      <c r="T15" s="10">
        <f t="shared" si="19"/>
        <v>7</v>
      </c>
      <c r="U15" s="16">
        <f t="shared" si="20"/>
        <v>5</v>
      </c>
      <c r="V15" s="10">
        <f t="shared" si="21"/>
        <v>0</v>
      </c>
      <c r="W15" s="6">
        <f t="shared" si="4"/>
        <v>74</v>
      </c>
      <c r="Z15" s="1"/>
      <c r="AA15" s="5"/>
      <c r="AD15" s="1"/>
      <c r="AE15" s="5"/>
      <c r="AH15" s="1"/>
      <c r="AI15" s="5"/>
      <c r="AL15" s="1"/>
      <c r="AM15" s="5"/>
      <c r="AN15" s="2"/>
      <c r="AP15" s="19" t="e">
        <f>MEDIAN(B15,#REF!,#REF!,F15,J15,M15,R15,V15,Z15,AD15,AH15,AL15)</f>
        <v>#REF!</v>
      </c>
      <c r="AQ15" t="e">
        <f>STDEV(#REF!,#REF!,F15,J15,M15,R15,V15,Z15,AD15,AH15,AL15)</f>
        <v>#REF!</v>
      </c>
      <c r="AR15" t="e">
        <f t="shared" si="5"/>
        <v>#REF!</v>
      </c>
      <c r="AS15" t="e">
        <f t="shared" si="22"/>
        <v>#REF!</v>
      </c>
      <c r="AY15" s="10" t="e">
        <f>IF(B15&lt;-0.6,1,0)+IF(#REF!&lt;-0.6,1,0)+IF(#REF!&lt;-0.6,1,0)+IF(F15&lt;-0.6,1,0)+IF(M15&lt;-0.6,1,0)+IF(R15&lt;-0.6,1,0)+IF(Z15&lt;-0.6,1,0)+IF(AD15&lt;-0.6,1,0)+IF(AH15&lt;-0.6,1,0)+IF(AL15&lt;-0.6,1,0)</f>
        <v>#REF!</v>
      </c>
      <c r="AZ15" s="14" t="e">
        <f t="shared" si="7"/>
        <v>#REF!</v>
      </c>
      <c r="BA15" s="15" t="e">
        <f>IF(B15&gt;0.6,1,0)+IF(#REF!&gt;0.6,1,0)+IF(#REF!&gt;0.6,1,0)+IF(F15&gt;0.6,1,0)+IF(M15&gt;0.6,1,0)+IF(R15&gt;0.6,1,0)+IF(Z15&gt;0.6,1,0)+IF(AD15&gt;0.6,1,0)+IF(AH15&gt;0.6,1,0)+IF(AL15&gt;0.6,1,0)</f>
        <v>#REF!</v>
      </c>
      <c r="BB15" s="6" t="e">
        <f t="shared" si="8"/>
        <v>#REF!</v>
      </c>
      <c r="BC15">
        <f t="shared" si="9"/>
        <v>-2.7816000000000063E-2</v>
      </c>
      <c r="BD15" t="e">
        <f t="shared" si="10"/>
        <v>#REF!</v>
      </c>
      <c r="BE15" s="25" t="e">
        <f t="shared" si="11"/>
        <v>#REF!</v>
      </c>
      <c r="BF15" s="6" t="e">
        <f t="shared" si="12"/>
        <v>#REF!</v>
      </c>
      <c r="BG15" s="7" t="e">
        <f>SQRT(BE15^2+#REF!^2+#REF!^2)</f>
        <v>#REF!</v>
      </c>
      <c r="BH15" s="24" t="e">
        <f>SQRT(BE15^2+#REF!^2+#REF!^2)</f>
        <v>#REF!</v>
      </c>
      <c r="BI15" s="36" t="e">
        <f>SQRT(BE15^2+#REF!^2)</f>
        <v>#REF!</v>
      </c>
      <c r="BJ15" s="26" t="e">
        <f>BF15*#REF!*#REF!</f>
        <v>#REF!</v>
      </c>
      <c r="BK15" s="6" t="e">
        <f t="shared" si="13"/>
        <v>#REF!</v>
      </c>
      <c r="BL15" s="6" t="e">
        <f t="shared" si="14"/>
        <v>#REF!</v>
      </c>
      <c r="BM15" s="27" t="e">
        <f>SQRT(BK15^2+#REF!^2+#REF!^2)</f>
        <v>#REF!</v>
      </c>
      <c r="BN15" s="7" t="e">
        <f>SQRT(BK15^2+#REF!^2+#REF!^2)</f>
        <v>#REF!</v>
      </c>
      <c r="BO15" s="7" t="e">
        <f>SQRT(BK15^2+#REF!^2)</f>
        <v>#REF!</v>
      </c>
      <c r="BP15" s="26" t="e">
        <f>BL15*#REF!*#REF!</f>
        <v>#REF!</v>
      </c>
      <c r="BQ15" s="6" t="e">
        <f t="shared" si="15"/>
        <v>#REF!</v>
      </c>
      <c r="BR15" s="6" t="e">
        <f t="shared" si="16"/>
        <v>#REF!</v>
      </c>
      <c r="BS15" s="33" t="e">
        <f>SQRT(BQ15^2+#REF!^2+#REF!^2)</f>
        <v>#REF!</v>
      </c>
      <c r="BT15" s="7" t="e">
        <f>SQRT(BQ15^2+#REF!^2+#REF!^2)</f>
        <v>#REF!</v>
      </c>
      <c r="BU15" s="7" t="e">
        <f>SQRT(BQ15^2+#REF!^2)</f>
        <v>#REF!</v>
      </c>
      <c r="BV15" s="26" t="e">
        <f>BR15*#REF!*#REF!</f>
        <v>#REF!</v>
      </c>
      <c r="BW15" s="6" t="e">
        <f t="shared" si="17"/>
        <v>#REF!</v>
      </c>
      <c r="BX15" s="26" t="e">
        <f t="shared" si="18"/>
        <v>#REF!</v>
      </c>
      <c r="BY15" s="27" t="e">
        <f>SQRT(BW15^2+#REF!^2+#REF!^2)</f>
        <v>#REF!</v>
      </c>
      <c r="BZ15" s="29" t="e">
        <f>SQRT(BW15^2+#REF!^2+#REF!^2)</f>
        <v>#REF!</v>
      </c>
      <c r="CA15" s="29" t="e">
        <f>SQRT(BW15^2+#REF!^2+#REF!^2)</f>
        <v>#REF!</v>
      </c>
      <c r="CB15" s="29" t="e">
        <f>SQRT(BW15^2+#REF!^2)</f>
        <v>#REF!</v>
      </c>
      <c r="CC15" s="7" t="e">
        <f>BX15*#REF!*#REF!</f>
        <v>#REF!</v>
      </c>
      <c r="CD15" s="17">
        <v>0.33</v>
      </c>
      <c r="CE15" s="17">
        <v>1.2</v>
      </c>
      <c r="CF15" s="17">
        <v>0.14000000000000001</v>
      </c>
      <c r="CG15" s="17">
        <v>0.38</v>
      </c>
      <c r="CH15" s="17">
        <v>1.05</v>
      </c>
      <c r="CI15" s="17">
        <v>0.16</v>
      </c>
      <c r="CJ15" s="17">
        <v>0.09</v>
      </c>
      <c r="CK15" s="17">
        <v>-0.14000000000000001</v>
      </c>
      <c r="CL15" s="17">
        <v>0.4</v>
      </c>
      <c r="CM15" s="17">
        <v>-0.17</v>
      </c>
      <c r="CN15" s="17">
        <v>0.22</v>
      </c>
      <c r="CO15" s="17">
        <v>-0.02</v>
      </c>
      <c r="CP15" s="17">
        <v>0.22</v>
      </c>
      <c r="CQ15" s="17">
        <v>0.38</v>
      </c>
      <c r="CR15" s="17">
        <v>1.85</v>
      </c>
      <c r="CS15" s="17">
        <v>1.84</v>
      </c>
      <c r="CT15">
        <v>-0.16</v>
      </c>
      <c r="CU15">
        <v>0.86</v>
      </c>
    </row>
    <row r="16" spans="1:101">
      <c r="A16" s="47" t="s">
        <v>77</v>
      </c>
      <c r="B16">
        <v>0</v>
      </c>
      <c r="C16">
        <v>-0.33</v>
      </c>
      <c r="D16">
        <v>0</v>
      </c>
      <c r="E16">
        <v>-0.33</v>
      </c>
      <c r="F16">
        <v>-0.33</v>
      </c>
      <c r="G16">
        <v>-0.67</v>
      </c>
      <c r="H16">
        <v>0.33</v>
      </c>
      <c r="I16">
        <v>0.67</v>
      </c>
      <c r="J16">
        <v>-1</v>
      </c>
      <c r="K16">
        <v>0.33</v>
      </c>
      <c r="L16">
        <v>0.33</v>
      </c>
      <c r="M16" s="1"/>
      <c r="N16">
        <v>0</v>
      </c>
      <c r="O16">
        <f t="shared" si="0"/>
        <v>-8.3333333333333329E-2</v>
      </c>
      <c r="P16" s="2">
        <f t="shared" si="1"/>
        <v>0</v>
      </c>
      <c r="Q16">
        <f t="shared" si="2"/>
        <v>0.47365759273077762</v>
      </c>
      <c r="R16" s="2">
        <f t="shared" si="3"/>
        <v>0.33</v>
      </c>
      <c r="S16" s="5"/>
      <c r="T16" s="10">
        <f t="shared" si="19"/>
        <v>2</v>
      </c>
      <c r="U16" s="16">
        <f t="shared" si="20"/>
        <v>9</v>
      </c>
      <c r="V16" s="10">
        <f t="shared" si="21"/>
        <v>1</v>
      </c>
      <c r="W16">
        <f t="shared" si="4"/>
        <v>86</v>
      </c>
      <c r="Z16" s="1"/>
      <c r="AA16" s="5"/>
      <c r="AD16" s="1"/>
      <c r="AE16" s="5"/>
      <c r="AH16" s="1"/>
      <c r="AI16" s="5"/>
      <c r="AL16" s="1"/>
      <c r="AM16" s="5"/>
      <c r="AN16" s="2"/>
      <c r="AP16" s="19" t="e">
        <f>MEDIAN(B16,#REF!,#REF!,F16,J16,M16,R16,V16,Z16,AD16,AH16,AL16)</f>
        <v>#REF!</v>
      </c>
      <c r="AQ16" t="e">
        <f>STDEV(#REF!,#REF!,F16,J16,M16,R16,V16,Z16,AD16,AH16,AL16)</f>
        <v>#REF!</v>
      </c>
      <c r="AR16" t="e">
        <f t="shared" si="5"/>
        <v>#REF!</v>
      </c>
      <c r="AS16" t="e">
        <f t="shared" si="22"/>
        <v>#REF!</v>
      </c>
      <c r="AY16" s="10" t="e">
        <f>IF(B16&lt;-0.6,1,0)+IF(#REF!&lt;-0.6,1,0)+IF(#REF!&lt;-0.6,1,0)+IF(F16&lt;-0.6,1,0)+IF(M16&lt;-0.6,1,0)+IF(R16&lt;-0.6,1,0)+IF(Z16&lt;-0.6,1,0)+IF(AD16&lt;-0.6,1,0)+IF(AH16&lt;-0.6,1,0)+IF(AL16&lt;-0.6,1,0)</f>
        <v>#REF!</v>
      </c>
      <c r="AZ16" s="14" t="e">
        <f t="shared" si="7"/>
        <v>#REF!</v>
      </c>
      <c r="BA16" s="10" t="e">
        <f>IF(B16&gt;0.6,1,0)+IF(#REF!&gt;0.6,1,0)+IF(#REF!&gt;0.6,1,0)+IF(F16&gt;0.6,1,0)+IF(M16&gt;0.6,1,0)+IF(R16&gt;0.6,1,0)+IF(Z16&gt;0.6,1,0)+IF(AD16&gt;0.6,1,0)+IF(AH16&gt;0.6,1,0)+IF(AL16&gt;0.6,1,0)</f>
        <v>#REF!</v>
      </c>
      <c r="BB16" t="e">
        <f t="shared" si="8"/>
        <v>#REF!</v>
      </c>
      <c r="BC16">
        <f t="shared" si="9"/>
        <v>-0.71869440000000007</v>
      </c>
      <c r="BD16" t="e">
        <f t="shared" si="10"/>
        <v>#REF!</v>
      </c>
      <c r="BE16" s="20" t="e">
        <f t="shared" si="11"/>
        <v>#REF!</v>
      </c>
      <c r="BF16" t="e">
        <f t="shared" si="12"/>
        <v>#REF!</v>
      </c>
      <c r="BG16" s="7" t="e">
        <f>SQRT(BE16^2+#REF!^2+#REF!^2)</f>
        <v>#REF!</v>
      </c>
      <c r="BH16" s="7" t="e">
        <f>SQRT(BE16^2+#REF!^2+#REF!^2)</f>
        <v>#REF!</v>
      </c>
      <c r="BI16" s="29" t="e">
        <f>SQRT(BE16^2+#REF!^2)</f>
        <v>#REF!</v>
      </c>
      <c r="BJ16" s="7" t="e">
        <f>BF16*#REF!*#REF!</f>
        <v>#REF!</v>
      </c>
      <c r="BK16" t="e">
        <f t="shared" si="13"/>
        <v>#REF!</v>
      </c>
      <c r="BL16" t="e">
        <f t="shared" si="14"/>
        <v>#REF!</v>
      </c>
      <c r="BM16" s="7" t="e">
        <f>SQRT(BK16^2+#REF!^2+#REF!^2)</f>
        <v>#REF!</v>
      </c>
      <c r="BN16" s="32" t="e">
        <f>SQRT(BK16^2+#REF!^2+#REF!^2)</f>
        <v>#REF!</v>
      </c>
      <c r="BO16" s="31" t="e">
        <f>SQRT(BK16^2+#REF!^2)</f>
        <v>#REF!</v>
      </c>
      <c r="BP16" s="7" t="e">
        <f>BL16*#REF!*#REF!</f>
        <v>#REF!</v>
      </c>
      <c r="BQ16" t="e">
        <f t="shared" si="15"/>
        <v>#REF!</v>
      </c>
      <c r="BR16" t="e">
        <f t="shared" si="16"/>
        <v>#REF!</v>
      </c>
      <c r="BS16" s="29" t="e">
        <f>SQRT(BQ16^2+#REF!^2+#REF!^2)</f>
        <v>#REF!</v>
      </c>
      <c r="BT16" s="7" t="e">
        <f>SQRT(BQ16^2+#REF!^2+#REF!^2)</f>
        <v>#REF!</v>
      </c>
      <c r="BU16" s="7" t="e">
        <f>SQRT(BQ16^2+#REF!^2)</f>
        <v>#REF!</v>
      </c>
      <c r="BV16" s="7" t="e">
        <f>BR16*#REF!*#REF!</f>
        <v>#REF!</v>
      </c>
      <c r="BW16" t="e">
        <f t="shared" si="17"/>
        <v>#REF!</v>
      </c>
      <c r="BX16" s="7" t="e">
        <f t="shared" si="18"/>
        <v>#REF!</v>
      </c>
      <c r="BY16" s="2" t="e">
        <f>SQRT(BW16^2+#REF!^2+#REF!^2)</f>
        <v>#REF!</v>
      </c>
      <c r="BZ16" s="29" t="e">
        <f>SQRT(BW16^2+#REF!^2+#REF!^2)</f>
        <v>#REF!</v>
      </c>
      <c r="CA16" s="29" t="e">
        <f>SQRT(BW16^2+#REF!^2+#REF!^2)</f>
        <v>#REF!</v>
      </c>
      <c r="CB16" s="29" t="e">
        <f>SQRT(BW16^2+#REF!^2)</f>
        <v>#REF!</v>
      </c>
      <c r="CC16" s="7" t="e">
        <f>BX16*#REF!*#REF!</f>
        <v>#REF!</v>
      </c>
      <c r="CD16" s="17">
        <v>0.24</v>
      </c>
      <c r="CE16" s="17">
        <v>0.57999999999999996</v>
      </c>
      <c r="CF16" s="17">
        <v>0.28000000000000003</v>
      </c>
      <c r="CG16" s="17">
        <v>0.22</v>
      </c>
      <c r="CH16" s="17">
        <v>0.93</v>
      </c>
      <c r="CI16" s="17">
        <v>0.17</v>
      </c>
      <c r="CJ16" s="17">
        <v>0.11</v>
      </c>
      <c r="CK16" s="17">
        <v>1.1299999999999999</v>
      </c>
      <c r="CL16" s="17">
        <v>1.62</v>
      </c>
      <c r="CM16" s="17">
        <v>-0.44</v>
      </c>
      <c r="CN16" s="17">
        <v>0.16</v>
      </c>
      <c r="CO16" s="17">
        <v>-0.01</v>
      </c>
      <c r="CP16" s="17">
        <v>0.18</v>
      </c>
      <c r="CQ16" s="17">
        <v>0.28999999999999998</v>
      </c>
      <c r="CR16" s="17">
        <v>2.95</v>
      </c>
      <c r="CS16" s="17">
        <v>2.96</v>
      </c>
      <c r="CT16">
        <v>-0.14000000000000001</v>
      </c>
      <c r="CU16">
        <v>0.45</v>
      </c>
    </row>
    <row r="17" spans="1:99">
      <c r="A17" s="47" t="s">
        <v>78</v>
      </c>
      <c r="B17">
        <v>-0.33</v>
      </c>
      <c r="C17">
        <v>-0.33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-0.33</v>
      </c>
      <c r="J17">
        <v>-1</v>
      </c>
      <c r="K17">
        <v>0.33</v>
      </c>
      <c r="L17">
        <v>-0.67</v>
      </c>
      <c r="M17" s="1"/>
      <c r="N17">
        <v>-1</v>
      </c>
      <c r="O17">
        <f t="shared" si="0"/>
        <v>-0.69416666666666671</v>
      </c>
      <c r="P17" s="2">
        <f t="shared" si="1"/>
        <v>-1</v>
      </c>
      <c r="Q17">
        <f t="shared" si="2"/>
        <v>0.43714899339269042</v>
      </c>
      <c r="R17" s="2">
        <f t="shared" si="3"/>
        <v>0.33499999999999996</v>
      </c>
      <c r="S17" s="5"/>
      <c r="T17" s="10">
        <f t="shared" si="19"/>
        <v>8</v>
      </c>
      <c r="U17" s="16">
        <f t="shared" si="20"/>
        <v>4</v>
      </c>
      <c r="V17" s="10">
        <f t="shared" si="21"/>
        <v>0</v>
      </c>
      <c r="W17">
        <f t="shared" si="4"/>
        <v>80</v>
      </c>
      <c r="Z17" s="1"/>
      <c r="AA17" s="5"/>
      <c r="AD17" s="1"/>
      <c r="AE17" s="5"/>
      <c r="AH17" s="1"/>
      <c r="AI17" s="5"/>
      <c r="AL17" s="1"/>
      <c r="AM17" s="5"/>
      <c r="AN17" s="2"/>
      <c r="AP17" s="19" t="e">
        <f>MEDIAN(B17,#REF!,#REF!,F17,J17,M17,R17,V17,Z17,AD17,AH17,AL17)</f>
        <v>#REF!</v>
      </c>
      <c r="AQ17" t="e">
        <f>STDEV(#REF!,#REF!,F17,J17,M17,R17,V17,Z17,AD17,AH17,AL17)</f>
        <v>#REF!</v>
      </c>
      <c r="AR17" t="e">
        <f t="shared" si="5"/>
        <v>#REF!</v>
      </c>
      <c r="AS17" t="e">
        <f t="shared" si="22"/>
        <v>#REF!</v>
      </c>
      <c r="AY17" s="10" t="e">
        <f>IF(B17&lt;-0.6,1,0)+IF(#REF!&lt;-0.6,1,0)+IF(#REF!&lt;-0.6,1,0)+IF(F17&lt;-0.6,1,0)+IF(M17&lt;-0.6,1,0)+IF(R17&lt;-0.6,1,0)+IF(Z17&lt;-0.6,1,0)+IF(AD17&lt;-0.6,1,0)+IF(AH17&lt;-0.6,1,0)+IF(AL17&lt;-0.6,1,0)</f>
        <v>#REF!</v>
      </c>
      <c r="AZ17" s="14" t="e">
        <f t="shared" si="7"/>
        <v>#REF!</v>
      </c>
      <c r="BA17" s="10" t="e">
        <f>IF(B17&gt;0.6,1,0)+IF(#REF!&gt;0.6,1,0)+IF(#REF!&gt;0.6,1,0)+IF(F17&gt;0.6,1,0)+IF(M17&gt;0.6,1,0)+IF(R17&gt;0.6,1,0)+IF(Z17&gt;0.6,1,0)+IF(AD17&gt;0.6,1,0)+IF(AH17&gt;0.6,1,0)+IF(AL17&gt;0.6,1,0)</f>
        <v>#REF!</v>
      </c>
      <c r="BB17" t="e">
        <f t="shared" si="8"/>
        <v>#REF!</v>
      </c>
      <c r="BC17">
        <f t="shared" si="9"/>
        <v>-0.27296640000000005</v>
      </c>
      <c r="BD17" t="e">
        <f t="shared" si="10"/>
        <v>#REF!</v>
      </c>
      <c r="BE17" s="20" t="e">
        <f t="shared" si="11"/>
        <v>#REF!</v>
      </c>
      <c r="BF17" t="e">
        <f t="shared" si="12"/>
        <v>#REF!</v>
      </c>
      <c r="BG17" s="7" t="e">
        <f>SQRT(BE17^2+#REF!^2+#REF!^2)</f>
        <v>#REF!</v>
      </c>
      <c r="BH17" s="7" t="e">
        <f>SQRT(BE17^2+#REF!^2+#REF!^2)</f>
        <v>#REF!</v>
      </c>
      <c r="BI17" s="29" t="e">
        <f>SQRT(BE17^2+#REF!^2)</f>
        <v>#REF!</v>
      </c>
      <c r="BJ17" s="7" t="e">
        <f>BF17*#REF!*#REF!</f>
        <v>#REF!</v>
      </c>
      <c r="BK17" t="e">
        <f t="shared" si="13"/>
        <v>#REF!</v>
      </c>
      <c r="BL17" t="e">
        <f t="shared" si="14"/>
        <v>#REF!</v>
      </c>
      <c r="BM17" s="29" t="e">
        <f>SQRT(BK17^2+#REF!^2+#REF!^2)</f>
        <v>#REF!</v>
      </c>
      <c r="BN17" s="32" t="e">
        <f>SQRT(BK17^2+#REF!^2+#REF!^2)</f>
        <v>#REF!</v>
      </c>
      <c r="BO17" s="31" t="e">
        <f>SQRT(BK17^2+#REF!^2)</f>
        <v>#REF!</v>
      </c>
      <c r="BP17" s="7" t="e">
        <f>BL17*#REF!*#REF!</f>
        <v>#REF!</v>
      </c>
      <c r="BQ17" t="e">
        <f t="shared" si="15"/>
        <v>#REF!</v>
      </c>
      <c r="BR17" t="e">
        <f t="shared" si="16"/>
        <v>#REF!</v>
      </c>
      <c r="BS17" s="29" t="e">
        <f>SQRT(BQ17^2+#REF!^2+#REF!^2)</f>
        <v>#REF!</v>
      </c>
      <c r="BT17" s="7" t="e">
        <f>SQRT(BQ17^2+#REF!^2+#REF!^2)</f>
        <v>#REF!</v>
      </c>
      <c r="BU17" s="7" t="e">
        <f>SQRT(BQ17^2+#REF!^2)</f>
        <v>#REF!</v>
      </c>
      <c r="BV17" s="7" t="e">
        <f>BR17*#REF!*#REF!</f>
        <v>#REF!</v>
      </c>
      <c r="BW17" t="e">
        <f t="shared" si="17"/>
        <v>#REF!</v>
      </c>
      <c r="BX17" s="7" t="e">
        <f t="shared" si="18"/>
        <v>#REF!</v>
      </c>
      <c r="BY17" s="2" t="e">
        <f>SQRT(BW17^2+#REF!^2+#REF!^2)</f>
        <v>#REF!</v>
      </c>
      <c r="BZ17" s="29" t="e">
        <f>SQRT(BW17^2+#REF!^2+#REF!^2)</f>
        <v>#REF!</v>
      </c>
      <c r="CA17" s="29" t="e">
        <f>SQRT(BW17^2+#REF!^2+#REF!^2)</f>
        <v>#REF!</v>
      </c>
      <c r="CB17" s="29" t="e">
        <f>SQRT(BW17^2+#REF!^2)</f>
        <v>#REF!</v>
      </c>
      <c r="CC17" s="7" t="e">
        <f>BX17*#REF!*#REF!</f>
        <v>#REF!</v>
      </c>
      <c r="CD17" s="17">
        <v>0.21</v>
      </c>
      <c r="CE17" s="17">
        <v>0.98</v>
      </c>
      <c r="CF17" s="17">
        <v>0.12</v>
      </c>
      <c r="CG17" s="17">
        <v>0.37</v>
      </c>
      <c r="CH17" s="17">
        <v>1.03</v>
      </c>
      <c r="CI17" s="17">
        <v>0.17</v>
      </c>
      <c r="CJ17" s="17">
        <v>0.17</v>
      </c>
      <c r="CK17" s="17">
        <v>0.28999999999999998</v>
      </c>
      <c r="CL17" s="17">
        <v>0.51</v>
      </c>
      <c r="CM17" s="17">
        <v>-0.63</v>
      </c>
      <c r="CN17" s="17">
        <v>0.17</v>
      </c>
      <c r="CO17" s="17">
        <v>-0.01</v>
      </c>
      <c r="CP17" s="17">
        <v>0.14000000000000001</v>
      </c>
      <c r="CQ17" s="17">
        <v>0.26</v>
      </c>
      <c r="CR17" s="17">
        <v>2.08</v>
      </c>
      <c r="CS17" s="17">
        <v>-0.26</v>
      </c>
      <c r="CT17">
        <v>-0.1</v>
      </c>
      <c r="CU17">
        <v>0.78</v>
      </c>
    </row>
    <row r="18" spans="1:99">
      <c r="A18" s="47" t="s">
        <v>79</v>
      </c>
      <c r="B18">
        <v>0</v>
      </c>
      <c r="C18">
        <v>0.33</v>
      </c>
      <c r="D18">
        <v>0.67</v>
      </c>
      <c r="E18">
        <v>0.33</v>
      </c>
      <c r="F18">
        <v>0</v>
      </c>
      <c r="G18">
        <v>-0.67</v>
      </c>
      <c r="H18">
        <v>-0.67</v>
      </c>
      <c r="I18">
        <v>0</v>
      </c>
      <c r="J18">
        <v>-0.67</v>
      </c>
      <c r="K18">
        <v>0.33</v>
      </c>
      <c r="L18">
        <v>0</v>
      </c>
      <c r="M18" s="1"/>
      <c r="N18">
        <v>0.33</v>
      </c>
      <c r="O18">
        <f t="shared" si="0"/>
        <v>-1.6666666666666681E-3</v>
      </c>
      <c r="P18" s="2">
        <f t="shared" si="1"/>
        <v>0</v>
      </c>
      <c r="Q18">
        <f t="shared" si="2"/>
        <v>0.45037021807989636</v>
      </c>
      <c r="R18" s="2">
        <f t="shared" si="3"/>
        <v>0.24875</v>
      </c>
      <c r="S18" s="5"/>
      <c r="T18" s="10">
        <f t="shared" si="19"/>
        <v>3</v>
      </c>
      <c r="U18" s="16">
        <f t="shared" si="20"/>
        <v>8</v>
      </c>
      <c r="V18" s="10">
        <f t="shared" si="21"/>
        <v>1</v>
      </c>
      <c r="W18">
        <f t="shared" si="4"/>
        <v>74</v>
      </c>
      <c r="Z18" s="1"/>
      <c r="AA18" s="5"/>
      <c r="AD18" s="1"/>
      <c r="AE18" s="5"/>
      <c r="AH18" s="1"/>
      <c r="AI18" s="5"/>
      <c r="AL18" s="1"/>
      <c r="AM18" s="5"/>
      <c r="AN18" s="2"/>
      <c r="AP18" s="19" t="e">
        <f>MEDIAN(B18,#REF!,#REF!,F18,J18,M18,R18,V18,Z18,AD18,AH18,AL18)</f>
        <v>#REF!</v>
      </c>
      <c r="AQ18" t="e">
        <f>STDEV(#REF!,#REF!,F18,J18,M18,R18,V18,Z18,AD18,AH18,AL18)</f>
        <v>#REF!</v>
      </c>
      <c r="AR18" t="e">
        <f t="shared" si="5"/>
        <v>#REF!</v>
      </c>
      <c r="AS18" t="e">
        <f t="shared" si="22"/>
        <v>#REF!</v>
      </c>
      <c r="AY18" s="15" t="e">
        <f>IF(B18&lt;-0.6,1,0)+IF(#REF!&lt;-0.6,1,0)+IF(#REF!&lt;-0.6,1,0)+IF(F18&lt;-0.6,1,0)+IF(M18&lt;-0.6,1,0)+IF(R18&lt;-0.6,1,0)+IF(Z18&lt;-0.6,1,0)+IF(AD18&lt;-0.6,1,0)+IF(AH18&lt;-0.6,1,0)+IF(AL18&lt;-0.6,1,0)</f>
        <v>#REF!</v>
      </c>
      <c r="AZ18" s="14" t="e">
        <f t="shared" si="7"/>
        <v>#REF!</v>
      </c>
      <c r="BA18" s="10" t="e">
        <f>IF(B18&gt;0.6,1,0)+IF(#REF!&gt;0.6,1,0)+IF(#REF!&gt;0.6,1,0)+IF(F18&gt;0.6,1,0)+IF(M18&gt;0.6,1,0)+IF(R18&gt;0.6,1,0)+IF(Z18&gt;0.6,1,0)+IF(AD18&gt;0.6,1,0)+IF(AH18&gt;0.6,1,0)+IF(AL18&gt;0.6,1,0)</f>
        <v>#REF!</v>
      </c>
      <c r="BB18" t="e">
        <f t="shared" si="8"/>
        <v>#REF!</v>
      </c>
      <c r="BC18">
        <f t="shared" si="9"/>
        <v>-0.76326719999999992</v>
      </c>
      <c r="BD18" t="e">
        <f t="shared" si="10"/>
        <v>#REF!</v>
      </c>
      <c r="BE18" s="5" t="e">
        <f t="shared" si="11"/>
        <v>#REF!</v>
      </c>
      <c r="BF18" t="e">
        <f t="shared" si="12"/>
        <v>#REF!</v>
      </c>
      <c r="BG18" s="7" t="e">
        <f>SQRT(BE18^2+#REF!^2+#REF!^2)</f>
        <v>#REF!</v>
      </c>
      <c r="BH18" s="7" t="e">
        <f>SQRT(BE18^2+#REF!^2+#REF!^2)</f>
        <v>#REF!</v>
      </c>
      <c r="BI18" s="29" t="e">
        <f>SQRT(BE18^2+#REF!^2)</f>
        <v>#REF!</v>
      </c>
      <c r="BJ18" s="7" t="e">
        <f>BF18*#REF!*#REF!</f>
        <v>#REF!</v>
      </c>
      <c r="BK18" t="e">
        <f t="shared" si="13"/>
        <v>#REF!</v>
      </c>
      <c r="BL18" t="e">
        <f t="shared" si="14"/>
        <v>#REF!</v>
      </c>
      <c r="BM18" s="2" t="e">
        <f>SQRT(BK18^2+#REF!^2+#REF!^2)</f>
        <v>#REF!</v>
      </c>
      <c r="BN18" s="7" t="e">
        <f>SQRT(BK18^2+#REF!^2+#REF!^2)</f>
        <v>#REF!</v>
      </c>
      <c r="BO18" s="31" t="e">
        <f>SQRT(BK18^2+#REF!^2)</f>
        <v>#REF!</v>
      </c>
      <c r="BP18" s="7" t="e">
        <f>BL18*#REF!*#REF!</f>
        <v>#REF!</v>
      </c>
      <c r="BQ18" t="e">
        <f t="shared" si="15"/>
        <v>#REF!</v>
      </c>
      <c r="BR18" t="e">
        <f t="shared" si="16"/>
        <v>#REF!</v>
      </c>
      <c r="BS18" s="29" t="e">
        <f>SQRT(BQ18^2+#REF!^2+#REF!^2)</f>
        <v>#REF!</v>
      </c>
      <c r="BT18" s="35" t="e">
        <f>SQRT(BQ18^2+#REF!^2+#REF!^2)</f>
        <v>#REF!</v>
      </c>
      <c r="BU18" s="7" t="e">
        <f>SQRT(BQ18^2+#REF!^2)</f>
        <v>#REF!</v>
      </c>
      <c r="BV18" s="7" t="e">
        <f>BR18*#REF!*#REF!</f>
        <v>#REF!</v>
      </c>
      <c r="BW18" t="e">
        <f t="shared" si="17"/>
        <v>#REF!</v>
      </c>
      <c r="BX18" s="7" t="e">
        <f t="shared" si="18"/>
        <v>#REF!</v>
      </c>
      <c r="BY18" s="2" t="e">
        <f>SQRT(BW18^2+#REF!^2+#REF!^2)</f>
        <v>#REF!</v>
      </c>
      <c r="BZ18" s="29" t="e">
        <f>SQRT(BW18^2+#REF!^2+#REF!^2)</f>
        <v>#REF!</v>
      </c>
      <c r="CA18" s="29" t="e">
        <f>SQRT(BW18^2+#REF!^2+#REF!^2)</f>
        <v>#REF!</v>
      </c>
      <c r="CB18" s="29" t="e">
        <f>SQRT(BW18^2+#REF!^2)</f>
        <v>#REF!</v>
      </c>
      <c r="CC18" s="7" t="e">
        <f>BX18*#REF!*#REF!</f>
        <v>#REF!</v>
      </c>
      <c r="CD18" s="17">
        <v>0.14000000000000001</v>
      </c>
      <c r="CE18" s="17">
        <v>0.54</v>
      </c>
      <c r="CF18" s="17">
        <v>0.28000000000000003</v>
      </c>
      <c r="CG18" s="17">
        <v>1.68</v>
      </c>
      <c r="CH18" s="17">
        <v>0.85</v>
      </c>
      <c r="CI18" s="17">
        <v>0.16</v>
      </c>
      <c r="CJ18" s="17">
        <v>0.19</v>
      </c>
      <c r="CK18" s="17">
        <v>1.24</v>
      </c>
      <c r="CL18" s="17">
        <v>1.26</v>
      </c>
      <c r="CM18" s="17">
        <v>-0.09</v>
      </c>
      <c r="CN18" s="17">
        <v>0.21</v>
      </c>
      <c r="CO18" s="17">
        <v>-0.06</v>
      </c>
      <c r="CP18" s="17">
        <v>0.2</v>
      </c>
      <c r="CQ18" s="17">
        <v>0.4</v>
      </c>
      <c r="CR18" s="17">
        <v>2.35</v>
      </c>
      <c r="CS18" s="17">
        <v>1.0900000000000001</v>
      </c>
      <c r="CT18">
        <v>-0.06</v>
      </c>
      <c r="CU18">
        <v>0.27</v>
      </c>
    </row>
    <row r="19" spans="1:99">
      <c r="A19" s="47" t="s">
        <v>80</v>
      </c>
      <c r="B19">
        <v>0</v>
      </c>
      <c r="C19">
        <v>-0.33</v>
      </c>
      <c r="D19">
        <v>0.67</v>
      </c>
      <c r="E19">
        <v>-0.67</v>
      </c>
      <c r="F19">
        <v>0.33</v>
      </c>
      <c r="G19">
        <v>0.33</v>
      </c>
      <c r="H19">
        <v>-0.33</v>
      </c>
      <c r="I19">
        <v>0.33</v>
      </c>
      <c r="J19">
        <v>-1</v>
      </c>
      <c r="K19">
        <v>0.67</v>
      </c>
      <c r="L19">
        <v>0.67</v>
      </c>
      <c r="M19" s="1"/>
      <c r="N19">
        <v>-0.67</v>
      </c>
      <c r="O19">
        <f t="shared" si="0"/>
        <v>0</v>
      </c>
      <c r="P19" s="2">
        <f t="shared" si="1"/>
        <v>0.16500000000000001</v>
      </c>
      <c r="Q19">
        <f t="shared" si="2"/>
        <v>0.58690250080788164</v>
      </c>
      <c r="R19" s="2">
        <f t="shared" si="3"/>
        <v>0.41500000000000004</v>
      </c>
      <c r="S19" s="5"/>
      <c r="T19" s="10">
        <f t="shared" si="19"/>
        <v>3</v>
      </c>
      <c r="U19" s="16">
        <f t="shared" si="20"/>
        <v>6</v>
      </c>
      <c r="V19" s="10">
        <f t="shared" si="21"/>
        <v>3</v>
      </c>
      <c r="W19">
        <f t="shared" si="4"/>
        <v>54</v>
      </c>
      <c r="Z19" s="1"/>
      <c r="AA19" s="5"/>
      <c r="AD19" s="1"/>
      <c r="AE19" s="5"/>
      <c r="AH19" s="1"/>
      <c r="AI19" s="5"/>
      <c r="AL19" s="1"/>
      <c r="AM19" s="5"/>
      <c r="AN19" s="2"/>
      <c r="AP19" s="19" t="e">
        <f>MEDIAN(B19,#REF!,#REF!,F19,J19,M19,R19,V19,Z19,AD19,AH19,AL19)</f>
        <v>#REF!</v>
      </c>
      <c r="AQ19" t="e">
        <f>STDEV(#REF!,#REF!,F19,J19,M19,R19,V19,Z19,AD19,AH19,AL19)</f>
        <v>#REF!</v>
      </c>
      <c r="AR19" t="e">
        <f t="shared" si="5"/>
        <v>#REF!</v>
      </c>
      <c r="AS19">
        <v>-7</v>
      </c>
      <c r="AY19" s="15" t="e">
        <f>IF(B19&lt;-0.6,1,0)+IF(#REF!&lt;-0.6,1,0)+IF(#REF!&lt;-0.6,1,0)+IF(F19&lt;-0.6,1,0)+IF(M19&lt;-0.6,1,0)+IF(R19&lt;-0.6,1,0)+IF(Z19&lt;-0.6,1,0)+IF(AD19&lt;-0.6,1,0)+IF(AH19&lt;-0.6,1,0)+IF(AL19&lt;-0.6,1,0)</f>
        <v>#REF!</v>
      </c>
      <c r="AZ19" s="14" t="e">
        <f t="shared" si="7"/>
        <v>#REF!</v>
      </c>
      <c r="BA19" s="10" t="e">
        <f>IF(B19&gt;0.6,1,0)+IF(#REF!&gt;0.6,1,0)+IF(#REF!&gt;0.6,1,0)+IF(F19&gt;0.6,1,0)+IF(M19&gt;0.6,1,0)+IF(R19&gt;0.6,1,0)+IF(Z19&gt;0.6,1,0)+IF(AD19&gt;0.6,1,0)+IF(AH19&gt;0.6,1,0)+IF(AL19&gt;0.6,1,0)</f>
        <v>#REF!</v>
      </c>
      <c r="BB19" t="e">
        <f t="shared" si="8"/>
        <v>#REF!</v>
      </c>
      <c r="BC19">
        <f t="shared" si="9"/>
        <v>-0.9304152</v>
      </c>
      <c r="BD19" t="e">
        <f t="shared" si="10"/>
        <v>#REF!</v>
      </c>
      <c r="BE19" s="5" t="e">
        <f t="shared" si="11"/>
        <v>#REF!</v>
      </c>
      <c r="BF19" t="e">
        <f t="shared" si="12"/>
        <v>#REF!</v>
      </c>
      <c r="BG19" s="7" t="e">
        <f>SQRT(BE19^2+#REF!^2+#REF!^2)</f>
        <v>#REF!</v>
      </c>
      <c r="BH19" s="7" t="e">
        <f>SQRT(BE19^2+#REF!^2+#REF!^2)</f>
        <v>#REF!</v>
      </c>
      <c r="BI19" s="29" t="e">
        <f>SQRT(BE19^2+#REF!^2)</f>
        <v>#REF!</v>
      </c>
      <c r="BJ19" s="7" t="e">
        <f>BF19*#REF!*#REF!</f>
        <v>#REF!</v>
      </c>
      <c r="BK19" t="e">
        <f t="shared" si="13"/>
        <v>#REF!</v>
      </c>
      <c r="BL19" t="e">
        <f t="shared" si="14"/>
        <v>#REF!</v>
      </c>
      <c r="BM19" s="2" t="e">
        <f>SQRT(BK19^2+#REF!^2+#REF!^2)</f>
        <v>#REF!</v>
      </c>
      <c r="BN19" s="7" t="e">
        <f>SQRT(BK19^2+#REF!^2+#REF!^2)</f>
        <v>#REF!</v>
      </c>
      <c r="BO19" s="31" t="e">
        <f>SQRT(BK19^2+#REF!^2)</f>
        <v>#REF!</v>
      </c>
      <c r="BP19" s="7" t="e">
        <f>BL19*#REF!*#REF!</f>
        <v>#REF!</v>
      </c>
      <c r="BQ19" t="e">
        <f t="shared" si="15"/>
        <v>#REF!</v>
      </c>
      <c r="BR19" t="e">
        <f t="shared" si="16"/>
        <v>#REF!</v>
      </c>
      <c r="BS19" s="29" t="e">
        <f>SQRT(BQ19^2+#REF!^2+#REF!^2)</f>
        <v>#REF!</v>
      </c>
      <c r="BT19" s="35" t="e">
        <f>SQRT(BQ19^2+#REF!^2+#REF!^2)</f>
        <v>#REF!</v>
      </c>
      <c r="BU19" s="7" t="e">
        <f>SQRT(BQ19^2+#REF!^2)</f>
        <v>#REF!</v>
      </c>
      <c r="BV19" s="7" t="e">
        <f>BR19*#REF!*#REF!</f>
        <v>#REF!</v>
      </c>
      <c r="BW19" t="e">
        <f t="shared" si="17"/>
        <v>#REF!</v>
      </c>
      <c r="BX19" s="7" t="e">
        <f t="shared" si="18"/>
        <v>#REF!</v>
      </c>
      <c r="BY19" s="2" t="e">
        <f>SQRT(BW19^2+#REF!^2+#REF!^2)</f>
        <v>#REF!</v>
      </c>
      <c r="BZ19" s="29" t="e">
        <f>SQRT(BW19^2+#REF!^2+#REF!^2)</f>
        <v>#REF!</v>
      </c>
      <c r="CA19" s="29" t="e">
        <f>SQRT(BW19^2+#REF!^2+#REF!^2)</f>
        <v>#REF!</v>
      </c>
      <c r="CB19" s="29" t="e">
        <f>SQRT(BW19^2+#REF!^2)</f>
        <v>#REF!</v>
      </c>
      <c r="CC19" s="7" t="e">
        <f>BX19*#REF!*#REF!</f>
        <v>#REF!</v>
      </c>
      <c r="CD19" s="17">
        <v>0.6</v>
      </c>
      <c r="CE19" s="17">
        <v>0.39</v>
      </c>
      <c r="CF19" s="17">
        <v>0.19</v>
      </c>
      <c r="CG19" s="17">
        <v>1.5</v>
      </c>
      <c r="CH19" s="17">
        <v>0.79</v>
      </c>
      <c r="CI19" s="17">
        <v>0.31</v>
      </c>
      <c r="CJ19" s="17">
        <v>0.19</v>
      </c>
      <c r="CK19" s="17">
        <v>2</v>
      </c>
      <c r="CL19" s="17">
        <v>2.0099999999999998</v>
      </c>
      <c r="CM19" s="17">
        <v>-0.82</v>
      </c>
      <c r="CN19" s="17">
        <v>0.14000000000000001</v>
      </c>
      <c r="CO19" s="17">
        <v>-0.12</v>
      </c>
      <c r="CP19" s="17">
        <v>0.15</v>
      </c>
      <c r="CQ19" s="17">
        <v>0.54</v>
      </c>
      <c r="CR19" s="17">
        <v>3.52</v>
      </c>
      <c r="CS19" s="17">
        <v>-2.25</v>
      </c>
      <c r="CT19">
        <v>0.2</v>
      </c>
      <c r="CU19">
        <v>2.73</v>
      </c>
    </row>
    <row r="20" spans="1:99">
      <c r="A20" s="47" t="s">
        <v>81</v>
      </c>
      <c r="B20">
        <v>0.33</v>
      </c>
      <c r="C20">
        <v>-0.33</v>
      </c>
      <c r="D20">
        <v>0.67</v>
      </c>
      <c r="E20">
        <v>-1</v>
      </c>
      <c r="F20">
        <v>0</v>
      </c>
      <c r="G20">
        <v>-0.33</v>
      </c>
      <c r="H20">
        <v>-0.33</v>
      </c>
      <c r="I20">
        <v>0</v>
      </c>
      <c r="J20">
        <v>-1</v>
      </c>
      <c r="K20">
        <v>0.33</v>
      </c>
      <c r="L20">
        <v>0.33</v>
      </c>
      <c r="M20" s="1"/>
      <c r="N20">
        <v>0.33</v>
      </c>
      <c r="O20">
        <f t="shared" si="0"/>
        <v>-8.3333333333333315E-2</v>
      </c>
      <c r="P20" s="2">
        <f t="shared" si="1"/>
        <v>0</v>
      </c>
      <c r="Q20">
        <f t="shared" si="2"/>
        <v>0.53324620500432551</v>
      </c>
      <c r="R20" s="2">
        <f t="shared" si="3"/>
        <v>0.33</v>
      </c>
      <c r="S20" s="5"/>
      <c r="T20" s="10">
        <f t="shared" si="19"/>
        <v>2</v>
      </c>
      <c r="U20" s="16">
        <f t="shared" si="20"/>
        <v>9</v>
      </c>
      <c r="V20" s="10">
        <f t="shared" si="21"/>
        <v>1</v>
      </c>
      <c r="W20">
        <f t="shared" si="4"/>
        <v>86</v>
      </c>
      <c r="Z20" s="1"/>
      <c r="AA20" s="5"/>
      <c r="AD20" s="1"/>
      <c r="AE20" s="5"/>
      <c r="AH20" s="1"/>
      <c r="AI20" s="5"/>
      <c r="AL20" s="1"/>
      <c r="AM20" s="5"/>
      <c r="AN20" s="2"/>
      <c r="AP20" s="19" t="e">
        <f>MEDIAN(B20,#REF!,#REF!,F20,J20,M20,R20,V20,Z20,AD20,AH20,AL20)</f>
        <v>#REF!</v>
      </c>
      <c r="AQ20" s="2" t="e">
        <f>STDEV(#REF!,#REF!,F20,J20,M20,R20,V20,Z20,AD20,AH20,AL20)</f>
        <v>#REF!</v>
      </c>
      <c r="AR20" t="e">
        <f t="shared" si="5"/>
        <v>#REF!</v>
      </c>
      <c r="AS20" t="e">
        <f>LN(AR20/(1-AR20))</f>
        <v>#REF!</v>
      </c>
      <c r="AY20" s="15" t="e">
        <f>IF(B20&lt;-0.6,1,0)+IF(#REF!&lt;-0.6,1,0)+IF(#REF!&lt;-0.6,1,0)+IF(F20&lt;-0.6,1,0)+IF(M20&lt;-0.6,1,0)+IF(R20&lt;-0.6,1,0)+IF(Z20&lt;-0.6,1,0)+IF(AD20&lt;-0.6,1,0)+IF(AH20&lt;-0.6,1,0)+IF(AL20&lt;-0.6,1,0)</f>
        <v>#REF!</v>
      </c>
      <c r="AZ20" s="14" t="e">
        <f t="shared" si="7"/>
        <v>#REF!</v>
      </c>
      <c r="BA20" s="10" t="e">
        <f>IF(B20&gt;0.6,1,0)+IF(#REF!&gt;0.6,1,0)+IF(#REF!&gt;0.6,1,0)+IF(F20&gt;0.6,1,0)+IF(M20&gt;0.6,1,0)+IF(R20&gt;0.6,1,0)+IF(Z20&gt;0.6,1,0)+IF(AD20&gt;0.6,1,0)+IF(AH20&gt;0.6,1,0)+IF(AL20&gt;0.6,1,0)</f>
        <v>#REF!</v>
      </c>
      <c r="BB20" t="e">
        <f t="shared" si="8"/>
        <v>#REF!</v>
      </c>
      <c r="BC20">
        <f t="shared" si="9"/>
        <v>-0.64069199999999993</v>
      </c>
      <c r="BD20" t="e">
        <f t="shared" si="10"/>
        <v>#REF!</v>
      </c>
      <c r="BE20" s="21" t="e">
        <f t="shared" si="11"/>
        <v>#REF!</v>
      </c>
      <c r="BF20" t="e">
        <f t="shared" si="12"/>
        <v>#REF!</v>
      </c>
      <c r="BG20" s="7" t="e">
        <f>SQRT(BE20^2+#REF!^2+#REF!^2)</f>
        <v>#REF!</v>
      </c>
      <c r="BH20" s="7" t="e">
        <f>SQRT(BE20^2+#REF!^2+#REF!^2)</f>
        <v>#REF!</v>
      </c>
      <c r="BI20" s="29" t="e">
        <f>SQRT(BE20^2+#REF!^2)</f>
        <v>#REF!</v>
      </c>
      <c r="BJ20" s="7" t="e">
        <f>BF20*#REF!*#REF!</f>
        <v>#REF!</v>
      </c>
      <c r="BK20" t="e">
        <f t="shared" si="13"/>
        <v>#REF!</v>
      </c>
      <c r="BL20" t="e">
        <f t="shared" si="14"/>
        <v>#REF!</v>
      </c>
      <c r="BM20" s="2" t="e">
        <f>SQRT(BK20^2+#REF!^2+#REF!^2)</f>
        <v>#REF!</v>
      </c>
      <c r="BN20" s="7" t="e">
        <f>SQRT(BK20^2+#REF!^2+#REF!^2)</f>
        <v>#REF!</v>
      </c>
      <c r="BO20" s="7" t="e">
        <f>SQRT(BK20^2+#REF!^2)</f>
        <v>#REF!</v>
      </c>
      <c r="BP20" s="7" t="e">
        <f>BL20*#REF!*#REF!</f>
        <v>#REF!</v>
      </c>
      <c r="BQ20" t="e">
        <f t="shared" si="15"/>
        <v>#REF!</v>
      </c>
      <c r="BR20" t="e">
        <f t="shared" si="16"/>
        <v>#REF!</v>
      </c>
      <c r="BS20" s="29" t="e">
        <f>SQRT(BQ20^2+#REF!^2+#REF!^2)</f>
        <v>#REF!</v>
      </c>
      <c r="BT20" s="35" t="e">
        <f>SQRT(BQ20^2+#REF!^2+#REF!^2)</f>
        <v>#REF!</v>
      </c>
      <c r="BU20" s="37" t="e">
        <f>SQRT(BQ20^2+#REF!^2)</f>
        <v>#REF!</v>
      </c>
      <c r="BV20" s="7" t="e">
        <f>BR20*#REF!*#REF!</f>
        <v>#REF!</v>
      </c>
      <c r="BW20" t="e">
        <f t="shared" si="17"/>
        <v>#REF!</v>
      </c>
      <c r="BX20" s="7" t="e">
        <f t="shared" si="18"/>
        <v>#REF!</v>
      </c>
      <c r="BY20" s="2" t="e">
        <f>SQRT(BW20^2+#REF!^2+#REF!^2)</f>
        <v>#REF!</v>
      </c>
      <c r="BZ20" s="29" t="e">
        <f>SQRT(BW20^2+#REF!^2+#REF!^2)</f>
        <v>#REF!</v>
      </c>
      <c r="CA20" s="29" t="e">
        <f>SQRT(BW20^2+#REF!^2+#REF!^2)</f>
        <v>#REF!</v>
      </c>
      <c r="CB20" s="29" t="e">
        <f>SQRT(BW20^2+#REF!^2)</f>
        <v>#REF!</v>
      </c>
      <c r="CC20" s="7" t="e">
        <f>BX20*#REF!*#REF!</f>
        <v>#REF!</v>
      </c>
      <c r="CD20" s="17">
        <v>2.89</v>
      </c>
      <c r="CE20" s="17">
        <v>0.65</v>
      </c>
      <c r="CF20" s="17">
        <v>0.28999999999999998</v>
      </c>
      <c r="CG20" s="17">
        <v>1.6</v>
      </c>
      <c r="CH20" s="17">
        <v>0.86</v>
      </c>
      <c r="CI20" s="17">
        <v>0.17</v>
      </c>
      <c r="CJ20" s="17">
        <v>-0.27</v>
      </c>
      <c r="CK20" s="17">
        <v>1.27</v>
      </c>
      <c r="CL20" s="17">
        <v>1.19</v>
      </c>
      <c r="CM20" s="17">
        <v>-0.64</v>
      </c>
      <c r="CN20" s="17">
        <v>0.17</v>
      </c>
      <c r="CO20" s="17">
        <v>-0.02</v>
      </c>
      <c r="CP20" s="17">
        <v>0.17</v>
      </c>
      <c r="CQ20" s="17">
        <v>0.28999999999999998</v>
      </c>
      <c r="CR20" s="17">
        <v>2.39</v>
      </c>
      <c r="CS20" s="17">
        <v>0.25</v>
      </c>
      <c r="CT20">
        <v>0.24</v>
      </c>
      <c r="CU20">
        <v>2.62</v>
      </c>
    </row>
    <row r="21" spans="1:99">
      <c r="A21" s="47" t="s">
        <v>82</v>
      </c>
      <c r="B21">
        <v>0.67</v>
      </c>
      <c r="C21">
        <v>0</v>
      </c>
      <c r="D21">
        <v>1</v>
      </c>
      <c r="E21">
        <v>1</v>
      </c>
      <c r="F21">
        <v>0.33</v>
      </c>
      <c r="G21">
        <v>1</v>
      </c>
      <c r="H21">
        <v>0.33</v>
      </c>
      <c r="I21">
        <v>0</v>
      </c>
      <c r="J21">
        <v>1</v>
      </c>
      <c r="K21">
        <v>0.67</v>
      </c>
      <c r="L21">
        <v>0.67</v>
      </c>
      <c r="M21" s="1"/>
      <c r="N21">
        <v>0.33</v>
      </c>
      <c r="O21">
        <f t="shared" si="0"/>
        <v>0.58333333333333337</v>
      </c>
      <c r="P21" s="2">
        <f t="shared" si="1"/>
        <v>0.67</v>
      </c>
      <c r="Q21">
        <f t="shared" si="2"/>
        <v>0.38019930977253924</v>
      </c>
      <c r="R21" s="2">
        <f t="shared" si="3"/>
        <v>0.33499999999999996</v>
      </c>
      <c r="S21" s="5"/>
      <c r="T21" s="10">
        <f t="shared" si="19"/>
        <v>0</v>
      </c>
      <c r="U21" s="16">
        <f t="shared" si="20"/>
        <v>5</v>
      </c>
      <c r="V21" s="10">
        <f t="shared" si="21"/>
        <v>7</v>
      </c>
      <c r="W21">
        <f t="shared" si="4"/>
        <v>74</v>
      </c>
      <c r="Z21" s="1"/>
      <c r="AA21" s="5"/>
      <c r="AD21" s="1"/>
      <c r="AE21" s="5"/>
      <c r="AH21" s="1"/>
      <c r="AI21" s="5"/>
      <c r="AL21" s="1"/>
      <c r="AM21" s="5"/>
      <c r="AN21" s="2"/>
      <c r="AP21" s="19" t="e">
        <f>MEDIAN(B21,#REF!,#REF!,F21,J21,M21,R21,V21,Z21,AD21,AH21,AL21)</f>
        <v>#REF!</v>
      </c>
      <c r="AQ21" s="2" t="e">
        <f>STDEV(#REF!,#REF!,F21,J21,M21,R21,V21,Z21,AD21,AH21,AL21)</f>
        <v>#REF!</v>
      </c>
      <c r="AR21" t="e">
        <f t="shared" si="5"/>
        <v>#REF!</v>
      </c>
      <c r="AS21">
        <v>-7</v>
      </c>
      <c r="AY21" s="15" t="e">
        <f>IF(B21&lt;-0.6,1,0)+IF(#REF!&lt;-0.6,1,0)+IF(#REF!&lt;-0.6,1,0)+IF(F21&lt;-0.6,1,0)+IF(M21&lt;-0.6,1,0)+IF(R21&lt;-0.6,1,0)+IF(Z21&lt;-0.6,1,0)+IF(AD21&lt;-0.6,1,0)+IF(AH21&lt;-0.6,1,0)+IF(AL21&lt;-0.6,1,0)</f>
        <v>#REF!</v>
      </c>
      <c r="AZ21" s="14" t="e">
        <f t="shared" si="7"/>
        <v>#REF!</v>
      </c>
      <c r="BA21" s="10" t="e">
        <f>IF(B21&gt;0.6,1,0)+IF(#REF!&gt;0.6,1,0)+IF(#REF!&gt;0.6,1,0)+IF(F21&gt;0.6,1,0)+IF(M21&gt;0.6,1,0)+IF(R21&gt;0.6,1,0)+IF(Z21&gt;0.6,1,0)+IF(AD21&gt;0.6,1,0)+IF(AH21&gt;0.6,1,0)+IF(AL21&gt;0.6,1,0)</f>
        <v>#REF!</v>
      </c>
      <c r="BB21" t="e">
        <f t="shared" si="8"/>
        <v>#REF!</v>
      </c>
      <c r="BC21">
        <f t="shared" si="9"/>
        <v>-0.84126960000000006</v>
      </c>
      <c r="BD21" t="e">
        <f t="shared" si="10"/>
        <v>#REF!</v>
      </c>
      <c r="BE21" s="21" t="e">
        <f t="shared" si="11"/>
        <v>#REF!</v>
      </c>
      <c r="BF21" t="e">
        <f t="shared" si="12"/>
        <v>#REF!</v>
      </c>
      <c r="BG21" s="7" t="e">
        <f>SQRT(BE21^2+#REF!^2+#REF!^2)</f>
        <v>#REF!</v>
      </c>
      <c r="BH21" s="7" t="e">
        <f>SQRT(BE21^2+#REF!^2+#REF!^2)</f>
        <v>#REF!</v>
      </c>
      <c r="BI21" s="29" t="e">
        <f>SQRT(BE21^2+#REF!^2)</f>
        <v>#REF!</v>
      </c>
      <c r="BJ21" s="7" t="e">
        <f>BF21*#REF!*#REF!</f>
        <v>#REF!</v>
      </c>
      <c r="BK21" t="e">
        <f t="shared" si="13"/>
        <v>#REF!</v>
      </c>
      <c r="BL21" t="e">
        <f t="shared" si="14"/>
        <v>#REF!</v>
      </c>
      <c r="BM21" s="2" t="e">
        <f>SQRT(BK21^2+#REF!^2+#REF!^2)</f>
        <v>#REF!</v>
      </c>
      <c r="BN21" s="32" t="e">
        <f>SQRT(BK21^2+#REF!^2+#REF!^2)</f>
        <v>#REF!</v>
      </c>
      <c r="BO21" s="7" t="e">
        <f>SQRT(BK21^2+#REF!^2)</f>
        <v>#REF!</v>
      </c>
      <c r="BP21" s="7" t="e">
        <f>BL21*#REF!*#REF!</f>
        <v>#REF!</v>
      </c>
      <c r="BQ21" t="e">
        <f t="shared" si="15"/>
        <v>#REF!</v>
      </c>
      <c r="BR21" t="e">
        <f t="shared" si="16"/>
        <v>#REF!</v>
      </c>
      <c r="BS21" s="7" t="e">
        <f>SQRT(BQ21^2+#REF!^2+#REF!^2)</f>
        <v>#REF!</v>
      </c>
      <c r="BT21" s="7" t="e">
        <f>SQRT(BQ21^2+#REF!^2+#REF!^2)</f>
        <v>#REF!</v>
      </c>
      <c r="BU21" s="37" t="e">
        <f>SQRT(BQ21^2+#REF!^2)</f>
        <v>#REF!</v>
      </c>
      <c r="BV21" s="7" t="e">
        <f>BR21*#REF!*#REF!</f>
        <v>#REF!</v>
      </c>
      <c r="BW21" t="e">
        <f t="shared" si="17"/>
        <v>#REF!</v>
      </c>
      <c r="BX21" s="7" t="e">
        <f t="shared" si="18"/>
        <v>#REF!</v>
      </c>
      <c r="BY21" s="2" t="e">
        <f>SQRT(BW21^2+#REF!^2+#REF!^2)</f>
        <v>#REF!</v>
      </c>
      <c r="BZ21" s="29" t="e">
        <f>SQRT(BW21^2+#REF!^2+#REF!^2)</f>
        <v>#REF!</v>
      </c>
      <c r="CA21" s="29" t="e">
        <f>SQRT(BW21^2+#REF!^2+#REF!^2)</f>
        <v>#REF!</v>
      </c>
      <c r="CB21" s="29" t="e">
        <f>SQRT(BW21^2+#REF!^2)</f>
        <v>#REF!</v>
      </c>
      <c r="CC21" s="7" t="e">
        <f>BX21*#REF!*#REF!</f>
        <v>#REF!</v>
      </c>
      <c r="CD21" s="17">
        <v>0.24</v>
      </c>
      <c r="CE21" s="17">
        <v>0.47</v>
      </c>
      <c r="CF21" s="17">
        <v>0.21</v>
      </c>
      <c r="CG21" s="17">
        <v>0.16</v>
      </c>
      <c r="CH21" s="17">
        <v>0.77</v>
      </c>
      <c r="CI21" s="17">
        <v>0.28000000000000003</v>
      </c>
      <c r="CJ21" s="17">
        <v>-7.0000000000000007E-2</v>
      </c>
      <c r="CK21" s="17">
        <v>1.1399999999999999</v>
      </c>
      <c r="CL21" s="17">
        <v>1.49</v>
      </c>
      <c r="CM21" s="17">
        <v>-0.52</v>
      </c>
      <c r="CN21" s="17">
        <v>0.16</v>
      </c>
      <c r="CO21" s="17">
        <v>-0.13</v>
      </c>
      <c r="CP21" s="17">
        <v>0.17</v>
      </c>
      <c r="CQ21" s="17">
        <v>0.4</v>
      </c>
      <c r="CR21" s="17">
        <v>2.2400000000000002</v>
      </c>
      <c r="CS21" s="17">
        <v>2.2400000000000002</v>
      </c>
      <c r="CT21">
        <v>0.27</v>
      </c>
      <c r="CU21">
        <v>0.3</v>
      </c>
    </row>
    <row r="22" spans="1:99">
      <c r="A22" s="47" t="s">
        <v>83</v>
      </c>
      <c r="B22">
        <v>0.33</v>
      </c>
      <c r="C22">
        <v>0.33</v>
      </c>
      <c r="D22">
        <v>1</v>
      </c>
      <c r="E22">
        <v>0.67</v>
      </c>
      <c r="F22">
        <v>1</v>
      </c>
      <c r="G22">
        <v>1</v>
      </c>
      <c r="H22">
        <v>0.33</v>
      </c>
      <c r="I22">
        <v>0.33</v>
      </c>
      <c r="J22">
        <v>0.33</v>
      </c>
      <c r="K22">
        <v>0.67</v>
      </c>
      <c r="L22">
        <v>1</v>
      </c>
      <c r="M22" s="1"/>
      <c r="N22">
        <v>0.33</v>
      </c>
      <c r="O22">
        <f t="shared" si="0"/>
        <v>0.61</v>
      </c>
      <c r="P22" s="2">
        <f t="shared" si="1"/>
        <v>0.5</v>
      </c>
      <c r="Q22">
        <f t="shared" si="2"/>
        <v>0.31420896347378896</v>
      </c>
      <c r="R22" s="2">
        <f t="shared" si="3"/>
        <v>0.33499999999999996</v>
      </c>
      <c r="S22" s="5"/>
      <c r="T22" s="10">
        <f t="shared" si="19"/>
        <v>0</v>
      </c>
      <c r="U22" s="16">
        <f t="shared" si="20"/>
        <v>6</v>
      </c>
      <c r="V22" s="10">
        <f t="shared" si="21"/>
        <v>6</v>
      </c>
      <c r="W22">
        <f t="shared" si="4"/>
        <v>72</v>
      </c>
      <c r="Z22" s="1"/>
      <c r="AA22" s="5"/>
      <c r="AD22" s="1"/>
      <c r="AE22" s="5"/>
      <c r="AH22" s="1"/>
      <c r="AI22" s="5"/>
      <c r="AL22" s="1"/>
      <c r="AM22" s="5"/>
      <c r="AN22" s="2"/>
      <c r="AP22" s="19" t="e">
        <f>MEDIAN(B22,#REF!,#REF!,F22,J22,M22,R22,V22,Z22,AD22,AH22,AL22)</f>
        <v>#REF!</v>
      </c>
      <c r="AQ22" t="e">
        <f>STDEV(#REF!,#REF!,F22,J22,M22,R22,V22,Z22,AD22,AH22,AL22)</f>
        <v>#REF!</v>
      </c>
      <c r="AR22" t="e">
        <f t="shared" si="5"/>
        <v>#REF!</v>
      </c>
      <c r="AS22" t="e">
        <f t="shared" ref="AS22:AS43" si="23">LN(AR22/(1-AR22))</f>
        <v>#REF!</v>
      </c>
      <c r="AY22" s="10" t="e">
        <f>IF(B22&lt;-0.6,1,0)+IF(#REF!&lt;-0.6,1,0)+IF(#REF!&lt;-0.6,1,0)+IF(F22&lt;-0.6,1,0)+IF(M22&lt;-0.6,1,0)+IF(R22&lt;-0.6,1,0)+IF(Z22&lt;-0.6,1,0)+IF(AD22&lt;-0.6,1,0)+IF(AH22&lt;-0.6,1,0)+IF(AL22&lt;-0.6,1,0)</f>
        <v>#REF!</v>
      </c>
      <c r="AZ22" s="14" t="e">
        <f t="shared" si="7"/>
        <v>#REF!</v>
      </c>
      <c r="BA22" s="10" t="e">
        <f>IF(B22&gt;0.6,1,0)+IF(#REF!&gt;0.6,1,0)+IF(#REF!&gt;0.6,1,0)+IF(F22&gt;0.6,1,0)+IF(M22&gt;0.6,1,0)+IF(R22&gt;0.6,1,0)+IF(Z22&gt;0.6,1,0)+IF(AD22&gt;0.6,1,0)+IF(AH22&gt;0.6,1,0)+IF(AL22&gt;0.6,1,0)</f>
        <v>#REF!</v>
      </c>
      <c r="BB22" t="e">
        <f t="shared" si="8"/>
        <v>#REF!</v>
      </c>
      <c r="BC22">
        <f t="shared" si="9"/>
        <v>-0.16153439999999986</v>
      </c>
      <c r="BD22" t="e">
        <f t="shared" si="10"/>
        <v>#REF!</v>
      </c>
      <c r="BE22" s="1" t="e">
        <f t="shared" si="11"/>
        <v>#REF!</v>
      </c>
      <c r="BF22" t="e">
        <f t="shared" si="12"/>
        <v>#REF!</v>
      </c>
      <c r="BG22" s="7" t="e">
        <f>SQRT(BE22^2+#REF!^2+#REF!^2)</f>
        <v>#REF!</v>
      </c>
      <c r="BH22" s="7" t="e">
        <f>SQRT(BE22^2+#REF!^2+#REF!^2)</f>
        <v>#REF!</v>
      </c>
      <c r="BI22" s="29" t="e">
        <f>SQRT(BE22^2+#REF!^2)</f>
        <v>#REF!</v>
      </c>
      <c r="BJ22" s="7" t="e">
        <f>BF22*#REF!*#REF!</f>
        <v>#REF!</v>
      </c>
      <c r="BK22" t="e">
        <f t="shared" si="13"/>
        <v>#REF!</v>
      </c>
      <c r="BL22" t="e">
        <f t="shared" si="14"/>
        <v>#REF!</v>
      </c>
      <c r="BM22" s="2" t="e">
        <f>SQRT(BK22^2+#REF!^2+#REF!^2)</f>
        <v>#REF!</v>
      </c>
      <c r="BN22" s="7" t="e">
        <f>SQRT(BK22^2+#REF!^2+#REF!^2)</f>
        <v>#REF!</v>
      </c>
      <c r="BO22" s="7" t="e">
        <f>SQRT(BK22^2+#REF!^2)</f>
        <v>#REF!</v>
      </c>
      <c r="BP22" s="7" t="e">
        <f>BL22*#REF!*#REF!</f>
        <v>#REF!</v>
      </c>
      <c r="BQ22" t="e">
        <f t="shared" si="15"/>
        <v>#REF!</v>
      </c>
      <c r="BR22" t="e">
        <f t="shared" si="16"/>
        <v>#REF!</v>
      </c>
      <c r="BS22" s="7" t="e">
        <f>SQRT(BQ22^2+#REF!^2+#REF!^2)</f>
        <v>#REF!</v>
      </c>
      <c r="BT22" s="7" t="e">
        <f>SQRT(BQ22^2+#REF!^2+#REF!^2)</f>
        <v>#REF!</v>
      </c>
      <c r="BU22" s="7" t="e">
        <f>SQRT(BQ22^2+#REF!^2)</f>
        <v>#REF!</v>
      </c>
      <c r="BV22" s="7" t="e">
        <f>BR22*#REF!*#REF!</f>
        <v>#REF!</v>
      </c>
      <c r="BW22" t="e">
        <f t="shared" si="17"/>
        <v>#REF!</v>
      </c>
      <c r="BX22" s="7" t="e">
        <f t="shared" si="18"/>
        <v>#REF!</v>
      </c>
      <c r="BY22" s="2" t="e">
        <f>SQRT(BW22^2+#REF!^2+#REF!^2)</f>
        <v>#REF!</v>
      </c>
      <c r="BZ22" s="23" t="e">
        <f>SQRT(BW22^2+#REF!^2+#REF!^2)</f>
        <v>#REF!</v>
      </c>
      <c r="CA22" s="29" t="e">
        <f>SQRT(BW22^2+#REF!^2+#REF!^2)</f>
        <v>#REF!</v>
      </c>
      <c r="CB22" s="34" t="e">
        <f>SQRT(BW22^2+#REF!^2)</f>
        <v>#REF!</v>
      </c>
      <c r="CC22" s="7" t="e">
        <f>BX22*#REF!*#REF!</f>
        <v>#REF!</v>
      </c>
      <c r="CD22" s="17">
        <v>0.55000000000000004</v>
      </c>
      <c r="CE22" s="17">
        <v>1.08</v>
      </c>
      <c r="CF22" s="17">
        <v>0.23</v>
      </c>
      <c r="CG22" s="17">
        <v>0.63</v>
      </c>
      <c r="CH22" s="17">
        <v>1.36</v>
      </c>
      <c r="CI22" s="17">
        <v>0.15</v>
      </c>
      <c r="CJ22" s="17">
        <v>0.1</v>
      </c>
      <c r="CK22" s="17">
        <v>0.74</v>
      </c>
      <c r="CL22" s="17">
        <v>1.04</v>
      </c>
      <c r="CM22" s="17">
        <v>-0.48</v>
      </c>
      <c r="CN22" s="17">
        <v>0.14000000000000001</v>
      </c>
      <c r="CO22" s="17">
        <v>-0.03</v>
      </c>
      <c r="CP22" s="17">
        <v>0.14000000000000001</v>
      </c>
      <c r="CQ22" s="17">
        <v>0.27</v>
      </c>
      <c r="CR22" s="17">
        <v>2.88</v>
      </c>
      <c r="CS22" s="17">
        <v>2.88</v>
      </c>
      <c r="CT22">
        <v>-0.36</v>
      </c>
      <c r="CU22">
        <v>2.89</v>
      </c>
    </row>
    <row r="23" spans="1:99">
      <c r="A23" s="47" t="s">
        <v>84</v>
      </c>
      <c r="B23">
        <v>0.67</v>
      </c>
      <c r="C23">
        <v>0.33</v>
      </c>
      <c r="D23">
        <v>1</v>
      </c>
      <c r="E23">
        <v>1</v>
      </c>
      <c r="F23">
        <v>0.33</v>
      </c>
      <c r="G23">
        <v>1</v>
      </c>
      <c r="H23">
        <v>0.67</v>
      </c>
      <c r="I23">
        <v>0</v>
      </c>
      <c r="J23">
        <v>0</v>
      </c>
      <c r="K23">
        <v>0.67</v>
      </c>
      <c r="L23">
        <v>1</v>
      </c>
      <c r="M23" s="1"/>
      <c r="N23">
        <v>0.67</v>
      </c>
      <c r="O23">
        <f t="shared" si="0"/>
        <v>0.61166666666666669</v>
      </c>
      <c r="P23" s="2">
        <f t="shared" si="1"/>
        <v>0.67</v>
      </c>
      <c r="Q23">
        <f t="shared" si="2"/>
        <v>0.37218845014890312</v>
      </c>
      <c r="R23" s="2">
        <f t="shared" si="3"/>
        <v>0.33499999999999996</v>
      </c>
      <c r="S23" s="5"/>
      <c r="T23" s="10">
        <f t="shared" si="19"/>
        <v>0</v>
      </c>
      <c r="U23" s="16">
        <f t="shared" si="20"/>
        <v>4</v>
      </c>
      <c r="V23" s="10">
        <f t="shared" si="21"/>
        <v>8</v>
      </c>
      <c r="W23" s="6">
        <f t="shared" si="4"/>
        <v>80</v>
      </c>
      <c r="Z23" s="1"/>
      <c r="AA23" s="5"/>
      <c r="AD23" s="1"/>
      <c r="AE23" s="5"/>
      <c r="AH23" s="1"/>
      <c r="AI23" s="5"/>
      <c r="AL23" s="1"/>
      <c r="AM23" s="5"/>
      <c r="AN23" s="2"/>
      <c r="AP23" s="19" t="e">
        <f>MEDIAN(B23,#REF!,#REF!,F23,J23,M23,R23,V23,Z23,AD23,AH23,AL23)</f>
        <v>#REF!</v>
      </c>
      <c r="AQ23" t="e">
        <f>STDEV(#REF!,#REF!,F23,J23,M23,R23,V23,Z23,AD23,AH23,AL23)</f>
        <v>#REF!</v>
      </c>
      <c r="AR23" t="e">
        <f t="shared" si="5"/>
        <v>#REF!</v>
      </c>
      <c r="AS23" t="e">
        <f t="shared" si="23"/>
        <v>#REF!</v>
      </c>
      <c r="AY23" s="10" t="e">
        <f>IF(B23&lt;-0.6,1,0)+IF(#REF!&lt;-0.6,1,0)+IF(#REF!&lt;-0.6,1,0)+IF(F23&lt;-0.6,1,0)+IF(M23&lt;-0.6,1,0)+IF(R23&lt;-0.6,1,0)+IF(Z23&lt;-0.6,1,0)+IF(AD23&lt;-0.6,1,0)+IF(AH23&lt;-0.6,1,0)+IF(AL23&lt;-0.6,1,0)</f>
        <v>#REF!</v>
      </c>
      <c r="AZ23" s="14" t="e">
        <f t="shared" si="7"/>
        <v>#REF!</v>
      </c>
      <c r="BA23" s="10" t="e">
        <f>IF(B23&gt;0.6,1,0)+IF(#REF!&gt;0.6,1,0)+IF(#REF!&gt;0.6,1,0)+IF(F23&gt;0.6,1,0)+IF(M23&gt;0.6,1,0)+IF(R23&gt;0.6,1,0)+IF(Z23&gt;0.6,1,0)+IF(AD23&gt;0.6,1,0)+IF(AH23&gt;0.6,1,0)+IF(AL23&gt;0.6,1,0)</f>
        <v>#REF!</v>
      </c>
      <c r="BB23" s="6" t="e">
        <f t="shared" si="8"/>
        <v>#REF!</v>
      </c>
      <c r="BC23">
        <f t="shared" si="9"/>
        <v>-0.35096879999999997</v>
      </c>
      <c r="BD23" t="e">
        <f t="shared" si="10"/>
        <v>#REF!</v>
      </c>
      <c r="BE23" s="25" t="e">
        <f t="shared" si="11"/>
        <v>#REF!</v>
      </c>
      <c r="BF23" s="6" t="e">
        <f t="shared" si="12"/>
        <v>#REF!</v>
      </c>
      <c r="BG23" s="7" t="e">
        <f>SQRT(BE23^2+#REF!^2+#REF!^2)</f>
        <v>#REF!</v>
      </c>
      <c r="BH23" s="7" t="e">
        <f>SQRT(BE23^2+#REF!^2+#REF!^2)</f>
        <v>#REF!</v>
      </c>
      <c r="BI23" s="29" t="e">
        <f>SQRT(BE23^2+#REF!^2)</f>
        <v>#REF!</v>
      </c>
      <c r="BJ23" s="26" t="e">
        <f>BF23*#REF!*#REF!</f>
        <v>#REF!</v>
      </c>
      <c r="BK23" s="6" t="e">
        <f t="shared" si="13"/>
        <v>#REF!</v>
      </c>
      <c r="BL23" s="6" t="e">
        <f t="shared" si="14"/>
        <v>#REF!</v>
      </c>
      <c r="BM23" s="27" t="e">
        <f>SQRT(BK23^2+#REF!^2+#REF!^2)</f>
        <v>#REF!</v>
      </c>
      <c r="BN23" s="7" t="e">
        <f>SQRT(BK23^2+#REF!^2+#REF!^2)</f>
        <v>#REF!</v>
      </c>
      <c r="BO23" s="31" t="e">
        <f>SQRT(BK23^2+#REF!^2)</f>
        <v>#REF!</v>
      </c>
      <c r="BP23" s="26" t="e">
        <f>BL23*#REF!*#REF!</f>
        <v>#REF!</v>
      </c>
      <c r="BQ23" s="6" t="e">
        <f t="shared" si="15"/>
        <v>#REF!</v>
      </c>
      <c r="BR23" s="6" t="e">
        <f t="shared" si="16"/>
        <v>#REF!</v>
      </c>
      <c r="BS23" s="26" t="e">
        <f>SQRT(BQ23^2+#REF!^2+#REF!^2)</f>
        <v>#REF!</v>
      </c>
      <c r="BT23" s="35" t="e">
        <f>SQRT(BQ23^2+#REF!^2+#REF!^2)</f>
        <v>#REF!</v>
      </c>
      <c r="BU23" s="7" t="e">
        <f>SQRT(BQ23^2+#REF!^2)</f>
        <v>#REF!</v>
      </c>
      <c r="BV23" s="26" t="e">
        <f>BR23*#REF!*#REF!</f>
        <v>#REF!</v>
      </c>
      <c r="BW23" s="6" t="e">
        <f t="shared" si="17"/>
        <v>#REF!</v>
      </c>
      <c r="BX23" s="26" t="e">
        <f t="shared" si="18"/>
        <v>#REF!</v>
      </c>
      <c r="BY23" s="27" t="e">
        <f>SQRT(BW23^2+#REF!^2+#REF!^2)</f>
        <v>#REF!</v>
      </c>
      <c r="BZ23" s="29" t="e">
        <f>SQRT(BW23^2+#REF!^2+#REF!^2)</f>
        <v>#REF!</v>
      </c>
      <c r="CA23" s="29" t="e">
        <f>SQRT(BW23^2+#REF!^2+#REF!^2)</f>
        <v>#REF!</v>
      </c>
      <c r="CB23" s="29" t="e">
        <f>SQRT(BW23^2+#REF!^2)</f>
        <v>#REF!</v>
      </c>
      <c r="CC23" s="7" t="e">
        <f>BX23*#REF!*#REF!</f>
        <v>#REF!</v>
      </c>
      <c r="CD23" s="17">
        <v>0.11</v>
      </c>
      <c r="CE23" s="17">
        <v>0.91</v>
      </c>
      <c r="CF23" s="17">
        <v>0.14000000000000001</v>
      </c>
      <c r="CG23" s="17">
        <v>0.3</v>
      </c>
      <c r="CH23" s="17">
        <v>0.92</v>
      </c>
      <c r="CI23" s="17">
        <v>0.17</v>
      </c>
      <c r="CJ23" s="17">
        <v>0.45</v>
      </c>
      <c r="CK23" s="17">
        <v>0.14000000000000001</v>
      </c>
      <c r="CL23" s="17">
        <v>0.44</v>
      </c>
      <c r="CM23" s="17">
        <v>-0.96</v>
      </c>
      <c r="CN23" s="17">
        <v>0.16</v>
      </c>
      <c r="CO23" s="17">
        <v>3.0000000000000009E-3</v>
      </c>
      <c r="CP23" s="17">
        <v>0.14000000000000001</v>
      </c>
      <c r="CQ23" s="17">
        <v>0.19</v>
      </c>
      <c r="CR23" s="17">
        <v>1.68</v>
      </c>
      <c r="CS23" s="17">
        <v>1.61</v>
      </c>
      <c r="CT23">
        <v>-0.14000000000000001</v>
      </c>
      <c r="CU23">
        <v>0.55000000000000004</v>
      </c>
    </row>
    <row r="24" spans="1:99">
      <c r="A24" s="47" t="s">
        <v>85</v>
      </c>
      <c r="B24">
        <v>0.67</v>
      </c>
      <c r="C24">
        <v>-1</v>
      </c>
      <c r="D24">
        <v>1</v>
      </c>
      <c r="E24">
        <v>-0.67</v>
      </c>
      <c r="F24">
        <v>0</v>
      </c>
      <c r="G24">
        <v>-0.67</v>
      </c>
      <c r="H24">
        <v>0.33</v>
      </c>
      <c r="I24">
        <v>0.33</v>
      </c>
      <c r="J24">
        <v>-1</v>
      </c>
      <c r="K24">
        <v>0.67</v>
      </c>
      <c r="L24">
        <v>1</v>
      </c>
      <c r="M24" s="1"/>
      <c r="N24">
        <v>0.33</v>
      </c>
      <c r="O24">
        <f t="shared" si="0"/>
        <v>8.2500000000000004E-2</v>
      </c>
      <c r="P24" s="2">
        <f t="shared" si="1"/>
        <v>0.33</v>
      </c>
      <c r="Q24">
        <f t="shared" si="2"/>
        <v>0.74104502378244697</v>
      </c>
      <c r="R24" s="2">
        <f t="shared" si="3"/>
        <v>0.67</v>
      </c>
      <c r="S24" s="5"/>
      <c r="T24" s="10">
        <f t="shared" si="19"/>
        <v>4</v>
      </c>
      <c r="U24" s="16">
        <f t="shared" si="20"/>
        <v>4</v>
      </c>
      <c r="V24" s="10">
        <f t="shared" si="21"/>
        <v>4</v>
      </c>
      <c r="W24">
        <f t="shared" si="4"/>
        <v>48</v>
      </c>
      <c r="Z24" s="1"/>
      <c r="AA24" s="5"/>
      <c r="AD24" s="1"/>
      <c r="AE24" s="5"/>
      <c r="AH24" s="1"/>
      <c r="AI24" s="5"/>
      <c r="AL24" s="1"/>
      <c r="AM24" s="5"/>
      <c r="AN24" s="2"/>
      <c r="AP24" s="19" t="e">
        <f>MEDIAN(B24,#REF!,#REF!,F24,J24,M24,R24,V24,Z24,AD24,AH24,AL24)</f>
        <v>#REF!</v>
      </c>
      <c r="AQ24" t="e">
        <f>STDEV(#REF!,#REF!,F24,J24,M24,R24,V24,Z24,AD24,AH24,AL24)</f>
        <v>#REF!</v>
      </c>
      <c r="AR24" t="e">
        <f t="shared" si="5"/>
        <v>#REF!</v>
      </c>
      <c r="AS24" t="e">
        <f t="shared" si="23"/>
        <v>#REF!</v>
      </c>
      <c r="AY24" s="10" t="e">
        <f>IF(B24&lt;-0.6,1,0)+IF(#REF!&lt;-0.6,1,0)+IF(#REF!&lt;-0.6,1,0)+IF(F24&lt;-0.6,1,0)+IF(M24&lt;-0.6,1,0)+IF(R24&lt;-0.6,1,0)+IF(Z24&lt;-0.6,1,0)+IF(AD24&lt;-0.6,1,0)+IF(AH24&lt;-0.6,1,0)+IF(AL24&lt;-0.6,1,0)</f>
        <v>#REF!</v>
      </c>
      <c r="AZ24" s="15" t="e">
        <f t="shared" si="7"/>
        <v>#REF!</v>
      </c>
      <c r="BA24" s="10" t="e">
        <f>IF(B24&gt;0.6,1,0)+IF(#REF!&gt;0.6,1,0)+IF(#REF!&gt;0.6,1,0)+IF(F24&gt;0.6,1,0)+IF(M24&gt;0.6,1,0)+IF(R24&gt;0.6,1,0)+IF(Z24&gt;0.6,1,0)+IF(AD24&gt;0.6,1,0)+IF(AH24&gt;0.6,1,0)+IF(AL24&gt;0.6,1,0)</f>
        <v>#REF!</v>
      </c>
      <c r="BB24" t="e">
        <f t="shared" si="8"/>
        <v>#REF!</v>
      </c>
      <c r="BC24">
        <f t="shared" si="9"/>
        <v>-0.39554160000000005</v>
      </c>
      <c r="BD24" t="e">
        <f t="shared" si="10"/>
        <v>#REF!</v>
      </c>
      <c r="BE24" s="20" t="e">
        <f t="shared" si="11"/>
        <v>#REF!</v>
      </c>
      <c r="BF24" t="e">
        <f t="shared" si="12"/>
        <v>#REF!</v>
      </c>
      <c r="BG24" s="7" t="e">
        <f>SQRT(BE24^2+#REF!^2+#REF!^2)</f>
        <v>#REF!</v>
      </c>
      <c r="BH24" s="7" t="e">
        <f>SQRT(BE24^2+#REF!^2+#REF!^2)</f>
        <v>#REF!</v>
      </c>
      <c r="BI24" s="29" t="e">
        <f>SQRT(BE24^2+#REF!^2)</f>
        <v>#REF!</v>
      </c>
      <c r="BJ24" s="7" t="e">
        <f>BF24*#REF!*#REF!</f>
        <v>#REF!</v>
      </c>
      <c r="BK24" t="e">
        <f t="shared" si="13"/>
        <v>#REF!</v>
      </c>
      <c r="BL24" t="e">
        <f t="shared" si="14"/>
        <v>#REF!</v>
      </c>
      <c r="BM24" s="2" t="e">
        <f>SQRT(BK24^2+#REF!^2+#REF!^2)</f>
        <v>#REF!</v>
      </c>
      <c r="BN24" s="32" t="e">
        <f>SQRT(BK24^2+#REF!^2+#REF!^2)</f>
        <v>#REF!</v>
      </c>
      <c r="BO24" s="31" t="e">
        <f>SQRT(BK24^2+#REF!^2)</f>
        <v>#REF!</v>
      </c>
      <c r="BP24" s="7" t="e">
        <f>BL24*#REF!*#REF!</f>
        <v>#REF!</v>
      </c>
      <c r="BQ24" t="e">
        <f t="shared" si="15"/>
        <v>#REF!</v>
      </c>
      <c r="BR24" t="e">
        <f t="shared" si="16"/>
        <v>#REF!</v>
      </c>
      <c r="BS24" s="7" t="e">
        <f>SQRT(BQ24^2+#REF!^2+#REF!^2)</f>
        <v>#REF!</v>
      </c>
      <c r="BT24" s="7" t="e">
        <f>SQRT(BQ24^2+#REF!^2+#REF!^2)</f>
        <v>#REF!</v>
      </c>
      <c r="BU24" s="7" t="e">
        <f>SQRT(BQ24^2+#REF!^2)</f>
        <v>#REF!</v>
      </c>
      <c r="BV24" s="7" t="e">
        <f>BR24*#REF!*#REF!</f>
        <v>#REF!</v>
      </c>
      <c r="BW24" t="e">
        <f t="shared" si="17"/>
        <v>#REF!</v>
      </c>
      <c r="BX24" s="7" t="e">
        <f t="shared" si="18"/>
        <v>#REF!</v>
      </c>
      <c r="BY24" s="2" t="e">
        <f>SQRT(BW24^2+#REF!^2+#REF!^2)</f>
        <v>#REF!</v>
      </c>
      <c r="BZ24" s="29" t="e">
        <f>SQRT(BW24^2+#REF!^2+#REF!^2)</f>
        <v>#REF!</v>
      </c>
      <c r="CA24" s="29" t="e">
        <f>SQRT(BW24^2+#REF!^2+#REF!^2)</f>
        <v>#REF!</v>
      </c>
      <c r="CB24" s="29" t="e">
        <f>SQRT(BW24^2+#REF!^2)</f>
        <v>#REF!</v>
      </c>
      <c r="CC24" s="7" t="e">
        <f>BX24*#REF!*#REF!</f>
        <v>#REF!</v>
      </c>
      <c r="CD24" s="17">
        <v>0.24</v>
      </c>
      <c r="CE24" s="17">
        <v>0.87</v>
      </c>
      <c r="CF24" s="17">
        <v>0.13</v>
      </c>
      <c r="CG24" s="17">
        <v>0.36</v>
      </c>
      <c r="CH24" s="17">
        <v>1</v>
      </c>
      <c r="CI24" s="17">
        <v>0.21</v>
      </c>
      <c r="CJ24" s="17">
        <v>0.15</v>
      </c>
      <c r="CK24" s="17">
        <v>0.4</v>
      </c>
      <c r="CL24" s="17">
        <v>0.51</v>
      </c>
      <c r="CM24" s="17">
        <v>-0.27</v>
      </c>
      <c r="CN24" s="17">
        <v>0.18</v>
      </c>
      <c r="CO24" s="17">
        <v>-0.02</v>
      </c>
      <c r="CP24" s="17">
        <v>0.17</v>
      </c>
      <c r="CQ24" s="17">
        <v>0.27</v>
      </c>
      <c r="CR24" s="17">
        <v>2.3199999999999998</v>
      </c>
      <c r="CS24" s="17">
        <v>2.3199999999999998</v>
      </c>
      <c r="CT24">
        <v>-0.02</v>
      </c>
      <c r="CU24">
        <v>0.79</v>
      </c>
    </row>
    <row r="25" spans="1:99">
      <c r="A25" s="47" t="s">
        <v>86</v>
      </c>
      <c r="B25">
        <v>0.67</v>
      </c>
      <c r="C25">
        <v>-0.33</v>
      </c>
      <c r="D25">
        <v>1</v>
      </c>
      <c r="E25">
        <v>0.33</v>
      </c>
      <c r="F25">
        <v>0.67</v>
      </c>
      <c r="G25">
        <v>0.33</v>
      </c>
      <c r="H25">
        <v>0.33</v>
      </c>
      <c r="I25">
        <v>0.33</v>
      </c>
      <c r="J25">
        <v>-0.33</v>
      </c>
      <c r="K25">
        <v>0.67</v>
      </c>
      <c r="L25">
        <v>1</v>
      </c>
      <c r="M25" s="1"/>
      <c r="N25">
        <v>0.33</v>
      </c>
      <c r="O25">
        <f t="shared" si="0"/>
        <v>0.41666666666666669</v>
      </c>
      <c r="P25" s="2">
        <f t="shared" si="1"/>
        <v>0.33</v>
      </c>
      <c r="Q25">
        <f t="shared" si="2"/>
        <v>0.42912878620702583</v>
      </c>
      <c r="R25" s="2">
        <f t="shared" si="3"/>
        <v>0.17</v>
      </c>
      <c r="S25" s="5"/>
      <c r="T25" s="10">
        <f t="shared" si="19"/>
        <v>0</v>
      </c>
      <c r="U25" s="16">
        <f t="shared" si="20"/>
        <v>7</v>
      </c>
      <c r="V25" s="10">
        <f t="shared" si="21"/>
        <v>5</v>
      </c>
      <c r="W25">
        <f t="shared" si="4"/>
        <v>74</v>
      </c>
      <c r="Z25" s="1"/>
      <c r="AA25" s="5"/>
      <c r="AD25" s="1"/>
      <c r="AE25" s="5"/>
      <c r="AH25" s="1"/>
      <c r="AI25" s="5"/>
      <c r="AL25" s="1"/>
      <c r="AM25" s="5"/>
      <c r="AN25" s="2"/>
      <c r="AP25" s="19" t="e">
        <f>MEDIAN(B25,#REF!,#REF!,F25,J25,M25,R25,V25,Z25,AD25,AH25,AL25)</f>
        <v>#REF!</v>
      </c>
      <c r="AQ25" t="e">
        <f>STDEV(#REF!,#REF!,F25,J25,M25,R25,V25,Z25,AD25,AH25,AL25)</f>
        <v>#REF!</v>
      </c>
      <c r="AR25" t="e">
        <f t="shared" si="5"/>
        <v>#REF!</v>
      </c>
      <c r="AS25" t="e">
        <f t="shared" si="23"/>
        <v>#REF!</v>
      </c>
      <c r="AY25" s="10" t="e">
        <f>IF(B25&lt;-0.6,1,0)+IF(#REF!&lt;-0.6,1,0)+IF(#REF!&lt;-0.6,1,0)+IF(F25&lt;-0.6,1,0)+IF(M25&lt;-0.6,1,0)+IF(R25&lt;-0.6,1,0)+IF(Z25&lt;-0.6,1,0)+IF(AD25&lt;-0.6,1,0)+IF(AH25&lt;-0.6,1,0)+IF(AL25&lt;-0.6,1,0)</f>
        <v>#REF!</v>
      </c>
      <c r="AZ25" s="15" t="e">
        <f t="shared" si="7"/>
        <v>#REF!</v>
      </c>
      <c r="BA25" s="10" t="e">
        <f>IF(B25&gt;0.6,1,0)+IF(#REF!&gt;0.6,1,0)+IF(#REF!&gt;0.6,1,0)+IF(F25&gt;0.6,1,0)+IF(M25&gt;0.6,1,0)+IF(R25&gt;0.6,1,0)+IF(Z25&gt;0.6,1,0)+IF(AD25&gt;0.6,1,0)+IF(AH25&gt;0.6,1,0)+IF(AL25&gt;0.6,1,0)</f>
        <v>#REF!</v>
      </c>
      <c r="BB25" t="e">
        <f t="shared" si="8"/>
        <v>#REF!</v>
      </c>
      <c r="BC25">
        <f t="shared" si="9"/>
        <v>-9.4675200000000181E-2</v>
      </c>
      <c r="BD25" t="e">
        <f t="shared" si="10"/>
        <v>#REF!</v>
      </c>
      <c r="BE25" s="20" t="e">
        <f t="shared" si="11"/>
        <v>#REF!</v>
      </c>
      <c r="BF25" t="e">
        <f t="shared" si="12"/>
        <v>#REF!</v>
      </c>
      <c r="BG25" s="7" t="e">
        <f>SQRT(BE25^2+#REF!^2+#REF!^2)</f>
        <v>#REF!</v>
      </c>
      <c r="BH25" s="36" t="e">
        <f>SQRT(BE25^2+#REF!^2+#REF!^2)</f>
        <v>#REF!</v>
      </c>
      <c r="BI25" s="36" t="e">
        <f>SQRT(BE25^2+#REF!^2)</f>
        <v>#REF!</v>
      </c>
      <c r="BJ25" s="7" t="e">
        <f>BF25*#REF!*#REF!</f>
        <v>#REF!</v>
      </c>
      <c r="BK25" t="e">
        <f t="shared" si="13"/>
        <v>#REF!</v>
      </c>
      <c r="BL25" t="e">
        <f t="shared" si="14"/>
        <v>#REF!</v>
      </c>
      <c r="BM25" s="2" t="e">
        <f>SQRT(BK25^2+#REF!^2+#REF!^2)</f>
        <v>#REF!</v>
      </c>
      <c r="BN25" s="7" t="e">
        <f>SQRT(BK25^2+#REF!^2+#REF!^2)</f>
        <v>#REF!</v>
      </c>
      <c r="BO25" s="7" t="e">
        <f>SQRT(BK25^2+#REF!^2)</f>
        <v>#REF!</v>
      </c>
      <c r="BP25" s="7" t="e">
        <f>BL25*#REF!*#REF!</f>
        <v>#REF!</v>
      </c>
      <c r="BQ25" t="e">
        <f t="shared" si="15"/>
        <v>#REF!</v>
      </c>
      <c r="BR25" t="e">
        <f t="shared" si="16"/>
        <v>#REF!</v>
      </c>
      <c r="BS25" s="7" t="e">
        <f>SQRT(BQ25^2+#REF!^2+#REF!^2)</f>
        <v>#REF!</v>
      </c>
      <c r="BT25" s="7" t="e">
        <f>SQRT(BQ25^2+#REF!^2+#REF!^2)</f>
        <v>#REF!</v>
      </c>
      <c r="BU25" s="7" t="e">
        <f>SQRT(BQ25^2+#REF!^2)</f>
        <v>#REF!</v>
      </c>
      <c r="BV25" s="7" t="e">
        <f>BR25*#REF!*#REF!</f>
        <v>#REF!</v>
      </c>
      <c r="BW25" t="e">
        <f t="shared" si="17"/>
        <v>#REF!</v>
      </c>
      <c r="BX25" s="7" t="e">
        <f t="shared" si="18"/>
        <v>#REF!</v>
      </c>
      <c r="BY25" s="2" t="e">
        <f>SQRT(BW25^2+#REF!^2+#REF!^2)</f>
        <v>#REF!</v>
      </c>
      <c r="BZ25" s="29" t="e">
        <f>SQRT(BW25^2+#REF!^2+#REF!^2)</f>
        <v>#REF!</v>
      </c>
      <c r="CA25" s="29" t="e">
        <f>SQRT(BW25^2+#REF!^2+#REF!^2)</f>
        <v>#REF!</v>
      </c>
      <c r="CB25" s="29" t="e">
        <f>SQRT(BW25^2+#REF!^2)</f>
        <v>#REF!</v>
      </c>
      <c r="CC25" s="7" t="e">
        <f>BX25*#REF!*#REF!</f>
        <v>#REF!</v>
      </c>
      <c r="CD25" s="17">
        <v>0.43</v>
      </c>
      <c r="CE25" s="17">
        <v>1.1399999999999999</v>
      </c>
      <c r="CF25" s="17">
        <v>0.16</v>
      </c>
      <c r="CG25" s="17">
        <v>0.4</v>
      </c>
      <c r="CH25" s="17">
        <v>1.04</v>
      </c>
      <c r="CI25" s="17">
        <v>0.18</v>
      </c>
      <c r="CJ25" s="17">
        <v>0.02</v>
      </c>
      <c r="CK25" s="17">
        <v>0.03</v>
      </c>
      <c r="CL25" s="17">
        <v>0.51</v>
      </c>
      <c r="CM25" s="17">
        <v>-0.25</v>
      </c>
      <c r="CN25" s="17">
        <v>0.22</v>
      </c>
      <c r="CO25" s="17">
        <v>-7.0000000000000007E-2</v>
      </c>
      <c r="CP25" s="17">
        <v>0.21</v>
      </c>
      <c r="CQ25" s="17">
        <v>0.43</v>
      </c>
      <c r="CR25" s="17">
        <v>1.88</v>
      </c>
      <c r="CS25" s="17">
        <v>1.88</v>
      </c>
      <c r="CT25">
        <v>0.06</v>
      </c>
      <c r="CU25">
        <v>0.91</v>
      </c>
    </row>
    <row r="26" spans="1:99">
      <c r="A26" s="47" t="s">
        <v>87</v>
      </c>
      <c r="B26">
        <v>0.33</v>
      </c>
      <c r="C26">
        <v>0</v>
      </c>
      <c r="D26">
        <v>0.67</v>
      </c>
      <c r="E26">
        <v>0.67</v>
      </c>
      <c r="F26">
        <v>0.33</v>
      </c>
      <c r="G26">
        <v>0.67</v>
      </c>
      <c r="H26">
        <v>0.33</v>
      </c>
      <c r="I26">
        <v>0.33</v>
      </c>
      <c r="J26">
        <v>-0.33</v>
      </c>
      <c r="K26">
        <v>0.67</v>
      </c>
      <c r="L26">
        <v>0.67</v>
      </c>
      <c r="M26" s="1"/>
      <c r="N26">
        <v>1</v>
      </c>
      <c r="O26">
        <f t="shared" si="0"/>
        <v>0.44500000000000001</v>
      </c>
      <c r="P26" s="2">
        <f t="shared" si="1"/>
        <v>0.5</v>
      </c>
      <c r="Q26">
        <f t="shared" si="2"/>
        <v>0.35836751070273204</v>
      </c>
      <c r="R26" s="2">
        <f t="shared" si="3"/>
        <v>0.17</v>
      </c>
      <c r="S26" s="5"/>
      <c r="T26" s="10">
        <f t="shared" si="19"/>
        <v>0</v>
      </c>
      <c r="U26" s="16">
        <f t="shared" si="20"/>
        <v>6</v>
      </c>
      <c r="V26" s="10">
        <f t="shared" si="21"/>
        <v>6</v>
      </c>
      <c r="W26">
        <f t="shared" si="4"/>
        <v>72</v>
      </c>
      <c r="Z26" s="1"/>
      <c r="AA26" s="5"/>
      <c r="AD26" s="1"/>
      <c r="AE26" s="5"/>
      <c r="AH26" s="1"/>
      <c r="AI26" s="5"/>
      <c r="AL26" s="1"/>
      <c r="AM26" s="5"/>
      <c r="AN26" s="2"/>
      <c r="AP26" s="19" t="e">
        <f>MEDIAN(B26,#REF!,#REF!,F26,J26,M26,R26,V26,Z26,AD26,AH26,AL26)</f>
        <v>#REF!</v>
      </c>
      <c r="AQ26" s="2" t="e">
        <f>STDEV(#REF!,#REF!,F26,J26,M26,R26,V26,Z26,AD26,AH26,AL26)</f>
        <v>#REF!</v>
      </c>
      <c r="AR26" t="e">
        <f t="shared" si="5"/>
        <v>#REF!</v>
      </c>
      <c r="AS26" t="e">
        <f t="shared" si="23"/>
        <v>#REF!</v>
      </c>
      <c r="AY26" s="15" t="e">
        <f>IF(B26&lt;-0.6,1,0)+IF(#REF!&lt;-0.6,1,0)+IF(#REF!&lt;-0.6,1,0)+IF(F26&lt;-0.6,1,0)+IF(M26&lt;-0.6,1,0)+IF(R26&lt;-0.6,1,0)+IF(Z26&lt;-0.6,1,0)+IF(AD26&lt;-0.6,1,0)+IF(AH26&lt;-0.6,1,0)+IF(AL26&lt;-0.6,1,0)</f>
        <v>#REF!</v>
      </c>
      <c r="AZ26" s="14" t="e">
        <f t="shared" si="7"/>
        <v>#REF!</v>
      </c>
      <c r="BA26" s="10" t="e">
        <f>IF(B26&gt;0.6,1,0)+IF(#REF!&gt;0.6,1,0)+IF(#REF!&gt;0.6,1,0)+IF(F26&gt;0.6,1,0)+IF(M26&gt;0.6,1,0)+IF(R26&gt;0.6,1,0)+IF(Z26&gt;0.6,1,0)+IF(AD26&gt;0.6,1,0)+IF(AH26&gt;0.6,1,0)+IF(AL26&gt;0.6,1,0)</f>
        <v>#REF!</v>
      </c>
      <c r="BB26" t="e">
        <f t="shared" si="8"/>
        <v>#REF!</v>
      </c>
      <c r="BC26">
        <f t="shared" si="9"/>
        <v>-0.55154639999999999</v>
      </c>
      <c r="BD26" t="e">
        <f t="shared" si="10"/>
        <v>#REF!</v>
      </c>
      <c r="BE26" s="5" t="e">
        <f t="shared" si="11"/>
        <v>#REF!</v>
      </c>
      <c r="BF26" t="e">
        <f t="shared" si="12"/>
        <v>#REF!</v>
      </c>
      <c r="BG26" s="7" t="e">
        <f>SQRT(BE26^2+#REF!^2+#REF!^2)</f>
        <v>#REF!</v>
      </c>
      <c r="BH26" s="7" t="e">
        <f>SQRT(BE26^2+#REF!^2+#REF!^2)</f>
        <v>#REF!</v>
      </c>
      <c r="BI26" s="29" t="e">
        <f>SQRT(BE26^2+#REF!^2)</f>
        <v>#REF!</v>
      </c>
      <c r="BJ26" s="7" t="e">
        <f>BF26*#REF!*#REF!</f>
        <v>#REF!</v>
      </c>
      <c r="BK26" t="e">
        <f t="shared" si="13"/>
        <v>#REF!</v>
      </c>
      <c r="BL26" t="e">
        <f t="shared" si="14"/>
        <v>#REF!</v>
      </c>
      <c r="BM26" s="2" t="e">
        <f>SQRT(BK26^2+#REF!^2+#REF!^2)</f>
        <v>#REF!</v>
      </c>
      <c r="BN26" s="32" t="e">
        <f>SQRT(BK26^2+#REF!^2+#REF!^2)</f>
        <v>#REF!</v>
      </c>
      <c r="BO26" s="31" t="e">
        <f>SQRT(BK26^2+#REF!^2)</f>
        <v>#REF!</v>
      </c>
      <c r="BP26" s="7" t="e">
        <f>BL26*#REF!*#REF!</f>
        <v>#REF!</v>
      </c>
      <c r="BQ26" t="e">
        <f t="shared" si="15"/>
        <v>#REF!</v>
      </c>
      <c r="BR26" t="e">
        <f t="shared" si="16"/>
        <v>#REF!</v>
      </c>
      <c r="BS26" s="7" t="e">
        <f>SQRT(BQ26^2+#REF!^2+#REF!^2)</f>
        <v>#REF!</v>
      </c>
      <c r="BT26" s="7" t="e">
        <f>SQRT(BQ26^2+#REF!^2+#REF!^2)</f>
        <v>#REF!</v>
      </c>
      <c r="BU26" s="7" t="e">
        <f>SQRT(BQ26^2+#REF!^2)</f>
        <v>#REF!</v>
      </c>
      <c r="BV26" s="7" t="e">
        <f>BR26*#REF!*#REF!</f>
        <v>#REF!</v>
      </c>
      <c r="BW26" t="e">
        <f t="shared" si="17"/>
        <v>#REF!</v>
      </c>
      <c r="BX26" s="7" t="e">
        <f t="shared" si="18"/>
        <v>#REF!</v>
      </c>
      <c r="BY26" s="2" t="e">
        <f>SQRT(BW26^2+#REF!^2+#REF!^2)</f>
        <v>#REF!</v>
      </c>
      <c r="BZ26" s="29" t="e">
        <f>SQRT(BW26^2+#REF!^2+#REF!^2)</f>
        <v>#REF!</v>
      </c>
      <c r="CA26" s="29" t="e">
        <f>SQRT(BW26^2+#REF!^2+#REF!^2)</f>
        <v>#REF!</v>
      </c>
      <c r="CB26" s="29" t="e">
        <f>SQRT(BW26^2+#REF!^2)</f>
        <v>#REF!</v>
      </c>
      <c r="CC26" s="7" t="e">
        <f>BX26*#REF!*#REF!</f>
        <v>#REF!</v>
      </c>
      <c r="CD26" s="17">
        <v>0.34</v>
      </c>
      <c r="CE26" s="17">
        <v>0.73</v>
      </c>
      <c r="CF26" s="17">
        <v>0.14000000000000001</v>
      </c>
      <c r="CG26" s="17">
        <v>0.41</v>
      </c>
      <c r="CH26" s="17">
        <v>0.93</v>
      </c>
      <c r="CI26" s="17">
        <v>0.21</v>
      </c>
      <c r="CJ26" s="17">
        <v>0.11</v>
      </c>
      <c r="CK26" s="17">
        <v>0.7</v>
      </c>
      <c r="CL26" s="17">
        <v>0.68</v>
      </c>
      <c r="CM26" s="17">
        <v>-0.06</v>
      </c>
      <c r="CN26" s="17">
        <v>0.2</v>
      </c>
      <c r="CO26" s="17">
        <v>-0.1</v>
      </c>
      <c r="CP26" s="17">
        <v>0.2</v>
      </c>
      <c r="CQ26" s="17">
        <v>0.43</v>
      </c>
      <c r="CR26" s="17">
        <v>2.2999999999999998</v>
      </c>
      <c r="CS26" s="17">
        <v>2.2999999999999998</v>
      </c>
      <c r="CT26">
        <v>0.06</v>
      </c>
      <c r="CU26">
        <v>0.87</v>
      </c>
    </row>
    <row r="27" spans="1:99">
      <c r="A27" s="47" t="s">
        <v>88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0.33</v>
      </c>
      <c r="I27">
        <v>-0.33</v>
      </c>
      <c r="J27">
        <v>1</v>
      </c>
      <c r="K27">
        <v>1</v>
      </c>
      <c r="L27">
        <v>1</v>
      </c>
      <c r="M27" s="1"/>
      <c r="N27">
        <v>1</v>
      </c>
      <c r="O27">
        <f t="shared" si="0"/>
        <v>0.83333333333333337</v>
      </c>
      <c r="P27" s="2">
        <f t="shared" si="1"/>
        <v>1</v>
      </c>
      <c r="Q27">
        <f t="shared" si="2"/>
        <v>0.41390234538493681</v>
      </c>
      <c r="R27" s="2">
        <f t="shared" si="3"/>
        <v>0</v>
      </c>
      <c r="S27" s="5"/>
      <c r="T27" s="10">
        <f t="shared" si="19"/>
        <v>0</v>
      </c>
      <c r="U27" s="16">
        <f t="shared" si="20"/>
        <v>2</v>
      </c>
      <c r="V27" s="10">
        <f t="shared" si="21"/>
        <v>10</v>
      </c>
      <c r="W27">
        <f t="shared" si="4"/>
        <v>104</v>
      </c>
      <c r="Z27" s="1"/>
      <c r="AA27" s="5"/>
      <c r="AD27" s="1"/>
      <c r="AE27" s="5"/>
      <c r="AH27" s="1"/>
      <c r="AI27" s="5"/>
      <c r="AL27" s="1"/>
      <c r="AM27" s="5"/>
      <c r="AN27" s="2"/>
      <c r="AP27" s="19" t="e">
        <f>MEDIAN(B27,#REF!,#REF!,F27,J27,M27,R27,V27,Z27,AD27,AH27,AL27)</f>
        <v>#REF!</v>
      </c>
      <c r="AQ27" t="e">
        <f>STDEV(#REF!,#REF!,F27,J27,M27,R27,V27,Z27,AD27,AH27,AL27)</f>
        <v>#REF!</v>
      </c>
      <c r="AR27" t="e">
        <f t="shared" si="5"/>
        <v>#REF!</v>
      </c>
      <c r="AS27" t="e">
        <f t="shared" si="23"/>
        <v>#REF!</v>
      </c>
      <c r="AY27" s="15" t="e">
        <f>IF(B27&lt;-0.6,1,0)+IF(#REF!&lt;-0.6,1,0)+IF(#REF!&lt;-0.6,1,0)+IF(F27&lt;-0.6,1,0)+IF(M27&lt;-0.6,1,0)+IF(R27&lt;-0.6,1,0)+IF(Z27&lt;-0.6,1,0)+IF(AD27&lt;-0.6,1,0)+IF(AH27&lt;-0.6,1,0)+IF(AL27&lt;-0.6,1,0)</f>
        <v>#REF!</v>
      </c>
      <c r="AZ27" s="14" t="e">
        <f t="shared" si="7"/>
        <v>#REF!</v>
      </c>
      <c r="BA27" s="10" t="e">
        <f>IF(B27&gt;0.6,1,0)+IF(#REF!&gt;0.6,1,0)+IF(#REF!&gt;0.6,1,0)+IF(F27&gt;0.6,1,0)+IF(M27&gt;0.6,1,0)+IF(R27&gt;0.6,1,0)+IF(Z27&gt;0.6,1,0)+IF(AD27&gt;0.6,1,0)+IF(AH27&gt;0.6,1,0)+IF(AL27&gt;0.6,1,0)</f>
        <v>#REF!</v>
      </c>
      <c r="BB27" t="e">
        <f t="shared" si="8"/>
        <v>#REF!</v>
      </c>
      <c r="BC27">
        <f t="shared" si="9"/>
        <v>-0.56268960000000001</v>
      </c>
      <c r="BD27" t="e">
        <f t="shared" si="10"/>
        <v>#REF!</v>
      </c>
      <c r="BE27" s="5" t="e">
        <f t="shared" si="11"/>
        <v>#REF!</v>
      </c>
      <c r="BF27" t="e">
        <f t="shared" si="12"/>
        <v>#REF!</v>
      </c>
      <c r="BG27" s="7" t="e">
        <f>SQRT(BE27^2+#REF!^2+#REF!^2)</f>
        <v>#REF!</v>
      </c>
      <c r="BH27" s="7" t="e">
        <f>SQRT(BE27^2+#REF!^2+#REF!^2)</f>
        <v>#REF!</v>
      </c>
      <c r="BI27" s="29" t="e">
        <f>SQRT(BE27^2+#REF!^2)</f>
        <v>#REF!</v>
      </c>
      <c r="BJ27" s="7" t="e">
        <f>BF27*#REF!*#REF!</f>
        <v>#REF!</v>
      </c>
      <c r="BK27" t="e">
        <f t="shared" si="13"/>
        <v>#REF!</v>
      </c>
      <c r="BL27" t="e">
        <f t="shared" si="14"/>
        <v>#REF!</v>
      </c>
      <c r="BM27" s="2" t="e">
        <f>SQRT(BK27^2+#REF!^2+#REF!^2)</f>
        <v>#REF!</v>
      </c>
      <c r="BN27" s="7" t="e">
        <f>SQRT(BK27^2+#REF!^2+#REF!^2)</f>
        <v>#REF!</v>
      </c>
      <c r="BO27" s="7" t="e">
        <f>SQRT(BK27^2+#REF!^2)</f>
        <v>#REF!</v>
      </c>
      <c r="BP27" s="7" t="e">
        <f>BL27*#REF!*#REF!</f>
        <v>#REF!</v>
      </c>
      <c r="BQ27" t="e">
        <f t="shared" si="15"/>
        <v>#REF!</v>
      </c>
      <c r="BR27" t="e">
        <f t="shared" si="16"/>
        <v>#REF!</v>
      </c>
      <c r="BS27" s="7" t="e">
        <f>SQRT(BQ27^2+#REF!^2+#REF!^2)</f>
        <v>#REF!</v>
      </c>
      <c r="BT27" s="35" t="e">
        <f>SQRT(BQ27^2+#REF!^2+#REF!^2)</f>
        <v>#REF!</v>
      </c>
      <c r="BU27" s="37" t="e">
        <f>SQRT(BQ27^2+#REF!^2)</f>
        <v>#REF!</v>
      </c>
      <c r="BV27" s="7" t="e">
        <f>BR27*#REF!*#REF!</f>
        <v>#REF!</v>
      </c>
      <c r="BW27" t="e">
        <f t="shared" si="17"/>
        <v>#REF!</v>
      </c>
      <c r="BX27" s="7" t="e">
        <f t="shared" si="18"/>
        <v>#REF!</v>
      </c>
      <c r="BY27" s="2" t="e">
        <f>SQRT(BW27^2+#REF!^2+#REF!^2)</f>
        <v>#REF!</v>
      </c>
      <c r="BZ27" s="29" t="e">
        <f>SQRT(BW27^2+#REF!^2+#REF!^2)</f>
        <v>#REF!</v>
      </c>
      <c r="CA27" s="29" t="e">
        <f>SQRT(BW27^2+#REF!^2+#REF!^2)</f>
        <v>#REF!</v>
      </c>
      <c r="CB27" s="29" t="e">
        <f>SQRT(BW27^2+#REF!^2)</f>
        <v>#REF!</v>
      </c>
      <c r="CC27" s="7" t="e">
        <f>BX27*#REF!*#REF!</f>
        <v>#REF!</v>
      </c>
      <c r="CD27" s="17">
        <v>0.2</v>
      </c>
      <c r="CE27" s="17">
        <v>0.72</v>
      </c>
      <c r="CF27" s="17">
        <v>0.13</v>
      </c>
      <c r="CG27" s="17">
        <v>0.3</v>
      </c>
      <c r="CH27" s="17">
        <v>0.88</v>
      </c>
      <c r="CI27" s="17">
        <v>0.2</v>
      </c>
      <c r="CJ27" s="17">
        <v>0.16</v>
      </c>
      <c r="CK27" s="17">
        <v>0.56000000000000005</v>
      </c>
      <c r="CL27" s="17">
        <v>0.69</v>
      </c>
      <c r="CM27" s="17">
        <v>-0.11</v>
      </c>
      <c r="CN27" s="17">
        <v>0.17</v>
      </c>
      <c r="CO27" s="17">
        <v>-7.0000000000000007E-2</v>
      </c>
      <c r="CP27" s="17">
        <v>0.17</v>
      </c>
      <c r="CQ27" s="17">
        <v>0.46</v>
      </c>
      <c r="CR27" s="17">
        <v>2.35</v>
      </c>
      <c r="CS27" s="17">
        <v>2.35</v>
      </c>
      <c r="CT27">
        <v>0.26</v>
      </c>
      <c r="CU27">
        <v>0.64</v>
      </c>
    </row>
    <row r="28" spans="1:99">
      <c r="A28" s="47" t="s">
        <v>89</v>
      </c>
      <c r="B28">
        <v>0.67</v>
      </c>
      <c r="C28">
        <v>0.67</v>
      </c>
      <c r="D28">
        <v>1</v>
      </c>
      <c r="E28">
        <v>1</v>
      </c>
      <c r="F28">
        <v>1</v>
      </c>
      <c r="G28">
        <v>1</v>
      </c>
      <c r="H28">
        <v>0.67</v>
      </c>
      <c r="I28">
        <v>0.67</v>
      </c>
      <c r="J28">
        <v>1</v>
      </c>
      <c r="K28">
        <v>1</v>
      </c>
      <c r="L28">
        <v>1</v>
      </c>
      <c r="M28" s="1"/>
      <c r="N28">
        <v>1</v>
      </c>
      <c r="O28">
        <f t="shared" si="0"/>
        <v>0.89</v>
      </c>
      <c r="P28" s="2">
        <f t="shared" si="1"/>
        <v>1</v>
      </c>
      <c r="Q28">
        <f t="shared" si="2"/>
        <v>0.16248076809271922</v>
      </c>
      <c r="R28" s="2">
        <f t="shared" si="3"/>
        <v>0.16499999999999998</v>
      </c>
      <c r="S28" s="5"/>
      <c r="T28" s="10">
        <f t="shared" si="19"/>
        <v>0</v>
      </c>
      <c r="U28" s="16">
        <f t="shared" si="20"/>
        <v>0</v>
      </c>
      <c r="V28" s="10">
        <f t="shared" si="21"/>
        <v>12</v>
      </c>
      <c r="W28">
        <f t="shared" si="4"/>
        <v>144</v>
      </c>
      <c r="Z28" s="1"/>
      <c r="AA28" s="5"/>
      <c r="AD28" s="1"/>
      <c r="AE28" s="5"/>
      <c r="AH28" s="1"/>
      <c r="AI28" s="5"/>
      <c r="AL28" s="1"/>
      <c r="AM28" s="5"/>
      <c r="AN28" s="2"/>
      <c r="AP28" s="19" t="e">
        <f>MEDIAN(B28,#REF!,#REF!,F28,J28,M28,R28,V28,Z28,AD28,AH28,AL28)</f>
        <v>#REF!</v>
      </c>
      <c r="AQ28" t="e">
        <f>STDEV(#REF!,#REF!,F28,J28,M28,R28,V28,Z28,AD28,AH28,AL28)</f>
        <v>#REF!</v>
      </c>
      <c r="AR28" t="e">
        <f t="shared" si="5"/>
        <v>#REF!</v>
      </c>
      <c r="AS28" t="e">
        <f t="shared" si="23"/>
        <v>#REF!</v>
      </c>
      <c r="AY28" s="10" t="e">
        <f>IF(B28&lt;-0.6,1,0)+IF(#REF!&lt;-0.6,1,0)+IF(#REF!&lt;-0.6,1,0)+IF(F28&lt;-0.6,1,0)+IF(M28&lt;-0.6,1,0)+IF(R28&lt;-0.6,1,0)+IF(Z28&lt;-0.6,1,0)+IF(AD28&lt;-0.6,1,0)+IF(AH28&lt;-0.6,1,0)+IF(AL28&lt;-0.6,1,0)</f>
        <v>#REF!</v>
      </c>
      <c r="AZ28" s="14" t="e">
        <f t="shared" si="7"/>
        <v>#REF!</v>
      </c>
      <c r="BA28" s="10" t="e">
        <f>IF(B28&gt;0.6,1,0)+IF(#REF!&gt;0.6,1,0)+IF(#REF!&gt;0.6,1,0)+IF(F28&gt;0.6,1,0)+IF(M28&gt;0.6,1,0)+IF(R28&gt;0.6,1,0)+IF(Z28&gt;0.6,1,0)+IF(AD28&gt;0.6,1,0)+IF(AH28&gt;0.6,1,0)+IF(AL28&gt;0.6,1,0)</f>
        <v>#REF!</v>
      </c>
      <c r="BB28" t="e">
        <f t="shared" si="8"/>
        <v>#REF!</v>
      </c>
      <c r="BC28">
        <f t="shared" si="9"/>
        <v>-0.57383280000000003</v>
      </c>
      <c r="BD28" t="e">
        <f t="shared" si="10"/>
        <v>#REF!</v>
      </c>
      <c r="BE28" s="21" t="e">
        <f t="shared" si="11"/>
        <v>#REF!</v>
      </c>
      <c r="BF28" t="e">
        <f t="shared" si="12"/>
        <v>#REF!</v>
      </c>
      <c r="BG28" s="7" t="e">
        <f>SQRT(BE28^2+#REF!^2+#REF!^2)</f>
        <v>#REF!</v>
      </c>
      <c r="BH28" s="7" t="e">
        <f>SQRT(BE28^2+#REF!^2+#REF!^2)</f>
        <v>#REF!</v>
      </c>
      <c r="BI28" s="29" t="e">
        <f>SQRT(BE28^2+#REF!^2)</f>
        <v>#REF!</v>
      </c>
      <c r="BJ28" s="7" t="e">
        <f>BF28*#REF!*#REF!</f>
        <v>#REF!</v>
      </c>
      <c r="BK28" t="e">
        <f t="shared" si="13"/>
        <v>#REF!</v>
      </c>
      <c r="BL28" t="e">
        <f t="shared" si="14"/>
        <v>#REF!</v>
      </c>
      <c r="BM28" s="2" t="e">
        <f>SQRT(BK28^2+#REF!^2+#REF!^2)</f>
        <v>#REF!</v>
      </c>
      <c r="BN28" s="7" t="e">
        <f>SQRT(BK28^2+#REF!^2+#REF!^2)</f>
        <v>#REF!</v>
      </c>
      <c r="BO28" s="7" t="e">
        <f>SQRT(BK28^2+#REF!^2)</f>
        <v>#REF!</v>
      </c>
      <c r="BP28" s="7" t="e">
        <f>BL28*#REF!*#REF!</f>
        <v>#REF!</v>
      </c>
      <c r="BQ28" t="e">
        <f t="shared" si="15"/>
        <v>#REF!</v>
      </c>
      <c r="BR28" t="e">
        <f t="shared" si="16"/>
        <v>#REF!</v>
      </c>
      <c r="BS28" s="7" t="e">
        <f>SQRT(BQ28^2+#REF!^2+#REF!^2)</f>
        <v>#REF!</v>
      </c>
      <c r="BT28" s="35" t="e">
        <f>SQRT(BQ28^2+#REF!^2+#REF!^2)</f>
        <v>#REF!</v>
      </c>
      <c r="BU28" s="37" t="e">
        <f>SQRT(BQ28^2+#REF!^2)</f>
        <v>#REF!</v>
      </c>
      <c r="BV28" s="7" t="e">
        <f>BR28*#REF!*#REF!</f>
        <v>#REF!</v>
      </c>
      <c r="BW28" t="e">
        <f t="shared" si="17"/>
        <v>#REF!</v>
      </c>
      <c r="BX28" s="7" t="e">
        <f t="shared" si="18"/>
        <v>#REF!</v>
      </c>
      <c r="BY28" s="2" t="e">
        <f>SQRT(BW28^2+#REF!^2+#REF!^2)</f>
        <v>#REF!</v>
      </c>
      <c r="BZ28" s="29" t="e">
        <f>SQRT(BW28^2+#REF!^2+#REF!^2)</f>
        <v>#REF!</v>
      </c>
      <c r="CA28" s="29" t="e">
        <f>SQRT(BW28^2+#REF!^2+#REF!^2)</f>
        <v>#REF!</v>
      </c>
      <c r="CB28" s="29" t="e">
        <f>SQRT(BW28^2+#REF!^2)</f>
        <v>#REF!</v>
      </c>
      <c r="CC28" s="7" t="e">
        <f>BX28*#REF!*#REF!</f>
        <v>#REF!</v>
      </c>
      <c r="CD28" s="17">
        <v>0.28999999999999998</v>
      </c>
      <c r="CE28" s="17">
        <v>0.71</v>
      </c>
      <c r="CF28" s="17">
        <v>0.15</v>
      </c>
      <c r="CG28" s="17">
        <v>0.33</v>
      </c>
      <c r="CH28" s="17">
        <v>0.93</v>
      </c>
      <c r="CI28" s="17">
        <v>0.21</v>
      </c>
      <c r="CJ28" s="17">
        <v>0.06</v>
      </c>
      <c r="CK28" s="17">
        <v>0.75</v>
      </c>
      <c r="CL28" s="17">
        <v>0.85</v>
      </c>
      <c r="CM28" s="17">
        <v>-0.24</v>
      </c>
      <c r="CN28" s="17">
        <v>0.24</v>
      </c>
      <c r="CO28" s="17">
        <v>-0.06</v>
      </c>
      <c r="CP28" s="17">
        <v>0.19</v>
      </c>
      <c r="CQ28" s="17">
        <v>0.42</v>
      </c>
      <c r="CR28" s="17">
        <v>1.34</v>
      </c>
      <c r="CS28" s="17">
        <v>1.27</v>
      </c>
      <c r="CT28">
        <v>0.15</v>
      </c>
      <c r="CU28">
        <v>0.77</v>
      </c>
    </row>
    <row r="29" spans="1:99">
      <c r="A29" s="47" t="s">
        <v>90</v>
      </c>
      <c r="B29">
        <v>1</v>
      </c>
      <c r="C29">
        <v>0.33</v>
      </c>
      <c r="D29">
        <v>1</v>
      </c>
      <c r="E29">
        <v>1</v>
      </c>
      <c r="F29">
        <v>0.67</v>
      </c>
      <c r="G29">
        <v>1</v>
      </c>
      <c r="H29">
        <v>0.67</v>
      </c>
      <c r="I29">
        <v>0.33</v>
      </c>
      <c r="J29">
        <v>1</v>
      </c>
      <c r="K29">
        <v>0.67</v>
      </c>
      <c r="L29">
        <v>1</v>
      </c>
      <c r="M29" s="1"/>
      <c r="N29">
        <v>0.67</v>
      </c>
      <c r="O29">
        <f t="shared" si="0"/>
        <v>0.77833333333333332</v>
      </c>
      <c r="P29" s="2">
        <f t="shared" si="1"/>
        <v>0.83499999999999996</v>
      </c>
      <c r="Q29">
        <f t="shared" si="2"/>
        <v>0.26002913589663695</v>
      </c>
      <c r="R29" s="2">
        <f t="shared" si="3"/>
        <v>0.16499999999999998</v>
      </c>
      <c r="S29" s="5"/>
      <c r="T29" s="10">
        <f t="shared" si="19"/>
        <v>0</v>
      </c>
      <c r="U29" s="16">
        <f t="shared" si="20"/>
        <v>2</v>
      </c>
      <c r="V29" s="10">
        <f t="shared" si="21"/>
        <v>10</v>
      </c>
      <c r="W29">
        <f t="shared" si="4"/>
        <v>104</v>
      </c>
      <c r="Z29" s="1"/>
      <c r="AA29" s="5"/>
      <c r="AD29" s="1"/>
      <c r="AE29" s="5"/>
      <c r="AH29" s="1"/>
      <c r="AI29" s="5"/>
      <c r="AL29" s="1"/>
      <c r="AM29" s="5"/>
      <c r="AN29" s="2"/>
      <c r="AP29" s="19" t="e">
        <f>MEDIAN(B29,#REF!,#REF!,F29,J29,M29,R29,V29,Z29,AD29,AH29,AL29)</f>
        <v>#REF!</v>
      </c>
      <c r="AQ29" t="e">
        <f>STDEV(#REF!,#REF!,F29,J29,M29,R29,V29,Z29,AD29,AH29,AL29)</f>
        <v>#REF!</v>
      </c>
      <c r="AR29" t="e">
        <f t="shared" si="5"/>
        <v>#REF!</v>
      </c>
      <c r="AS29" t="e">
        <f t="shared" si="23"/>
        <v>#REF!</v>
      </c>
      <c r="AY29" s="10" t="e">
        <f>IF(B29&lt;-0.6,1,0)+IF(#REF!&lt;-0.6,1,0)+IF(#REF!&lt;-0.6,1,0)+IF(F29&lt;-0.6,1,0)+IF(M29&lt;-0.6,1,0)+IF(R29&lt;-0.6,1,0)+IF(Z29&lt;-0.6,1,0)+IF(AD29&lt;-0.6,1,0)+IF(AH29&lt;-0.6,1,0)+IF(AL29&lt;-0.6,1,0)</f>
        <v>#REF!</v>
      </c>
      <c r="AZ29" s="14" t="e">
        <f t="shared" si="7"/>
        <v>#REF!</v>
      </c>
      <c r="BA29" s="10" t="e">
        <f>IF(B29&gt;0.6,1,0)+IF(#REF!&gt;0.6,1,0)+IF(#REF!&gt;0.6,1,0)+IF(F29&gt;0.6,1,0)+IF(M29&gt;0.6,1,0)+IF(R29&gt;0.6,1,0)+IF(Z29&gt;0.6,1,0)+IF(AD29&gt;0.6,1,0)+IF(AH29&gt;0.6,1,0)+IF(AL29&gt;0.6,1,0)</f>
        <v>#REF!</v>
      </c>
      <c r="BB29" t="e">
        <f t="shared" si="8"/>
        <v>#REF!</v>
      </c>
      <c r="BC29">
        <f t="shared" si="9"/>
        <v>-0.45125760000000004</v>
      </c>
      <c r="BD29" t="e">
        <f t="shared" si="10"/>
        <v>#REF!</v>
      </c>
      <c r="BE29" s="21" t="e">
        <f t="shared" si="11"/>
        <v>#REF!</v>
      </c>
      <c r="BF29" t="e">
        <f t="shared" si="12"/>
        <v>#REF!</v>
      </c>
      <c r="BG29" s="7" t="e">
        <f>SQRT(BE29^2+#REF!^2+#REF!^2)</f>
        <v>#REF!</v>
      </c>
      <c r="BH29" s="7" t="e">
        <f>SQRT(BE29^2+#REF!^2+#REF!^2)</f>
        <v>#REF!</v>
      </c>
      <c r="BI29" s="29" t="e">
        <f>SQRT(BE29^2+#REF!^2)</f>
        <v>#REF!</v>
      </c>
      <c r="BJ29" s="7" t="e">
        <f>BF29*#REF!*#REF!</f>
        <v>#REF!</v>
      </c>
      <c r="BK29" t="e">
        <f t="shared" si="13"/>
        <v>#REF!</v>
      </c>
      <c r="BL29" t="e">
        <f t="shared" si="14"/>
        <v>#REF!</v>
      </c>
      <c r="BM29" s="2" t="e">
        <f>SQRT(BK29^2+#REF!^2+#REF!^2)</f>
        <v>#REF!</v>
      </c>
      <c r="BN29" s="7" t="e">
        <f>SQRT(BK29^2+#REF!^2+#REF!^2)</f>
        <v>#REF!</v>
      </c>
      <c r="BO29" s="7" t="e">
        <f>SQRT(BK29^2+#REF!^2)</f>
        <v>#REF!</v>
      </c>
      <c r="BP29" s="7" t="e">
        <f>BL29*#REF!*#REF!</f>
        <v>#REF!</v>
      </c>
      <c r="BQ29" t="e">
        <f t="shared" si="15"/>
        <v>#REF!</v>
      </c>
      <c r="BR29" t="e">
        <f t="shared" si="16"/>
        <v>#REF!</v>
      </c>
      <c r="BS29" s="7" t="e">
        <f>SQRT(BQ29^2+#REF!^2+#REF!^2)</f>
        <v>#REF!</v>
      </c>
      <c r="BT29" s="35" t="e">
        <f>SQRT(BQ29^2+#REF!^2+#REF!^2)</f>
        <v>#REF!</v>
      </c>
      <c r="BU29" s="37" t="e">
        <f>SQRT(BQ29^2+#REF!^2)</f>
        <v>#REF!</v>
      </c>
      <c r="BV29" s="7" t="e">
        <f>BR29*#REF!*#REF!</f>
        <v>#REF!</v>
      </c>
      <c r="BW29" t="e">
        <f t="shared" si="17"/>
        <v>#REF!</v>
      </c>
      <c r="BX29" s="7" t="e">
        <f t="shared" si="18"/>
        <v>#REF!</v>
      </c>
      <c r="BY29" s="2" t="e">
        <f>SQRT(BW29^2+#REF!^2+#REF!^2)</f>
        <v>#REF!</v>
      </c>
      <c r="BZ29" s="29" t="e">
        <f>SQRT(BW29^2+#REF!^2+#REF!^2)</f>
        <v>#REF!</v>
      </c>
      <c r="CA29" s="29" t="e">
        <f>SQRT(BW29^2+#REF!^2+#REF!^2)</f>
        <v>#REF!</v>
      </c>
      <c r="CB29" s="29" t="e">
        <f>SQRT(BW29^2+#REF!^2)</f>
        <v>#REF!</v>
      </c>
      <c r="CC29" s="7" t="e">
        <f>BX29*#REF!*#REF!</f>
        <v>#REF!</v>
      </c>
      <c r="CD29" s="17">
        <v>0.33</v>
      </c>
      <c r="CE29" s="17">
        <v>0.82</v>
      </c>
      <c r="CF29" s="17">
        <v>0.16</v>
      </c>
      <c r="CG29" s="17">
        <v>0.38</v>
      </c>
      <c r="CH29" s="17">
        <v>0.93</v>
      </c>
      <c r="CI29" s="17">
        <v>0.2</v>
      </c>
      <c r="CJ29" s="17">
        <v>0.02</v>
      </c>
      <c r="CK29" s="17">
        <v>0.45</v>
      </c>
      <c r="CL29" s="17">
        <v>0.63</v>
      </c>
      <c r="CM29" s="17">
        <v>-0.4</v>
      </c>
      <c r="CN29" s="17">
        <v>0.15</v>
      </c>
      <c r="CO29" s="17">
        <v>-0.06</v>
      </c>
      <c r="CP29" s="17">
        <v>0.13</v>
      </c>
      <c r="CQ29" s="17">
        <v>0.31</v>
      </c>
      <c r="CR29" s="17">
        <v>3.06</v>
      </c>
      <c r="CS29" s="17">
        <v>3.06</v>
      </c>
      <c r="CT29">
        <v>0.17</v>
      </c>
      <c r="CU29">
        <v>0.81</v>
      </c>
    </row>
    <row r="30" spans="1:99">
      <c r="A30" s="47" t="s">
        <v>91</v>
      </c>
      <c r="B30">
        <v>0.67</v>
      </c>
      <c r="C30">
        <v>0.33</v>
      </c>
      <c r="D30">
        <v>1</v>
      </c>
      <c r="E30">
        <v>1</v>
      </c>
      <c r="F30">
        <v>0.33</v>
      </c>
      <c r="G30">
        <v>1</v>
      </c>
      <c r="H30">
        <v>0.33</v>
      </c>
      <c r="I30">
        <v>0.67</v>
      </c>
      <c r="J30">
        <v>0</v>
      </c>
      <c r="K30">
        <v>1</v>
      </c>
      <c r="L30">
        <v>0.67</v>
      </c>
      <c r="M30" s="1"/>
      <c r="N30">
        <v>0.33</v>
      </c>
      <c r="O30">
        <f t="shared" si="0"/>
        <v>0.61083333333333334</v>
      </c>
      <c r="P30" s="2">
        <f t="shared" si="1"/>
        <v>0.67</v>
      </c>
      <c r="Q30">
        <f t="shared" si="2"/>
        <v>0.3444220015497198</v>
      </c>
      <c r="R30" s="2">
        <f t="shared" si="3"/>
        <v>0.33499999999999996</v>
      </c>
      <c r="S30" s="5"/>
      <c r="T30" s="10">
        <f t="shared" si="19"/>
        <v>0</v>
      </c>
      <c r="U30" s="16">
        <f t="shared" si="20"/>
        <v>5</v>
      </c>
      <c r="V30" s="10">
        <f t="shared" si="21"/>
        <v>7</v>
      </c>
      <c r="W30">
        <f t="shared" si="4"/>
        <v>74</v>
      </c>
      <c r="Z30" s="1"/>
      <c r="AA30" s="5"/>
      <c r="AD30" s="1"/>
      <c r="AE30" s="5"/>
      <c r="AH30" s="1"/>
      <c r="AI30" s="5"/>
      <c r="AL30" s="1"/>
      <c r="AM30" s="5"/>
      <c r="AN30" s="2"/>
      <c r="AP30" s="19" t="e">
        <f>MEDIAN(B30,#REF!,#REF!,F30,J30,M30,R30,V30,Z30,AD30,AH30,AL30)</f>
        <v>#REF!</v>
      </c>
      <c r="AQ30" t="e">
        <f>STDEV(#REF!,#REF!,F30,J30,M30,R30,V30,Z30,AD30,AH30,AL30)</f>
        <v>#REF!</v>
      </c>
      <c r="AR30" t="e">
        <f t="shared" si="5"/>
        <v>#REF!</v>
      </c>
      <c r="AS30" t="e">
        <f t="shared" si="23"/>
        <v>#REF!</v>
      </c>
      <c r="AY30" s="10" t="e">
        <f>IF(B30&lt;-0.6,1,0)+IF(#REF!&lt;-0.6,1,0)+IF(#REF!&lt;-0.6,1,0)+IF(F30&lt;-0.6,1,0)+IF(M30&lt;-0.6,1,0)+IF(R30&lt;-0.6,1,0)+IF(Z30&lt;-0.6,1,0)+IF(AD30&lt;-0.6,1,0)+IF(AH30&lt;-0.6,1,0)+IF(AL30&lt;-0.6,1,0)</f>
        <v>#REF!</v>
      </c>
      <c r="AZ30" s="15" t="e">
        <f t="shared" si="7"/>
        <v>#REF!</v>
      </c>
      <c r="BA30" s="10" t="e">
        <f>IF(B30&gt;0.6,1,0)+IF(#REF!&gt;0.6,1,0)+IF(#REF!&gt;0.6,1,0)+IF(F30&gt;0.6,1,0)+IF(M30&gt;0.6,1,0)+IF(R30&gt;0.6,1,0)+IF(Z30&gt;0.6,1,0)+IF(AD30&gt;0.6,1,0)+IF(AH30&gt;0.6,1,0)+IF(AL30&gt;0.6,1,0)</f>
        <v>#REF!</v>
      </c>
      <c r="BB30" t="e">
        <f t="shared" si="8"/>
        <v>#REF!</v>
      </c>
      <c r="BC30">
        <f t="shared" si="9"/>
        <v>-0.31753920000000013</v>
      </c>
      <c r="BD30" t="e">
        <f t="shared" si="10"/>
        <v>#REF!</v>
      </c>
      <c r="BE30" s="1" t="e">
        <f t="shared" si="11"/>
        <v>#REF!</v>
      </c>
      <c r="BF30" t="e">
        <f t="shared" si="12"/>
        <v>#REF!</v>
      </c>
      <c r="BG30" s="7" t="e">
        <f>SQRT(BE30^2+#REF!^2+#REF!^2)</f>
        <v>#REF!</v>
      </c>
      <c r="BH30" s="7" t="e">
        <f>SQRT(BE30^2+#REF!^2+#REF!^2)</f>
        <v>#REF!</v>
      </c>
      <c r="BI30" s="29" t="e">
        <f>SQRT(BE30^2+#REF!^2)</f>
        <v>#REF!</v>
      </c>
      <c r="BJ30" s="7" t="e">
        <f>BF30*#REF!*#REF!</f>
        <v>#REF!</v>
      </c>
      <c r="BK30" t="e">
        <f t="shared" si="13"/>
        <v>#REF!</v>
      </c>
      <c r="BL30" t="e">
        <f t="shared" si="14"/>
        <v>#REF!</v>
      </c>
      <c r="BM30" s="2" t="e">
        <f>SQRT(BK30^2+#REF!^2+#REF!^2)</f>
        <v>#REF!</v>
      </c>
      <c r="BN30" s="31" t="e">
        <f>SQRT(BK30^2+#REF!^2+#REF!^2)</f>
        <v>#REF!</v>
      </c>
      <c r="BO30" s="31" t="e">
        <f>SQRT(BK30^2+#REF!^2)</f>
        <v>#REF!</v>
      </c>
      <c r="BP30" s="7" t="e">
        <f>BL30*#REF!*#REF!</f>
        <v>#REF!</v>
      </c>
      <c r="BQ30" t="e">
        <f t="shared" si="15"/>
        <v>#REF!</v>
      </c>
      <c r="BR30" t="e">
        <f t="shared" si="16"/>
        <v>#REF!</v>
      </c>
      <c r="BS30" s="7" t="e">
        <f>SQRT(BQ30^2+#REF!^2+#REF!^2)</f>
        <v>#REF!</v>
      </c>
      <c r="BT30" s="7" t="e">
        <f>SQRT(BQ30^2+#REF!^2+#REF!^2)</f>
        <v>#REF!</v>
      </c>
      <c r="BU30" s="7" t="e">
        <f>SQRT(BQ30^2+#REF!^2)</f>
        <v>#REF!</v>
      </c>
      <c r="BV30" s="7" t="e">
        <f>BR30*#REF!*#REF!</f>
        <v>#REF!</v>
      </c>
      <c r="BW30" t="e">
        <f t="shared" si="17"/>
        <v>#REF!</v>
      </c>
      <c r="BX30" s="7" t="e">
        <f t="shared" si="18"/>
        <v>#REF!</v>
      </c>
      <c r="BY30" s="2" t="e">
        <f>SQRT(BW30^2+#REF!^2+#REF!^2)</f>
        <v>#REF!</v>
      </c>
      <c r="BZ30" s="29" t="e">
        <f>SQRT(BW30^2+#REF!^2+#REF!^2)</f>
        <v>#REF!</v>
      </c>
      <c r="CA30" s="29" t="e">
        <f>SQRT(BW30^2+#REF!^2+#REF!^2)</f>
        <v>#REF!</v>
      </c>
      <c r="CB30" s="29" t="e">
        <f>SQRT(BW30^2+#REF!^2)</f>
        <v>#REF!</v>
      </c>
      <c r="CC30" s="7" t="e">
        <f>BX30*#REF!*#REF!</f>
        <v>#REF!</v>
      </c>
      <c r="CD30" s="17">
        <v>0.35</v>
      </c>
      <c r="CE30" s="17">
        <v>0.94</v>
      </c>
      <c r="CF30" s="17">
        <v>0.13</v>
      </c>
      <c r="CG30" s="17">
        <v>0.47</v>
      </c>
      <c r="CH30" s="17">
        <v>1.05</v>
      </c>
      <c r="CI30" s="17">
        <v>0.21</v>
      </c>
      <c r="CJ30" s="17">
        <v>0.09</v>
      </c>
      <c r="CK30" s="17">
        <v>0.38</v>
      </c>
      <c r="CL30" s="17">
        <v>0.5</v>
      </c>
      <c r="CM30" s="17">
        <v>-0.32</v>
      </c>
      <c r="CN30" s="17">
        <v>0.17</v>
      </c>
      <c r="CO30" s="17">
        <v>-0.04</v>
      </c>
      <c r="CP30" s="17">
        <v>0.15</v>
      </c>
      <c r="CQ30" s="17">
        <v>0.31</v>
      </c>
      <c r="CR30" s="17">
        <v>2.3199999999999998</v>
      </c>
      <c r="CS30" s="17">
        <v>2.3199999999999998</v>
      </c>
      <c r="CT30">
        <v>-0.05</v>
      </c>
      <c r="CU30">
        <v>1</v>
      </c>
    </row>
    <row r="31" spans="1:99">
      <c r="A31" s="47" t="s">
        <v>92</v>
      </c>
      <c r="B31">
        <v>0.67</v>
      </c>
      <c r="C31">
        <v>0.33</v>
      </c>
      <c r="D31">
        <v>1</v>
      </c>
      <c r="E31">
        <v>0.33</v>
      </c>
      <c r="F31">
        <v>0.67</v>
      </c>
      <c r="G31">
        <v>1</v>
      </c>
      <c r="H31">
        <v>0.33</v>
      </c>
      <c r="I31">
        <v>0.33</v>
      </c>
      <c r="J31">
        <v>0.33</v>
      </c>
      <c r="K31">
        <v>0.67</v>
      </c>
      <c r="L31">
        <v>1</v>
      </c>
      <c r="M31" s="1"/>
      <c r="N31">
        <v>0.67</v>
      </c>
      <c r="O31">
        <f t="shared" si="0"/>
        <v>0.61083333333333334</v>
      </c>
      <c r="P31" s="2">
        <f t="shared" si="1"/>
        <v>0.67</v>
      </c>
      <c r="Q31">
        <f t="shared" si="2"/>
        <v>0.28004734448217006</v>
      </c>
      <c r="R31" s="2">
        <f t="shared" si="3"/>
        <v>0.21125000000000002</v>
      </c>
      <c r="S31" s="5"/>
      <c r="T31" s="10">
        <f t="shared" si="19"/>
        <v>0</v>
      </c>
      <c r="U31" s="16">
        <f t="shared" si="20"/>
        <v>5</v>
      </c>
      <c r="V31" s="10">
        <f t="shared" si="21"/>
        <v>7</v>
      </c>
      <c r="W31" s="6">
        <f t="shared" si="4"/>
        <v>74</v>
      </c>
      <c r="Z31" s="1"/>
      <c r="AA31" s="5"/>
      <c r="AD31" s="1"/>
      <c r="AE31" s="5"/>
      <c r="AH31" s="1"/>
      <c r="AI31" s="5"/>
      <c r="AL31" s="1"/>
      <c r="AM31" s="5"/>
      <c r="AN31" s="2"/>
      <c r="AP31" s="19" t="e">
        <f>MEDIAN(B31,#REF!,#REF!,F31,J31,M31,R31,V31,Z31,AD31,AH31,AL31)</f>
        <v>#REF!</v>
      </c>
      <c r="AQ31" t="e">
        <f>STDEV(#REF!,#REF!,F31,J31,M31,R31,V31,Z31,AD31,AH31,AL31)</f>
        <v>#REF!</v>
      </c>
      <c r="AR31" t="e">
        <f t="shared" si="5"/>
        <v>#REF!</v>
      </c>
      <c r="AS31" t="e">
        <f t="shared" si="23"/>
        <v>#REF!</v>
      </c>
      <c r="AY31" s="10" t="e">
        <f>IF(B31&lt;-0.6,1,0)+IF(#REF!&lt;-0.6,1,0)+IF(#REF!&lt;-0.6,1,0)+IF(F31&lt;-0.6,1,0)+IF(M31&lt;-0.6,1,0)+IF(R31&lt;-0.6,1,0)+IF(Z31&lt;-0.6,1,0)+IF(AD31&lt;-0.6,1,0)+IF(AH31&lt;-0.6,1,0)+IF(AL31&lt;-0.6,1,0)</f>
        <v>#REF!</v>
      </c>
      <c r="AZ31" s="14" t="e">
        <f t="shared" si="7"/>
        <v>#REF!</v>
      </c>
      <c r="BA31" s="10" t="e">
        <f>IF(B31&gt;0.6,1,0)+IF(#REF!&gt;0.6,1,0)+IF(#REF!&gt;0.6,1,0)+IF(F31&gt;0.6,1,0)+IF(M31&gt;0.6,1,0)+IF(R31&gt;0.6,1,0)+IF(Z31&gt;0.6,1,0)+IF(AD31&gt;0.6,1,0)+IF(AH31&gt;0.6,1,0)+IF(AL31&gt;0.6,1,0)</f>
        <v>#REF!</v>
      </c>
      <c r="BB31" s="6" t="e">
        <f t="shared" si="8"/>
        <v>#REF!</v>
      </c>
      <c r="BC31">
        <f t="shared" si="9"/>
        <v>-0.40668480000000007</v>
      </c>
      <c r="BD31" t="e">
        <f t="shared" si="10"/>
        <v>#REF!</v>
      </c>
      <c r="BE31" s="1" t="e">
        <f t="shared" si="11"/>
        <v>#REF!</v>
      </c>
      <c r="BF31" t="e">
        <f t="shared" si="12"/>
        <v>#REF!</v>
      </c>
      <c r="BG31" s="7" t="e">
        <f>SQRT(BE31^2+#REF!^2+#REF!^2)</f>
        <v>#REF!</v>
      </c>
      <c r="BH31" s="7" t="e">
        <f>SQRT(BE31^2+#REF!^2+#REF!^2)</f>
        <v>#REF!</v>
      </c>
      <c r="BI31" s="29" t="e">
        <f>SQRT(BE31^2+#REF!^2)</f>
        <v>#REF!</v>
      </c>
      <c r="BJ31" s="7" t="e">
        <f>BF31*#REF!*#REF!</f>
        <v>#REF!</v>
      </c>
      <c r="BK31" t="e">
        <f t="shared" si="13"/>
        <v>#REF!</v>
      </c>
      <c r="BL31" t="e">
        <f t="shared" si="14"/>
        <v>#REF!</v>
      </c>
      <c r="BM31" s="2" t="e">
        <f>SQRT(BK31^2+#REF!^2+#REF!^2)</f>
        <v>#REF!</v>
      </c>
      <c r="BN31" s="31" t="e">
        <f>SQRT(BK31^2+#REF!^2+#REF!^2)</f>
        <v>#REF!</v>
      </c>
      <c r="BO31" s="31" t="e">
        <f>SQRT(BK31^2+#REF!^2)</f>
        <v>#REF!</v>
      </c>
      <c r="BP31" s="7" t="e">
        <f>BL31*#REF!*#REF!</f>
        <v>#REF!</v>
      </c>
      <c r="BQ31" t="e">
        <f t="shared" si="15"/>
        <v>#REF!</v>
      </c>
      <c r="BR31" t="e">
        <f t="shared" si="16"/>
        <v>#REF!</v>
      </c>
      <c r="BS31" s="7" t="e">
        <f>SQRT(BQ31^2+#REF!^2+#REF!^2)</f>
        <v>#REF!</v>
      </c>
      <c r="BT31" s="7" t="e">
        <f>SQRT(BQ31^2+#REF!^2+#REF!^2)</f>
        <v>#REF!</v>
      </c>
      <c r="BU31" s="7" t="e">
        <f>SQRT(BQ31^2+#REF!^2)</f>
        <v>#REF!</v>
      </c>
      <c r="BV31" s="7" t="e">
        <f>BR31*#REF!*#REF!</f>
        <v>#REF!</v>
      </c>
      <c r="BW31" t="e">
        <f t="shared" si="17"/>
        <v>#REF!</v>
      </c>
      <c r="BX31" s="7" t="e">
        <f t="shared" si="18"/>
        <v>#REF!</v>
      </c>
      <c r="BY31" s="2" t="e">
        <f>SQRT(BW31^2+#REF!^2+#REF!^2)</f>
        <v>#REF!</v>
      </c>
      <c r="BZ31" s="29" t="e">
        <f>SQRT(BW31^2+#REF!^2+#REF!^2)</f>
        <v>#REF!</v>
      </c>
      <c r="CA31" s="29" t="e">
        <f>SQRT(BW31^2+#REF!^2+#REF!^2)</f>
        <v>#REF!</v>
      </c>
      <c r="CB31" s="29" t="e">
        <f>SQRT(BW31^2+#REF!^2)</f>
        <v>#REF!</v>
      </c>
      <c r="CC31" s="7" t="e">
        <f>BX31*#REF!*#REF!</f>
        <v>#REF!</v>
      </c>
      <c r="CD31" s="17">
        <v>0.18</v>
      </c>
      <c r="CE31" s="17">
        <v>0.86</v>
      </c>
      <c r="CF31" s="17">
        <v>0.11</v>
      </c>
      <c r="CG31" s="17">
        <v>0.3</v>
      </c>
      <c r="CH31" s="17">
        <v>0.93</v>
      </c>
      <c r="CI31" s="17">
        <v>0.2</v>
      </c>
      <c r="CJ31" s="17">
        <v>0.19</v>
      </c>
      <c r="CK31" s="17">
        <v>0.3</v>
      </c>
      <c r="CL31" s="17">
        <v>0.55000000000000004</v>
      </c>
      <c r="CM31" s="17">
        <v>-7.0000000000000007E-2</v>
      </c>
      <c r="CN31" s="17">
        <v>0.19</v>
      </c>
      <c r="CO31" s="17">
        <v>-7.0000000000000007E-2</v>
      </c>
      <c r="CP31" s="17">
        <v>0.18</v>
      </c>
      <c r="CQ31" s="17">
        <v>0.38</v>
      </c>
      <c r="CR31" s="17">
        <v>2.09</v>
      </c>
      <c r="CS31" s="17">
        <v>2.09</v>
      </c>
      <c r="CT31">
        <v>-0.08</v>
      </c>
      <c r="CU31">
        <v>0.71</v>
      </c>
    </row>
    <row r="32" spans="1:99">
      <c r="A32" s="47" t="s">
        <v>93</v>
      </c>
      <c r="B32">
        <v>0.67</v>
      </c>
      <c r="C32">
        <v>0.33</v>
      </c>
      <c r="D32">
        <v>1</v>
      </c>
      <c r="E32">
        <v>0.67</v>
      </c>
      <c r="F32">
        <v>1</v>
      </c>
      <c r="G32">
        <v>1</v>
      </c>
      <c r="H32">
        <v>0.67</v>
      </c>
      <c r="I32">
        <v>0.67</v>
      </c>
      <c r="J32">
        <v>1</v>
      </c>
      <c r="K32">
        <v>1</v>
      </c>
      <c r="L32">
        <v>1</v>
      </c>
      <c r="M32" s="1"/>
      <c r="N32">
        <v>0.67</v>
      </c>
      <c r="O32">
        <f t="shared" si="0"/>
        <v>0.80666666666666664</v>
      </c>
      <c r="P32" s="2">
        <f t="shared" si="1"/>
        <v>0.83499999999999996</v>
      </c>
      <c r="Q32">
        <f t="shared" si="2"/>
        <v>0.22256085310164817</v>
      </c>
      <c r="R32" s="2">
        <f t="shared" si="3"/>
        <v>0.16499999999999998</v>
      </c>
      <c r="S32" s="5"/>
      <c r="T32" s="10">
        <f t="shared" si="19"/>
        <v>0</v>
      </c>
      <c r="U32" s="16">
        <f t="shared" si="20"/>
        <v>1</v>
      </c>
      <c r="V32" s="10">
        <f t="shared" si="21"/>
        <v>11</v>
      </c>
      <c r="W32">
        <f t="shared" si="4"/>
        <v>122</v>
      </c>
      <c r="Z32" s="1"/>
      <c r="AA32" s="5"/>
      <c r="AD32" s="1"/>
      <c r="AE32" s="5"/>
      <c r="AH32" s="1"/>
      <c r="AI32" s="5"/>
      <c r="AL32" s="1"/>
      <c r="AM32" s="5"/>
      <c r="AN32" s="2"/>
      <c r="AP32" s="19" t="e">
        <f>MEDIAN(B32,#REF!,#REF!,F32,J32,M32,R32,V32,Z32,AD32,AH32,AL32)</f>
        <v>#REF!</v>
      </c>
      <c r="AQ32" t="e">
        <f>STDEV(#REF!,#REF!,F32,J32,M32,R32,V32,Z32,AD32,AH32,AL32)</f>
        <v>#REF!</v>
      </c>
      <c r="AR32" t="e">
        <f t="shared" si="5"/>
        <v>#REF!</v>
      </c>
      <c r="AS32" t="e">
        <f t="shared" si="23"/>
        <v>#REF!</v>
      </c>
      <c r="AY32" s="10" t="e">
        <f>IF(B32&lt;-0.6,1,0)+IF(#REF!&lt;-0.6,1,0)+IF(#REF!&lt;-0.6,1,0)+IF(F32&lt;-0.6,1,0)+IF(M32&lt;-0.6,1,0)+IF(R32&lt;-0.6,1,0)+IF(Z32&lt;-0.6,1,0)+IF(AD32&lt;-0.6,1,0)+IF(AH32&lt;-0.6,1,0)+IF(AL32&lt;-0.6,1,0)</f>
        <v>#REF!</v>
      </c>
      <c r="AZ32" s="14" t="e">
        <f t="shared" si="7"/>
        <v>#REF!</v>
      </c>
      <c r="BA32" s="10" t="e">
        <f>IF(B32&gt;0.6,1,0)+IF(#REF!&gt;0.6,1,0)+IF(#REF!&gt;0.6,1,0)+IF(F32&gt;0.6,1,0)+IF(M32&gt;0.6,1,0)+IF(R32&gt;0.6,1,0)+IF(Z32&gt;0.6,1,0)+IF(AD32&gt;0.6,1,0)+IF(AH32&gt;0.6,1,0)+IF(AL32&gt;0.6,1,0)</f>
        <v>#REF!</v>
      </c>
      <c r="BB32" t="e">
        <f t="shared" si="8"/>
        <v>#REF!</v>
      </c>
      <c r="BC32">
        <f t="shared" si="9"/>
        <v>-0.20610719999999993</v>
      </c>
      <c r="BD32" t="e">
        <f t="shared" si="10"/>
        <v>#REF!</v>
      </c>
      <c r="BE32" s="20" t="e">
        <f t="shared" si="11"/>
        <v>#REF!</v>
      </c>
      <c r="BF32" t="e">
        <f t="shared" si="12"/>
        <v>#REF!</v>
      </c>
      <c r="BG32" s="7" t="e">
        <f>SQRT(BE32^2+#REF!^2+#REF!^2)</f>
        <v>#REF!</v>
      </c>
      <c r="BH32" s="7" t="e">
        <f>SQRT(BE32^2+#REF!^2+#REF!^2)</f>
        <v>#REF!</v>
      </c>
      <c r="BI32" s="29" t="e">
        <f>SQRT(BE32^2+#REF!^2)</f>
        <v>#REF!</v>
      </c>
      <c r="BJ32" s="7" t="e">
        <f>BF32*#REF!*#REF!</f>
        <v>#REF!</v>
      </c>
      <c r="BK32" t="e">
        <f t="shared" si="13"/>
        <v>#REF!</v>
      </c>
      <c r="BL32" t="e">
        <f t="shared" si="14"/>
        <v>#REF!</v>
      </c>
      <c r="BM32" s="2" t="e">
        <f>SQRT(BK32^2+#REF!^2+#REF!^2)</f>
        <v>#REF!</v>
      </c>
      <c r="BN32" s="31" t="e">
        <f>SQRT(BK32^2+#REF!^2+#REF!^2)</f>
        <v>#REF!</v>
      </c>
      <c r="BO32" s="31" t="e">
        <f>SQRT(BK32^2+#REF!^2)</f>
        <v>#REF!</v>
      </c>
      <c r="BP32" s="7" t="e">
        <f>BL32*#REF!*#REF!</f>
        <v>#REF!</v>
      </c>
      <c r="BQ32" t="e">
        <f t="shared" si="15"/>
        <v>#REF!</v>
      </c>
      <c r="BR32" t="e">
        <f t="shared" si="16"/>
        <v>#REF!</v>
      </c>
      <c r="BS32" s="7" t="e">
        <f>SQRT(BQ32^2+#REF!^2+#REF!^2)</f>
        <v>#REF!</v>
      </c>
      <c r="BT32" s="7" t="e">
        <f>SQRT(BQ32^2+#REF!^2+#REF!^2)</f>
        <v>#REF!</v>
      </c>
      <c r="BU32" s="7" t="e">
        <f>SQRT(BQ32^2+#REF!^2)</f>
        <v>#REF!</v>
      </c>
      <c r="BV32" s="7" t="e">
        <f>BR32*#REF!*#REF!</f>
        <v>#REF!</v>
      </c>
      <c r="BW32" t="e">
        <f t="shared" si="17"/>
        <v>#REF!</v>
      </c>
      <c r="BX32" s="7" t="e">
        <f t="shared" si="18"/>
        <v>#REF!</v>
      </c>
      <c r="BY32" s="2" t="e">
        <f>SQRT(BW32^2+#REF!^2+#REF!^2)</f>
        <v>#REF!</v>
      </c>
      <c r="BZ32" s="29" t="e">
        <f>SQRT(BW32^2+#REF!^2+#REF!^2)</f>
        <v>#REF!</v>
      </c>
      <c r="CA32" s="29" t="e">
        <f>SQRT(BW32^2+#REF!^2+#REF!^2)</f>
        <v>#REF!</v>
      </c>
      <c r="CB32" s="29" t="e">
        <f>SQRT(BW32^2+#REF!^2)</f>
        <v>#REF!</v>
      </c>
      <c r="CC32" s="7" t="e">
        <f>BX32*#REF!*#REF!</f>
        <v>#REF!</v>
      </c>
      <c r="CD32" s="17">
        <v>0.35</v>
      </c>
      <c r="CE32" s="17">
        <v>1.04</v>
      </c>
      <c r="CF32" s="17">
        <v>0.1</v>
      </c>
      <c r="CG32" s="17">
        <v>0.39</v>
      </c>
      <c r="CH32" s="17">
        <v>1.05</v>
      </c>
      <c r="CI32" s="17">
        <v>0.16</v>
      </c>
      <c r="CJ32" s="17">
        <v>0.06</v>
      </c>
      <c r="CK32" s="17">
        <v>0.15</v>
      </c>
      <c r="CL32" s="17">
        <v>0.64</v>
      </c>
      <c r="CM32" s="17">
        <v>0.1</v>
      </c>
      <c r="CN32" s="17">
        <v>0.19</v>
      </c>
      <c r="CO32" s="17">
        <v>-7.0000000000000007E-2</v>
      </c>
      <c r="CP32" s="17">
        <v>0.14000000000000001</v>
      </c>
      <c r="CQ32" s="17">
        <v>0.35</v>
      </c>
      <c r="CR32" s="17">
        <v>1</v>
      </c>
      <c r="CS32" s="17">
        <v>1.06</v>
      </c>
      <c r="CT32">
        <v>-0.06</v>
      </c>
      <c r="CU32">
        <v>0.91</v>
      </c>
    </row>
    <row r="33" spans="1:99">
      <c r="A33" s="47" t="s">
        <v>94</v>
      </c>
      <c r="B33">
        <v>0.67</v>
      </c>
      <c r="C33">
        <v>0.33</v>
      </c>
      <c r="D33">
        <v>1</v>
      </c>
      <c r="E33">
        <v>1</v>
      </c>
      <c r="F33">
        <v>0.67</v>
      </c>
      <c r="G33">
        <v>1</v>
      </c>
      <c r="H33">
        <v>0.33</v>
      </c>
      <c r="I33">
        <v>0.67</v>
      </c>
      <c r="J33">
        <v>1</v>
      </c>
      <c r="K33">
        <v>1</v>
      </c>
      <c r="L33">
        <v>1</v>
      </c>
      <c r="M33" s="1"/>
      <c r="N33">
        <v>0.67</v>
      </c>
      <c r="O33">
        <f t="shared" si="0"/>
        <v>0.77833333333333332</v>
      </c>
      <c r="P33" s="2">
        <f t="shared" si="1"/>
        <v>0.83499999999999996</v>
      </c>
      <c r="Q33">
        <f t="shared" si="2"/>
        <v>0.26002913589663695</v>
      </c>
      <c r="R33" s="2">
        <f t="shared" si="3"/>
        <v>0.16499999999999998</v>
      </c>
      <c r="S33" s="5"/>
      <c r="T33" s="10">
        <f t="shared" si="19"/>
        <v>0</v>
      </c>
      <c r="U33" s="16">
        <f t="shared" si="20"/>
        <v>2</v>
      </c>
      <c r="V33" s="10">
        <f t="shared" si="21"/>
        <v>10</v>
      </c>
      <c r="W33">
        <f t="shared" si="4"/>
        <v>104</v>
      </c>
      <c r="Z33" s="1"/>
      <c r="AA33" s="5"/>
      <c r="AD33" s="1"/>
      <c r="AE33" s="5"/>
      <c r="AH33" s="1"/>
      <c r="AI33" s="5"/>
      <c r="AL33" s="1"/>
      <c r="AM33" s="5"/>
      <c r="AN33" s="2"/>
      <c r="AP33" s="19" t="e">
        <f>MEDIAN(B33,#REF!,#REF!,F33,J33,M33,R33,V33,Z33,AD33,AH33,AL33)</f>
        <v>#REF!</v>
      </c>
      <c r="AQ33" t="e">
        <f>STDEV(#REF!,#REF!,F33,J33,M33,R33,V33,Z33,AD33,AH33,AL33)</f>
        <v>#REF!</v>
      </c>
      <c r="AR33" t="e">
        <f t="shared" si="5"/>
        <v>#REF!</v>
      </c>
      <c r="AS33" t="e">
        <f t="shared" si="23"/>
        <v>#REF!</v>
      </c>
      <c r="AY33" s="10" t="e">
        <f>IF(B33&lt;-0.6,1,0)+IF(#REF!&lt;-0.6,1,0)+IF(#REF!&lt;-0.6,1,0)+IF(F33&lt;-0.6,1,0)+IF(M33&lt;-0.6,1,0)+IF(R33&lt;-0.6,1,0)+IF(Z33&lt;-0.6,1,0)+IF(AD33&lt;-0.6,1,0)+IF(AH33&lt;-0.6,1,0)+IF(AL33&lt;-0.6,1,0)</f>
        <v>#REF!</v>
      </c>
      <c r="AZ33" s="15" t="e">
        <f t="shared" si="7"/>
        <v>#REF!</v>
      </c>
      <c r="BA33" s="10" t="e">
        <f>IF(B33&gt;0.6,1,0)+IF(#REF!&gt;0.6,1,0)+IF(#REF!&gt;0.6,1,0)+IF(F33&gt;0.6,1,0)+IF(M33&gt;0.6,1,0)+IF(R33&gt;0.6,1,0)+IF(Z33&gt;0.6,1,0)+IF(AD33&gt;0.6,1,0)+IF(AH33&gt;0.6,1,0)+IF(AL33&gt;0.6,1,0)</f>
        <v>#REF!</v>
      </c>
      <c r="BB33" t="e">
        <f t="shared" si="8"/>
        <v>#REF!</v>
      </c>
      <c r="BC33">
        <f t="shared" si="9"/>
        <v>-0.27296640000000005</v>
      </c>
      <c r="BD33" t="e">
        <f t="shared" si="10"/>
        <v>#REF!</v>
      </c>
      <c r="BE33" s="5" t="e">
        <f t="shared" si="11"/>
        <v>#REF!</v>
      </c>
      <c r="BF33" t="e">
        <f t="shared" si="12"/>
        <v>#REF!</v>
      </c>
      <c r="BG33" s="7" t="e">
        <f>SQRT(BE33^2+#REF!^2+#REF!^2)</f>
        <v>#REF!</v>
      </c>
      <c r="BH33" s="36" t="e">
        <f>SQRT(BE33^2+#REF!^2+#REF!^2)</f>
        <v>#REF!</v>
      </c>
      <c r="BI33" s="36" t="e">
        <f>SQRT(BE33^2+#REF!^2)</f>
        <v>#REF!</v>
      </c>
      <c r="BJ33" s="7" t="e">
        <f>BF33*#REF!*#REF!</f>
        <v>#REF!</v>
      </c>
      <c r="BK33" t="e">
        <f t="shared" si="13"/>
        <v>#REF!</v>
      </c>
      <c r="BL33" t="e">
        <f t="shared" si="14"/>
        <v>#REF!</v>
      </c>
      <c r="BM33" s="2" t="e">
        <f>SQRT(BK33^2+#REF!^2+#REF!^2)</f>
        <v>#REF!</v>
      </c>
      <c r="BN33" s="7" t="e">
        <f>SQRT(BK33^2+#REF!^2+#REF!^2)</f>
        <v>#REF!</v>
      </c>
      <c r="BO33" s="7" t="e">
        <f>SQRT(BK33^2+#REF!^2)</f>
        <v>#REF!</v>
      </c>
      <c r="BP33" s="7" t="e">
        <f>BL33*#REF!*#REF!</f>
        <v>#REF!</v>
      </c>
      <c r="BQ33" t="e">
        <f t="shared" si="15"/>
        <v>#REF!</v>
      </c>
      <c r="BR33" t="e">
        <f t="shared" si="16"/>
        <v>#REF!</v>
      </c>
      <c r="BS33" s="7" t="e">
        <f>SQRT(BQ33^2+#REF!^2+#REF!^2)</f>
        <v>#REF!</v>
      </c>
      <c r="BT33" s="7" t="e">
        <f>SQRT(BQ33^2+#REF!^2+#REF!^2)</f>
        <v>#REF!</v>
      </c>
      <c r="BU33" s="7" t="e">
        <f>SQRT(BQ33^2+#REF!^2)</f>
        <v>#REF!</v>
      </c>
      <c r="BV33" s="7" t="e">
        <f>BR33*#REF!*#REF!</f>
        <v>#REF!</v>
      </c>
      <c r="BW33" t="e">
        <f t="shared" si="17"/>
        <v>#REF!</v>
      </c>
      <c r="BX33" s="7" t="e">
        <f t="shared" si="18"/>
        <v>#REF!</v>
      </c>
      <c r="BY33" s="2" t="e">
        <f>SQRT(BW33^2+#REF!^2+#REF!^2)</f>
        <v>#REF!</v>
      </c>
      <c r="BZ33" s="29" t="e">
        <f>SQRT(BW33^2+#REF!^2+#REF!^2)</f>
        <v>#REF!</v>
      </c>
      <c r="CA33" s="29" t="e">
        <f>SQRT(BW33^2+#REF!^2+#REF!^2)</f>
        <v>#REF!</v>
      </c>
      <c r="CB33" s="29" t="e">
        <f>SQRT(BW33^2+#REF!^2)</f>
        <v>#REF!</v>
      </c>
      <c r="CC33" s="7" t="e">
        <f>BX33*#REF!*#REF!</f>
        <v>#REF!</v>
      </c>
      <c r="CD33" s="17">
        <v>0.43</v>
      </c>
      <c r="CE33" s="17">
        <v>0.98</v>
      </c>
      <c r="CF33" s="17">
        <v>0.13</v>
      </c>
      <c r="CG33" s="17">
        <v>0.44</v>
      </c>
      <c r="CH33" s="17">
        <v>1.0900000000000001</v>
      </c>
      <c r="CI33" s="17">
        <v>0.17</v>
      </c>
      <c r="CJ33" s="17">
        <v>0.05</v>
      </c>
      <c r="CK33" s="17">
        <v>0.34</v>
      </c>
      <c r="CL33" s="17">
        <v>0.8</v>
      </c>
      <c r="CM33" s="17">
        <v>0.21</v>
      </c>
      <c r="CN33" s="17">
        <v>0.21</v>
      </c>
      <c r="CO33" s="17">
        <v>-0.04</v>
      </c>
      <c r="CP33" s="17">
        <v>0.21</v>
      </c>
      <c r="CQ33" s="17">
        <v>0.33</v>
      </c>
      <c r="CR33" s="17">
        <v>2.2999999999999998</v>
      </c>
      <c r="CS33" s="17">
        <v>2.1800000000000002</v>
      </c>
      <c r="CT33">
        <v>0.11</v>
      </c>
      <c r="CU33">
        <v>0.99</v>
      </c>
    </row>
    <row r="34" spans="1:99">
      <c r="A34" s="47" t="s">
        <v>95</v>
      </c>
      <c r="B34">
        <v>0.67</v>
      </c>
      <c r="C34">
        <v>0.33</v>
      </c>
      <c r="D34">
        <v>1</v>
      </c>
      <c r="E34">
        <v>1</v>
      </c>
      <c r="F34">
        <v>0.67</v>
      </c>
      <c r="G34">
        <v>1</v>
      </c>
      <c r="H34">
        <v>1</v>
      </c>
      <c r="I34">
        <v>0.67</v>
      </c>
      <c r="J34">
        <v>1</v>
      </c>
      <c r="K34">
        <v>0.67</v>
      </c>
      <c r="L34">
        <v>0.33</v>
      </c>
      <c r="M34" s="1"/>
      <c r="N34">
        <v>0.67</v>
      </c>
      <c r="O34">
        <f t="shared" si="0"/>
        <v>0.75083333333333335</v>
      </c>
      <c r="P34" s="2">
        <f t="shared" si="1"/>
        <v>0.67</v>
      </c>
      <c r="Q34">
        <f t="shared" si="2"/>
        <v>0.25177400881574652</v>
      </c>
      <c r="R34" s="2">
        <f t="shared" si="3"/>
        <v>0.16499999999999998</v>
      </c>
      <c r="S34" s="5"/>
      <c r="T34" s="10">
        <f t="shared" si="19"/>
        <v>0</v>
      </c>
      <c r="U34" s="16">
        <f t="shared" si="20"/>
        <v>2</v>
      </c>
      <c r="V34" s="10">
        <f t="shared" si="21"/>
        <v>10</v>
      </c>
      <c r="W34">
        <f t="shared" si="4"/>
        <v>104</v>
      </c>
      <c r="Z34" s="1"/>
      <c r="AA34" s="5"/>
      <c r="AD34" s="1"/>
      <c r="AE34" s="5"/>
      <c r="AH34" s="1"/>
      <c r="AI34" s="5"/>
      <c r="AL34" s="1"/>
      <c r="AM34" s="5"/>
      <c r="AN34" s="2"/>
      <c r="AP34" s="19" t="e">
        <f>MEDIAN(B34,#REF!,#REF!,F34,J34,M34,R34,V34,Z34,AD34,AH34,AL34)</f>
        <v>#REF!</v>
      </c>
      <c r="AQ34" t="e">
        <f>STDEV(#REF!,#REF!,F34,J34,M34,R34,V34,Z34,AD34,AH34,AL34)</f>
        <v>#REF!</v>
      </c>
      <c r="AR34" t="e">
        <f t="shared" si="5"/>
        <v>#REF!</v>
      </c>
      <c r="AS34" t="e">
        <f t="shared" si="23"/>
        <v>#REF!</v>
      </c>
      <c r="AY34" s="15" t="e">
        <f>IF(B34&lt;-0.6,1,0)+IF(#REF!&lt;-0.6,1,0)+IF(#REF!&lt;-0.6,1,0)+IF(F34&lt;-0.6,1,0)+IF(M34&lt;-0.6,1,0)+IF(R34&lt;-0.6,1,0)+IF(Z34&lt;-0.6,1,0)+IF(AD34&lt;-0.6,1,0)+IF(AH34&lt;-0.6,1,0)+IF(AL34&lt;-0.6,1,0)</f>
        <v>#REF!</v>
      </c>
      <c r="AZ34" s="14" t="e">
        <f t="shared" si="7"/>
        <v>#REF!</v>
      </c>
      <c r="BA34" s="10" t="e">
        <f>IF(B34&gt;0.6,1,0)+IF(#REF!&gt;0.6,1,0)+IF(#REF!&gt;0.6,1,0)+IF(F34&gt;0.6,1,0)+IF(M34&gt;0.6,1,0)+IF(R34&gt;0.6,1,0)+IF(Z34&gt;0.6,1,0)+IF(AD34&gt;0.6,1,0)+IF(AH34&gt;0.6,1,0)+IF(AL34&gt;0.6,1,0)</f>
        <v>#REF!</v>
      </c>
      <c r="BB34" t="e">
        <f t="shared" si="8"/>
        <v>#REF!</v>
      </c>
      <c r="BC34">
        <f t="shared" si="9"/>
        <v>-5.5296000000000234E-3</v>
      </c>
      <c r="BD34" t="e">
        <f t="shared" si="10"/>
        <v>#REF!</v>
      </c>
      <c r="BE34" s="21" t="e">
        <f t="shared" si="11"/>
        <v>#REF!</v>
      </c>
      <c r="BF34" t="e">
        <f t="shared" si="12"/>
        <v>#REF!</v>
      </c>
      <c r="BG34" s="7" t="e">
        <f>SQRT(BE34^2+#REF!^2+#REF!^2)</f>
        <v>#REF!</v>
      </c>
      <c r="BH34" s="36" t="e">
        <f>SQRT(BE34^2+#REF!^2+#REF!^2)</f>
        <v>#REF!</v>
      </c>
      <c r="BI34" s="36" t="e">
        <f>SQRT(BE34^2+#REF!^2)</f>
        <v>#REF!</v>
      </c>
      <c r="BJ34" s="7" t="e">
        <f>BF34*#REF!*#REF!</f>
        <v>#REF!</v>
      </c>
      <c r="BK34" t="e">
        <f t="shared" si="13"/>
        <v>#REF!</v>
      </c>
      <c r="BL34" t="e">
        <f t="shared" si="14"/>
        <v>#REF!</v>
      </c>
      <c r="BM34" s="2" t="e">
        <f>SQRT(BK34^2+#REF!^2+#REF!^2)</f>
        <v>#REF!</v>
      </c>
      <c r="BN34" s="7" t="e">
        <f>SQRT(BK34^2+#REF!^2+#REF!^2)</f>
        <v>#REF!</v>
      </c>
      <c r="BO34" s="7" t="e">
        <f>SQRT(BK34^2+#REF!^2)</f>
        <v>#REF!</v>
      </c>
      <c r="BP34" s="7" t="e">
        <f>BL34*#REF!*#REF!</f>
        <v>#REF!</v>
      </c>
      <c r="BQ34" t="e">
        <f t="shared" si="15"/>
        <v>#REF!</v>
      </c>
      <c r="BR34" t="e">
        <f t="shared" si="16"/>
        <v>#REF!</v>
      </c>
      <c r="BS34" s="7" t="e">
        <f>SQRT(BQ34^2+#REF!^2+#REF!^2)</f>
        <v>#REF!</v>
      </c>
      <c r="BT34" s="7" t="e">
        <f>SQRT(BQ34^2+#REF!^2+#REF!^2)</f>
        <v>#REF!</v>
      </c>
      <c r="BU34" s="7" t="e">
        <f>SQRT(BQ34^2+#REF!^2)</f>
        <v>#REF!</v>
      </c>
      <c r="BV34" s="7" t="e">
        <f>BR34*#REF!*#REF!</f>
        <v>#REF!</v>
      </c>
      <c r="BW34" t="e">
        <f t="shared" si="17"/>
        <v>#REF!</v>
      </c>
      <c r="BX34" s="7" t="e">
        <f t="shared" si="18"/>
        <v>#REF!</v>
      </c>
      <c r="BY34" s="2" t="e">
        <f>SQRT(BW34^2+#REF!^2+#REF!^2)</f>
        <v>#REF!</v>
      </c>
      <c r="BZ34" s="29" t="e">
        <f>SQRT(BW34^2+#REF!^2+#REF!^2)</f>
        <v>#REF!</v>
      </c>
      <c r="CA34" s="29" t="e">
        <f>SQRT(BW34^2+#REF!^2+#REF!^2)</f>
        <v>#REF!</v>
      </c>
      <c r="CB34" s="29" t="e">
        <f>SQRT(BW34^2+#REF!^2)</f>
        <v>#REF!</v>
      </c>
      <c r="CC34" s="7" t="e">
        <f>BX34*#REF!*#REF!</f>
        <v>#REF!</v>
      </c>
      <c r="CD34" s="17">
        <v>0.49</v>
      </c>
      <c r="CE34" s="17">
        <v>1.22</v>
      </c>
      <c r="CF34" s="17">
        <v>0.1</v>
      </c>
      <c r="CG34" s="17">
        <v>0.42</v>
      </c>
      <c r="CH34" s="17">
        <v>1.1100000000000001</v>
      </c>
      <c r="CI34" s="17">
        <v>0.14000000000000001</v>
      </c>
      <c r="CJ34" s="17">
        <v>-0.08</v>
      </c>
      <c r="CK34" s="17">
        <v>-0.05</v>
      </c>
      <c r="CL34" s="17">
        <v>0.45</v>
      </c>
      <c r="CM34" s="17">
        <v>-0.3</v>
      </c>
      <c r="CN34" s="17">
        <v>0.2</v>
      </c>
      <c r="CO34" s="17">
        <v>-0.03</v>
      </c>
      <c r="CP34" s="17">
        <v>0.2</v>
      </c>
      <c r="CQ34" s="17">
        <v>0.32</v>
      </c>
      <c r="CR34" s="17">
        <v>2.0299999999999998</v>
      </c>
      <c r="CS34" s="17">
        <v>2.02</v>
      </c>
      <c r="CT34">
        <v>0.1</v>
      </c>
      <c r="CU34">
        <v>0.92</v>
      </c>
    </row>
    <row r="35" spans="1:99">
      <c r="A35" s="47" t="s">
        <v>96</v>
      </c>
      <c r="B35">
        <v>1</v>
      </c>
      <c r="C35">
        <v>0.67</v>
      </c>
      <c r="D35">
        <v>1</v>
      </c>
      <c r="E35">
        <v>1</v>
      </c>
      <c r="F35">
        <v>0.67</v>
      </c>
      <c r="G35">
        <v>1</v>
      </c>
      <c r="H35">
        <v>1</v>
      </c>
      <c r="I35">
        <v>0.67</v>
      </c>
      <c r="J35">
        <v>1</v>
      </c>
      <c r="K35">
        <v>1</v>
      </c>
      <c r="L35">
        <v>1</v>
      </c>
      <c r="M35" s="1"/>
      <c r="N35">
        <v>0.33</v>
      </c>
      <c r="O35">
        <f t="shared" si="0"/>
        <v>0.86166666666666669</v>
      </c>
      <c r="P35" s="2">
        <f t="shared" si="1"/>
        <v>1</v>
      </c>
      <c r="Q35">
        <f t="shared" si="2"/>
        <v>0.2227853974867593</v>
      </c>
      <c r="R35" s="2">
        <f t="shared" si="3"/>
        <v>0.16499999999999998</v>
      </c>
      <c r="S35" s="5"/>
      <c r="T35" s="10">
        <f t="shared" si="19"/>
        <v>0</v>
      </c>
      <c r="U35" s="16">
        <f t="shared" si="20"/>
        <v>1</v>
      </c>
      <c r="V35" s="10">
        <f t="shared" si="21"/>
        <v>11</v>
      </c>
      <c r="W35" s="6">
        <f t="shared" si="4"/>
        <v>122</v>
      </c>
      <c r="Z35" s="1"/>
      <c r="AA35" s="5"/>
      <c r="AD35" s="1"/>
      <c r="AE35" s="5"/>
      <c r="AH35" s="1"/>
      <c r="AI35" s="5"/>
      <c r="AL35" s="1"/>
      <c r="AM35" s="5"/>
      <c r="AN35" s="2"/>
      <c r="AP35" s="19" t="e">
        <f>MEDIAN(B35,#REF!,#REF!,F35,J35,M35,R35,V35,Z35,AD35,AH35,AL35)</f>
        <v>#REF!</v>
      </c>
      <c r="AQ35" t="e">
        <f>STDEV(#REF!,#REF!,F35,J35,M35,R35,V35,Z35,AD35,AH35,AL35)</f>
        <v>#REF!</v>
      </c>
      <c r="AR35" t="e">
        <f t="shared" si="5"/>
        <v>#REF!</v>
      </c>
      <c r="AS35" t="e">
        <f t="shared" si="23"/>
        <v>#REF!</v>
      </c>
      <c r="AY35" s="10" t="e">
        <f>IF(B35&lt;-0.6,1,0)+IF(#REF!&lt;-0.6,1,0)+IF(#REF!&lt;-0.6,1,0)+IF(F35&lt;-0.6,1,0)+IF(M35&lt;-0.6,1,0)+IF(R35&lt;-0.6,1,0)+IF(Z35&lt;-0.6,1,0)+IF(AD35&lt;-0.6,1,0)+IF(AH35&lt;-0.6,1,0)+IF(AL35&lt;-0.6,1,0)</f>
        <v>#REF!</v>
      </c>
      <c r="AZ35" s="15" t="e">
        <f t="shared" si="7"/>
        <v>#REF!</v>
      </c>
      <c r="BA35" s="10" t="e">
        <f>IF(B35&gt;0.6,1,0)+IF(#REF!&gt;0.6,1,0)+IF(#REF!&gt;0.6,1,0)+IF(F35&gt;0.6,1,0)+IF(M35&gt;0.6,1,0)+IF(R35&gt;0.6,1,0)+IF(Z35&gt;0.6,1,0)+IF(AD35&gt;0.6,1,0)+IF(AH35&gt;0.6,1,0)+IF(AL35&gt;0.6,1,0)</f>
        <v>#REF!</v>
      </c>
      <c r="BB35" s="6" t="e">
        <f t="shared" si="8"/>
        <v>#REF!</v>
      </c>
      <c r="BC35">
        <f t="shared" si="9"/>
        <v>-0.1169616</v>
      </c>
      <c r="BD35" t="e">
        <f t="shared" si="10"/>
        <v>#REF!</v>
      </c>
      <c r="BE35" s="1" t="e">
        <f t="shared" si="11"/>
        <v>#REF!</v>
      </c>
      <c r="BF35" t="e">
        <f t="shared" si="12"/>
        <v>#REF!</v>
      </c>
      <c r="BG35" s="7" t="e">
        <f>SQRT(BE35^2+#REF!^2+#REF!^2)</f>
        <v>#REF!</v>
      </c>
      <c r="BH35" s="36" t="e">
        <f>SQRT(BE35^2+#REF!^2+#REF!^2)</f>
        <v>#REF!</v>
      </c>
      <c r="BI35" s="36" t="e">
        <f>SQRT(BE35^2+#REF!^2)</f>
        <v>#REF!</v>
      </c>
      <c r="BJ35" s="7" t="e">
        <f>BF35*#REF!*#REF!</f>
        <v>#REF!</v>
      </c>
      <c r="BK35" t="e">
        <f t="shared" si="13"/>
        <v>#REF!</v>
      </c>
      <c r="BL35" t="e">
        <f t="shared" si="14"/>
        <v>#REF!</v>
      </c>
      <c r="BM35" s="2" t="e">
        <f>SQRT(BK35^2+#REF!^2+#REF!^2)</f>
        <v>#REF!</v>
      </c>
      <c r="BN35" s="7" t="e">
        <f>SQRT(BK35^2+#REF!^2+#REF!^2)</f>
        <v>#REF!</v>
      </c>
      <c r="BO35" s="7" t="e">
        <f>SQRT(BK35^2+#REF!^2)</f>
        <v>#REF!</v>
      </c>
      <c r="BP35" s="7" t="e">
        <f>BL35*#REF!*#REF!</f>
        <v>#REF!</v>
      </c>
      <c r="BQ35" t="e">
        <f t="shared" si="15"/>
        <v>#REF!</v>
      </c>
      <c r="BR35" t="e">
        <f t="shared" si="16"/>
        <v>#REF!</v>
      </c>
      <c r="BS35" s="7" t="e">
        <f>SQRT(BQ35^2+#REF!^2+#REF!^2)</f>
        <v>#REF!</v>
      </c>
      <c r="BT35" s="7" t="e">
        <f>SQRT(BQ35^2+#REF!^2+#REF!^2)</f>
        <v>#REF!</v>
      </c>
      <c r="BU35" s="7" t="e">
        <f>SQRT(BQ35^2+#REF!^2)</f>
        <v>#REF!</v>
      </c>
      <c r="BV35" s="7" t="e">
        <f>BR35*#REF!*#REF!</f>
        <v>#REF!</v>
      </c>
      <c r="BW35" t="e">
        <f t="shared" si="17"/>
        <v>#REF!</v>
      </c>
      <c r="BX35" s="7" t="e">
        <f t="shared" si="18"/>
        <v>#REF!</v>
      </c>
      <c r="BY35" s="2" t="e">
        <f>SQRT(BW35^2+#REF!^2+#REF!^2)</f>
        <v>#REF!</v>
      </c>
      <c r="BZ35" s="29" t="e">
        <f>SQRT(BW35^2+#REF!^2+#REF!^2)</f>
        <v>#REF!</v>
      </c>
      <c r="CA35" s="29" t="e">
        <f>SQRT(BW35^2+#REF!^2+#REF!^2)</f>
        <v>#REF!</v>
      </c>
      <c r="CB35" s="29" t="e">
        <f>SQRT(BW35^2+#REF!^2)</f>
        <v>#REF!</v>
      </c>
      <c r="CC35" s="7" t="e">
        <f>BX35*#REF!*#REF!</f>
        <v>#REF!</v>
      </c>
      <c r="CD35" s="17">
        <v>0.39</v>
      </c>
      <c r="CE35" s="17">
        <v>1.1200000000000001</v>
      </c>
      <c r="CF35" s="17">
        <v>0.11</v>
      </c>
      <c r="CG35" s="17">
        <v>0.44</v>
      </c>
      <c r="CH35" s="17">
        <v>1.05</v>
      </c>
      <c r="CI35" s="17">
        <v>0.18</v>
      </c>
      <c r="CJ35" s="17">
        <v>0.03</v>
      </c>
      <c r="CK35" s="17">
        <v>0.02</v>
      </c>
      <c r="CL35" s="17">
        <v>0.57999999999999996</v>
      </c>
      <c r="CM35" s="17">
        <v>-0.01</v>
      </c>
      <c r="CN35" s="17">
        <v>0.23</v>
      </c>
      <c r="CO35" s="17">
        <v>-0.03</v>
      </c>
      <c r="CP35" s="17">
        <v>0.23</v>
      </c>
      <c r="CQ35" s="17">
        <v>0.38</v>
      </c>
      <c r="CR35" s="17">
        <v>1.77</v>
      </c>
      <c r="CS35" s="17">
        <v>1.76</v>
      </c>
      <c r="CT35">
        <v>-0.01</v>
      </c>
      <c r="CU35">
        <v>0.93</v>
      </c>
    </row>
    <row r="36" spans="1:99">
      <c r="A36" s="47" t="s">
        <v>97</v>
      </c>
      <c r="B36">
        <v>0.67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0.67</v>
      </c>
      <c r="J36">
        <v>1</v>
      </c>
      <c r="K36">
        <v>1</v>
      </c>
      <c r="L36">
        <v>1</v>
      </c>
      <c r="M36" s="1"/>
      <c r="N36">
        <v>0.67</v>
      </c>
      <c r="O36">
        <f t="shared" si="0"/>
        <v>0.83416666666666661</v>
      </c>
      <c r="P36" s="2">
        <f t="shared" ref="P36:P67" si="24">MEDIAN(B36:N36)</f>
        <v>1</v>
      </c>
      <c r="Q36">
        <f t="shared" ref="Q36:Q67" si="25">STDEV(B36:N36)</f>
        <v>0.3010121813703448</v>
      </c>
      <c r="R36" s="2">
        <f t="shared" ref="R36:R67" si="26">(PERCENTILE(B36:N36,0.75)-PERCENTILE(B36:N36,0.25))/2</f>
        <v>0.16499999999999998</v>
      </c>
      <c r="S36" s="5"/>
      <c r="T36" s="10">
        <f t="shared" si="19"/>
        <v>0</v>
      </c>
      <c r="U36" s="16">
        <f t="shared" si="20"/>
        <v>1</v>
      </c>
      <c r="V36" s="10">
        <f t="shared" si="21"/>
        <v>11</v>
      </c>
      <c r="W36">
        <f t="shared" si="4"/>
        <v>122</v>
      </c>
      <c r="Z36" s="1"/>
      <c r="AA36" s="5"/>
      <c r="AD36" s="1"/>
      <c r="AE36" s="5"/>
      <c r="AH36" s="1"/>
      <c r="AI36" s="5"/>
      <c r="AL36" s="1"/>
      <c r="AM36" s="5"/>
      <c r="AN36" s="2"/>
      <c r="AP36" s="19" t="e">
        <f>MEDIAN(B36,#REF!,#REF!,F36,J36,M36,R36,V36,Z36,AD36,AH36,AL36)</f>
        <v>#REF!</v>
      </c>
      <c r="AQ36" t="e">
        <f>STDEV(#REF!,#REF!,F36,J36,M36,R36,V36,Z36,AD36,AH36,AL36)</f>
        <v>#REF!</v>
      </c>
      <c r="AR36" t="e">
        <f t="shared" si="5"/>
        <v>#REF!</v>
      </c>
      <c r="AS36" t="e">
        <f t="shared" si="23"/>
        <v>#REF!</v>
      </c>
      <c r="AY36" s="10" t="e">
        <f>IF(B36&lt;-0.6,1,0)+IF(#REF!&lt;-0.6,1,0)+IF(#REF!&lt;-0.6,1,0)+IF(F36&lt;-0.6,1,0)+IF(M36&lt;-0.6,1,0)+IF(R36&lt;-0.6,1,0)+IF(Z36&lt;-0.6,1,0)+IF(AD36&lt;-0.6,1,0)+IF(AH36&lt;-0.6,1,0)+IF(AL36&lt;-0.6,1,0)</f>
        <v>#REF!</v>
      </c>
      <c r="AZ36" s="14" t="e">
        <f t="shared" si="7"/>
        <v>#REF!</v>
      </c>
      <c r="BA36" s="10" t="e">
        <f>IF(B36&gt;0.6,1,0)+IF(#REF!&gt;0.6,1,0)+IF(#REF!&gt;0.6,1,0)+IF(F36&gt;0.6,1,0)+IF(M36&gt;0.6,1,0)+IF(R36&gt;0.6,1,0)+IF(Z36&gt;0.6,1,0)+IF(AD36&gt;0.6,1,0)+IF(AH36&gt;0.6,1,0)+IF(AL36&gt;0.6,1,0)</f>
        <v>#REF!</v>
      </c>
      <c r="BB36" t="e">
        <f t="shared" si="8"/>
        <v>#REF!</v>
      </c>
      <c r="BC36">
        <f t="shared" si="9"/>
        <v>7.2472800000000115E-2</v>
      </c>
      <c r="BD36" t="e">
        <f t="shared" si="10"/>
        <v>#REF!</v>
      </c>
      <c r="BE36" s="20" t="e">
        <f t="shared" si="11"/>
        <v>#REF!</v>
      </c>
      <c r="BF36" t="e">
        <f t="shared" si="12"/>
        <v>#REF!</v>
      </c>
      <c r="BG36" s="7" t="e">
        <f>SQRT(BE36^2+#REF!^2+#REF!^2)</f>
        <v>#REF!</v>
      </c>
      <c r="BH36" s="36" t="e">
        <f>SQRT(BE36^2+#REF!^2+#REF!^2)</f>
        <v>#REF!</v>
      </c>
      <c r="BI36" s="36" t="e">
        <f>SQRT(BE36^2+#REF!^2)</f>
        <v>#REF!</v>
      </c>
      <c r="BJ36" s="7" t="e">
        <f>BF36*#REF!*#REF!</f>
        <v>#REF!</v>
      </c>
      <c r="BK36" t="e">
        <f t="shared" si="13"/>
        <v>#REF!</v>
      </c>
      <c r="BL36" t="e">
        <f t="shared" si="14"/>
        <v>#REF!</v>
      </c>
      <c r="BM36" s="2" t="e">
        <f>SQRT(BK36^2+#REF!^2+#REF!^2)</f>
        <v>#REF!</v>
      </c>
      <c r="BN36" s="7" t="e">
        <f>SQRT(BK36^2+#REF!^2+#REF!^2)</f>
        <v>#REF!</v>
      </c>
      <c r="BO36" s="7" t="e">
        <f>SQRT(BK36^2+#REF!^2)</f>
        <v>#REF!</v>
      </c>
      <c r="BP36" s="7" t="e">
        <f>BL36*#REF!*#REF!</f>
        <v>#REF!</v>
      </c>
      <c r="BQ36" t="e">
        <f t="shared" si="15"/>
        <v>#REF!</v>
      </c>
      <c r="BR36" t="e">
        <f t="shared" si="16"/>
        <v>#REF!</v>
      </c>
      <c r="BS36" s="7" t="e">
        <f>SQRT(BQ36^2+#REF!^2+#REF!^2)</f>
        <v>#REF!</v>
      </c>
      <c r="BT36" s="7" t="e">
        <f>SQRT(BQ36^2+#REF!^2+#REF!^2)</f>
        <v>#REF!</v>
      </c>
      <c r="BU36" s="7" t="e">
        <f>SQRT(BQ36^2+#REF!^2)</f>
        <v>#REF!</v>
      </c>
      <c r="BV36" s="7" t="e">
        <f>BR36*#REF!*#REF!</f>
        <v>#REF!</v>
      </c>
      <c r="BW36" t="e">
        <f t="shared" si="17"/>
        <v>#REF!</v>
      </c>
      <c r="BX36" s="7" t="e">
        <f t="shared" si="18"/>
        <v>#REF!</v>
      </c>
      <c r="BY36" s="2" t="e">
        <f>SQRT(BW36^2+#REF!^2+#REF!^2)</f>
        <v>#REF!</v>
      </c>
      <c r="BZ36" s="29" t="e">
        <f>SQRT(BW36^2+#REF!^2+#REF!^2)</f>
        <v>#REF!</v>
      </c>
      <c r="CA36" s="29" t="e">
        <f>SQRT(BW36^2+#REF!^2+#REF!^2)</f>
        <v>#REF!</v>
      </c>
      <c r="CB36" s="29" t="e">
        <f>SQRT(BW36^2+#REF!^2)</f>
        <v>#REF!</v>
      </c>
      <c r="CC36" s="7" t="e">
        <f>BX36*#REF!*#REF!</f>
        <v>#REF!</v>
      </c>
      <c r="CD36" s="17">
        <v>0.45</v>
      </c>
      <c r="CE36" s="17">
        <v>1.29</v>
      </c>
      <c r="CF36" s="17">
        <v>0.09</v>
      </c>
      <c r="CG36" s="17">
        <v>0.57999999999999996</v>
      </c>
      <c r="CH36" s="17">
        <v>1.37</v>
      </c>
      <c r="CI36" s="17">
        <v>0.14000000000000001</v>
      </c>
      <c r="CJ36" s="17">
        <v>0.11</v>
      </c>
      <c r="CK36" s="17">
        <v>0.24</v>
      </c>
      <c r="CL36" s="17">
        <v>0.47</v>
      </c>
      <c r="CM36" s="17">
        <v>-0.7</v>
      </c>
      <c r="CN36" s="17">
        <v>0.18</v>
      </c>
      <c r="CO36" s="17">
        <v>-0.05</v>
      </c>
      <c r="CP36" s="17">
        <v>0.15</v>
      </c>
      <c r="CQ36" s="17">
        <v>0.4</v>
      </c>
      <c r="CR36" s="17">
        <v>2.0299999999999998</v>
      </c>
      <c r="CS36" s="17">
        <v>2.0299999999999998</v>
      </c>
      <c r="CT36">
        <v>-0.28999999999999998</v>
      </c>
      <c r="CU36">
        <v>1.65</v>
      </c>
    </row>
    <row r="37" spans="1:99">
      <c r="A37" s="47" t="s">
        <v>98</v>
      </c>
      <c r="B37">
        <v>0.67</v>
      </c>
      <c r="C37">
        <v>0.33</v>
      </c>
      <c r="D37">
        <v>1</v>
      </c>
      <c r="E37">
        <v>1</v>
      </c>
      <c r="F37">
        <v>1</v>
      </c>
      <c r="G37">
        <v>1</v>
      </c>
      <c r="H37">
        <v>1</v>
      </c>
      <c r="I37">
        <v>0.33</v>
      </c>
      <c r="J37">
        <v>1</v>
      </c>
      <c r="K37">
        <v>1</v>
      </c>
      <c r="L37">
        <v>1</v>
      </c>
      <c r="M37" s="1"/>
      <c r="N37">
        <v>0.67</v>
      </c>
      <c r="O37">
        <f t="shared" si="0"/>
        <v>0.83333333333333337</v>
      </c>
      <c r="P37" s="2">
        <f t="shared" si="24"/>
        <v>1</v>
      </c>
      <c r="Q37">
        <f t="shared" si="25"/>
        <v>0.26667424231663528</v>
      </c>
      <c r="R37" s="2">
        <f t="shared" si="26"/>
        <v>0.16499999999999998</v>
      </c>
      <c r="S37" s="5"/>
      <c r="T37" s="10">
        <f t="shared" si="19"/>
        <v>0</v>
      </c>
      <c r="U37" s="16">
        <f t="shared" si="20"/>
        <v>2</v>
      </c>
      <c r="V37" s="10">
        <f t="shared" si="21"/>
        <v>10</v>
      </c>
      <c r="W37">
        <f t="shared" si="4"/>
        <v>104</v>
      </c>
      <c r="Z37" s="1"/>
      <c r="AA37" s="5"/>
      <c r="AD37" s="1"/>
      <c r="AE37" s="5"/>
      <c r="AH37" s="1"/>
      <c r="AI37" s="5"/>
      <c r="AL37" s="1"/>
      <c r="AM37" s="5"/>
      <c r="AN37" s="2"/>
      <c r="AP37" s="19" t="e">
        <f>MEDIAN(B37,#REF!,#REF!,F37,J37,M37,R37,V37,Z37,AD37,AH37,AL37)</f>
        <v>#REF!</v>
      </c>
      <c r="AQ37" t="e">
        <f>STDEV(#REF!,#REF!,F37,J37,M37,R37,V37,Z37,AD37,AH37,AL37)</f>
        <v>#REF!</v>
      </c>
      <c r="AR37" t="e">
        <f t="shared" si="5"/>
        <v>#REF!</v>
      </c>
      <c r="AS37" t="e">
        <f t="shared" si="23"/>
        <v>#REF!</v>
      </c>
      <c r="AY37" s="10" t="e">
        <f>IF(B37&lt;-0.6,1,0)+IF(#REF!&lt;-0.6,1,0)+IF(#REF!&lt;-0.6,1,0)+IF(F37&lt;-0.6,1,0)+IF(M37&lt;-0.6,1,0)+IF(R37&lt;-0.6,1,0)+IF(Z37&lt;-0.6,1,0)+IF(AD37&lt;-0.6,1,0)+IF(AH37&lt;-0.6,1,0)+IF(AL37&lt;-0.6,1,0)</f>
        <v>#REF!</v>
      </c>
      <c r="AZ37" s="15" t="e">
        <f t="shared" si="7"/>
        <v>#REF!</v>
      </c>
      <c r="BA37" s="10" t="e">
        <f>IF(B37&gt;0.6,1,0)+IF(#REF!&gt;0.6,1,0)+IF(#REF!&gt;0.6,1,0)+IF(F37&gt;0.6,1,0)+IF(M37&gt;0.6,1,0)+IF(R37&gt;0.6,1,0)+IF(Z37&gt;0.6,1,0)+IF(AD37&gt;0.6,1,0)+IF(AH37&gt;0.6,1,0)+IF(AL37&gt;0.6,1,0)</f>
        <v>#REF!</v>
      </c>
      <c r="BB37" t="e">
        <f t="shared" si="8"/>
        <v>#REF!</v>
      </c>
      <c r="BC37">
        <f t="shared" si="9"/>
        <v>-0.29525280000000009</v>
      </c>
      <c r="BD37" t="e">
        <f t="shared" si="10"/>
        <v>#REF!</v>
      </c>
      <c r="BE37" s="5" t="e">
        <f t="shared" si="11"/>
        <v>#REF!</v>
      </c>
      <c r="BF37" t="e">
        <f t="shared" si="12"/>
        <v>#REF!</v>
      </c>
      <c r="BG37" s="7" t="e">
        <f>SQRT(BE37^2+#REF!^2+#REF!^2)</f>
        <v>#REF!</v>
      </c>
      <c r="BH37" s="7" t="e">
        <f>SQRT(BE37^2+#REF!^2+#REF!^2)</f>
        <v>#REF!</v>
      </c>
      <c r="BI37" s="29" t="e">
        <f>SQRT(BE37^2+#REF!^2)</f>
        <v>#REF!</v>
      </c>
      <c r="BJ37" s="7" t="e">
        <f>BF37*#REF!*#REF!</f>
        <v>#REF!</v>
      </c>
      <c r="BK37" t="e">
        <f t="shared" si="13"/>
        <v>#REF!</v>
      </c>
      <c r="BL37" t="e">
        <f t="shared" si="14"/>
        <v>#REF!</v>
      </c>
      <c r="BM37" s="2" t="e">
        <f>SQRT(BK37^2+#REF!^2+#REF!^2)</f>
        <v>#REF!</v>
      </c>
      <c r="BN37" s="7" t="e">
        <f>SQRT(BK37^2+#REF!^2+#REF!^2)</f>
        <v>#REF!</v>
      </c>
      <c r="BO37" s="31" t="e">
        <f>SQRT(BK37^2+#REF!^2)</f>
        <v>#REF!</v>
      </c>
      <c r="BP37" s="7" t="e">
        <f>BL37*#REF!*#REF!</f>
        <v>#REF!</v>
      </c>
      <c r="BQ37" t="e">
        <f t="shared" si="15"/>
        <v>#REF!</v>
      </c>
      <c r="BR37" t="e">
        <f t="shared" si="16"/>
        <v>#REF!</v>
      </c>
      <c r="BS37" s="7" t="e">
        <f>SQRT(BQ37^2+#REF!^2+#REF!^2)</f>
        <v>#REF!</v>
      </c>
      <c r="BT37" s="35" t="e">
        <f>SQRT(BQ37^2+#REF!^2+#REF!^2)</f>
        <v>#REF!</v>
      </c>
      <c r="BU37" s="7" t="e">
        <f>SQRT(BQ37^2+#REF!^2)</f>
        <v>#REF!</v>
      </c>
      <c r="BV37" s="7" t="e">
        <f>BR37*#REF!*#REF!</f>
        <v>#REF!</v>
      </c>
      <c r="BW37" t="e">
        <f t="shared" si="17"/>
        <v>#REF!</v>
      </c>
      <c r="BX37" s="7" t="e">
        <f t="shared" si="18"/>
        <v>#REF!</v>
      </c>
      <c r="BY37" s="2" t="e">
        <f>SQRT(BW37^2+#REF!^2+#REF!^2)</f>
        <v>#REF!</v>
      </c>
      <c r="BZ37" s="29" t="e">
        <f>SQRT(BW37^2+#REF!^2+#REF!^2)</f>
        <v>#REF!</v>
      </c>
      <c r="CA37" s="29" t="e">
        <f>SQRT(BW37^2+#REF!^2+#REF!^2)</f>
        <v>#REF!</v>
      </c>
      <c r="CB37" s="29" t="e">
        <f>SQRT(BW37^2+#REF!^2)</f>
        <v>#REF!</v>
      </c>
      <c r="CC37" s="7" t="e">
        <f>BX37*#REF!*#REF!</f>
        <v>#REF!</v>
      </c>
      <c r="CD37" s="17">
        <v>0.28999999999999998</v>
      </c>
      <c r="CE37" s="17">
        <v>0.96</v>
      </c>
      <c r="CF37" s="17">
        <v>0.13</v>
      </c>
      <c r="CG37" s="17">
        <v>0.86</v>
      </c>
      <c r="CH37" s="17">
        <v>1.1499999999999999</v>
      </c>
      <c r="CI37" s="17">
        <v>0.18</v>
      </c>
      <c r="CJ37" s="17">
        <v>0.27</v>
      </c>
      <c r="CK37" s="17">
        <v>0.62</v>
      </c>
      <c r="CL37" s="17">
        <v>0.47</v>
      </c>
      <c r="CM37" s="17">
        <v>-0.86</v>
      </c>
      <c r="CN37" s="17">
        <v>0.17</v>
      </c>
      <c r="CO37" s="17">
        <v>-0.02</v>
      </c>
      <c r="CP37" s="17">
        <v>0.15</v>
      </c>
      <c r="CQ37" s="17">
        <v>0.3</v>
      </c>
      <c r="CR37" s="17">
        <v>2.98</v>
      </c>
      <c r="CS37" s="17">
        <v>2.97</v>
      </c>
      <c r="CT37">
        <v>-0.11</v>
      </c>
      <c r="CU37">
        <v>1.88</v>
      </c>
    </row>
    <row r="38" spans="1:99">
      <c r="A38" s="47" t="s">
        <v>99</v>
      </c>
      <c r="B38">
        <v>0.67</v>
      </c>
      <c r="C38">
        <v>0.33</v>
      </c>
      <c r="D38">
        <v>1</v>
      </c>
      <c r="E38">
        <v>1</v>
      </c>
      <c r="F38">
        <v>1</v>
      </c>
      <c r="G38">
        <v>1</v>
      </c>
      <c r="H38">
        <v>1</v>
      </c>
      <c r="I38">
        <v>-0.33</v>
      </c>
      <c r="J38">
        <v>1</v>
      </c>
      <c r="K38">
        <v>1</v>
      </c>
      <c r="L38">
        <v>1</v>
      </c>
      <c r="M38" s="1"/>
      <c r="N38">
        <v>0.67</v>
      </c>
      <c r="O38">
        <f t="shared" si="0"/>
        <v>0.77833333333333332</v>
      </c>
      <c r="P38" s="2">
        <f t="shared" si="24"/>
        <v>1</v>
      </c>
      <c r="Q38">
        <f t="shared" si="25"/>
        <v>0.40965247651534059</v>
      </c>
      <c r="R38" s="2">
        <f t="shared" si="26"/>
        <v>0.16499999999999998</v>
      </c>
      <c r="S38" s="5"/>
      <c r="T38" s="10">
        <f t="shared" si="19"/>
        <v>0</v>
      </c>
      <c r="U38" s="16">
        <f t="shared" si="20"/>
        <v>2</v>
      </c>
      <c r="V38" s="10">
        <f t="shared" si="21"/>
        <v>10</v>
      </c>
      <c r="W38">
        <f t="shared" si="4"/>
        <v>104</v>
      </c>
      <c r="Z38" s="1"/>
      <c r="AA38" s="5"/>
      <c r="AD38" s="1"/>
      <c r="AE38" s="5"/>
      <c r="AH38" s="1"/>
      <c r="AI38" s="5"/>
      <c r="AL38" s="1"/>
      <c r="AM38" s="5"/>
      <c r="AN38" s="2"/>
      <c r="AP38" s="19" t="e">
        <f>MEDIAN(B38,#REF!,#REF!,F38,J38,M38,R38,V38,Z38,AD38,AH38,AL38)</f>
        <v>#REF!</v>
      </c>
      <c r="AQ38" t="e">
        <f>STDEV(#REF!,#REF!,F38,J38,M38,R38,V38,Z38,AD38,AH38,AL38)</f>
        <v>#REF!</v>
      </c>
      <c r="AR38" t="e">
        <f t="shared" si="5"/>
        <v>#REF!</v>
      </c>
      <c r="AS38" t="e">
        <f t="shared" si="23"/>
        <v>#REF!</v>
      </c>
      <c r="AY38" s="10" t="e">
        <f>IF(B38&lt;-0.6,1,0)+IF(#REF!&lt;-0.6,1,0)+IF(#REF!&lt;-0.6,1,0)+IF(F38&lt;-0.6,1,0)+IF(M38&lt;-0.6,1,0)+IF(R38&lt;-0.6,1,0)+IF(Z38&lt;-0.6,1,0)+IF(AD38&lt;-0.6,1,0)+IF(AH38&lt;-0.6,1,0)+IF(AL38&lt;-0.6,1,0)</f>
        <v>#REF!</v>
      </c>
      <c r="AZ38" s="14" t="e">
        <f t="shared" si="7"/>
        <v>#REF!</v>
      </c>
      <c r="BA38" s="10" t="e">
        <f>IF(B38&gt;0.6,1,0)+IF(#REF!&gt;0.6,1,0)+IF(#REF!&gt;0.6,1,0)+IF(F38&gt;0.6,1,0)+IF(M38&gt;0.6,1,0)+IF(R38&gt;0.6,1,0)+IF(Z38&gt;0.6,1,0)+IF(AD38&gt;0.6,1,0)+IF(AH38&gt;0.6,1,0)+IF(AL38&gt;0.6,1,0)</f>
        <v>#REF!</v>
      </c>
      <c r="BB38" t="e">
        <f t="shared" si="8"/>
        <v>#REF!</v>
      </c>
      <c r="BC38">
        <f t="shared" si="9"/>
        <v>-0.1281047999999998</v>
      </c>
      <c r="BD38" t="e">
        <f t="shared" si="10"/>
        <v>#REF!</v>
      </c>
      <c r="BE38" s="21" t="e">
        <f t="shared" si="11"/>
        <v>#REF!</v>
      </c>
      <c r="BF38" t="e">
        <f t="shared" si="12"/>
        <v>#REF!</v>
      </c>
      <c r="BG38" s="7" t="e">
        <f>SQRT(BE38^2+#REF!^2+#REF!^2)</f>
        <v>#REF!</v>
      </c>
      <c r="BH38" s="36" t="e">
        <f>SQRT(BE38^2+#REF!^2+#REF!^2)</f>
        <v>#REF!</v>
      </c>
      <c r="BI38" s="36" t="e">
        <f>SQRT(BE38^2+#REF!^2)</f>
        <v>#REF!</v>
      </c>
      <c r="BJ38" s="7" t="e">
        <f>BF38*#REF!*#REF!</f>
        <v>#REF!</v>
      </c>
      <c r="BK38" t="e">
        <f t="shared" si="13"/>
        <v>#REF!</v>
      </c>
      <c r="BL38" t="e">
        <f t="shared" si="14"/>
        <v>#REF!</v>
      </c>
      <c r="BM38" s="2" t="e">
        <f>SQRT(BK38^2+#REF!^2+#REF!^2)</f>
        <v>#REF!</v>
      </c>
      <c r="BN38" s="7" t="e">
        <f>SQRT(BK38^2+#REF!^2+#REF!^2)</f>
        <v>#REF!</v>
      </c>
      <c r="BO38" s="7" t="e">
        <f>SQRT(BK38^2+#REF!^2)</f>
        <v>#REF!</v>
      </c>
      <c r="BP38" s="7" t="e">
        <f>BL38*#REF!*#REF!</f>
        <v>#REF!</v>
      </c>
      <c r="BQ38" t="e">
        <f t="shared" si="15"/>
        <v>#REF!</v>
      </c>
      <c r="BR38" t="e">
        <f t="shared" si="16"/>
        <v>#REF!</v>
      </c>
      <c r="BS38" s="7" t="e">
        <f>SQRT(BQ38^2+#REF!^2+#REF!^2)</f>
        <v>#REF!</v>
      </c>
      <c r="BT38" s="7" t="e">
        <f>SQRT(BQ38^2+#REF!^2+#REF!^2)</f>
        <v>#REF!</v>
      </c>
      <c r="BU38" s="7" t="e">
        <f>SQRT(BQ38^2+#REF!^2)</f>
        <v>#REF!</v>
      </c>
      <c r="BV38" s="7" t="e">
        <f>BR38*#REF!*#REF!</f>
        <v>#REF!</v>
      </c>
      <c r="BW38" t="e">
        <f t="shared" si="17"/>
        <v>#REF!</v>
      </c>
      <c r="BX38" s="7" t="e">
        <f t="shared" si="18"/>
        <v>#REF!</v>
      </c>
      <c r="BY38" s="2" t="e">
        <f>SQRT(BW38^2+#REF!^2+#REF!^2)</f>
        <v>#REF!</v>
      </c>
      <c r="BZ38" s="29" t="e">
        <f>SQRT(BW38^2+#REF!^2+#REF!^2)</f>
        <v>#REF!</v>
      </c>
      <c r="CA38" s="29" t="e">
        <f>SQRT(BW38^2+#REF!^2+#REF!^2)</f>
        <v>#REF!</v>
      </c>
      <c r="CB38" s="29" t="e">
        <f>SQRT(BW38^2+#REF!^2)</f>
        <v>#REF!</v>
      </c>
      <c r="CC38" s="7" t="e">
        <f>BX38*#REF!*#REF!</f>
        <v>#REF!</v>
      </c>
      <c r="CD38" s="17">
        <v>0.3</v>
      </c>
      <c r="CE38" s="17">
        <v>1.1100000000000001</v>
      </c>
      <c r="CF38" s="17">
        <v>0.14000000000000001</v>
      </c>
      <c r="CG38" s="17">
        <v>0.43</v>
      </c>
      <c r="CH38" s="17">
        <v>1.1399999999999999</v>
      </c>
      <c r="CI38" s="17">
        <v>0.16</v>
      </c>
      <c r="CJ38" s="17">
        <v>0.2</v>
      </c>
      <c r="CK38" s="17">
        <v>0.21</v>
      </c>
      <c r="CL38" s="17">
        <v>0.46</v>
      </c>
      <c r="CM38" s="17">
        <v>-0.84</v>
      </c>
      <c r="CN38" s="17">
        <v>0.18</v>
      </c>
      <c r="CO38" s="17">
        <v>-0.02</v>
      </c>
      <c r="CP38" s="17">
        <v>0.15</v>
      </c>
      <c r="CQ38" s="17">
        <v>0.27</v>
      </c>
      <c r="CR38" s="17">
        <v>2.3199999999999998</v>
      </c>
      <c r="CS38" s="17">
        <v>2.2599999999999998</v>
      </c>
      <c r="CT38">
        <v>-0.12</v>
      </c>
      <c r="CU38">
        <v>1</v>
      </c>
    </row>
    <row r="39" spans="1:99">
      <c r="A39" s="47" t="s">
        <v>100</v>
      </c>
      <c r="B39">
        <v>1</v>
      </c>
      <c r="C39">
        <v>0.67</v>
      </c>
      <c r="D39">
        <v>1</v>
      </c>
      <c r="E39">
        <v>1</v>
      </c>
      <c r="F39">
        <v>1</v>
      </c>
      <c r="G39">
        <v>1</v>
      </c>
      <c r="H39">
        <v>1</v>
      </c>
      <c r="I39">
        <v>0.33</v>
      </c>
      <c r="J39">
        <v>1</v>
      </c>
      <c r="K39">
        <v>1</v>
      </c>
      <c r="L39">
        <v>1</v>
      </c>
      <c r="M39" s="1"/>
      <c r="N39">
        <v>1</v>
      </c>
      <c r="O39">
        <f t="shared" si="0"/>
        <v>0.91666666666666663</v>
      </c>
      <c r="P39" s="2">
        <f t="shared" si="24"/>
        <v>1</v>
      </c>
      <c r="Q39">
        <f t="shared" si="25"/>
        <v>0.20768565991260279</v>
      </c>
      <c r="R39" s="2">
        <f t="shared" si="26"/>
        <v>0</v>
      </c>
      <c r="S39" s="5"/>
      <c r="T39" s="10">
        <f t="shared" si="19"/>
        <v>0</v>
      </c>
      <c r="U39" s="16">
        <f t="shared" si="20"/>
        <v>1</v>
      </c>
      <c r="V39" s="10">
        <f t="shared" si="21"/>
        <v>11</v>
      </c>
      <c r="W39" s="6">
        <f t="shared" si="4"/>
        <v>122</v>
      </c>
      <c r="Z39" s="1"/>
      <c r="AA39" s="5"/>
      <c r="AD39" s="1"/>
      <c r="AE39" s="5"/>
      <c r="AH39" s="1"/>
      <c r="AI39" s="5"/>
      <c r="AL39" s="1"/>
      <c r="AM39" s="5"/>
      <c r="AN39" s="2"/>
      <c r="AP39" s="19" t="e">
        <f>MEDIAN(B39,#REF!,#REF!,F39,J39,M39,R39,V39,Z39,AD39,AH39,AL39)</f>
        <v>#REF!</v>
      </c>
      <c r="AQ39" t="e">
        <f>STDEV(#REF!,#REF!,F39,J39,M39,R39,V39,Z39,AD39,AH39,AL39)</f>
        <v>#REF!</v>
      </c>
      <c r="AR39" t="e">
        <f t="shared" si="5"/>
        <v>#REF!</v>
      </c>
      <c r="AS39" t="e">
        <f t="shared" si="23"/>
        <v>#REF!</v>
      </c>
      <c r="AY39" s="10" t="e">
        <f>IF(B39&lt;-0.6,1,0)+IF(#REF!&lt;-0.6,1,0)+IF(#REF!&lt;-0.6,1,0)+IF(F39&lt;-0.6,1,0)+IF(M39&lt;-0.6,1,0)+IF(R39&lt;-0.6,1,0)+IF(Z39&lt;-0.6,1,0)+IF(AD39&lt;-0.6,1,0)+IF(AH39&lt;-0.6,1,0)+IF(AL39&lt;-0.6,1,0)</f>
        <v>#REF!</v>
      </c>
      <c r="AZ39" s="14" t="e">
        <f t="shared" si="7"/>
        <v>#REF!</v>
      </c>
      <c r="BA39" s="10" t="e">
        <f>IF(B39&gt;0.6,1,0)+IF(#REF!&gt;0.6,1,0)+IF(#REF!&gt;0.6,1,0)+IF(F39&gt;0.6,1,0)+IF(M39&gt;0.6,1,0)+IF(R39&gt;0.6,1,0)+IF(Z39&gt;0.6,1,0)+IF(AD39&gt;0.6,1,0)+IF(AH39&gt;0.6,1,0)+IF(AL39&gt;0.6,1,0)</f>
        <v>#REF!</v>
      </c>
      <c r="BB39" s="6" t="e">
        <f t="shared" si="8"/>
        <v>#REF!</v>
      </c>
      <c r="BC39">
        <f t="shared" si="9"/>
        <v>0.52934399999999981</v>
      </c>
      <c r="BD39" t="e">
        <f t="shared" si="10"/>
        <v>#REF!</v>
      </c>
      <c r="BE39" s="1" t="e">
        <f t="shared" si="11"/>
        <v>#REF!</v>
      </c>
      <c r="BF39" t="e">
        <f t="shared" si="12"/>
        <v>#REF!</v>
      </c>
      <c r="BG39" s="7" t="e">
        <f>SQRT(BE39^2+#REF!^2+#REF!^2)</f>
        <v>#REF!</v>
      </c>
      <c r="BH39" s="7" t="e">
        <f>SQRT(BE39^2+#REF!^2+#REF!^2)</f>
        <v>#REF!</v>
      </c>
      <c r="BI39" s="29" t="e">
        <f>SQRT(BE39^2+#REF!^2)</f>
        <v>#REF!</v>
      </c>
      <c r="BJ39" s="7" t="e">
        <f>BF39*#REF!*#REF!</f>
        <v>#REF!</v>
      </c>
      <c r="BK39" t="e">
        <f t="shared" si="13"/>
        <v>#REF!</v>
      </c>
      <c r="BL39" t="e">
        <f t="shared" si="14"/>
        <v>#REF!</v>
      </c>
      <c r="BM39" s="2" t="e">
        <f>SQRT(BK39^2+#REF!^2+#REF!^2)</f>
        <v>#REF!</v>
      </c>
      <c r="BN39" s="7" t="e">
        <f>SQRT(BK39^2+#REF!^2+#REF!^2)</f>
        <v>#REF!</v>
      </c>
      <c r="BO39" s="7" t="e">
        <f>SQRT(BK39^2+#REF!^2)</f>
        <v>#REF!</v>
      </c>
      <c r="BP39" s="7" t="e">
        <f>BL39*#REF!*#REF!</f>
        <v>#REF!</v>
      </c>
      <c r="BQ39" t="e">
        <f t="shared" si="15"/>
        <v>#REF!</v>
      </c>
      <c r="BR39" t="e">
        <f t="shared" si="16"/>
        <v>#REF!</v>
      </c>
      <c r="BS39" s="7" t="e">
        <f>SQRT(BQ39^2+#REF!^2+#REF!^2)</f>
        <v>#REF!</v>
      </c>
      <c r="BT39" s="7" t="e">
        <f>SQRT(BQ39^2+#REF!^2+#REF!^2)</f>
        <v>#REF!</v>
      </c>
      <c r="BU39" s="7" t="e">
        <f>SQRT(BQ39^2+#REF!^2)</f>
        <v>#REF!</v>
      </c>
      <c r="BV39" s="7" t="e">
        <f>BR39*#REF!*#REF!</f>
        <v>#REF!</v>
      </c>
      <c r="BW39" t="e">
        <f t="shared" si="17"/>
        <v>#REF!</v>
      </c>
      <c r="BX39" s="7" t="e">
        <f t="shared" si="18"/>
        <v>#REF!</v>
      </c>
      <c r="BY39" s="2" t="e">
        <f>SQRT(BW39^2+#REF!^2+#REF!^2)</f>
        <v>#REF!</v>
      </c>
      <c r="BZ39" s="23" t="e">
        <f>SQRT(BW39^2+#REF!^2+#REF!^2)</f>
        <v>#REF!</v>
      </c>
      <c r="CA39" s="29" t="e">
        <f>SQRT(BW39^2+#REF!^2+#REF!^2)</f>
        <v>#REF!</v>
      </c>
      <c r="CB39" s="34" t="e">
        <f>SQRT(BW39^2+#REF!^2)</f>
        <v>#REF!</v>
      </c>
      <c r="CC39" s="7" t="e">
        <f>BX39*#REF!*#REF!</f>
        <v>#REF!</v>
      </c>
      <c r="CD39" s="17">
        <v>1.25</v>
      </c>
      <c r="CE39" s="17">
        <v>1.7</v>
      </c>
      <c r="CF39" s="17">
        <v>0.1</v>
      </c>
      <c r="CG39" s="17">
        <v>1.39</v>
      </c>
      <c r="CH39" s="17">
        <v>1.75</v>
      </c>
      <c r="CI39" s="17">
        <v>0.13</v>
      </c>
      <c r="CJ39" s="17">
        <v>0.05</v>
      </c>
      <c r="CK39" s="17">
        <v>0.4</v>
      </c>
      <c r="CL39" s="17">
        <v>0.48</v>
      </c>
      <c r="CM39" s="17">
        <v>-0.57999999999999996</v>
      </c>
      <c r="CN39" s="17">
        <v>0.2</v>
      </c>
      <c r="CO39" s="17">
        <v>4.0000000000000013E-4</v>
      </c>
      <c r="CP39" s="17">
        <v>0.18</v>
      </c>
      <c r="CQ39" s="17">
        <v>0.26</v>
      </c>
      <c r="CR39" s="17">
        <v>2.37</v>
      </c>
      <c r="CS39" s="17">
        <v>2.33</v>
      </c>
      <c r="CT39">
        <v>-0.38</v>
      </c>
      <c r="CU39">
        <v>3.15</v>
      </c>
    </row>
    <row r="40" spans="1:99">
      <c r="A40" s="47" t="s">
        <v>101</v>
      </c>
      <c r="B40">
        <v>1</v>
      </c>
      <c r="C40">
        <v>0.67</v>
      </c>
      <c r="D40">
        <v>1</v>
      </c>
      <c r="E40">
        <v>1</v>
      </c>
      <c r="F40">
        <v>1</v>
      </c>
      <c r="G40">
        <v>1</v>
      </c>
      <c r="H40">
        <v>1</v>
      </c>
      <c r="I40">
        <v>0.67</v>
      </c>
      <c r="J40">
        <v>1</v>
      </c>
      <c r="K40">
        <v>1</v>
      </c>
      <c r="L40">
        <v>1</v>
      </c>
      <c r="M40" s="1"/>
      <c r="N40">
        <v>0.67</v>
      </c>
      <c r="O40">
        <f t="shared" si="0"/>
        <v>0.91749999999999998</v>
      </c>
      <c r="P40" s="2">
        <f t="shared" si="24"/>
        <v>1</v>
      </c>
      <c r="Q40">
        <f t="shared" si="25"/>
        <v>0.14924811556599302</v>
      </c>
      <c r="R40" s="2">
        <f t="shared" si="26"/>
        <v>4.1250000000000009E-2</v>
      </c>
      <c r="S40" s="5"/>
      <c r="T40" s="10">
        <f t="shared" si="19"/>
        <v>0</v>
      </c>
      <c r="U40" s="16">
        <f t="shared" si="20"/>
        <v>0</v>
      </c>
      <c r="V40" s="10">
        <f t="shared" si="21"/>
        <v>12</v>
      </c>
      <c r="W40">
        <f t="shared" si="4"/>
        <v>144</v>
      </c>
      <c r="Z40" s="1"/>
      <c r="AA40" s="5"/>
      <c r="AD40" s="1"/>
      <c r="AE40" s="5"/>
      <c r="AH40" s="1"/>
      <c r="AI40" s="5"/>
      <c r="AL40" s="1"/>
      <c r="AM40" s="5"/>
      <c r="AN40" s="2"/>
      <c r="AP40" s="19" t="e">
        <f>MEDIAN(B40,#REF!,#REF!,F40,J40,M40,R40,V40,Z40,AD40,AH40,AL40)</f>
        <v>#REF!</v>
      </c>
      <c r="AQ40" t="e">
        <f>STDEV(#REF!,#REF!,F40,J40,M40,R40,V40,Z40,AD40,AH40,AL40)</f>
        <v>#REF!</v>
      </c>
      <c r="AR40" t="e">
        <f t="shared" si="5"/>
        <v>#REF!</v>
      </c>
      <c r="AS40" t="e">
        <f t="shared" si="23"/>
        <v>#REF!</v>
      </c>
      <c r="AY40" s="10" t="e">
        <f>IF(B40&lt;-0.6,1,0)+IF(#REF!&lt;-0.6,1,0)+IF(#REF!&lt;-0.6,1,0)+IF(F40&lt;-0.6,1,0)+IF(M40&lt;-0.6,1,0)+IF(R40&lt;-0.6,1,0)+IF(Z40&lt;-0.6,1,0)+IF(AD40&lt;-0.6,1,0)+IF(AH40&lt;-0.6,1,0)+IF(AL40&lt;-0.6,1,0)</f>
        <v>#REF!</v>
      </c>
      <c r="AZ40" s="15" t="e">
        <f t="shared" si="7"/>
        <v>#REF!</v>
      </c>
      <c r="BA40" s="10" t="e">
        <f>IF(B40&gt;0.6,1,0)+IF(#REF!&gt;0.6,1,0)+IF(#REF!&gt;0.6,1,0)+IF(F40&gt;0.6,1,0)+IF(M40&gt;0.6,1,0)+IF(R40&gt;0.6,1,0)+IF(Z40&gt;0.6,1,0)+IF(AD40&gt;0.6,1,0)+IF(AH40&gt;0.6,1,0)+IF(AL40&gt;0.6,1,0)</f>
        <v>#REF!</v>
      </c>
      <c r="BB40" t="e">
        <f t="shared" si="8"/>
        <v>#REF!</v>
      </c>
      <c r="BC40">
        <f t="shared" si="9"/>
        <v>-7.2388800000000142E-2</v>
      </c>
      <c r="BD40" t="e">
        <f t="shared" si="10"/>
        <v>#REF!</v>
      </c>
      <c r="BE40" s="20" t="e">
        <f t="shared" si="11"/>
        <v>#REF!</v>
      </c>
      <c r="BF40" t="e">
        <f t="shared" si="12"/>
        <v>#REF!</v>
      </c>
      <c r="BG40" s="7" t="e">
        <f>SQRT(BE40^2+#REF!^2+#REF!^2)</f>
        <v>#REF!</v>
      </c>
      <c r="BH40" s="36" t="e">
        <f>SQRT(BE40^2+#REF!^2+#REF!^2)</f>
        <v>#REF!</v>
      </c>
      <c r="BI40" s="36" t="e">
        <f>SQRT(BE40^2+#REF!^2)</f>
        <v>#REF!</v>
      </c>
      <c r="BJ40" s="7" t="e">
        <f>BF40*#REF!*#REF!</f>
        <v>#REF!</v>
      </c>
      <c r="BK40" t="e">
        <f t="shared" si="13"/>
        <v>#REF!</v>
      </c>
      <c r="BL40" t="e">
        <f t="shared" si="14"/>
        <v>#REF!</v>
      </c>
      <c r="BM40" s="2" t="e">
        <f>SQRT(BK40^2+#REF!^2+#REF!^2)</f>
        <v>#REF!</v>
      </c>
      <c r="BN40" s="7" t="e">
        <f>SQRT(BK40^2+#REF!^2+#REF!^2)</f>
        <v>#REF!</v>
      </c>
      <c r="BO40" s="7" t="e">
        <f>SQRT(BK40^2+#REF!^2)</f>
        <v>#REF!</v>
      </c>
      <c r="BP40" s="7" t="e">
        <f>BL40*#REF!*#REF!</f>
        <v>#REF!</v>
      </c>
      <c r="BQ40" t="e">
        <f t="shared" si="15"/>
        <v>#REF!</v>
      </c>
      <c r="BR40" t="e">
        <f t="shared" si="16"/>
        <v>#REF!</v>
      </c>
      <c r="BS40" s="7" t="e">
        <f>SQRT(BQ40^2+#REF!^2+#REF!^2)</f>
        <v>#REF!</v>
      </c>
      <c r="BT40" s="7" t="e">
        <f>SQRT(BQ40^2+#REF!^2+#REF!^2)</f>
        <v>#REF!</v>
      </c>
      <c r="BU40" s="7" t="e">
        <f>SQRT(BQ40^2+#REF!^2)</f>
        <v>#REF!</v>
      </c>
      <c r="BV40" s="7" t="e">
        <f>BR40*#REF!*#REF!</f>
        <v>#REF!</v>
      </c>
      <c r="BW40" t="e">
        <f t="shared" si="17"/>
        <v>#REF!</v>
      </c>
      <c r="BX40" s="7" t="e">
        <f t="shared" si="18"/>
        <v>#REF!</v>
      </c>
      <c r="BY40" s="2" t="e">
        <f>SQRT(BW40^2+#REF!^2+#REF!^2)</f>
        <v>#REF!</v>
      </c>
      <c r="BZ40" s="29" t="e">
        <f>SQRT(BW40^2+#REF!^2+#REF!^2)</f>
        <v>#REF!</v>
      </c>
      <c r="CA40" s="29" t="e">
        <f>SQRT(BW40^2+#REF!^2+#REF!^2)</f>
        <v>#REF!</v>
      </c>
      <c r="CB40" s="29" t="e">
        <f>SQRT(BW40^2+#REF!^2)</f>
        <v>#REF!</v>
      </c>
      <c r="CC40" s="7" t="e">
        <f>BX40*#REF!*#REF!</f>
        <v>#REF!</v>
      </c>
      <c r="CD40" s="17">
        <v>0.27</v>
      </c>
      <c r="CE40" s="17">
        <v>1.1599999999999999</v>
      </c>
      <c r="CF40" s="17">
        <v>0.08</v>
      </c>
      <c r="CG40" s="17">
        <v>0.39</v>
      </c>
      <c r="CH40" s="17">
        <v>1.03</v>
      </c>
      <c r="CI40" s="17">
        <v>0.14000000000000001</v>
      </c>
      <c r="CJ40" s="17">
        <v>0.12</v>
      </c>
      <c r="CK40" s="17">
        <v>-0.12</v>
      </c>
      <c r="CL40" s="17">
        <v>0.4</v>
      </c>
      <c r="CM40" s="17">
        <v>0.27</v>
      </c>
      <c r="CN40" s="17">
        <v>0.17</v>
      </c>
      <c r="CO40" s="17">
        <v>-0.01</v>
      </c>
      <c r="CP40" s="17">
        <v>0.13</v>
      </c>
      <c r="CQ40" s="17">
        <v>0.21</v>
      </c>
      <c r="CR40" s="17">
        <v>1.99</v>
      </c>
      <c r="CS40" s="17">
        <v>1.83</v>
      </c>
      <c r="CT40">
        <v>-0.01</v>
      </c>
      <c r="CU40">
        <v>0.89</v>
      </c>
    </row>
    <row r="41" spans="1:99">
      <c r="A41" s="47" t="s">
        <v>102</v>
      </c>
      <c r="B41">
        <v>1</v>
      </c>
      <c r="C41">
        <v>0</v>
      </c>
      <c r="D41">
        <v>1</v>
      </c>
      <c r="E41">
        <v>1</v>
      </c>
      <c r="F41">
        <v>0.33</v>
      </c>
      <c r="G41">
        <v>1</v>
      </c>
      <c r="H41">
        <v>1</v>
      </c>
      <c r="I41">
        <v>-0.33</v>
      </c>
      <c r="J41">
        <v>1</v>
      </c>
      <c r="K41">
        <v>1</v>
      </c>
      <c r="L41">
        <v>1</v>
      </c>
      <c r="M41" s="1"/>
      <c r="N41">
        <v>0.67</v>
      </c>
      <c r="O41">
        <f t="shared" si="0"/>
        <v>0.72250000000000003</v>
      </c>
      <c r="P41" s="2">
        <f t="shared" si="24"/>
        <v>1</v>
      </c>
      <c r="Q41">
        <f t="shared" si="25"/>
        <v>0.46735474165290619</v>
      </c>
      <c r="R41" s="2">
        <f t="shared" si="26"/>
        <v>0.20750000000000002</v>
      </c>
      <c r="S41" s="5"/>
      <c r="T41" s="10">
        <f t="shared" si="19"/>
        <v>0</v>
      </c>
      <c r="U41" s="16">
        <f t="shared" si="20"/>
        <v>3</v>
      </c>
      <c r="V41" s="10">
        <f t="shared" si="21"/>
        <v>9</v>
      </c>
      <c r="W41">
        <f t="shared" si="4"/>
        <v>90</v>
      </c>
      <c r="Z41" s="1"/>
      <c r="AA41" s="5"/>
      <c r="AD41" s="1"/>
      <c r="AE41" s="5"/>
      <c r="AH41" s="1"/>
      <c r="AI41" s="5"/>
      <c r="AL41" s="1"/>
      <c r="AM41" s="5"/>
      <c r="AN41" s="2"/>
      <c r="AP41" s="19" t="e">
        <f>MEDIAN(B41,#REF!,#REF!,F41,J41,M41,R41,V41,Z41,AD41,AH41,AL41)</f>
        <v>#REF!</v>
      </c>
      <c r="AQ41" s="2" t="e">
        <f>STDEV(#REF!,#REF!,F41,J41,M41,R41,V41,Z41,AD41,AH41,AL41)</f>
        <v>#REF!</v>
      </c>
      <c r="AR41" t="e">
        <f t="shared" si="5"/>
        <v>#REF!</v>
      </c>
      <c r="AS41" t="e">
        <f t="shared" si="23"/>
        <v>#REF!</v>
      </c>
      <c r="AY41" s="15" t="e">
        <f>IF(B41&lt;-0.6,1,0)+IF(#REF!&lt;-0.6,1,0)+IF(#REF!&lt;-0.6,1,0)+IF(F41&lt;-0.6,1,0)+IF(M41&lt;-0.6,1,0)+IF(R41&lt;-0.6,1,0)+IF(Z41&lt;-0.6,1,0)+IF(AD41&lt;-0.6,1,0)+IF(AH41&lt;-0.6,1,0)+IF(AL41&lt;-0.6,1,0)</f>
        <v>#REF!</v>
      </c>
      <c r="AZ41" s="14" t="e">
        <f t="shared" si="7"/>
        <v>#REF!</v>
      </c>
      <c r="BA41" s="10" t="e">
        <f>IF(B41&gt;0.6,1,0)+IF(#REF!&gt;0.6,1,0)+IF(#REF!&gt;0.6,1,0)+IF(F41&gt;0.6,1,0)+IF(M41&gt;0.6,1,0)+IF(R41&gt;0.6,1,0)+IF(Z41&gt;0.6,1,0)+IF(AD41&gt;0.6,1,0)+IF(AH41&gt;0.6,1,0)+IF(AL41&gt;0.6,1,0)</f>
        <v>#REF!</v>
      </c>
      <c r="BB41" t="e">
        <f t="shared" si="8"/>
        <v>#REF!</v>
      </c>
      <c r="BC41">
        <f t="shared" si="9"/>
        <v>-0.39554160000000005</v>
      </c>
      <c r="BD41" t="e">
        <f t="shared" si="10"/>
        <v>#REF!</v>
      </c>
      <c r="BE41" s="5" t="e">
        <f t="shared" si="11"/>
        <v>#REF!</v>
      </c>
      <c r="BF41" t="e">
        <f t="shared" si="12"/>
        <v>#REF!</v>
      </c>
      <c r="BG41" s="7" t="e">
        <f>SQRT(BE41^2+#REF!^2+#REF!^2)</f>
        <v>#REF!</v>
      </c>
      <c r="BH41" s="7" t="e">
        <f>SQRT(BE41^2+#REF!^2+#REF!^2)</f>
        <v>#REF!</v>
      </c>
      <c r="BI41" s="29" t="e">
        <f>SQRT(BE41^2+#REF!^2)</f>
        <v>#REF!</v>
      </c>
      <c r="BJ41" s="7" t="e">
        <f>BF41*#REF!*#REF!</f>
        <v>#REF!</v>
      </c>
      <c r="BK41" t="e">
        <f t="shared" si="13"/>
        <v>#REF!</v>
      </c>
      <c r="BL41" t="e">
        <f t="shared" si="14"/>
        <v>#REF!</v>
      </c>
      <c r="BM41" s="2" t="e">
        <f>SQRT(BK41^2+#REF!^2+#REF!^2)</f>
        <v>#REF!</v>
      </c>
      <c r="BN41" s="7" t="e">
        <f>SQRT(BK41^2+#REF!^2+#REF!^2)</f>
        <v>#REF!</v>
      </c>
      <c r="BO41" s="7" t="e">
        <f>SQRT(BK41^2+#REF!^2)</f>
        <v>#REF!</v>
      </c>
      <c r="BP41" s="7" t="e">
        <f>BL41*#REF!*#REF!</f>
        <v>#REF!</v>
      </c>
      <c r="BQ41" t="e">
        <f t="shared" si="15"/>
        <v>#REF!</v>
      </c>
      <c r="BR41" t="e">
        <f t="shared" si="16"/>
        <v>#REF!</v>
      </c>
      <c r="BS41" s="7" t="e">
        <f>SQRT(BQ41^2+#REF!^2+#REF!^2)</f>
        <v>#REF!</v>
      </c>
      <c r="BT41" s="37" t="e">
        <f>SQRT(BQ41^2+#REF!^2+#REF!^2)</f>
        <v>#REF!</v>
      </c>
      <c r="BU41" s="37" t="e">
        <f>SQRT(BQ41^2+#REF!^2)</f>
        <v>#REF!</v>
      </c>
      <c r="BV41" s="7" t="e">
        <f>BR41*#REF!*#REF!</f>
        <v>#REF!</v>
      </c>
      <c r="BW41" t="e">
        <f t="shared" si="17"/>
        <v>#REF!</v>
      </c>
      <c r="BX41" s="7" t="e">
        <f t="shared" si="18"/>
        <v>#REF!</v>
      </c>
      <c r="BY41" s="2" t="e">
        <f>SQRT(BW41^2+#REF!^2+#REF!^2)</f>
        <v>#REF!</v>
      </c>
      <c r="BZ41" s="29" t="e">
        <f>SQRT(BW41^2+#REF!^2+#REF!^2)</f>
        <v>#REF!</v>
      </c>
      <c r="CA41" s="29" t="e">
        <f>SQRT(BW41^2+#REF!^2+#REF!^2)</f>
        <v>#REF!</v>
      </c>
      <c r="CB41" s="29" t="e">
        <f>SQRT(BW41^2+#REF!^2)</f>
        <v>#REF!</v>
      </c>
      <c r="CC41" s="7" t="e">
        <f>BX41*#REF!*#REF!</f>
        <v>#REF!</v>
      </c>
      <c r="CD41" s="17">
        <v>0.21</v>
      </c>
      <c r="CE41" s="17">
        <v>0.87</v>
      </c>
      <c r="CF41" s="17">
        <v>0.08</v>
      </c>
      <c r="CG41" s="17">
        <v>0.27</v>
      </c>
      <c r="CH41" s="17">
        <v>0.95</v>
      </c>
      <c r="CI41" s="17">
        <v>0.17</v>
      </c>
      <c r="CJ41" s="17">
        <v>0.11</v>
      </c>
      <c r="CK41" s="17">
        <v>0.3</v>
      </c>
      <c r="CL41" s="17">
        <v>0.7</v>
      </c>
      <c r="CM41" s="17">
        <v>-0.11</v>
      </c>
      <c r="CN41" s="17">
        <v>0.22</v>
      </c>
      <c r="CO41" s="17">
        <v>-0.03</v>
      </c>
      <c r="CP41" s="17">
        <v>0.2</v>
      </c>
      <c r="CQ41" s="17">
        <v>0.31</v>
      </c>
      <c r="CR41" s="17">
        <v>2.0299999999999998</v>
      </c>
      <c r="CS41" s="17">
        <v>2.0099999999999998</v>
      </c>
      <c r="CT41">
        <v>0.15</v>
      </c>
      <c r="CU41">
        <v>0.68</v>
      </c>
    </row>
    <row r="42" spans="1:99" s="38" customFormat="1">
      <c r="A42" s="47" t="s">
        <v>103</v>
      </c>
      <c r="B42">
        <v>1</v>
      </c>
      <c r="C42">
        <v>0.33</v>
      </c>
      <c r="D42">
        <v>1</v>
      </c>
      <c r="E42">
        <v>1</v>
      </c>
      <c r="F42">
        <v>1</v>
      </c>
      <c r="G42">
        <v>1</v>
      </c>
      <c r="H42">
        <v>0.67</v>
      </c>
      <c r="I42">
        <v>0</v>
      </c>
      <c r="J42">
        <v>1</v>
      </c>
      <c r="K42">
        <v>1</v>
      </c>
      <c r="L42">
        <v>1</v>
      </c>
      <c r="M42" s="39"/>
      <c r="N42">
        <v>1</v>
      </c>
      <c r="O42">
        <f t="shared" si="0"/>
        <v>0.83333333333333337</v>
      </c>
      <c r="P42" s="2">
        <f t="shared" si="24"/>
        <v>1</v>
      </c>
      <c r="Q42">
        <f t="shared" si="25"/>
        <v>0.33363925355861757</v>
      </c>
      <c r="R42" s="2">
        <f t="shared" si="26"/>
        <v>4.1250000000000009E-2</v>
      </c>
      <c r="S42" s="40"/>
      <c r="T42" s="10">
        <f t="shared" si="19"/>
        <v>0</v>
      </c>
      <c r="U42" s="16">
        <f t="shared" si="20"/>
        <v>2</v>
      </c>
      <c r="V42" s="10">
        <f t="shared" si="21"/>
        <v>10</v>
      </c>
      <c r="W42" s="38">
        <f t="shared" si="4"/>
        <v>104</v>
      </c>
      <c r="Z42" s="39"/>
      <c r="AA42" s="40"/>
      <c r="AD42" s="39"/>
      <c r="AE42" s="40"/>
      <c r="AH42" s="39"/>
      <c r="AI42" s="40"/>
      <c r="AL42" s="39"/>
      <c r="AM42" s="40"/>
      <c r="AN42" s="28"/>
      <c r="AP42" s="41" t="e">
        <f>MEDIAN(B42,#REF!,#REF!,F42,J42,M42,R42,V42,Z42,AD42,AH42,AL42)</f>
        <v>#REF!</v>
      </c>
      <c r="AQ42" s="38" t="e">
        <f>STDEV(#REF!,#REF!,F42,J42,M42,R42,V42,Z42,AD42,AH42,AL42)</f>
        <v>#REF!</v>
      </c>
      <c r="AR42" t="e">
        <f t="shared" si="5"/>
        <v>#REF!</v>
      </c>
      <c r="AS42" t="e">
        <f t="shared" si="23"/>
        <v>#REF!</v>
      </c>
      <c r="AY42" s="42" t="e">
        <f>IF(B42&lt;-0.6,1,0)+IF(#REF!&lt;-0.6,1,0)+IF(#REF!&lt;-0.6,1,0)+IF(F42&lt;-0.6,1,0)+IF(M42&lt;-0.6,1,0)+IF(R42&lt;-0.6,1,0)+IF(Z42&lt;-0.6,1,0)+IF(AD42&lt;-0.6,1,0)+IF(AH42&lt;-0.6,1,0)+IF(AL42&lt;-0.6,1,0)</f>
        <v>#REF!</v>
      </c>
      <c r="AZ42" s="43" t="e">
        <f t="shared" si="7"/>
        <v>#REF!</v>
      </c>
      <c r="BA42" s="44" t="e">
        <f>IF(B42&gt;0.6,1,0)+IF(#REF!&gt;0.6,1,0)+IF(#REF!&gt;0.6,1,0)+IF(F42&gt;0.6,1,0)+IF(M42&gt;0.6,1,0)+IF(R42&gt;0.6,1,0)+IF(Z42&gt;0.6,1,0)+IF(AD42&gt;0.6,1,0)+IF(AH42&gt;0.6,1,0)+IF(AL42&gt;0.6,1,0)</f>
        <v>#REF!</v>
      </c>
      <c r="BB42" s="38" t="e">
        <f t="shared" si="8"/>
        <v>#REF!</v>
      </c>
      <c r="BC42" s="38">
        <f t="shared" si="9"/>
        <v>-0.35096879999999997</v>
      </c>
      <c r="BD42" s="38" t="e">
        <f t="shared" si="10"/>
        <v>#REF!</v>
      </c>
      <c r="BE42" s="45" t="e">
        <f t="shared" si="11"/>
        <v>#REF!</v>
      </c>
      <c r="BF42" s="38" t="e">
        <f t="shared" si="12"/>
        <v>#REF!</v>
      </c>
      <c r="BG42" s="29" t="e">
        <f>SQRT(BE42^2+#REF!^2+#REF!^2)</f>
        <v>#REF!</v>
      </c>
      <c r="BH42" s="36" t="e">
        <f>SQRT(BE42^2+#REF!^2+#REF!^2)</f>
        <v>#REF!</v>
      </c>
      <c r="BI42" s="36" t="e">
        <f>SQRT(BE42^2+#REF!^2)</f>
        <v>#REF!</v>
      </c>
      <c r="BJ42" s="29" t="e">
        <f>BF42*#REF!*#REF!</f>
        <v>#REF!</v>
      </c>
      <c r="BK42" s="38" t="e">
        <f t="shared" si="13"/>
        <v>#REF!</v>
      </c>
      <c r="BL42" s="38" t="e">
        <f t="shared" si="14"/>
        <v>#REF!</v>
      </c>
      <c r="BM42" s="28" t="e">
        <f>SQRT(BK42^2+#REF!^2+#REF!^2)</f>
        <v>#REF!</v>
      </c>
      <c r="BN42" s="29" t="e">
        <f>SQRT(BK42^2+#REF!^2+#REF!^2)</f>
        <v>#REF!</v>
      </c>
      <c r="BO42" s="29" t="e">
        <f>SQRT(BK42^2+#REF!^2)</f>
        <v>#REF!</v>
      </c>
      <c r="BP42" s="29" t="e">
        <f>BL42*#REF!*#REF!</f>
        <v>#REF!</v>
      </c>
      <c r="BQ42" s="38" t="e">
        <f t="shared" si="15"/>
        <v>#REF!</v>
      </c>
      <c r="BR42" s="38" t="e">
        <f t="shared" si="16"/>
        <v>#REF!</v>
      </c>
      <c r="BS42" s="29" t="e">
        <f>SQRT(BQ42^2+#REF!^2+#REF!^2)</f>
        <v>#REF!</v>
      </c>
      <c r="BT42" s="29" t="e">
        <f>SQRT(BQ42^2+#REF!^2+#REF!^2)</f>
        <v>#REF!</v>
      </c>
      <c r="BU42" s="29" t="e">
        <f>SQRT(BQ42^2+#REF!^2)</f>
        <v>#REF!</v>
      </c>
      <c r="BV42" s="29" t="e">
        <f>BR42*#REF!*#REF!</f>
        <v>#REF!</v>
      </c>
      <c r="BW42" s="38" t="e">
        <f t="shared" si="17"/>
        <v>#REF!</v>
      </c>
      <c r="BX42" s="29" t="e">
        <f t="shared" si="18"/>
        <v>#REF!</v>
      </c>
      <c r="BY42" s="28" t="e">
        <f>SQRT(BW42^2+#REF!^2+#REF!^2)</f>
        <v>#REF!</v>
      </c>
      <c r="BZ42" s="29" t="e">
        <f>SQRT(BW42^2+#REF!^2+#REF!^2)</f>
        <v>#REF!</v>
      </c>
      <c r="CA42" s="29" t="e">
        <f>SQRT(BW42^2+#REF!^2+#REF!^2)</f>
        <v>#REF!</v>
      </c>
      <c r="CB42" s="29" t="e">
        <f>SQRT(BW42^2+#REF!^2)</f>
        <v>#REF!</v>
      </c>
      <c r="CC42" s="29" t="e">
        <f>BX42*#REF!*#REF!</f>
        <v>#REF!</v>
      </c>
      <c r="CD42" s="46">
        <v>0.28999999999999998</v>
      </c>
      <c r="CE42" s="46">
        <v>0.91</v>
      </c>
      <c r="CF42" s="46">
        <v>0.11</v>
      </c>
      <c r="CG42" s="46">
        <v>0.27</v>
      </c>
      <c r="CH42" s="46">
        <v>0.97</v>
      </c>
      <c r="CI42" s="46">
        <v>0.18</v>
      </c>
      <c r="CJ42" s="46">
        <v>0.04</v>
      </c>
      <c r="CK42" s="46">
        <v>0.3</v>
      </c>
      <c r="CL42" s="46">
        <v>0.71</v>
      </c>
      <c r="CM42" s="46">
        <v>0.04</v>
      </c>
      <c r="CN42" s="46">
        <v>0.18</v>
      </c>
      <c r="CO42" s="46">
        <v>-7.0000000000000007E-2</v>
      </c>
      <c r="CP42" s="46">
        <v>0.14000000000000001</v>
      </c>
      <c r="CQ42" s="46">
        <v>0.41</v>
      </c>
      <c r="CR42" s="46">
        <v>1.93</v>
      </c>
      <c r="CS42" s="46">
        <v>1.94</v>
      </c>
      <c r="CT42" s="38">
        <v>0.2</v>
      </c>
      <c r="CU42">
        <v>0.7</v>
      </c>
    </row>
    <row r="43" spans="1:99">
      <c r="A43" s="47" t="s">
        <v>104</v>
      </c>
      <c r="B43">
        <v>1</v>
      </c>
      <c r="C43">
        <v>0.33</v>
      </c>
      <c r="D43">
        <v>1</v>
      </c>
      <c r="E43">
        <v>1</v>
      </c>
      <c r="F43">
        <v>1</v>
      </c>
      <c r="G43">
        <v>1</v>
      </c>
      <c r="H43">
        <v>1</v>
      </c>
      <c r="I43">
        <v>0.67</v>
      </c>
      <c r="J43">
        <v>1</v>
      </c>
      <c r="K43">
        <v>1</v>
      </c>
      <c r="L43">
        <v>1</v>
      </c>
      <c r="M43" s="1"/>
      <c r="N43">
        <v>0.67</v>
      </c>
      <c r="O43">
        <f t="shared" si="0"/>
        <v>0.88916666666666666</v>
      </c>
      <c r="P43" s="2">
        <f t="shared" si="24"/>
        <v>1</v>
      </c>
      <c r="Q43">
        <f t="shared" si="25"/>
        <v>0.21727478761543736</v>
      </c>
      <c r="R43" s="2">
        <f t="shared" si="26"/>
        <v>4.1250000000000009E-2</v>
      </c>
      <c r="S43" s="5"/>
      <c r="T43" s="10">
        <f t="shared" si="19"/>
        <v>0</v>
      </c>
      <c r="U43" s="16">
        <f t="shared" si="20"/>
        <v>1</v>
      </c>
      <c r="V43" s="10">
        <f t="shared" si="21"/>
        <v>11</v>
      </c>
      <c r="W43">
        <f t="shared" si="4"/>
        <v>122</v>
      </c>
      <c r="Z43" s="1"/>
      <c r="AA43" s="5"/>
      <c r="AD43" s="1"/>
      <c r="AE43" s="5"/>
      <c r="AH43" s="1"/>
      <c r="AI43" s="5"/>
      <c r="AL43" s="1"/>
      <c r="AM43" s="5"/>
      <c r="AN43" s="2"/>
      <c r="AP43" s="19" t="e">
        <f>MEDIAN(B43,#REF!,#REF!,F43,J43,M43,R43,V43,Z43,AD43,AH43,AL43)</f>
        <v>#REF!</v>
      </c>
      <c r="AQ43" t="e">
        <f>STDEV(#REF!,#REF!,F43,J43,M43,R43,V43,Z43,AD43,AH43,AL43)</f>
        <v>#REF!</v>
      </c>
      <c r="AR43" t="e">
        <f t="shared" si="5"/>
        <v>#REF!</v>
      </c>
      <c r="AS43" t="e">
        <f t="shared" si="23"/>
        <v>#REF!</v>
      </c>
      <c r="AY43" s="10" t="e">
        <f>IF(B43&lt;-0.6,1,0)+IF(#REF!&lt;-0.6,1,0)+IF(#REF!&lt;-0.6,1,0)+IF(F43&lt;-0.6,1,0)+IF(M43&lt;-0.6,1,0)+IF(R43&lt;-0.6,1,0)+IF(Z43&lt;-0.6,1,0)+IF(AD43&lt;-0.6,1,0)+IF(AH43&lt;-0.6,1,0)+IF(AL43&lt;-0.6,1,0)</f>
        <v>#REF!</v>
      </c>
      <c r="AZ43" s="14" t="e">
        <f t="shared" si="7"/>
        <v>#REF!</v>
      </c>
      <c r="BA43" s="10" t="e">
        <f>IF(B43&gt;0.6,1,0)+IF(#REF!&gt;0.6,1,0)+IF(#REF!&gt;0.6,1,0)+IF(F43&gt;0.6,1,0)+IF(M43&gt;0.6,1,0)+IF(R43&gt;0.6,1,0)+IF(Z43&gt;0.6,1,0)+IF(AD43&gt;0.6,1,0)+IF(AH43&gt;0.6,1,0)+IF(AL43&gt;0.6,1,0)</f>
        <v>#REF!</v>
      </c>
      <c r="BB43" t="e">
        <f t="shared" si="8"/>
        <v>#REF!</v>
      </c>
      <c r="BC43">
        <f t="shared" si="9"/>
        <v>-1.6672800000000043E-2</v>
      </c>
      <c r="BD43" t="e">
        <f t="shared" si="10"/>
        <v>#REF!</v>
      </c>
      <c r="BE43" s="1" t="e">
        <f t="shared" si="11"/>
        <v>#REF!</v>
      </c>
      <c r="BF43" t="e">
        <f t="shared" si="12"/>
        <v>#REF!</v>
      </c>
      <c r="BG43" s="7" t="e">
        <f>SQRT(BE43^2+#REF!^2+#REF!^2)</f>
        <v>#REF!</v>
      </c>
      <c r="BH43" s="7" t="e">
        <f>SQRT(BE43^2+#REF!^2+#REF!^2)</f>
        <v>#REF!</v>
      </c>
      <c r="BI43" s="29" t="e">
        <f>SQRT(BE43^2+#REF!^2)</f>
        <v>#REF!</v>
      </c>
      <c r="BJ43" s="7" t="e">
        <f>BF43*#REF!*#REF!</f>
        <v>#REF!</v>
      </c>
      <c r="BK43" t="e">
        <f t="shared" si="13"/>
        <v>#REF!</v>
      </c>
      <c r="BL43" t="e">
        <f t="shared" si="14"/>
        <v>#REF!</v>
      </c>
      <c r="BM43" s="2" t="e">
        <f>SQRT(BK43^2+#REF!^2+#REF!^2)</f>
        <v>#REF!</v>
      </c>
      <c r="BN43" s="7" t="e">
        <f>SQRT(BK43^2+#REF!^2+#REF!^2)</f>
        <v>#REF!</v>
      </c>
      <c r="BO43" s="7" t="e">
        <f>SQRT(BK43^2+#REF!^2)</f>
        <v>#REF!</v>
      </c>
      <c r="BP43" s="7" t="e">
        <f>BL43*#REF!*#REF!</f>
        <v>#REF!</v>
      </c>
      <c r="BQ43" t="e">
        <f t="shared" si="15"/>
        <v>#REF!</v>
      </c>
      <c r="BR43" t="e">
        <f t="shared" si="16"/>
        <v>#REF!</v>
      </c>
      <c r="BS43" s="7" t="e">
        <f>SQRT(BQ43^2+#REF!^2+#REF!^2)</f>
        <v>#REF!</v>
      </c>
      <c r="BT43" s="7" t="e">
        <f>SQRT(BQ43^2+#REF!^2+#REF!^2)</f>
        <v>#REF!</v>
      </c>
      <c r="BU43" s="7" t="e">
        <f>SQRT(BQ43^2+#REF!^2)</f>
        <v>#REF!</v>
      </c>
      <c r="BV43" s="7" t="e">
        <f>BR43*#REF!*#REF!</f>
        <v>#REF!</v>
      </c>
      <c r="BW43" t="e">
        <f t="shared" si="17"/>
        <v>#REF!</v>
      </c>
      <c r="BX43" s="7" t="e">
        <f t="shared" si="18"/>
        <v>#REF!</v>
      </c>
      <c r="BY43" s="2" t="e">
        <f>SQRT(BW43^2+#REF!^2+#REF!^2)</f>
        <v>#REF!</v>
      </c>
      <c r="BZ43" s="34" t="e">
        <f>SQRT(BW43^2+#REF!^2+#REF!^2)</f>
        <v>#REF!</v>
      </c>
      <c r="CA43" s="29" t="e">
        <f>SQRT(BW43^2+#REF!^2+#REF!^2)</f>
        <v>#REF!</v>
      </c>
      <c r="CB43" s="34" t="e">
        <f>SQRT(BW43^2+#REF!^2)</f>
        <v>#REF!</v>
      </c>
      <c r="CC43" s="7" t="e">
        <f>BX43*#REF!*#REF!</f>
        <v>#REF!</v>
      </c>
      <c r="CD43" s="17">
        <v>0.52</v>
      </c>
      <c r="CE43" s="17">
        <v>1.21</v>
      </c>
      <c r="CF43" s="17">
        <v>0.04</v>
      </c>
      <c r="CG43" s="17">
        <v>0.42</v>
      </c>
      <c r="CH43" s="17">
        <v>1.1399999999999999</v>
      </c>
      <c r="CI43" s="17">
        <v>0.13</v>
      </c>
      <c r="CJ43" s="17">
        <v>-0.05</v>
      </c>
      <c r="CK43" s="17">
        <v>5.0000000000000001E-3</v>
      </c>
      <c r="CL43" s="17">
        <v>0.59</v>
      </c>
      <c r="CM43" s="17">
        <v>0.13</v>
      </c>
      <c r="CN43" s="17">
        <v>0.2</v>
      </c>
      <c r="CO43" s="17">
        <v>-0.03</v>
      </c>
      <c r="CP43" s="17">
        <v>0.19</v>
      </c>
      <c r="CQ43" s="17">
        <v>0.33</v>
      </c>
      <c r="CR43" s="17">
        <v>1.67</v>
      </c>
      <c r="CS43" s="17">
        <v>1.6</v>
      </c>
      <c r="CT43">
        <v>-0.28999999999999998</v>
      </c>
      <c r="CU43">
        <v>0.94</v>
      </c>
    </row>
    <row r="44" spans="1:99">
      <c r="A44" s="47" t="s">
        <v>105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N44">
        <v>1</v>
      </c>
      <c r="O44">
        <f t="shared" si="0"/>
        <v>0.91666666666666663</v>
      </c>
      <c r="P44" s="2">
        <f t="shared" si="24"/>
        <v>1</v>
      </c>
      <c r="Q44">
        <f t="shared" si="25"/>
        <v>0.28867513459481275</v>
      </c>
      <c r="R44" s="2">
        <f t="shared" si="26"/>
        <v>0</v>
      </c>
      <c r="T44" s="10">
        <f t="shared" si="19"/>
        <v>0</v>
      </c>
      <c r="U44" s="16">
        <f t="shared" si="20"/>
        <v>1</v>
      </c>
      <c r="V44" s="10">
        <f t="shared" si="21"/>
        <v>11</v>
      </c>
      <c r="W44">
        <f t="shared" si="4"/>
        <v>122</v>
      </c>
      <c r="Y44" s="5"/>
      <c r="AC44" s="5"/>
      <c r="AG44" s="5"/>
      <c r="AK44" s="5"/>
      <c r="AO44" s="5"/>
      <c r="BF44" s="2" t="e">
        <f>STDEV(BD4:BD43)</f>
        <v>#REF!</v>
      </c>
    </row>
    <row r="45" spans="1:99">
      <c r="A45" s="47" t="s">
        <v>106</v>
      </c>
      <c r="B45">
        <v>1</v>
      </c>
      <c r="C45">
        <v>0.33</v>
      </c>
      <c r="D45">
        <v>1</v>
      </c>
      <c r="E45">
        <v>1</v>
      </c>
      <c r="F45">
        <v>1</v>
      </c>
      <c r="G45">
        <v>1</v>
      </c>
      <c r="H45">
        <v>1</v>
      </c>
      <c r="I45">
        <v>0.67</v>
      </c>
      <c r="J45">
        <v>1</v>
      </c>
      <c r="K45">
        <v>1</v>
      </c>
      <c r="L45">
        <v>1</v>
      </c>
      <c r="N45">
        <v>0.67</v>
      </c>
      <c r="O45">
        <f t="shared" si="0"/>
        <v>0.88916666666666666</v>
      </c>
      <c r="P45" s="2">
        <f t="shared" si="24"/>
        <v>1</v>
      </c>
      <c r="Q45">
        <f t="shared" si="25"/>
        <v>0.21727478761543736</v>
      </c>
      <c r="R45" s="2">
        <f t="shared" si="26"/>
        <v>4.1250000000000009E-2</v>
      </c>
      <c r="T45" s="10">
        <f t="shared" si="19"/>
        <v>0</v>
      </c>
      <c r="U45" s="16">
        <f t="shared" si="20"/>
        <v>1</v>
      </c>
      <c r="V45" s="10">
        <f t="shared" si="21"/>
        <v>11</v>
      </c>
      <c r="W45">
        <f t="shared" si="4"/>
        <v>122</v>
      </c>
      <c r="AZ45" t="s">
        <v>6</v>
      </c>
      <c r="BA45" t="e">
        <f>SUM(AY4:AY43)</f>
        <v>#REF!</v>
      </c>
      <c r="BB45" t="e">
        <f>SUM(AZ4:AZ43)</f>
        <v>#REF!</v>
      </c>
      <c r="BC45" t="e">
        <f>SUM(BA4:BA43)</f>
        <v>#REF!</v>
      </c>
    </row>
    <row r="46" spans="1:99">
      <c r="A46" s="47" t="s">
        <v>107</v>
      </c>
      <c r="B46">
        <v>1</v>
      </c>
      <c r="C46">
        <v>-0.33</v>
      </c>
      <c r="D46">
        <v>1</v>
      </c>
      <c r="E46">
        <v>1</v>
      </c>
      <c r="F46">
        <v>1</v>
      </c>
      <c r="G46">
        <v>1</v>
      </c>
      <c r="H46">
        <v>1</v>
      </c>
      <c r="I46">
        <v>0.67</v>
      </c>
      <c r="J46">
        <v>1</v>
      </c>
      <c r="K46">
        <v>1</v>
      </c>
      <c r="L46">
        <v>1</v>
      </c>
      <c r="N46">
        <v>1</v>
      </c>
      <c r="O46">
        <f t="shared" si="0"/>
        <v>0.86166666666666669</v>
      </c>
      <c r="P46" s="2">
        <f t="shared" si="24"/>
        <v>1</v>
      </c>
      <c r="Q46">
        <f t="shared" si="25"/>
        <v>0.38708310907779653</v>
      </c>
      <c r="R46" s="2">
        <f t="shared" si="26"/>
        <v>0</v>
      </c>
      <c r="T46" s="10">
        <f t="shared" si="19"/>
        <v>0</v>
      </c>
      <c r="U46" s="16">
        <f t="shared" si="20"/>
        <v>1</v>
      </c>
      <c r="V46" s="10">
        <f t="shared" si="21"/>
        <v>11</v>
      </c>
      <c r="W46">
        <f t="shared" si="4"/>
        <v>122</v>
      </c>
      <c r="AZ46" t="s">
        <v>7</v>
      </c>
      <c r="BA46" t="e">
        <f>BA45/10/40</f>
        <v>#REF!</v>
      </c>
      <c r="BB46" t="e">
        <f>BB45/10/40</f>
        <v>#REF!</v>
      </c>
      <c r="BC46" t="e">
        <f>BC45/10/40</f>
        <v>#REF!</v>
      </c>
      <c r="BE46" t="e">
        <f>BA46*(1-BA46)+BB46*(1-BB46)+BC46*(1-BC46)</f>
        <v>#REF!</v>
      </c>
      <c r="BG46" t="s">
        <v>22</v>
      </c>
    </row>
    <row r="47" spans="1:99">
      <c r="A47" s="47" t="s">
        <v>108</v>
      </c>
      <c r="B47">
        <v>1</v>
      </c>
      <c r="C47">
        <v>0.67</v>
      </c>
      <c r="D47">
        <v>1</v>
      </c>
      <c r="E47">
        <v>1</v>
      </c>
      <c r="F47">
        <v>0.67</v>
      </c>
      <c r="G47">
        <v>1</v>
      </c>
      <c r="H47">
        <v>1</v>
      </c>
      <c r="I47">
        <v>0.67</v>
      </c>
      <c r="J47">
        <v>1</v>
      </c>
      <c r="K47">
        <v>1</v>
      </c>
      <c r="L47">
        <v>1</v>
      </c>
      <c r="N47">
        <v>0.67</v>
      </c>
      <c r="O47">
        <f t="shared" si="0"/>
        <v>0.89</v>
      </c>
      <c r="P47" s="2">
        <f t="shared" si="24"/>
        <v>1</v>
      </c>
      <c r="Q47">
        <f t="shared" si="25"/>
        <v>0.16248076809271922</v>
      </c>
      <c r="R47" s="2">
        <f t="shared" si="26"/>
        <v>0.16499999999999998</v>
      </c>
      <c r="T47" s="10">
        <f t="shared" si="19"/>
        <v>0</v>
      </c>
      <c r="U47" s="16">
        <f t="shared" si="20"/>
        <v>0</v>
      </c>
      <c r="V47" s="10">
        <f t="shared" si="21"/>
        <v>12</v>
      </c>
      <c r="W47">
        <f t="shared" si="4"/>
        <v>144</v>
      </c>
      <c r="BA47" t="e">
        <f>BA46*BA46</f>
        <v>#REF!</v>
      </c>
      <c r="BB47" t="e">
        <f>BB46*BB46</f>
        <v>#REF!</v>
      </c>
      <c r="BC47" t="e">
        <f>BC46*BC46</f>
        <v>#REF!</v>
      </c>
      <c r="BE47" t="e">
        <f>BA46*(1-BA46)*(1-2*BA46)+BB46*(1-BB46)*(1-2*BB46)+BC46*(1-BC46)*(1-2*BC46)</f>
        <v>#REF!</v>
      </c>
      <c r="BG47" t="s">
        <v>23</v>
      </c>
    </row>
    <row r="48" spans="1:99">
      <c r="A48" s="47" t="s">
        <v>109</v>
      </c>
      <c r="B48">
        <v>1</v>
      </c>
      <c r="C48">
        <v>0.67</v>
      </c>
      <c r="D48">
        <v>1</v>
      </c>
      <c r="E48">
        <v>1</v>
      </c>
      <c r="F48">
        <v>1</v>
      </c>
      <c r="G48">
        <v>1</v>
      </c>
      <c r="H48">
        <v>1</v>
      </c>
      <c r="I48">
        <v>0.67</v>
      </c>
      <c r="J48">
        <v>1</v>
      </c>
      <c r="K48">
        <v>1</v>
      </c>
      <c r="L48">
        <v>1</v>
      </c>
      <c r="N48">
        <v>0.67</v>
      </c>
      <c r="O48">
        <f t="shared" si="0"/>
        <v>0.91749999999999998</v>
      </c>
      <c r="P48" s="2">
        <f t="shared" si="24"/>
        <v>1</v>
      </c>
      <c r="Q48">
        <f t="shared" si="25"/>
        <v>0.14924811556599302</v>
      </c>
      <c r="R48" s="2">
        <f t="shared" si="26"/>
        <v>4.1250000000000009E-2</v>
      </c>
      <c r="T48" s="10">
        <f t="shared" si="19"/>
        <v>0</v>
      </c>
      <c r="U48" s="16">
        <f t="shared" si="20"/>
        <v>0</v>
      </c>
      <c r="V48" s="10">
        <f t="shared" si="21"/>
        <v>12</v>
      </c>
      <c r="W48">
        <f t="shared" si="4"/>
        <v>144</v>
      </c>
      <c r="AQ48" s="2"/>
      <c r="AZ48" t="s">
        <v>11</v>
      </c>
      <c r="BA48" s="2" t="e">
        <f>SUM(BA47:BC47)</f>
        <v>#REF!</v>
      </c>
      <c r="CH48" s="2"/>
    </row>
    <row r="49" spans="1:90">
      <c r="A49" s="47" t="s">
        <v>110</v>
      </c>
      <c r="B49">
        <v>0.33</v>
      </c>
      <c r="C49">
        <v>-0.67</v>
      </c>
      <c r="D49">
        <v>0.33</v>
      </c>
      <c r="E49">
        <v>-1</v>
      </c>
      <c r="F49">
        <v>-0.67</v>
      </c>
      <c r="G49">
        <v>0.33</v>
      </c>
      <c r="H49">
        <v>0.33</v>
      </c>
      <c r="I49">
        <v>0</v>
      </c>
      <c r="J49">
        <v>-1</v>
      </c>
      <c r="K49">
        <v>0.33</v>
      </c>
      <c r="L49">
        <v>0.67</v>
      </c>
      <c r="N49">
        <v>1</v>
      </c>
      <c r="O49">
        <f t="shared" si="0"/>
        <v>-1.6666666666666681E-3</v>
      </c>
      <c r="P49" s="2">
        <f t="shared" si="24"/>
        <v>0.33</v>
      </c>
      <c r="Q49">
        <f t="shared" si="25"/>
        <v>0.66682195161190905</v>
      </c>
      <c r="R49" s="2">
        <f t="shared" si="26"/>
        <v>0.5</v>
      </c>
      <c r="T49" s="10">
        <f t="shared" si="19"/>
        <v>4</v>
      </c>
      <c r="U49" s="16">
        <f t="shared" si="20"/>
        <v>6</v>
      </c>
      <c r="V49" s="10">
        <f t="shared" si="21"/>
        <v>2</v>
      </c>
      <c r="W49">
        <f t="shared" si="4"/>
        <v>56</v>
      </c>
      <c r="AZ49" t="s">
        <v>12</v>
      </c>
      <c r="BD49" t="e">
        <f>SUM(BB4:BB43)</f>
        <v>#REF!</v>
      </c>
    </row>
    <row r="50" spans="1:90">
      <c r="A50" s="47" t="s">
        <v>111</v>
      </c>
      <c r="B50">
        <v>0</v>
      </c>
      <c r="C50">
        <v>-1</v>
      </c>
      <c r="D50">
        <v>0.67</v>
      </c>
      <c r="E50">
        <v>-0.67</v>
      </c>
      <c r="F50">
        <v>0.67</v>
      </c>
      <c r="G50">
        <v>1</v>
      </c>
      <c r="H50">
        <v>0.67</v>
      </c>
      <c r="I50">
        <v>0.67</v>
      </c>
      <c r="J50">
        <v>0</v>
      </c>
      <c r="K50">
        <v>0.67</v>
      </c>
      <c r="L50">
        <v>0.67</v>
      </c>
      <c r="N50">
        <v>1</v>
      </c>
      <c r="O50">
        <f t="shared" si="0"/>
        <v>0.36249999999999999</v>
      </c>
      <c r="P50" s="2">
        <f t="shared" si="24"/>
        <v>0.67</v>
      </c>
      <c r="Q50">
        <f t="shared" si="25"/>
        <v>0.64423492327227683</v>
      </c>
      <c r="R50" s="2">
        <f t="shared" si="26"/>
        <v>0.33500000000000002</v>
      </c>
      <c r="T50" s="10">
        <f t="shared" si="19"/>
        <v>2</v>
      </c>
      <c r="U50" s="16">
        <f t="shared" si="20"/>
        <v>2</v>
      </c>
      <c r="V50" s="10">
        <f t="shared" si="21"/>
        <v>8</v>
      </c>
      <c r="W50">
        <f t="shared" si="4"/>
        <v>72</v>
      </c>
      <c r="AZ50" t="s">
        <v>13</v>
      </c>
      <c r="BD50" s="2" t="e">
        <f>(BD49-400)/400/9</f>
        <v>#REF!</v>
      </c>
      <c r="CK50" s="2"/>
    </row>
    <row r="51" spans="1:90">
      <c r="A51" s="47" t="s">
        <v>112</v>
      </c>
      <c r="B51">
        <v>0</v>
      </c>
      <c r="C51">
        <v>-0.33</v>
      </c>
      <c r="D51">
        <v>0.33</v>
      </c>
      <c r="E51">
        <v>-0.67</v>
      </c>
      <c r="F51">
        <v>0.33</v>
      </c>
      <c r="G51">
        <v>1</v>
      </c>
      <c r="H51">
        <v>1</v>
      </c>
      <c r="I51">
        <v>0.33</v>
      </c>
      <c r="J51">
        <v>-0.67</v>
      </c>
      <c r="K51">
        <v>0.67</v>
      </c>
      <c r="L51">
        <v>1</v>
      </c>
      <c r="N51">
        <v>1</v>
      </c>
      <c r="O51">
        <f t="shared" si="0"/>
        <v>0.33249999999999996</v>
      </c>
      <c r="P51" s="2">
        <f t="shared" si="24"/>
        <v>0.33</v>
      </c>
      <c r="Q51">
        <f t="shared" si="25"/>
        <v>0.63644074208194612</v>
      </c>
      <c r="R51" s="2">
        <f t="shared" si="26"/>
        <v>0.54125000000000001</v>
      </c>
      <c r="T51" s="10">
        <f t="shared" si="19"/>
        <v>2</v>
      </c>
      <c r="U51" s="16">
        <f t="shared" si="20"/>
        <v>5</v>
      </c>
      <c r="V51" s="10">
        <f t="shared" si="21"/>
        <v>5</v>
      </c>
      <c r="W51">
        <f t="shared" si="4"/>
        <v>54</v>
      </c>
    </row>
    <row r="52" spans="1:90">
      <c r="A52" s="47" t="s">
        <v>113</v>
      </c>
      <c r="B52">
        <v>0.33</v>
      </c>
      <c r="C52">
        <v>1</v>
      </c>
      <c r="D52">
        <v>0</v>
      </c>
      <c r="E52">
        <v>0</v>
      </c>
      <c r="F52">
        <v>0.33</v>
      </c>
      <c r="G52">
        <v>-0.67</v>
      </c>
      <c r="H52">
        <v>0.67</v>
      </c>
      <c r="I52">
        <v>-0.33</v>
      </c>
      <c r="J52">
        <v>0.33</v>
      </c>
      <c r="K52">
        <v>0.33</v>
      </c>
      <c r="L52">
        <v>1</v>
      </c>
      <c r="N52">
        <v>0.33</v>
      </c>
      <c r="O52">
        <f t="shared" si="0"/>
        <v>0.27666666666666667</v>
      </c>
      <c r="P52" s="2">
        <f t="shared" si="24"/>
        <v>0.33</v>
      </c>
      <c r="Q52">
        <f t="shared" si="25"/>
        <v>0.48921706157219558</v>
      </c>
      <c r="R52" s="2">
        <f t="shared" si="26"/>
        <v>0.20750000000000002</v>
      </c>
      <c r="T52" s="10">
        <f t="shared" si="19"/>
        <v>1</v>
      </c>
      <c r="U52" s="16">
        <f t="shared" si="20"/>
        <v>8</v>
      </c>
      <c r="V52" s="10">
        <f t="shared" si="21"/>
        <v>3</v>
      </c>
      <c r="W52">
        <f t="shared" si="4"/>
        <v>74</v>
      </c>
      <c r="AQ52" s="1"/>
      <c r="AZ52" t="s">
        <v>14</v>
      </c>
      <c r="BA52" s="1" t="e">
        <f>(BD50-BA48)/(1-BA48)</f>
        <v>#REF!</v>
      </c>
      <c r="BE52" t="e">
        <f>SQRT(2)*SQRT(BE46^2-BE47)/BE46/SQRT(40*10*9)</f>
        <v>#REF!</v>
      </c>
      <c r="BG52" t="s">
        <v>24</v>
      </c>
      <c r="CH52" s="1"/>
    </row>
    <row r="53" spans="1:90">
      <c r="A53" s="47" t="s">
        <v>114</v>
      </c>
      <c r="B53">
        <v>0.33</v>
      </c>
      <c r="C53">
        <v>-0.67</v>
      </c>
      <c r="D53">
        <v>0.67</v>
      </c>
      <c r="E53">
        <v>-1</v>
      </c>
      <c r="F53">
        <v>-1</v>
      </c>
      <c r="G53">
        <v>-0.67</v>
      </c>
      <c r="H53">
        <v>0.33</v>
      </c>
      <c r="I53">
        <v>0.67</v>
      </c>
      <c r="J53">
        <v>0.33</v>
      </c>
      <c r="K53">
        <v>0.33</v>
      </c>
      <c r="L53">
        <v>0.33</v>
      </c>
      <c r="N53">
        <v>0.67</v>
      </c>
      <c r="O53">
        <f t="shared" si="0"/>
        <v>2.6666666666666696E-2</v>
      </c>
      <c r="P53" s="2">
        <f t="shared" si="24"/>
        <v>0.33</v>
      </c>
      <c r="Q53">
        <f t="shared" si="25"/>
        <v>0.65923279559490888</v>
      </c>
      <c r="R53" s="2">
        <f t="shared" si="26"/>
        <v>0.54249999999999998</v>
      </c>
      <c r="T53" s="10">
        <f t="shared" si="19"/>
        <v>4</v>
      </c>
      <c r="U53" s="16">
        <f t="shared" si="20"/>
        <v>5</v>
      </c>
      <c r="V53" s="10">
        <f t="shared" si="21"/>
        <v>3</v>
      </c>
      <c r="W53">
        <f t="shared" si="4"/>
        <v>50</v>
      </c>
      <c r="BE53" s="2" t="e">
        <f>BA52/BE52</f>
        <v>#REF!</v>
      </c>
      <c r="BF53" s="2"/>
      <c r="BG53" t="s">
        <v>25</v>
      </c>
      <c r="CL53" s="2"/>
    </row>
    <row r="54" spans="1:90">
      <c r="A54" s="47" t="s">
        <v>115</v>
      </c>
      <c r="B54">
        <v>0.67</v>
      </c>
      <c r="C54">
        <v>0</v>
      </c>
      <c r="D54">
        <v>1</v>
      </c>
      <c r="E54">
        <v>0.33</v>
      </c>
      <c r="F54">
        <v>-0.67</v>
      </c>
      <c r="G54">
        <v>-0.67</v>
      </c>
      <c r="H54">
        <v>0.67</v>
      </c>
      <c r="I54">
        <v>0.67</v>
      </c>
      <c r="J54">
        <v>0.67</v>
      </c>
      <c r="K54">
        <v>1</v>
      </c>
      <c r="L54">
        <v>1</v>
      </c>
      <c r="N54">
        <v>0.67</v>
      </c>
      <c r="O54">
        <f t="shared" si="0"/>
        <v>0.44500000000000001</v>
      </c>
      <c r="P54" s="2">
        <f t="shared" si="24"/>
        <v>0.67</v>
      </c>
      <c r="Q54">
        <f t="shared" si="25"/>
        <v>0.5935180168820795</v>
      </c>
      <c r="R54" s="2">
        <f t="shared" si="26"/>
        <v>0.25250000000000006</v>
      </c>
      <c r="T54" s="10">
        <f t="shared" si="19"/>
        <v>2</v>
      </c>
      <c r="U54" s="16">
        <f t="shared" si="20"/>
        <v>2</v>
      </c>
      <c r="V54" s="10">
        <f t="shared" si="21"/>
        <v>8</v>
      </c>
      <c r="W54">
        <f t="shared" si="4"/>
        <v>72</v>
      </c>
    </row>
    <row r="55" spans="1:90">
      <c r="A55" s="47" t="s">
        <v>116</v>
      </c>
      <c r="B55">
        <v>0.33</v>
      </c>
      <c r="C55">
        <v>1</v>
      </c>
      <c r="D55">
        <v>1</v>
      </c>
      <c r="E55">
        <v>0.67</v>
      </c>
      <c r="F55">
        <v>0.33</v>
      </c>
      <c r="G55">
        <v>1</v>
      </c>
      <c r="H55">
        <v>0.67</v>
      </c>
      <c r="I55">
        <v>0.67</v>
      </c>
      <c r="J55">
        <v>0.67</v>
      </c>
      <c r="K55">
        <v>1</v>
      </c>
      <c r="L55">
        <v>0.67</v>
      </c>
      <c r="N55">
        <v>0.33</v>
      </c>
      <c r="O55">
        <f t="shared" si="0"/>
        <v>0.69499999999999995</v>
      </c>
      <c r="P55" s="2">
        <f t="shared" si="24"/>
        <v>0.67</v>
      </c>
      <c r="Q55">
        <f t="shared" si="25"/>
        <v>0.26541562603858632</v>
      </c>
      <c r="R55" s="2">
        <f t="shared" si="26"/>
        <v>0.20750000000000002</v>
      </c>
      <c r="T55" s="10">
        <f t="shared" si="19"/>
        <v>0</v>
      </c>
      <c r="U55" s="16">
        <f t="shared" si="20"/>
        <v>3</v>
      </c>
      <c r="V55" s="10">
        <f t="shared" si="21"/>
        <v>9</v>
      </c>
      <c r="W55">
        <f t="shared" si="4"/>
        <v>90</v>
      </c>
    </row>
    <row r="56" spans="1:90">
      <c r="A56" s="47" t="s">
        <v>117</v>
      </c>
      <c r="B56">
        <v>0.67</v>
      </c>
      <c r="C56">
        <v>0</v>
      </c>
      <c r="D56">
        <v>0.67</v>
      </c>
      <c r="E56">
        <v>0.33</v>
      </c>
      <c r="F56">
        <v>-0.33</v>
      </c>
      <c r="G56">
        <v>1</v>
      </c>
      <c r="H56">
        <v>0.67</v>
      </c>
      <c r="I56">
        <v>-0.33</v>
      </c>
      <c r="J56">
        <v>0.67</v>
      </c>
      <c r="K56">
        <v>0.33</v>
      </c>
      <c r="L56">
        <v>0.33</v>
      </c>
      <c r="N56">
        <v>0.33</v>
      </c>
      <c r="O56">
        <f t="shared" si="0"/>
        <v>0.36166666666666664</v>
      </c>
      <c r="P56" s="2">
        <f t="shared" si="24"/>
        <v>0.33</v>
      </c>
      <c r="Q56">
        <f t="shared" si="25"/>
        <v>0.41334188651951942</v>
      </c>
      <c r="R56" s="2">
        <f t="shared" si="26"/>
        <v>0.21125000000000002</v>
      </c>
      <c r="T56" s="10">
        <f t="shared" si="19"/>
        <v>0</v>
      </c>
      <c r="U56" s="16">
        <f t="shared" si="20"/>
        <v>7</v>
      </c>
      <c r="V56" s="10">
        <f t="shared" si="21"/>
        <v>5</v>
      </c>
      <c r="W56">
        <f t="shared" si="4"/>
        <v>74</v>
      </c>
    </row>
    <row r="57" spans="1:90">
      <c r="A57" s="47" t="s">
        <v>118</v>
      </c>
      <c r="B57">
        <v>0.33</v>
      </c>
      <c r="C57">
        <v>0.33</v>
      </c>
      <c r="D57">
        <v>0.67</v>
      </c>
      <c r="E57">
        <v>0.67</v>
      </c>
      <c r="F57">
        <v>0.33</v>
      </c>
      <c r="G57">
        <v>1</v>
      </c>
      <c r="H57">
        <v>0.33</v>
      </c>
      <c r="I57">
        <v>0.33</v>
      </c>
      <c r="J57">
        <v>1</v>
      </c>
      <c r="K57">
        <v>1</v>
      </c>
      <c r="L57">
        <v>1</v>
      </c>
      <c r="N57">
        <v>0.67</v>
      </c>
      <c r="O57">
        <f t="shared" si="0"/>
        <v>0.63833333333333331</v>
      </c>
      <c r="P57" s="2">
        <f t="shared" si="24"/>
        <v>0.67</v>
      </c>
      <c r="Q57">
        <f t="shared" si="25"/>
        <v>0.30174743603138571</v>
      </c>
      <c r="R57" s="2">
        <f t="shared" si="26"/>
        <v>0.33499999999999996</v>
      </c>
      <c r="T57" s="10">
        <f t="shared" si="19"/>
        <v>0</v>
      </c>
      <c r="U57" s="16">
        <f t="shared" si="20"/>
        <v>5</v>
      </c>
      <c r="V57" s="10">
        <f t="shared" si="21"/>
        <v>7</v>
      </c>
      <c r="W57">
        <f t="shared" si="4"/>
        <v>74</v>
      </c>
    </row>
    <row r="58" spans="1:90">
      <c r="A58" s="47" t="s">
        <v>119</v>
      </c>
      <c r="B58">
        <v>0.33</v>
      </c>
      <c r="C58">
        <v>0.33</v>
      </c>
      <c r="D58">
        <v>0.67</v>
      </c>
      <c r="E58">
        <v>1</v>
      </c>
      <c r="F58">
        <v>-0.33</v>
      </c>
      <c r="G58">
        <v>-0.33</v>
      </c>
      <c r="H58">
        <v>0.67</v>
      </c>
      <c r="I58">
        <v>0.67</v>
      </c>
      <c r="J58">
        <v>0.33</v>
      </c>
      <c r="K58">
        <v>0.33</v>
      </c>
      <c r="L58">
        <v>0.33</v>
      </c>
      <c r="N58">
        <v>0</v>
      </c>
      <c r="O58">
        <f t="shared" si="0"/>
        <v>0.33333333333333331</v>
      </c>
      <c r="P58" s="2">
        <f t="shared" si="24"/>
        <v>0.33</v>
      </c>
      <c r="Q58">
        <f t="shared" si="25"/>
        <v>0.40177635871743683</v>
      </c>
      <c r="R58" s="2">
        <f t="shared" si="26"/>
        <v>0.21125000000000002</v>
      </c>
      <c r="T58" s="10">
        <f t="shared" si="19"/>
        <v>0</v>
      </c>
      <c r="U58" s="16">
        <f t="shared" si="20"/>
        <v>8</v>
      </c>
      <c r="V58" s="10">
        <f t="shared" si="21"/>
        <v>4</v>
      </c>
      <c r="W58">
        <f t="shared" si="4"/>
        <v>80</v>
      </c>
    </row>
    <row r="59" spans="1:90">
      <c r="A59" s="47" t="s">
        <v>120</v>
      </c>
      <c r="B59">
        <v>0.67</v>
      </c>
      <c r="C59">
        <v>0.67</v>
      </c>
      <c r="D59">
        <v>0.67</v>
      </c>
      <c r="E59">
        <v>0.67</v>
      </c>
      <c r="F59">
        <v>0.33</v>
      </c>
      <c r="G59">
        <v>1</v>
      </c>
      <c r="H59">
        <v>0.33</v>
      </c>
      <c r="I59">
        <v>0.67</v>
      </c>
      <c r="J59">
        <v>1</v>
      </c>
      <c r="K59">
        <v>0.67</v>
      </c>
      <c r="L59">
        <v>0.67</v>
      </c>
      <c r="N59">
        <v>0.67</v>
      </c>
      <c r="O59">
        <f t="shared" si="0"/>
        <v>0.66833333333333333</v>
      </c>
      <c r="P59" s="2">
        <f t="shared" si="24"/>
        <v>0.67</v>
      </c>
      <c r="Q59">
        <f t="shared" si="25"/>
        <v>0.2020276008746123</v>
      </c>
      <c r="R59" s="2">
        <f t="shared" si="26"/>
        <v>0</v>
      </c>
      <c r="T59" s="10">
        <f t="shared" si="19"/>
        <v>0</v>
      </c>
      <c r="U59" s="16">
        <f t="shared" si="20"/>
        <v>2</v>
      </c>
      <c r="V59" s="10">
        <f t="shared" si="21"/>
        <v>10</v>
      </c>
      <c r="W59">
        <f t="shared" si="4"/>
        <v>104</v>
      </c>
    </row>
    <row r="60" spans="1:90">
      <c r="A60" s="47" t="s">
        <v>121</v>
      </c>
      <c r="B60">
        <v>0</v>
      </c>
      <c r="C60">
        <v>0</v>
      </c>
      <c r="D60">
        <v>0</v>
      </c>
      <c r="E60">
        <v>-0.33</v>
      </c>
      <c r="F60">
        <v>-0.33</v>
      </c>
      <c r="G60">
        <v>0</v>
      </c>
      <c r="H60">
        <v>0</v>
      </c>
      <c r="I60">
        <v>1</v>
      </c>
      <c r="J60">
        <v>-0.33</v>
      </c>
      <c r="K60">
        <v>0</v>
      </c>
      <c r="L60">
        <v>0.33</v>
      </c>
      <c r="N60">
        <v>0</v>
      </c>
      <c r="O60">
        <f t="shared" si="0"/>
        <v>2.8333333333333332E-2</v>
      </c>
      <c r="P60" s="2">
        <f t="shared" si="24"/>
        <v>0</v>
      </c>
      <c r="Q60">
        <f t="shared" si="25"/>
        <v>0.36004629331980814</v>
      </c>
      <c r="R60" s="2">
        <f t="shared" si="26"/>
        <v>4.1250000000000009E-2</v>
      </c>
      <c r="T60" s="10">
        <f t="shared" si="19"/>
        <v>0</v>
      </c>
      <c r="U60" s="16">
        <f t="shared" si="20"/>
        <v>11</v>
      </c>
      <c r="V60" s="10">
        <f t="shared" si="21"/>
        <v>1</v>
      </c>
      <c r="W60">
        <f t="shared" si="4"/>
        <v>122</v>
      </c>
    </row>
    <row r="61" spans="1:90">
      <c r="A61" s="47" t="s">
        <v>122</v>
      </c>
      <c r="B61">
        <v>-0.67</v>
      </c>
      <c r="C61">
        <v>0</v>
      </c>
      <c r="D61">
        <v>0</v>
      </c>
      <c r="E61">
        <v>-0.67</v>
      </c>
      <c r="F61">
        <v>0</v>
      </c>
      <c r="G61">
        <v>-0.67</v>
      </c>
      <c r="H61">
        <v>-0.33</v>
      </c>
      <c r="I61">
        <v>-0.33</v>
      </c>
      <c r="J61">
        <v>-0.33</v>
      </c>
      <c r="K61">
        <v>-0.33</v>
      </c>
      <c r="L61">
        <v>-0.33</v>
      </c>
      <c r="N61">
        <v>-0.33</v>
      </c>
      <c r="O61">
        <f t="shared" si="0"/>
        <v>-0.33250000000000007</v>
      </c>
      <c r="P61" s="2">
        <f t="shared" si="24"/>
        <v>-0.33</v>
      </c>
      <c r="Q61">
        <f t="shared" si="25"/>
        <v>0.247427675383039</v>
      </c>
      <c r="R61" s="2">
        <f t="shared" si="26"/>
        <v>8.3750000000000019E-2</v>
      </c>
      <c r="T61" s="10">
        <f t="shared" si="19"/>
        <v>3</v>
      </c>
      <c r="U61" s="16">
        <f t="shared" si="20"/>
        <v>9</v>
      </c>
      <c r="V61" s="10">
        <f t="shared" si="21"/>
        <v>0</v>
      </c>
      <c r="W61">
        <f t="shared" si="4"/>
        <v>90</v>
      </c>
    </row>
    <row r="62" spans="1:90">
      <c r="A62" s="47" t="s">
        <v>123</v>
      </c>
      <c r="B62">
        <v>0</v>
      </c>
      <c r="C62">
        <v>0.33</v>
      </c>
      <c r="D62">
        <v>-0.33</v>
      </c>
      <c r="E62">
        <v>0.33</v>
      </c>
      <c r="F62">
        <v>0</v>
      </c>
      <c r="G62">
        <v>-0.33</v>
      </c>
      <c r="H62">
        <v>-0.67</v>
      </c>
      <c r="I62">
        <v>0.67</v>
      </c>
      <c r="J62">
        <v>0</v>
      </c>
      <c r="K62">
        <v>0</v>
      </c>
      <c r="L62">
        <v>0.33</v>
      </c>
      <c r="N62">
        <v>-1</v>
      </c>
      <c r="O62">
        <f t="shared" si="0"/>
        <v>-5.5833333333333325E-2</v>
      </c>
      <c r="P62" s="2">
        <f t="shared" si="24"/>
        <v>0</v>
      </c>
      <c r="Q62">
        <f t="shared" si="25"/>
        <v>0.46757514385552529</v>
      </c>
      <c r="R62" s="2">
        <f t="shared" si="26"/>
        <v>0.33</v>
      </c>
      <c r="T62" s="10">
        <f t="shared" si="19"/>
        <v>2</v>
      </c>
      <c r="U62" s="16">
        <f t="shared" si="20"/>
        <v>9</v>
      </c>
      <c r="V62" s="10">
        <f t="shared" si="21"/>
        <v>1</v>
      </c>
      <c r="W62">
        <f t="shared" si="4"/>
        <v>86</v>
      </c>
    </row>
    <row r="63" spans="1:90">
      <c r="A63" s="47" t="s">
        <v>124</v>
      </c>
      <c r="B63">
        <v>0</v>
      </c>
      <c r="C63">
        <v>1</v>
      </c>
      <c r="D63">
        <v>0</v>
      </c>
      <c r="E63">
        <v>-0.67</v>
      </c>
      <c r="F63">
        <v>0</v>
      </c>
      <c r="G63">
        <v>1</v>
      </c>
      <c r="H63">
        <v>0.33</v>
      </c>
      <c r="I63">
        <v>0.33</v>
      </c>
      <c r="J63">
        <v>-0.33</v>
      </c>
      <c r="K63">
        <v>0</v>
      </c>
      <c r="L63">
        <v>0</v>
      </c>
      <c r="N63">
        <v>-0.67</v>
      </c>
      <c r="O63">
        <f t="shared" si="0"/>
        <v>8.2500000000000004E-2</v>
      </c>
      <c r="P63" s="2">
        <f t="shared" si="24"/>
        <v>0</v>
      </c>
      <c r="Q63">
        <f t="shared" si="25"/>
        <v>0.5345197504642496</v>
      </c>
      <c r="R63" s="2">
        <f t="shared" si="26"/>
        <v>0.20625000000000002</v>
      </c>
      <c r="T63" s="10">
        <f t="shared" si="19"/>
        <v>2</v>
      </c>
      <c r="U63" s="16">
        <f t="shared" si="20"/>
        <v>8</v>
      </c>
      <c r="V63" s="10">
        <f t="shared" si="21"/>
        <v>2</v>
      </c>
      <c r="W63">
        <f t="shared" si="4"/>
        <v>72</v>
      </c>
    </row>
    <row r="64" spans="1:90">
      <c r="A64" s="47" t="s">
        <v>125</v>
      </c>
      <c r="B64">
        <v>-0.67</v>
      </c>
      <c r="C64">
        <v>0</v>
      </c>
      <c r="D64">
        <v>0.67</v>
      </c>
      <c r="E64">
        <v>0</v>
      </c>
      <c r="F64">
        <v>0</v>
      </c>
      <c r="G64">
        <v>1</v>
      </c>
      <c r="H64">
        <v>-0.67</v>
      </c>
      <c r="I64">
        <v>1</v>
      </c>
      <c r="J64">
        <v>0</v>
      </c>
      <c r="K64">
        <v>0.33</v>
      </c>
      <c r="L64">
        <v>0.33</v>
      </c>
      <c r="N64">
        <v>0</v>
      </c>
      <c r="O64">
        <f t="shared" si="0"/>
        <v>0.16583333333333336</v>
      </c>
      <c r="P64" s="2">
        <f t="shared" si="24"/>
        <v>0</v>
      </c>
      <c r="Q64">
        <f t="shared" si="25"/>
        <v>0.54225888371671427</v>
      </c>
      <c r="R64" s="2">
        <f t="shared" si="26"/>
        <v>0.20750000000000002</v>
      </c>
      <c r="T64" s="10">
        <f t="shared" si="19"/>
        <v>2</v>
      </c>
      <c r="U64" s="16">
        <f t="shared" si="20"/>
        <v>7</v>
      </c>
      <c r="V64" s="10">
        <f t="shared" si="21"/>
        <v>3</v>
      </c>
      <c r="W64">
        <f t="shared" si="4"/>
        <v>62</v>
      </c>
    </row>
    <row r="65" spans="1:23">
      <c r="A65" s="47" t="s">
        <v>126</v>
      </c>
      <c r="B65">
        <v>0.33</v>
      </c>
      <c r="C65">
        <v>-0.33</v>
      </c>
      <c r="D65">
        <v>0.33</v>
      </c>
      <c r="E65">
        <v>-1</v>
      </c>
      <c r="F65">
        <v>0</v>
      </c>
      <c r="G65">
        <v>1</v>
      </c>
      <c r="H65">
        <v>-0.33</v>
      </c>
      <c r="I65">
        <v>-0.33</v>
      </c>
      <c r="J65">
        <v>0</v>
      </c>
      <c r="K65">
        <v>0</v>
      </c>
      <c r="L65">
        <v>0</v>
      </c>
      <c r="N65">
        <v>-0.67</v>
      </c>
      <c r="O65">
        <f t="shared" si="0"/>
        <v>-8.3333333333333329E-2</v>
      </c>
      <c r="P65" s="2">
        <f t="shared" si="24"/>
        <v>0</v>
      </c>
      <c r="Q65">
        <f t="shared" si="25"/>
        <v>0.5143457155955663</v>
      </c>
      <c r="R65" s="2">
        <f t="shared" si="26"/>
        <v>0.20625000000000002</v>
      </c>
      <c r="T65" s="10">
        <f t="shared" si="19"/>
        <v>2</v>
      </c>
      <c r="U65" s="16">
        <f t="shared" si="20"/>
        <v>9</v>
      </c>
      <c r="V65" s="10">
        <f t="shared" si="21"/>
        <v>1</v>
      </c>
      <c r="W65">
        <f t="shared" si="4"/>
        <v>86</v>
      </c>
    </row>
    <row r="66" spans="1:23">
      <c r="A66" s="47" t="s">
        <v>127</v>
      </c>
      <c r="B66">
        <v>0</v>
      </c>
      <c r="C66">
        <v>-0.33</v>
      </c>
      <c r="D66">
        <v>0.33</v>
      </c>
      <c r="E66">
        <v>0</v>
      </c>
      <c r="F66">
        <v>-0.33</v>
      </c>
      <c r="G66">
        <v>0.67</v>
      </c>
      <c r="H66">
        <v>-0.33</v>
      </c>
      <c r="I66">
        <v>1</v>
      </c>
      <c r="J66">
        <v>0</v>
      </c>
      <c r="K66">
        <v>0.33</v>
      </c>
      <c r="L66">
        <v>0.33</v>
      </c>
      <c r="N66">
        <v>0.33</v>
      </c>
      <c r="O66">
        <f t="shared" si="0"/>
        <v>0.16666666666666666</v>
      </c>
      <c r="P66" s="2">
        <f t="shared" si="24"/>
        <v>0.16500000000000001</v>
      </c>
      <c r="Q66">
        <f t="shared" si="25"/>
        <v>0.41317690099417653</v>
      </c>
      <c r="R66" s="2">
        <f t="shared" si="26"/>
        <v>0.20625000000000002</v>
      </c>
      <c r="T66" s="10">
        <f t="shared" si="19"/>
        <v>0</v>
      </c>
      <c r="U66" s="16">
        <f t="shared" si="20"/>
        <v>10</v>
      </c>
      <c r="V66" s="10">
        <f t="shared" si="21"/>
        <v>2</v>
      </c>
      <c r="W66">
        <f t="shared" si="4"/>
        <v>104</v>
      </c>
    </row>
    <row r="67" spans="1:23">
      <c r="A67" s="47" t="s">
        <v>128</v>
      </c>
      <c r="B67">
        <v>-0.33</v>
      </c>
      <c r="C67">
        <v>0</v>
      </c>
      <c r="D67">
        <v>-0.33</v>
      </c>
      <c r="E67">
        <v>-1</v>
      </c>
      <c r="F67">
        <v>-0.67</v>
      </c>
      <c r="G67">
        <v>-0.67</v>
      </c>
      <c r="H67">
        <v>-1</v>
      </c>
      <c r="I67">
        <v>-0.33</v>
      </c>
      <c r="J67">
        <v>-0.67</v>
      </c>
      <c r="K67">
        <v>0</v>
      </c>
      <c r="L67">
        <v>-0.33</v>
      </c>
      <c r="N67">
        <v>-1</v>
      </c>
      <c r="O67">
        <f t="shared" si="0"/>
        <v>-0.52749999999999997</v>
      </c>
      <c r="P67" s="2">
        <f t="shared" si="24"/>
        <v>-0.5</v>
      </c>
      <c r="Q67">
        <f t="shared" si="25"/>
        <v>0.36221854277117405</v>
      </c>
      <c r="R67" s="2">
        <f t="shared" si="26"/>
        <v>0.21125000000000002</v>
      </c>
      <c r="T67" s="10">
        <f t="shared" si="19"/>
        <v>6</v>
      </c>
      <c r="U67" s="16">
        <f t="shared" si="20"/>
        <v>6</v>
      </c>
      <c r="V67" s="10">
        <f t="shared" si="21"/>
        <v>0</v>
      </c>
      <c r="W67">
        <f t="shared" si="4"/>
        <v>72</v>
      </c>
    </row>
    <row r="68" spans="1:23">
      <c r="A68" s="47" t="s">
        <v>129</v>
      </c>
      <c r="B68">
        <v>0.33</v>
      </c>
      <c r="C68">
        <v>0</v>
      </c>
      <c r="D68">
        <v>0.67</v>
      </c>
      <c r="E68">
        <v>0.33</v>
      </c>
      <c r="F68">
        <v>0</v>
      </c>
      <c r="G68">
        <v>-0.33</v>
      </c>
      <c r="H68">
        <v>0.33</v>
      </c>
      <c r="I68">
        <v>0</v>
      </c>
      <c r="J68">
        <v>-1</v>
      </c>
      <c r="K68">
        <v>0.33</v>
      </c>
      <c r="L68">
        <v>0.33</v>
      </c>
      <c r="N68">
        <v>0</v>
      </c>
      <c r="O68">
        <f t="shared" ref="O68:O131" si="27">AVERAGE(B68:N68)</f>
        <v>8.2500000000000018E-2</v>
      </c>
      <c r="P68" s="2">
        <f t="shared" ref="P68:P99" si="28">MEDIAN(B68:N68)</f>
        <v>0.16500000000000001</v>
      </c>
      <c r="Q68">
        <f t="shared" ref="Q68:Q99" si="29">STDEV(B68:N68)</f>
        <v>0.42859442578990897</v>
      </c>
      <c r="R68" s="2">
        <f t="shared" ref="R68:R99" si="30">(PERCENTILE(B68:N68,0.75)-PERCENTILE(B68:N68,0.25))/2</f>
        <v>0.16500000000000001</v>
      </c>
      <c r="T68" s="10">
        <f t="shared" si="19"/>
        <v>1</v>
      </c>
      <c r="U68" s="16">
        <f t="shared" si="20"/>
        <v>10</v>
      </c>
      <c r="V68" s="10">
        <f t="shared" si="21"/>
        <v>1</v>
      </c>
      <c r="W68">
        <f t="shared" ref="W68:W131" si="31">SUM(T68*T68,U68*U68,V68*V68)</f>
        <v>102</v>
      </c>
    </row>
    <row r="69" spans="1:23">
      <c r="A69" s="47" t="s">
        <v>130</v>
      </c>
      <c r="B69">
        <v>0.67</v>
      </c>
      <c r="C69">
        <v>0.33</v>
      </c>
      <c r="D69">
        <v>0.33</v>
      </c>
      <c r="E69">
        <v>0.33</v>
      </c>
      <c r="F69">
        <v>0</v>
      </c>
      <c r="G69">
        <v>1</v>
      </c>
      <c r="H69">
        <v>-0.33</v>
      </c>
      <c r="I69">
        <v>0.67</v>
      </c>
      <c r="J69">
        <v>0.33</v>
      </c>
      <c r="K69">
        <v>0.67</v>
      </c>
      <c r="L69">
        <v>0.67</v>
      </c>
      <c r="N69">
        <v>0</v>
      </c>
      <c r="O69">
        <f t="shared" si="27"/>
        <v>0.38916666666666666</v>
      </c>
      <c r="P69" s="2">
        <f t="shared" si="28"/>
        <v>0.33</v>
      </c>
      <c r="Q69">
        <f t="shared" si="29"/>
        <v>0.37205713963249681</v>
      </c>
      <c r="R69" s="2">
        <f t="shared" si="30"/>
        <v>0.21125000000000002</v>
      </c>
      <c r="T69" s="10">
        <f t="shared" ref="T69:T132" si="32">IF(B69&lt;-0.6,1,0)+IF(C69&lt;-0.6,1,0)+IF(D69&lt;-0.6,1,0)+IF(E69&lt;-0.6,1,0)+IF(F69&lt;-0.6,1,0)+IF(G69&lt;-0.6,1,0)+IF(H69&lt;-0.6,1,0)+IF(I69&lt;-0.6,1,0)+IF(J69&lt;-0.6,1,0)+IF(K69&lt;-0.6,1,0)+IF(L69&lt;-0.6,1,0)+IF(N69&lt;-0.6,1,0)</f>
        <v>0</v>
      </c>
      <c r="U69" s="16">
        <f t="shared" ref="U69:U132" si="33">12-T69-V69</f>
        <v>7</v>
      </c>
      <c r="V69" s="10">
        <f t="shared" ref="V69:V132" si="34">IF(B69&gt;0.6,1,0)+IF(C69&gt;0.6,1,0)+IF(D69&gt;0.6,1,0)+IF(E69&gt;0.6,1,0)+IF(F69&gt;0.6,1,0)+IF(G69&gt;0.6,1,0)+IF(H69&gt;0.6,1,0)+IF(I69&gt;0.6,1,0)+IF(J69&gt;0.6,1,0)+IF(K69&gt;0.6,1,0)+IF(L69&gt;0.6,1,0)+IF(N69&gt;0.6,1,0)</f>
        <v>5</v>
      </c>
      <c r="W69">
        <f t="shared" si="31"/>
        <v>74</v>
      </c>
    </row>
    <row r="70" spans="1:23">
      <c r="A70" s="47" t="s">
        <v>131</v>
      </c>
      <c r="B70">
        <v>0</v>
      </c>
      <c r="C70">
        <v>0.33</v>
      </c>
      <c r="D70">
        <v>1</v>
      </c>
      <c r="E70">
        <v>0.33</v>
      </c>
      <c r="F70">
        <v>0.33</v>
      </c>
      <c r="G70">
        <v>1</v>
      </c>
      <c r="H70">
        <v>0.33</v>
      </c>
      <c r="I70">
        <v>0.67</v>
      </c>
      <c r="J70">
        <v>0.33</v>
      </c>
      <c r="K70">
        <v>0.67</v>
      </c>
      <c r="L70">
        <v>1</v>
      </c>
      <c r="N70">
        <v>0.67</v>
      </c>
      <c r="O70">
        <f t="shared" si="27"/>
        <v>0.55500000000000005</v>
      </c>
      <c r="P70" s="2">
        <f t="shared" si="28"/>
        <v>0.5</v>
      </c>
      <c r="Q70">
        <f t="shared" si="29"/>
        <v>0.32958651781781478</v>
      </c>
      <c r="R70" s="2">
        <f t="shared" si="30"/>
        <v>0.21125000000000002</v>
      </c>
      <c r="T70" s="10">
        <f t="shared" si="32"/>
        <v>0</v>
      </c>
      <c r="U70" s="16">
        <f t="shared" si="33"/>
        <v>6</v>
      </c>
      <c r="V70" s="10">
        <f t="shared" si="34"/>
        <v>6</v>
      </c>
      <c r="W70">
        <f t="shared" si="31"/>
        <v>72</v>
      </c>
    </row>
    <row r="71" spans="1:23">
      <c r="A71" s="47" t="s">
        <v>132</v>
      </c>
      <c r="B71">
        <v>-0.33</v>
      </c>
      <c r="C71">
        <v>0</v>
      </c>
      <c r="D71">
        <v>1</v>
      </c>
      <c r="E71">
        <v>0.33</v>
      </c>
      <c r="F71">
        <v>-0.33</v>
      </c>
      <c r="G71">
        <v>1</v>
      </c>
      <c r="H71">
        <v>0.33</v>
      </c>
      <c r="I71">
        <v>0.67</v>
      </c>
      <c r="J71">
        <v>0.33</v>
      </c>
      <c r="K71">
        <v>0.33</v>
      </c>
      <c r="L71">
        <v>0.33</v>
      </c>
      <c r="N71">
        <v>-0.33</v>
      </c>
      <c r="O71">
        <f t="shared" si="27"/>
        <v>0.27750000000000002</v>
      </c>
      <c r="P71" s="2">
        <f t="shared" si="28"/>
        <v>0.33</v>
      </c>
      <c r="Q71">
        <f t="shared" si="29"/>
        <v>0.46671238953498395</v>
      </c>
      <c r="R71" s="2">
        <f t="shared" si="30"/>
        <v>0.24875000000000003</v>
      </c>
      <c r="T71" s="10">
        <f t="shared" si="32"/>
        <v>0</v>
      </c>
      <c r="U71" s="16">
        <f t="shared" si="33"/>
        <v>9</v>
      </c>
      <c r="V71" s="10">
        <f t="shared" si="34"/>
        <v>3</v>
      </c>
      <c r="W71">
        <f t="shared" si="31"/>
        <v>90</v>
      </c>
    </row>
    <row r="72" spans="1:23">
      <c r="A72" s="47" t="s">
        <v>133</v>
      </c>
      <c r="B72">
        <v>0.33</v>
      </c>
      <c r="C72">
        <v>0.33</v>
      </c>
      <c r="D72">
        <v>0.67</v>
      </c>
      <c r="E72">
        <v>0.33</v>
      </c>
      <c r="F72">
        <v>0.33</v>
      </c>
      <c r="G72">
        <v>1</v>
      </c>
      <c r="H72">
        <v>1</v>
      </c>
      <c r="I72">
        <v>0.67</v>
      </c>
      <c r="J72">
        <v>0</v>
      </c>
      <c r="K72">
        <v>0.33</v>
      </c>
      <c r="L72">
        <v>0.33</v>
      </c>
      <c r="N72">
        <v>0</v>
      </c>
      <c r="O72">
        <f t="shared" si="27"/>
        <v>0.44333333333333336</v>
      </c>
      <c r="P72" s="2">
        <f t="shared" si="28"/>
        <v>0.33</v>
      </c>
      <c r="Q72">
        <f t="shared" si="29"/>
        <v>0.32927836616492506</v>
      </c>
      <c r="R72" s="2">
        <f t="shared" si="30"/>
        <v>0.17</v>
      </c>
      <c r="T72" s="10">
        <f t="shared" si="32"/>
        <v>0</v>
      </c>
      <c r="U72" s="16">
        <f t="shared" si="33"/>
        <v>8</v>
      </c>
      <c r="V72" s="10">
        <f t="shared" si="34"/>
        <v>4</v>
      </c>
      <c r="W72">
        <f t="shared" si="31"/>
        <v>80</v>
      </c>
    </row>
    <row r="73" spans="1:23">
      <c r="A73" s="47" t="s">
        <v>134</v>
      </c>
      <c r="B73">
        <v>0.33</v>
      </c>
      <c r="C73">
        <v>0.67</v>
      </c>
      <c r="D73">
        <v>1</v>
      </c>
      <c r="E73">
        <v>0.33</v>
      </c>
      <c r="F73">
        <v>0.33</v>
      </c>
      <c r="G73">
        <v>1</v>
      </c>
      <c r="H73">
        <v>-0.67</v>
      </c>
      <c r="I73">
        <v>0.33</v>
      </c>
      <c r="J73">
        <v>0.67</v>
      </c>
      <c r="K73">
        <v>0.67</v>
      </c>
      <c r="L73">
        <v>0.67</v>
      </c>
      <c r="N73">
        <v>0</v>
      </c>
      <c r="O73">
        <f t="shared" si="27"/>
        <v>0.44416666666666665</v>
      </c>
      <c r="P73" s="2">
        <f t="shared" si="28"/>
        <v>0.5</v>
      </c>
      <c r="Q73">
        <f t="shared" si="29"/>
        <v>0.45852447804855195</v>
      </c>
      <c r="R73" s="2">
        <f t="shared" si="30"/>
        <v>0.17</v>
      </c>
      <c r="T73" s="10">
        <f t="shared" si="32"/>
        <v>1</v>
      </c>
      <c r="U73" s="16">
        <f t="shared" si="33"/>
        <v>5</v>
      </c>
      <c r="V73" s="10">
        <f t="shared" si="34"/>
        <v>6</v>
      </c>
      <c r="W73">
        <f t="shared" si="31"/>
        <v>62</v>
      </c>
    </row>
    <row r="74" spans="1:23">
      <c r="A74" s="47" t="s">
        <v>135</v>
      </c>
      <c r="B74">
        <v>-0.33</v>
      </c>
      <c r="C74">
        <v>0</v>
      </c>
      <c r="D74">
        <v>1</v>
      </c>
      <c r="E74">
        <v>-0.67</v>
      </c>
      <c r="F74">
        <v>-0.33</v>
      </c>
      <c r="G74">
        <v>0.67</v>
      </c>
      <c r="H74">
        <v>-0.33</v>
      </c>
      <c r="I74">
        <v>1</v>
      </c>
      <c r="J74">
        <v>-0.33</v>
      </c>
      <c r="K74">
        <v>0.33</v>
      </c>
      <c r="L74">
        <v>-0.33</v>
      </c>
      <c r="N74">
        <v>0.33</v>
      </c>
      <c r="O74">
        <f t="shared" si="27"/>
        <v>8.4166666666666654E-2</v>
      </c>
      <c r="P74" s="2">
        <f t="shared" si="28"/>
        <v>-0.16500000000000001</v>
      </c>
      <c r="Q74">
        <f t="shared" si="29"/>
        <v>0.57009502131954581</v>
      </c>
      <c r="R74" s="2">
        <f t="shared" si="30"/>
        <v>0.37250000000000005</v>
      </c>
      <c r="T74" s="10">
        <f t="shared" si="32"/>
        <v>1</v>
      </c>
      <c r="U74" s="16">
        <f t="shared" si="33"/>
        <v>8</v>
      </c>
      <c r="V74" s="10">
        <f t="shared" si="34"/>
        <v>3</v>
      </c>
      <c r="W74">
        <f t="shared" si="31"/>
        <v>74</v>
      </c>
    </row>
    <row r="75" spans="1:23">
      <c r="A75" s="47" t="s">
        <v>136</v>
      </c>
      <c r="B75">
        <v>-0.33</v>
      </c>
      <c r="C75">
        <v>0</v>
      </c>
      <c r="D75">
        <v>0.67</v>
      </c>
      <c r="E75">
        <v>0.67</v>
      </c>
      <c r="F75">
        <v>-0.33</v>
      </c>
      <c r="G75">
        <v>0.67</v>
      </c>
      <c r="H75">
        <v>0.67</v>
      </c>
      <c r="I75">
        <v>0</v>
      </c>
      <c r="J75">
        <v>-0.33</v>
      </c>
      <c r="K75">
        <v>0.33</v>
      </c>
      <c r="L75">
        <v>0.33</v>
      </c>
      <c r="N75">
        <v>0</v>
      </c>
      <c r="O75">
        <f t="shared" si="27"/>
        <v>0.19583333333333333</v>
      </c>
      <c r="P75" s="2">
        <f t="shared" si="28"/>
        <v>0.16500000000000001</v>
      </c>
      <c r="Q75">
        <f t="shared" si="29"/>
        <v>0.41339961589755075</v>
      </c>
      <c r="R75" s="2">
        <f t="shared" si="30"/>
        <v>0.37625000000000003</v>
      </c>
      <c r="T75" s="10">
        <f t="shared" si="32"/>
        <v>0</v>
      </c>
      <c r="U75" s="16">
        <f t="shared" si="33"/>
        <v>8</v>
      </c>
      <c r="V75" s="10">
        <f t="shared" si="34"/>
        <v>4</v>
      </c>
      <c r="W75">
        <f t="shared" si="31"/>
        <v>80</v>
      </c>
    </row>
    <row r="76" spans="1:23">
      <c r="A76" s="47" t="s">
        <v>137</v>
      </c>
      <c r="B76">
        <v>0.33</v>
      </c>
      <c r="C76">
        <v>0</v>
      </c>
      <c r="D76">
        <v>1</v>
      </c>
      <c r="E76">
        <v>1</v>
      </c>
      <c r="F76">
        <v>0.33</v>
      </c>
      <c r="G76">
        <v>1</v>
      </c>
      <c r="H76">
        <v>0.33</v>
      </c>
      <c r="I76">
        <v>0</v>
      </c>
      <c r="J76">
        <v>0.33</v>
      </c>
      <c r="K76">
        <v>0.33</v>
      </c>
      <c r="L76">
        <v>0.33</v>
      </c>
      <c r="N76">
        <v>1</v>
      </c>
      <c r="O76">
        <f t="shared" si="27"/>
        <v>0.49833333333333335</v>
      </c>
      <c r="P76" s="2">
        <f t="shared" si="28"/>
        <v>0.33</v>
      </c>
      <c r="Q76">
        <f t="shared" si="29"/>
        <v>0.39003107879275789</v>
      </c>
      <c r="R76" s="2">
        <f t="shared" si="30"/>
        <v>0.33499999999999996</v>
      </c>
      <c r="T76" s="10">
        <f t="shared" si="32"/>
        <v>0</v>
      </c>
      <c r="U76" s="16">
        <f t="shared" si="33"/>
        <v>8</v>
      </c>
      <c r="V76" s="10">
        <f t="shared" si="34"/>
        <v>4</v>
      </c>
      <c r="W76">
        <f t="shared" si="31"/>
        <v>80</v>
      </c>
    </row>
    <row r="77" spans="1:23">
      <c r="A77" s="47" t="s">
        <v>138</v>
      </c>
      <c r="B77">
        <v>0.33</v>
      </c>
      <c r="C77">
        <v>0</v>
      </c>
      <c r="D77">
        <v>1</v>
      </c>
      <c r="E77">
        <v>0.33</v>
      </c>
      <c r="F77">
        <v>0</v>
      </c>
      <c r="G77">
        <v>1</v>
      </c>
      <c r="H77">
        <v>-1</v>
      </c>
      <c r="I77">
        <v>0.67</v>
      </c>
      <c r="J77">
        <v>-0.33</v>
      </c>
      <c r="K77">
        <v>0.67</v>
      </c>
      <c r="L77">
        <v>0.67</v>
      </c>
      <c r="N77">
        <v>0</v>
      </c>
      <c r="O77">
        <f t="shared" si="27"/>
        <v>0.27833333333333332</v>
      </c>
      <c r="P77" s="2">
        <f t="shared" si="28"/>
        <v>0.33</v>
      </c>
      <c r="Q77">
        <f t="shared" si="29"/>
        <v>0.58338874195721702</v>
      </c>
      <c r="R77" s="2">
        <f t="shared" si="30"/>
        <v>0.33500000000000002</v>
      </c>
      <c r="T77" s="10">
        <f t="shared" si="32"/>
        <v>1</v>
      </c>
      <c r="U77" s="16">
        <f t="shared" si="33"/>
        <v>6</v>
      </c>
      <c r="V77" s="10">
        <f t="shared" si="34"/>
        <v>5</v>
      </c>
      <c r="W77">
        <f t="shared" si="31"/>
        <v>62</v>
      </c>
    </row>
    <row r="78" spans="1:23">
      <c r="A78" s="47" t="s">
        <v>139</v>
      </c>
      <c r="B78">
        <v>0.67</v>
      </c>
      <c r="C78">
        <v>0</v>
      </c>
      <c r="D78">
        <v>0.33</v>
      </c>
      <c r="E78">
        <v>0.33</v>
      </c>
      <c r="F78">
        <v>0</v>
      </c>
      <c r="G78">
        <v>1</v>
      </c>
      <c r="H78">
        <v>-0.67</v>
      </c>
      <c r="I78">
        <v>0</v>
      </c>
      <c r="J78">
        <v>0</v>
      </c>
      <c r="K78">
        <v>0.67</v>
      </c>
      <c r="L78">
        <v>0.33</v>
      </c>
      <c r="N78">
        <v>0</v>
      </c>
      <c r="O78">
        <f t="shared" si="27"/>
        <v>0.22166666666666668</v>
      </c>
      <c r="P78" s="2">
        <f t="shared" si="28"/>
        <v>0.16500000000000001</v>
      </c>
      <c r="Q78">
        <f t="shared" si="29"/>
        <v>0.43523939772650794</v>
      </c>
      <c r="R78" s="2">
        <f t="shared" si="30"/>
        <v>0.20750000000000002</v>
      </c>
      <c r="T78" s="10">
        <f t="shared" si="32"/>
        <v>1</v>
      </c>
      <c r="U78" s="16">
        <f t="shared" si="33"/>
        <v>8</v>
      </c>
      <c r="V78" s="10">
        <f t="shared" si="34"/>
        <v>3</v>
      </c>
      <c r="W78">
        <f t="shared" si="31"/>
        <v>74</v>
      </c>
    </row>
    <row r="79" spans="1:23">
      <c r="A79" s="47" t="s">
        <v>140</v>
      </c>
      <c r="B79">
        <v>-1</v>
      </c>
      <c r="C79">
        <v>-0.67</v>
      </c>
      <c r="D79">
        <v>-1</v>
      </c>
      <c r="E79">
        <v>-1</v>
      </c>
      <c r="F79">
        <v>-1</v>
      </c>
      <c r="G79">
        <v>-0.33</v>
      </c>
      <c r="H79">
        <v>0</v>
      </c>
      <c r="I79">
        <v>-0.33</v>
      </c>
      <c r="J79">
        <v>-0.67</v>
      </c>
      <c r="K79">
        <v>-0.33</v>
      </c>
      <c r="L79">
        <v>-1</v>
      </c>
      <c r="N79">
        <v>-0.67</v>
      </c>
      <c r="O79">
        <f t="shared" si="27"/>
        <v>-0.66666666666666663</v>
      </c>
      <c r="P79" s="2">
        <f t="shared" si="28"/>
        <v>-0.67</v>
      </c>
      <c r="Q79">
        <f t="shared" si="29"/>
        <v>0.34903329701368396</v>
      </c>
      <c r="R79" s="2">
        <f t="shared" si="30"/>
        <v>0.33499999999999996</v>
      </c>
      <c r="T79" s="10">
        <f t="shared" si="32"/>
        <v>8</v>
      </c>
      <c r="U79" s="16">
        <f t="shared" si="33"/>
        <v>4</v>
      </c>
      <c r="V79" s="10">
        <f t="shared" si="34"/>
        <v>0</v>
      </c>
      <c r="W79">
        <f t="shared" si="31"/>
        <v>80</v>
      </c>
    </row>
    <row r="80" spans="1:23">
      <c r="A80" s="47" t="s">
        <v>141</v>
      </c>
      <c r="B80">
        <v>0.33</v>
      </c>
      <c r="C80">
        <v>0.33</v>
      </c>
      <c r="D80">
        <v>0.67</v>
      </c>
      <c r="E80">
        <v>0.33</v>
      </c>
      <c r="F80">
        <v>0.33</v>
      </c>
      <c r="G80">
        <v>1</v>
      </c>
      <c r="H80">
        <v>0.33</v>
      </c>
      <c r="I80">
        <v>-0.33</v>
      </c>
      <c r="J80">
        <v>0.33</v>
      </c>
      <c r="K80">
        <v>0.33</v>
      </c>
      <c r="L80">
        <v>0</v>
      </c>
      <c r="N80">
        <v>0.33</v>
      </c>
      <c r="O80">
        <f t="shared" si="27"/>
        <v>0.33166666666666672</v>
      </c>
      <c r="P80" s="2">
        <f t="shared" si="28"/>
        <v>0.33</v>
      </c>
      <c r="Q80">
        <f t="shared" si="29"/>
        <v>0.31751401782464905</v>
      </c>
      <c r="R80" s="2">
        <f t="shared" si="30"/>
        <v>0</v>
      </c>
      <c r="T80" s="10">
        <f t="shared" si="32"/>
        <v>0</v>
      </c>
      <c r="U80" s="16">
        <f t="shared" si="33"/>
        <v>10</v>
      </c>
      <c r="V80" s="10">
        <f t="shared" si="34"/>
        <v>2</v>
      </c>
      <c r="W80">
        <f t="shared" si="31"/>
        <v>104</v>
      </c>
    </row>
    <row r="81" spans="1:23">
      <c r="A81" s="47" t="s">
        <v>142</v>
      </c>
      <c r="B81">
        <v>0</v>
      </c>
      <c r="C81">
        <v>-0.67</v>
      </c>
      <c r="D81">
        <v>-0.33</v>
      </c>
      <c r="E81">
        <v>-0.67</v>
      </c>
      <c r="F81">
        <v>0</v>
      </c>
      <c r="G81">
        <v>-0.33</v>
      </c>
      <c r="H81">
        <v>0.33</v>
      </c>
      <c r="I81">
        <v>-0.33</v>
      </c>
      <c r="J81">
        <v>-0.67</v>
      </c>
      <c r="K81">
        <v>0.33</v>
      </c>
      <c r="L81">
        <v>-0.67</v>
      </c>
      <c r="N81">
        <v>0.33</v>
      </c>
      <c r="O81">
        <f t="shared" si="27"/>
        <v>-0.2233333333333333</v>
      </c>
      <c r="P81" s="2">
        <f t="shared" si="28"/>
        <v>-0.33</v>
      </c>
      <c r="Q81">
        <f t="shared" si="29"/>
        <v>0.41015148716570871</v>
      </c>
      <c r="R81" s="2">
        <f t="shared" si="30"/>
        <v>0.37625000000000003</v>
      </c>
      <c r="T81" s="10">
        <f t="shared" si="32"/>
        <v>4</v>
      </c>
      <c r="U81" s="16">
        <f t="shared" si="33"/>
        <v>8</v>
      </c>
      <c r="V81" s="10">
        <f t="shared" si="34"/>
        <v>0</v>
      </c>
      <c r="W81">
        <f t="shared" si="31"/>
        <v>80</v>
      </c>
    </row>
    <row r="82" spans="1:23">
      <c r="A82" s="47" t="s">
        <v>143</v>
      </c>
      <c r="B82">
        <v>1</v>
      </c>
      <c r="C82">
        <v>0.33</v>
      </c>
      <c r="D82">
        <v>1</v>
      </c>
      <c r="E82">
        <v>0.67</v>
      </c>
      <c r="F82">
        <v>0.33</v>
      </c>
      <c r="G82">
        <v>1</v>
      </c>
      <c r="H82">
        <v>0.67</v>
      </c>
      <c r="I82">
        <v>0.33</v>
      </c>
      <c r="J82">
        <v>0.67</v>
      </c>
      <c r="K82">
        <v>0.67</v>
      </c>
      <c r="L82">
        <v>0.33</v>
      </c>
      <c r="N82">
        <v>0.67</v>
      </c>
      <c r="O82">
        <f t="shared" si="27"/>
        <v>0.63916666666666666</v>
      </c>
      <c r="P82" s="2">
        <f t="shared" si="28"/>
        <v>0.67</v>
      </c>
      <c r="Q82">
        <f t="shared" si="29"/>
        <v>0.26589329142391421</v>
      </c>
      <c r="R82" s="2">
        <f t="shared" si="30"/>
        <v>0.21125000000000002</v>
      </c>
      <c r="T82" s="10">
        <f t="shared" si="32"/>
        <v>0</v>
      </c>
      <c r="U82" s="16">
        <f t="shared" si="33"/>
        <v>4</v>
      </c>
      <c r="V82" s="10">
        <f t="shared" si="34"/>
        <v>8</v>
      </c>
      <c r="W82">
        <f t="shared" si="31"/>
        <v>80</v>
      </c>
    </row>
    <row r="83" spans="1:23">
      <c r="A83" s="47" t="s">
        <v>144</v>
      </c>
      <c r="B83">
        <v>0.33</v>
      </c>
      <c r="C83">
        <v>-0.33</v>
      </c>
      <c r="D83">
        <v>0.67</v>
      </c>
      <c r="E83">
        <v>-1</v>
      </c>
      <c r="F83">
        <v>0.33</v>
      </c>
      <c r="G83">
        <v>0.33</v>
      </c>
      <c r="H83">
        <v>0.33</v>
      </c>
      <c r="I83">
        <v>-0.33</v>
      </c>
      <c r="J83">
        <v>0.33</v>
      </c>
      <c r="K83">
        <v>1</v>
      </c>
      <c r="L83">
        <v>0.67</v>
      </c>
      <c r="N83">
        <v>0.67</v>
      </c>
      <c r="O83">
        <f t="shared" si="27"/>
        <v>0.25</v>
      </c>
      <c r="P83" s="2">
        <f t="shared" si="28"/>
        <v>0.33</v>
      </c>
      <c r="Q83">
        <f t="shared" si="29"/>
        <v>0.55259717368408279</v>
      </c>
      <c r="R83" s="2">
        <f t="shared" si="30"/>
        <v>0.25250000000000006</v>
      </c>
      <c r="T83" s="10">
        <f t="shared" si="32"/>
        <v>1</v>
      </c>
      <c r="U83" s="16">
        <f t="shared" si="33"/>
        <v>7</v>
      </c>
      <c r="V83" s="10">
        <f t="shared" si="34"/>
        <v>4</v>
      </c>
      <c r="W83">
        <f t="shared" si="31"/>
        <v>66</v>
      </c>
    </row>
    <row r="84" spans="1:23">
      <c r="A84" s="47" t="s">
        <v>145</v>
      </c>
      <c r="B84">
        <v>0.33</v>
      </c>
      <c r="C84">
        <v>0.33</v>
      </c>
      <c r="D84">
        <v>1</v>
      </c>
      <c r="E84">
        <v>1</v>
      </c>
      <c r="F84">
        <v>0.33</v>
      </c>
      <c r="G84">
        <v>1</v>
      </c>
      <c r="H84">
        <v>0.33</v>
      </c>
      <c r="I84">
        <v>0.33</v>
      </c>
      <c r="J84">
        <v>1</v>
      </c>
      <c r="K84">
        <v>0.67</v>
      </c>
      <c r="L84">
        <v>1</v>
      </c>
      <c r="N84">
        <v>1</v>
      </c>
      <c r="O84">
        <f t="shared" si="27"/>
        <v>0.69333333333333336</v>
      </c>
      <c r="P84" s="2">
        <f t="shared" si="28"/>
        <v>0.83499999999999996</v>
      </c>
      <c r="Q84">
        <f t="shared" si="29"/>
        <v>0.33369374454957229</v>
      </c>
      <c r="R84" s="2">
        <f t="shared" si="30"/>
        <v>0.33499999999999996</v>
      </c>
      <c r="T84" s="10">
        <f t="shared" si="32"/>
        <v>0</v>
      </c>
      <c r="U84" s="16">
        <f t="shared" si="33"/>
        <v>5</v>
      </c>
      <c r="V84" s="10">
        <f t="shared" si="34"/>
        <v>7</v>
      </c>
      <c r="W84">
        <f t="shared" si="31"/>
        <v>74</v>
      </c>
    </row>
    <row r="85" spans="1:23">
      <c r="A85" s="47" t="s">
        <v>146</v>
      </c>
      <c r="B85">
        <v>-0.33</v>
      </c>
      <c r="C85">
        <v>0</v>
      </c>
      <c r="D85">
        <v>-0.67</v>
      </c>
      <c r="E85">
        <v>-1</v>
      </c>
      <c r="F85">
        <v>-0.67</v>
      </c>
      <c r="G85">
        <v>-0.67</v>
      </c>
      <c r="H85">
        <v>-1</v>
      </c>
      <c r="I85">
        <v>0.33</v>
      </c>
      <c r="J85">
        <v>-0.33</v>
      </c>
      <c r="K85">
        <v>0</v>
      </c>
      <c r="L85">
        <v>-0.33</v>
      </c>
      <c r="N85">
        <v>-0.67</v>
      </c>
      <c r="O85">
        <f t="shared" si="27"/>
        <v>-0.44500000000000001</v>
      </c>
      <c r="P85" s="2">
        <f t="shared" si="28"/>
        <v>-0.5</v>
      </c>
      <c r="Q85">
        <f t="shared" si="29"/>
        <v>0.41064251207987806</v>
      </c>
      <c r="R85" s="2">
        <f t="shared" si="30"/>
        <v>0.21125000000000002</v>
      </c>
      <c r="T85" s="10">
        <f t="shared" si="32"/>
        <v>6</v>
      </c>
      <c r="U85" s="16">
        <f t="shared" si="33"/>
        <v>6</v>
      </c>
      <c r="V85" s="10">
        <f t="shared" si="34"/>
        <v>0</v>
      </c>
      <c r="W85">
        <f t="shared" si="31"/>
        <v>72</v>
      </c>
    </row>
    <row r="86" spans="1:23">
      <c r="A86" s="47" t="s">
        <v>147</v>
      </c>
      <c r="B86">
        <v>-0.33</v>
      </c>
      <c r="C86">
        <v>0.33</v>
      </c>
      <c r="D86">
        <v>0.33</v>
      </c>
      <c r="E86">
        <v>0</v>
      </c>
      <c r="F86">
        <v>-0.67</v>
      </c>
      <c r="G86">
        <v>-0.67</v>
      </c>
      <c r="H86">
        <v>-0.67</v>
      </c>
      <c r="I86">
        <v>1</v>
      </c>
      <c r="J86">
        <v>0</v>
      </c>
      <c r="K86">
        <v>0</v>
      </c>
      <c r="L86">
        <v>0</v>
      </c>
      <c r="N86">
        <v>-0.33</v>
      </c>
      <c r="O86">
        <f t="shared" si="27"/>
        <v>-8.4166666666666681E-2</v>
      </c>
      <c r="P86" s="2">
        <f t="shared" si="28"/>
        <v>0</v>
      </c>
      <c r="Q86">
        <f t="shared" si="29"/>
        <v>0.49518515055818602</v>
      </c>
      <c r="R86" s="2">
        <f t="shared" si="30"/>
        <v>0.24875000000000003</v>
      </c>
      <c r="T86" s="10">
        <f t="shared" si="32"/>
        <v>3</v>
      </c>
      <c r="U86" s="16">
        <f t="shared" si="33"/>
        <v>8</v>
      </c>
      <c r="V86" s="10">
        <f t="shared" si="34"/>
        <v>1</v>
      </c>
      <c r="W86">
        <f t="shared" si="31"/>
        <v>74</v>
      </c>
    </row>
    <row r="87" spans="1:23">
      <c r="A87" s="47" t="s">
        <v>148</v>
      </c>
      <c r="B87">
        <v>-0.33</v>
      </c>
      <c r="C87">
        <v>0.67</v>
      </c>
      <c r="D87">
        <v>-0.33</v>
      </c>
      <c r="E87">
        <v>-1</v>
      </c>
      <c r="F87">
        <v>0</v>
      </c>
      <c r="G87">
        <v>-0.33</v>
      </c>
      <c r="H87">
        <v>-1</v>
      </c>
      <c r="I87">
        <v>0.67</v>
      </c>
      <c r="J87">
        <v>-0.33</v>
      </c>
      <c r="K87">
        <v>0</v>
      </c>
      <c r="L87">
        <v>-0.33</v>
      </c>
      <c r="N87">
        <v>0</v>
      </c>
      <c r="O87">
        <f t="shared" si="27"/>
        <v>-0.19250000000000003</v>
      </c>
      <c r="P87" s="2">
        <f t="shared" si="28"/>
        <v>-0.33</v>
      </c>
      <c r="Q87">
        <f t="shared" si="29"/>
        <v>0.52202620972166103</v>
      </c>
      <c r="R87" s="2">
        <f t="shared" si="30"/>
        <v>0.16500000000000001</v>
      </c>
      <c r="T87" s="10">
        <f t="shared" si="32"/>
        <v>2</v>
      </c>
      <c r="U87" s="16">
        <f t="shared" si="33"/>
        <v>8</v>
      </c>
      <c r="V87" s="10">
        <f t="shared" si="34"/>
        <v>2</v>
      </c>
      <c r="W87">
        <f t="shared" si="31"/>
        <v>72</v>
      </c>
    </row>
    <row r="88" spans="1:23">
      <c r="A88" s="47" t="s">
        <v>149</v>
      </c>
      <c r="B88">
        <v>-1</v>
      </c>
      <c r="C88">
        <v>-0.33</v>
      </c>
      <c r="D88">
        <v>-0.67</v>
      </c>
      <c r="E88">
        <v>-0.33</v>
      </c>
      <c r="F88">
        <v>0</v>
      </c>
      <c r="G88">
        <v>-1</v>
      </c>
      <c r="H88">
        <v>-0.33</v>
      </c>
      <c r="I88">
        <v>-0.67</v>
      </c>
      <c r="J88">
        <v>-1</v>
      </c>
      <c r="K88">
        <v>0</v>
      </c>
      <c r="L88">
        <v>0.33</v>
      </c>
      <c r="N88">
        <v>0</v>
      </c>
      <c r="O88">
        <f t="shared" si="27"/>
        <v>-0.41666666666666669</v>
      </c>
      <c r="P88" s="2">
        <f t="shared" si="28"/>
        <v>-0.33</v>
      </c>
      <c r="Q88">
        <f t="shared" si="29"/>
        <v>0.45227371706911651</v>
      </c>
      <c r="R88" s="2">
        <f t="shared" si="30"/>
        <v>0.37625000000000003</v>
      </c>
      <c r="T88" s="10">
        <f t="shared" si="32"/>
        <v>5</v>
      </c>
      <c r="U88" s="16">
        <f t="shared" si="33"/>
        <v>7</v>
      </c>
      <c r="V88" s="10">
        <f t="shared" si="34"/>
        <v>0</v>
      </c>
      <c r="W88">
        <f t="shared" si="31"/>
        <v>74</v>
      </c>
    </row>
    <row r="89" spans="1:23">
      <c r="A89" s="47" t="s">
        <v>150</v>
      </c>
      <c r="B89">
        <v>-0.33</v>
      </c>
      <c r="C89">
        <v>0</v>
      </c>
      <c r="D89">
        <v>-1</v>
      </c>
      <c r="E89">
        <v>-0.33</v>
      </c>
      <c r="F89">
        <v>0</v>
      </c>
      <c r="G89">
        <v>-1</v>
      </c>
      <c r="H89">
        <v>-1</v>
      </c>
      <c r="I89">
        <v>-0.67</v>
      </c>
      <c r="J89">
        <v>-1</v>
      </c>
      <c r="K89">
        <v>0</v>
      </c>
      <c r="L89">
        <v>-0.33</v>
      </c>
      <c r="N89">
        <v>-1</v>
      </c>
      <c r="O89">
        <f t="shared" si="27"/>
        <v>-0.55500000000000005</v>
      </c>
      <c r="P89" s="2">
        <f t="shared" si="28"/>
        <v>-0.5</v>
      </c>
      <c r="Q89">
        <f t="shared" si="29"/>
        <v>0.43477266787054675</v>
      </c>
      <c r="R89" s="2">
        <f t="shared" si="30"/>
        <v>0.37624999999999997</v>
      </c>
      <c r="T89" s="10">
        <f t="shared" si="32"/>
        <v>6</v>
      </c>
      <c r="U89" s="16">
        <f t="shared" si="33"/>
        <v>6</v>
      </c>
      <c r="V89" s="10">
        <f t="shared" si="34"/>
        <v>0</v>
      </c>
      <c r="W89">
        <f t="shared" si="31"/>
        <v>72</v>
      </c>
    </row>
    <row r="90" spans="1:23">
      <c r="A90" s="47" t="s">
        <v>151</v>
      </c>
      <c r="B90">
        <v>-0.33</v>
      </c>
      <c r="C90">
        <v>0</v>
      </c>
      <c r="D90">
        <v>-0.33</v>
      </c>
      <c r="E90">
        <v>-0.67</v>
      </c>
      <c r="F90">
        <v>-0.67</v>
      </c>
      <c r="G90">
        <v>0.33</v>
      </c>
      <c r="H90">
        <v>-1</v>
      </c>
      <c r="I90">
        <v>-0.67</v>
      </c>
      <c r="J90">
        <v>-0.33</v>
      </c>
      <c r="K90">
        <v>-0.33</v>
      </c>
      <c r="L90">
        <v>0</v>
      </c>
      <c r="N90">
        <v>-0.67</v>
      </c>
      <c r="O90">
        <f t="shared" si="27"/>
        <v>-0.38916666666666666</v>
      </c>
      <c r="P90" s="2">
        <f t="shared" si="28"/>
        <v>-0.33</v>
      </c>
      <c r="Q90">
        <f t="shared" si="29"/>
        <v>0.37205713963249681</v>
      </c>
      <c r="R90" s="2">
        <f t="shared" si="30"/>
        <v>0.21125000000000002</v>
      </c>
      <c r="T90" s="10">
        <f t="shared" si="32"/>
        <v>5</v>
      </c>
      <c r="U90" s="16">
        <f t="shared" si="33"/>
        <v>7</v>
      </c>
      <c r="V90" s="10">
        <f t="shared" si="34"/>
        <v>0</v>
      </c>
      <c r="W90">
        <f t="shared" si="31"/>
        <v>74</v>
      </c>
    </row>
    <row r="91" spans="1:23">
      <c r="A91" s="47" t="s">
        <v>152</v>
      </c>
      <c r="B91">
        <v>0</v>
      </c>
      <c r="C91">
        <v>0</v>
      </c>
      <c r="D91">
        <v>-0.33</v>
      </c>
      <c r="E91">
        <v>0</v>
      </c>
      <c r="F91">
        <v>0</v>
      </c>
      <c r="G91">
        <v>-0.67</v>
      </c>
      <c r="H91">
        <v>-1</v>
      </c>
      <c r="I91">
        <v>0.67</v>
      </c>
      <c r="J91">
        <v>-0.67</v>
      </c>
      <c r="K91">
        <v>-0.33</v>
      </c>
      <c r="L91">
        <v>0</v>
      </c>
      <c r="N91">
        <v>-0.67</v>
      </c>
      <c r="O91">
        <f t="shared" si="27"/>
        <v>-0.25</v>
      </c>
      <c r="P91" s="2">
        <f t="shared" si="28"/>
        <v>-0.16500000000000001</v>
      </c>
      <c r="Q91">
        <f t="shared" si="29"/>
        <v>0.45361176832577482</v>
      </c>
      <c r="R91" s="2">
        <f t="shared" si="30"/>
        <v>0.33500000000000002</v>
      </c>
      <c r="T91" s="10">
        <f t="shared" si="32"/>
        <v>4</v>
      </c>
      <c r="U91" s="16">
        <f t="shared" si="33"/>
        <v>7</v>
      </c>
      <c r="V91" s="10">
        <f t="shared" si="34"/>
        <v>1</v>
      </c>
      <c r="W91">
        <f t="shared" si="31"/>
        <v>66</v>
      </c>
    </row>
    <row r="92" spans="1:23">
      <c r="A92" s="47" t="s">
        <v>153</v>
      </c>
      <c r="B92">
        <v>-0.33</v>
      </c>
      <c r="C92">
        <v>-1</v>
      </c>
      <c r="D92">
        <v>0</v>
      </c>
      <c r="E92">
        <v>-1</v>
      </c>
      <c r="F92">
        <v>-1</v>
      </c>
      <c r="G92">
        <v>-0.67</v>
      </c>
      <c r="H92">
        <v>-1</v>
      </c>
      <c r="I92">
        <v>-0.67</v>
      </c>
      <c r="J92">
        <v>-1</v>
      </c>
      <c r="K92">
        <v>-0.33</v>
      </c>
      <c r="L92">
        <v>-0.33</v>
      </c>
      <c r="N92">
        <v>-1</v>
      </c>
      <c r="O92">
        <f t="shared" si="27"/>
        <v>-0.69416666666666671</v>
      </c>
      <c r="P92" s="2">
        <f t="shared" si="28"/>
        <v>-0.83499999999999996</v>
      </c>
      <c r="Q92">
        <f t="shared" si="29"/>
        <v>0.36207629365127247</v>
      </c>
      <c r="R92" s="2">
        <f t="shared" si="30"/>
        <v>0.33499999999999996</v>
      </c>
      <c r="T92" s="10">
        <f t="shared" si="32"/>
        <v>8</v>
      </c>
      <c r="U92" s="16">
        <f t="shared" si="33"/>
        <v>4</v>
      </c>
      <c r="V92" s="10">
        <f t="shared" si="34"/>
        <v>0</v>
      </c>
      <c r="W92">
        <f t="shared" si="31"/>
        <v>80</v>
      </c>
    </row>
    <row r="93" spans="1:23">
      <c r="A93" s="47" t="s">
        <v>154</v>
      </c>
      <c r="B93">
        <v>0</v>
      </c>
      <c r="C93">
        <v>0.33</v>
      </c>
      <c r="D93">
        <v>-0.67</v>
      </c>
      <c r="E93">
        <v>-0.67</v>
      </c>
      <c r="F93">
        <v>-0.67</v>
      </c>
      <c r="G93">
        <v>-1</v>
      </c>
      <c r="H93">
        <v>-1</v>
      </c>
      <c r="I93">
        <v>0.67</v>
      </c>
      <c r="J93">
        <v>-1</v>
      </c>
      <c r="K93">
        <v>0.33</v>
      </c>
      <c r="L93">
        <v>-0.33</v>
      </c>
      <c r="N93">
        <v>-1</v>
      </c>
      <c r="O93">
        <f t="shared" si="27"/>
        <v>-0.41749999999999998</v>
      </c>
      <c r="P93" s="2">
        <f t="shared" si="28"/>
        <v>-0.67</v>
      </c>
      <c r="Q93">
        <f t="shared" si="29"/>
        <v>0.60532673371118728</v>
      </c>
      <c r="R93" s="2">
        <f t="shared" si="30"/>
        <v>0.54125000000000001</v>
      </c>
      <c r="T93" s="10">
        <f t="shared" si="32"/>
        <v>7</v>
      </c>
      <c r="U93" s="16">
        <f t="shared" si="33"/>
        <v>4</v>
      </c>
      <c r="V93" s="10">
        <f t="shared" si="34"/>
        <v>1</v>
      </c>
      <c r="W93">
        <f t="shared" si="31"/>
        <v>66</v>
      </c>
    </row>
    <row r="94" spans="1:23">
      <c r="A94" s="47" t="s">
        <v>155</v>
      </c>
      <c r="B94">
        <v>-0.33</v>
      </c>
      <c r="C94">
        <v>0</v>
      </c>
      <c r="D94">
        <v>0.33</v>
      </c>
      <c r="E94">
        <v>-0.33</v>
      </c>
      <c r="F94">
        <v>-0.67</v>
      </c>
      <c r="G94">
        <v>0.33</v>
      </c>
      <c r="H94">
        <v>-1</v>
      </c>
      <c r="I94">
        <v>0.67</v>
      </c>
      <c r="J94">
        <v>0</v>
      </c>
      <c r="K94">
        <v>0</v>
      </c>
      <c r="L94">
        <v>0</v>
      </c>
      <c r="N94">
        <v>-0.33</v>
      </c>
      <c r="O94">
        <f t="shared" si="27"/>
        <v>-0.11083333333333333</v>
      </c>
      <c r="P94" s="2">
        <f t="shared" si="28"/>
        <v>0</v>
      </c>
      <c r="Q94">
        <f t="shared" si="29"/>
        <v>0.45675651626606839</v>
      </c>
      <c r="R94" s="2">
        <f t="shared" si="30"/>
        <v>0.20625000000000002</v>
      </c>
      <c r="T94" s="10">
        <f t="shared" si="32"/>
        <v>2</v>
      </c>
      <c r="U94" s="16">
        <f t="shared" si="33"/>
        <v>9</v>
      </c>
      <c r="V94" s="10">
        <f t="shared" si="34"/>
        <v>1</v>
      </c>
      <c r="W94">
        <f t="shared" si="31"/>
        <v>86</v>
      </c>
    </row>
    <row r="95" spans="1:23">
      <c r="A95" s="47" t="s">
        <v>156</v>
      </c>
      <c r="B95">
        <v>0</v>
      </c>
      <c r="C95">
        <v>0</v>
      </c>
      <c r="D95">
        <v>-1</v>
      </c>
      <c r="E95">
        <v>0</v>
      </c>
      <c r="F95">
        <v>0</v>
      </c>
      <c r="G95">
        <v>-1</v>
      </c>
      <c r="H95">
        <v>-1</v>
      </c>
      <c r="I95">
        <v>-0.33</v>
      </c>
      <c r="J95">
        <v>0</v>
      </c>
      <c r="K95">
        <v>0</v>
      </c>
      <c r="L95">
        <v>0</v>
      </c>
      <c r="N95">
        <v>-0.67</v>
      </c>
      <c r="O95">
        <f t="shared" si="27"/>
        <v>-0.33333333333333331</v>
      </c>
      <c r="P95" s="2">
        <f t="shared" si="28"/>
        <v>0</v>
      </c>
      <c r="Q95">
        <f t="shared" si="29"/>
        <v>0.44969349831217537</v>
      </c>
      <c r="R95" s="2">
        <f t="shared" si="30"/>
        <v>0.37625000000000003</v>
      </c>
      <c r="T95" s="10">
        <f t="shared" si="32"/>
        <v>4</v>
      </c>
      <c r="U95" s="16">
        <f t="shared" si="33"/>
        <v>8</v>
      </c>
      <c r="V95" s="10">
        <f t="shared" si="34"/>
        <v>0</v>
      </c>
      <c r="W95">
        <f t="shared" si="31"/>
        <v>80</v>
      </c>
    </row>
    <row r="96" spans="1:23">
      <c r="A96" s="47" t="s">
        <v>157</v>
      </c>
      <c r="B96">
        <v>0</v>
      </c>
      <c r="C96">
        <v>0</v>
      </c>
      <c r="D96">
        <v>0.33</v>
      </c>
      <c r="E96">
        <v>-0.33</v>
      </c>
      <c r="F96">
        <v>-0.33</v>
      </c>
      <c r="G96">
        <v>-1</v>
      </c>
      <c r="H96">
        <v>-1</v>
      </c>
      <c r="I96">
        <v>-0.67</v>
      </c>
      <c r="J96">
        <v>-0.67</v>
      </c>
      <c r="K96">
        <v>0</v>
      </c>
      <c r="L96">
        <v>0.33</v>
      </c>
      <c r="N96">
        <v>-1</v>
      </c>
      <c r="O96">
        <f t="shared" si="27"/>
        <v>-0.36166666666666664</v>
      </c>
      <c r="P96" s="2">
        <f t="shared" si="28"/>
        <v>-0.33</v>
      </c>
      <c r="Q96">
        <f t="shared" si="29"/>
        <v>0.50124995276958895</v>
      </c>
      <c r="R96" s="2">
        <f t="shared" si="30"/>
        <v>0.37625000000000003</v>
      </c>
      <c r="T96" s="10">
        <f t="shared" si="32"/>
        <v>5</v>
      </c>
      <c r="U96" s="16">
        <f t="shared" si="33"/>
        <v>7</v>
      </c>
      <c r="V96" s="10">
        <f t="shared" si="34"/>
        <v>0</v>
      </c>
      <c r="W96">
        <f t="shared" si="31"/>
        <v>74</v>
      </c>
    </row>
    <row r="97" spans="1:23">
      <c r="A97" s="47" t="s">
        <v>158</v>
      </c>
      <c r="B97">
        <v>0.33</v>
      </c>
      <c r="C97">
        <v>0</v>
      </c>
      <c r="D97">
        <v>0.67</v>
      </c>
      <c r="E97">
        <v>0.33</v>
      </c>
      <c r="F97">
        <v>0</v>
      </c>
      <c r="G97">
        <v>-0.67</v>
      </c>
      <c r="H97">
        <v>0.33</v>
      </c>
      <c r="I97">
        <v>-0.33</v>
      </c>
      <c r="J97">
        <v>0.33</v>
      </c>
      <c r="K97">
        <v>0.67</v>
      </c>
      <c r="L97">
        <v>0.33</v>
      </c>
      <c r="N97">
        <v>0.33</v>
      </c>
      <c r="O97">
        <f t="shared" si="27"/>
        <v>0.19333333333333336</v>
      </c>
      <c r="P97" s="2">
        <f t="shared" si="28"/>
        <v>0.33</v>
      </c>
      <c r="Q97">
        <f t="shared" si="29"/>
        <v>0.38852479348365293</v>
      </c>
      <c r="R97" s="2">
        <f t="shared" si="30"/>
        <v>0.16500000000000001</v>
      </c>
      <c r="T97" s="10">
        <f t="shared" si="32"/>
        <v>1</v>
      </c>
      <c r="U97" s="16">
        <f t="shared" si="33"/>
        <v>9</v>
      </c>
      <c r="V97" s="10">
        <f t="shared" si="34"/>
        <v>2</v>
      </c>
      <c r="W97">
        <f t="shared" si="31"/>
        <v>86</v>
      </c>
    </row>
    <row r="98" spans="1:23">
      <c r="A98" s="47" t="s">
        <v>159</v>
      </c>
      <c r="B98">
        <v>0</v>
      </c>
      <c r="C98">
        <v>0</v>
      </c>
      <c r="D98">
        <v>0.33</v>
      </c>
      <c r="E98">
        <v>0.33</v>
      </c>
      <c r="F98">
        <v>0</v>
      </c>
      <c r="G98">
        <v>-0.33</v>
      </c>
      <c r="H98">
        <v>-0.33</v>
      </c>
      <c r="I98">
        <v>0.67</v>
      </c>
      <c r="J98">
        <v>-0.67</v>
      </c>
      <c r="K98">
        <v>0</v>
      </c>
      <c r="L98">
        <v>0.67</v>
      </c>
      <c r="N98">
        <v>-0.33</v>
      </c>
      <c r="O98">
        <f t="shared" si="27"/>
        <v>2.8333333333333335E-2</v>
      </c>
      <c r="P98" s="2">
        <f t="shared" si="28"/>
        <v>0</v>
      </c>
      <c r="Q98">
        <f t="shared" si="29"/>
        <v>0.41358374623710153</v>
      </c>
      <c r="R98" s="2">
        <f t="shared" si="30"/>
        <v>0.33</v>
      </c>
      <c r="T98" s="10">
        <f t="shared" si="32"/>
        <v>1</v>
      </c>
      <c r="U98" s="16">
        <f t="shared" si="33"/>
        <v>9</v>
      </c>
      <c r="V98" s="10">
        <f t="shared" si="34"/>
        <v>2</v>
      </c>
      <c r="W98">
        <f t="shared" si="31"/>
        <v>86</v>
      </c>
    </row>
    <row r="99" spans="1:23">
      <c r="A99" s="47" t="s">
        <v>160</v>
      </c>
      <c r="B99">
        <v>0.67</v>
      </c>
      <c r="C99">
        <v>0</v>
      </c>
      <c r="D99">
        <v>0.33</v>
      </c>
      <c r="E99">
        <v>0.33</v>
      </c>
      <c r="F99">
        <v>0</v>
      </c>
      <c r="G99">
        <v>1</v>
      </c>
      <c r="H99">
        <v>-1</v>
      </c>
      <c r="I99">
        <v>1</v>
      </c>
      <c r="J99">
        <v>-0.33</v>
      </c>
      <c r="K99">
        <v>0</v>
      </c>
      <c r="L99">
        <v>0.67</v>
      </c>
      <c r="N99">
        <v>-0.67</v>
      </c>
      <c r="O99">
        <f t="shared" si="27"/>
        <v>0.16666666666666666</v>
      </c>
      <c r="P99" s="2">
        <f t="shared" si="28"/>
        <v>0.16500000000000001</v>
      </c>
      <c r="Q99">
        <f t="shared" si="29"/>
        <v>0.62813335777644808</v>
      </c>
      <c r="R99" s="2">
        <f t="shared" si="30"/>
        <v>0.37625000000000003</v>
      </c>
      <c r="T99" s="10">
        <f t="shared" si="32"/>
        <v>2</v>
      </c>
      <c r="U99" s="16">
        <f t="shared" si="33"/>
        <v>6</v>
      </c>
      <c r="V99" s="10">
        <f t="shared" si="34"/>
        <v>4</v>
      </c>
      <c r="W99">
        <f t="shared" si="31"/>
        <v>56</v>
      </c>
    </row>
    <row r="100" spans="1:23">
      <c r="A100" s="47" t="s">
        <v>161</v>
      </c>
      <c r="B100">
        <v>0</v>
      </c>
      <c r="C100">
        <v>-0.33</v>
      </c>
      <c r="D100">
        <v>0.33</v>
      </c>
      <c r="E100">
        <v>0.33</v>
      </c>
      <c r="F100">
        <v>0</v>
      </c>
      <c r="G100">
        <v>0.33</v>
      </c>
      <c r="H100">
        <v>-1</v>
      </c>
      <c r="I100">
        <v>-0.33</v>
      </c>
      <c r="J100">
        <v>-0.33</v>
      </c>
      <c r="K100">
        <v>0.33</v>
      </c>
      <c r="L100">
        <v>0.33</v>
      </c>
      <c r="N100">
        <v>-0.33</v>
      </c>
      <c r="O100">
        <f t="shared" si="27"/>
        <v>-5.5833333333333325E-2</v>
      </c>
      <c r="P100" s="2">
        <f t="shared" ref="P100:P133" si="35">MEDIAN(B100:N100)</f>
        <v>0</v>
      </c>
      <c r="Q100">
        <f t="shared" ref="Q100:Q133" si="36">STDEV(B100:N100)</f>
        <v>0.42024794268780585</v>
      </c>
      <c r="R100" s="2">
        <f t="shared" ref="R100:R133" si="37">(PERCENTILE(B100:N100,0.75)-PERCENTILE(B100:N100,0.25))/2</f>
        <v>0.33</v>
      </c>
      <c r="T100" s="10">
        <f t="shared" si="32"/>
        <v>1</v>
      </c>
      <c r="U100" s="16">
        <f t="shared" si="33"/>
        <v>11</v>
      </c>
      <c r="V100" s="10">
        <f t="shared" si="34"/>
        <v>0</v>
      </c>
      <c r="W100">
        <f t="shared" si="31"/>
        <v>122</v>
      </c>
    </row>
    <row r="101" spans="1:23">
      <c r="A101" s="47" t="s">
        <v>162</v>
      </c>
      <c r="B101">
        <v>0</v>
      </c>
      <c r="C101">
        <v>0.33</v>
      </c>
      <c r="D101">
        <v>0.67</v>
      </c>
      <c r="E101">
        <v>0.33</v>
      </c>
      <c r="F101">
        <v>0</v>
      </c>
      <c r="G101">
        <v>-0.33</v>
      </c>
      <c r="H101">
        <v>0.33</v>
      </c>
      <c r="I101">
        <v>0.67</v>
      </c>
      <c r="J101">
        <v>-0.33</v>
      </c>
      <c r="K101">
        <v>-0.33</v>
      </c>
      <c r="L101">
        <v>0.67</v>
      </c>
      <c r="N101">
        <v>0.33</v>
      </c>
      <c r="O101">
        <f t="shared" si="27"/>
        <v>0.19499999999999998</v>
      </c>
      <c r="P101" s="2">
        <f t="shared" si="35"/>
        <v>0.33</v>
      </c>
      <c r="Q101">
        <f t="shared" si="36"/>
        <v>0.38761508554938184</v>
      </c>
      <c r="R101" s="2">
        <f t="shared" si="37"/>
        <v>0.24875000000000003</v>
      </c>
      <c r="T101" s="10">
        <f t="shared" si="32"/>
        <v>0</v>
      </c>
      <c r="U101" s="16">
        <f t="shared" si="33"/>
        <v>9</v>
      </c>
      <c r="V101" s="10">
        <f t="shared" si="34"/>
        <v>3</v>
      </c>
      <c r="W101">
        <f t="shared" si="31"/>
        <v>90</v>
      </c>
    </row>
    <row r="102" spans="1:23">
      <c r="A102" s="47" t="s">
        <v>163</v>
      </c>
      <c r="B102">
        <v>0.33</v>
      </c>
      <c r="C102">
        <v>0</v>
      </c>
      <c r="D102">
        <v>0</v>
      </c>
      <c r="E102">
        <v>0.67</v>
      </c>
      <c r="F102">
        <v>0.33</v>
      </c>
      <c r="G102">
        <v>0.33</v>
      </c>
      <c r="H102">
        <v>0.33</v>
      </c>
      <c r="I102">
        <v>0</v>
      </c>
      <c r="J102">
        <v>-0.67</v>
      </c>
      <c r="K102">
        <v>0.33</v>
      </c>
      <c r="L102">
        <v>0.33</v>
      </c>
      <c r="N102">
        <v>0.33</v>
      </c>
      <c r="O102">
        <f t="shared" si="27"/>
        <v>0.19250000000000003</v>
      </c>
      <c r="P102" s="2">
        <f t="shared" si="35"/>
        <v>0.33</v>
      </c>
      <c r="Q102">
        <f t="shared" si="36"/>
        <v>0.3324051470994121</v>
      </c>
      <c r="R102" s="2">
        <f t="shared" si="37"/>
        <v>0.16500000000000001</v>
      </c>
      <c r="T102" s="10">
        <f t="shared" si="32"/>
        <v>1</v>
      </c>
      <c r="U102" s="16">
        <f t="shared" si="33"/>
        <v>10</v>
      </c>
      <c r="V102" s="10">
        <f t="shared" si="34"/>
        <v>1</v>
      </c>
      <c r="W102">
        <f t="shared" si="31"/>
        <v>102</v>
      </c>
    </row>
    <row r="103" spans="1:23">
      <c r="A103" s="47" t="s">
        <v>164</v>
      </c>
      <c r="B103">
        <v>0.67</v>
      </c>
      <c r="C103">
        <v>0</v>
      </c>
      <c r="D103">
        <v>0.33</v>
      </c>
      <c r="E103">
        <v>-0.67</v>
      </c>
      <c r="F103">
        <v>-0.33</v>
      </c>
      <c r="G103">
        <v>0.33</v>
      </c>
      <c r="H103">
        <v>-1</v>
      </c>
      <c r="I103">
        <v>0.67</v>
      </c>
      <c r="J103">
        <v>-0.67</v>
      </c>
      <c r="K103">
        <v>0</v>
      </c>
      <c r="L103">
        <v>0</v>
      </c>
      <c r="N103">
        <v>0.33</v>
      </c>
      <c r="O103">
        <f t="shared" si="27"/>
        <v>-2.8333333333333335E-2</v>
      </c>
      <c r="P103" s="2">
        <f t="shared" si="35"/>
        <v>0</v>
      </c>
      <c r="Q103">
        <f t="shared" si="36"/>
        <v>0.54117436835986332</v>
      </c>
      <c r="R103" s="2">
        <f t="shared" si="37"/>
        <v>0.37250000000000005</v>
      </c>
      <c r="T103" s="10">
        <f t="shared" si="32"/>
        <v>3</v>
      </c>
      <c r="U103" s="16">
        <f t="shared" si="33"/>
        <v>7</v>
      </c>
      <c r="V103" s="10">
        <f t="shared" si="34"/>
        <v>2</v>
      </c>
      <c r="W103">
        <f t="shared" si="31"/>
        <v>62</v>
      </c>
    </row>
    <row r="104" spans="1:23">
      <c r="A104" s="47" t="s">
        <v>165</v>
      </c>
      <c r="B104">
        <v>0.67</v>
      </c>
      <c r="C104">
        <v>0</v>
      </c>
      <c r="D104">
        <v>0.67</v>
      </c>
      <c r="E104">
        <v>0.67</v>
      </c>
      <c r="F104">
        <v>0.67</v>
      </c>
      <c r="G104">
        <v>0.33</v>
      </c>
      <c r="H104">
        <v>0.33</v>
      </c>
      <c r="I104">
        <v>0</v>
      </c>
      <c r="J104">
        <v>-0.33</v>
      </c>
      <c r="K104">
        <v>0.67</v>
      </c>
      <c r="L104">
        <v>0.33</v>
      </c>
      <c r="N104">
        <v>0</v>
      </c>
      <c r="O104">
        <f t="shared" si="27"/>
        <v>0.33416666666666667</v>
      </c>
      <c r="P104" s="2">
        <f t="shared" si="35"/>
        <v>0.33</v>
      </c>
      <c r="Q104">
        <f t="shared" si="36"/>
        <v>0.34903655274414347</v>
      </c>
      <c r="R104" s="2">
        <f t="shared" si="37"/>
        <v>0.33500000000000002</v>
      </c>
      <c r="T104" s="10">
        <f t="shared" si="32"/>
        <v>0</v>
      </c>
      <c r="U104" s="16">
        <f t="shared" si="33"/>
        <v>7</v>
      </c>
      <c r="V104" s="10">
        <f t="shared" si="34"/>
        <v>5</v>
      </c>
      <c r="W104">
        <f t="shared" si="31"/>
        <v>74</v>
      </c>
    </row>
    <row r="105" spans="1:23">
      <c r="A105" s="47" t="s">
        <v>166</v>
      </c>
      <c r="B105">
        <v>0.33</v>
      </c>
      <c r="C105">
        <v>0.67</v>
      </c>
      <c r="D105">
        <v>1</v>
      </c>
      <c r="E105">
        <v>0.67</v>
      </c>
      <c r="F105">
        <v>0</v>
      </c>
      <c r="G105">
        <v>0.33</v>
      </c>
      <c r="H105">
        <v>0.67</v>
      </c>
      <c r="I105">
        <v>0.33</v>
      </c>
      <c r="J105">
        <v>-0.67</v>
      </c>
      <c r="K105">
        <v>0.67</v>
      </c>
      <c r="L105">
        <v>0.67</v>
      </c>
      <c r="N105">
        <v>0.33</v>
      </c>
      <c r="O105">
        <f t="shared" si="27"/>
        <v>0.41666666666666669</v>
      </c>
      <c r="P105" s="2">
        <f t="shared" si="35"/>
        <v>0.5</v>
      </c>
      <c r="Q105">
        <f t="shared" si="36"/>
        <v>0.43124203989140147</v>
      </c>
      <c r="R105" s="2">
        <f t="shared" si="37"/>
        <v>0.17</v>
      </c>
      <c r="T105" s="10">
        <f t="shared" si="32"/>
        <v>1</v>
      </c>
      <c r="U105" s="16">
        <f t="shared" si="33"/>
        <v>5</v>
      </c>
      <c r="V105" s="10">
        <f t="shared" si="34"/>
        <v>6</v>
      </c>
      <c r="W105">
        <f t="shared" si="31"/>
        <v>62</v>
      </c>
    </row>
    <row r="106" spans="1:23">
      <c r="A106" s="47" t="s">
        <v>167</v>
      </c>
      <c r="B106">
        <v>0.33</v>
      </c>
      <c r="C106">
        <v>1</v>
      </c>
      <c r="D106">
        <v>0.67</v>
      </c>
      <c r="E106">
        <v>0.33</v>
      </c>
      <c r="F106">
        <v>0</v>
      </c>
      <c r="G106">
        <v>0.33</v>
      </c>
      <c r="H106">
        <v>0.33</v>
      </c>
      <c r="I106">
        <v>0</v>
      </c>
      <c r="J106">
        <v>0.33</v>
      </c>
      <c r="K106">
        <v>0.33</v>
      </c>
      <c r="L106">
        <v>0.67</v>
      </c>
      <c r="N106">
        <v>0.33</v>
      </c>
      <c r="O106">
        <f t="shared" si="27"/>
        <v>0.38750000000000001</v>
      </c>
      <c r="P106" s="2">
        <f t="shared" si="35"/>
        <v>0.33</v>
      </c>
      <c r="Q106">
        <f t="shared" si="36"/>
        <v>0.27932141798554327</v>
      </c>
      <c r="R106" s="2">
        <f t="shared" si="37"/>
        <v>4.250000000000001E-2</v>
      </c>
      <c r="T106" s="10">
        <f t="shared" si="32"/>
        <v>0</v>
      </c>
      <c r="U106" s="16">
        <f t="shared" si="33"/>
        <v>9</v>
      </c>
      <c r="V106" s="10">
        <f t="shared" si="34"/>
        <v>3</v>
      </c>
      <c r="W106">
        <f t="shared" si="31"/>
        <v>90</v>
      </c>
    </row>
    <row r="107" spans="1:23">
      <c r="A107" s="47" t="s">
        <v>168</v>
      </c>
      <c r="B107">
        <v>0.33</v>
      </c>
      <c r="C107">
        <v>0.33</v>
      </c>
      <c r="D107">
        <v>0.67</v>
      </c>
      <c r="E107">
        <v>1</v>
      </c>
      <c r="F107">
        <v>0.33</v>
      </c>
      <c r="G107">
        <v>1</v>
      </c>
      <c r="H107">
        <v>0.33</v>
      </c>
      <c r="I107">
        <v>0.67</v>
      </c>
      <c r="J107">
        <v>0.33</v>
      </c>
      <c r="K107">
        <v>0.67</v>
      </c>
      <c r="L107">
        <v>0.67</v>
      </c>
      <c r="N107">
        <v>0.33</v>
      </c>
      <c r="O107">
        <f t="shared" si="27"/>
        <v>0.55500000000000005</v>
      </c>
      <c r="P107" s="2">
        <f t="shared" si="35"/>
        <v>0.5</v>
      </c>
      <c r="Q107">
        <f t="shared" si="36"/>
        <v>0.26158607135563006</v>
      </c>
      <c r="R107" s="2">
        <f t="shared" si="37"/>
        <v>0.17</v>
      </c>
      <c r="T107" s="10">
        <f t="shared" si="32"/>
        <v>0</v>
      </c>
      <c r="U107" s="16">
        <f t="shared" si="33"/>
        <v>6</v>
      </c>
      <c r="V107" s="10">
        <f t="shared" si="34"/>
        <v>6</v>
      </c>
      <c r="W107">
        <f t="shared" si="31"/>
        <v>72</v>
      </c>
    </row>
    <row r="108" spans="1:23">
      <c r="A108" s="47" t="s">
        <v>169</v>
      </c>
      <c r="B108">
        <v>0.67</v>
      </c>
      <c r="C108">
        <v>0.33</v>
      </c>
      <c r="D108">
        <v>1</v>
      </c>
      <c r="E108">
        <v>1</v>
      </c>
      <c r="F108">
        <v>0.33</v>
      </c>
      <c r="G108">
        <v>1</v>
      </c>
      <c r="H108">
        <v>0.67</v>
      </c>
      <c r="I108">
        <v>-0.33</v>
      </c>
      <c r="J108">
        <v>0.67</v>
      </c>
      <c r="K108">
        <v>0.33</v>
      </c>
      <c r="L108">
        <v>1</v>
      </c>
      <c r="N108">
        <v>0.33</v>
      </c>
      <c r="O108">
        <f t="shared" si="27"/>
        <v>0.58333333333333337</v>
      </c>
      <c r="P108" s="2">
        <f t="shared" si="35"/>
        <v>0.67</v>
      </c>
      <c r="Q108">
        <f t="shared" si="36"/>
        <v>0.4054029047151923</v>
      </c>
      <c r="R108" s="2">
        <f t="shared" si="37"/>
        <v>0.33499999999999996</v>
      </c>
      <c r="T108" s="10">
        <f t="shared" si="32"/>
        <v>0</v>
      </c>
      <c r="U108" s="16">
        <f t="shared" si="33"/>
        <v>5</v>
      </c>
      <c r="V108" s="10">
        <f t="shared" si="34"/>
        <v>7</v>
      </c>
      <c r="W108">
        <f t="shared" si="31"/>
        <v>74</v>
      </c>
    </row>
    <row r="109" spans="1:23">
      <c r="A109" s="47" t="s">
        <v>170</v>
      </c>
      <c r="B109">
        <v>0.33</v>
      </c>
      <c r="C109">
        <v>0.33</v>
      </c>
      <c r="D109">
        <v>0.67</v>
      </c>
      <c r="E109">
        <v>1</v>
      </c>
      <c r="F109">
        <v>0.33</v>
      </c>
      <c r="G109">
        <v>1</v>
      </c>
      <c r="H109">
        <v>0.33</v>
      </c>
      <c r="I109">
        <v>0</v>
      </c>
      <c r="J109">
        <v>0</v>
      </c>
      <c r="K109">
        <v>0.67</v>
      </c>
      <c r="L109">
        <v>0.33</v>
      </c>
      <c r="N109">
        <v>0.33</v>
      </c>
      <c r="O109">
        <f t="shared" si="27"/>
        <v>0.44333333333333336</v>
      </c>
      <c r="P109" s="2">
        <f t="shared" si="35"/>
        <v>0.33</v>
      </c>
      <c r="Q109">
        <f t="shared" si="36"/>
        <v>0.32927836616492506</v>
      </c>
      <c r="R109" s="2">
        <f t="shared" si="37"/>
        <v>0.17</v>
      </c>
      <c r="T109" s="10">
        <f t="shared" si="32"/>
        <v>0</v>
      </c>
      <c r="U109" s="16">
        <f t="shared" si="33"/>
        <v>8</v>
      </c>
      <c r="V109" s="10">
        <f t="shared" si="34"/>
        <v>4</v>
      </c>
      <c r="W109">
        <f t="shared" si="31"/>
        <v>80</v>
      </c>
    </row>
    <row r="110" spans="1:23">
      <c r="A110" s="47" t="s">
        <v>171</v>
      </c>
      <c r="B110">
        <v>0.33</v>
      </c>
      <c r="C110">
        <v>0</v>
      </c>
      <c r="D110">
        <v>0.67</v>
      </c>
      <c r="E110">
        <v>0.33</v>
      </c>
      <c r="F110">
        <v>0.33</v>
      </c>
      <c r="G110">
        <v>0.33</v>
      </c>
      <c r="H110">
        <v>0.33</v>
      </c>
      <c r="I110">
        <v>0.33</v>
      </c>
      <c r="J110">
        <v>-0.67</v>
      </c>
      <c r="K110">
        <v>0.33</v>
      </c>
      <c r="L110">
        <v>1</v>
      </c>
      <c r="N110">
        <v>-0.33</v>
      </c>
      <c r="O110">
        <f t="shared" si="27"/>
        <v>0.24833333333333338</v>
      </c>
      <c r="P110" s="2">
        <f t="shared" si="35"/>
        <v>0.33</v>
      </c>
      <c r="Q110">
        <f t="shared" si="36"/>
        <v>0.42947818937812793</v>
      </c>
      <c r="R110" s="2">
        <f t="shared" si="37"/>
        <v>4.1250000000000009E-2</v>
      </c>
      <c r="T110" s="10">
        <f t="shared" si="32"/>
        <v>1</v>
      </c>
      <c r="U110" s="16">
        <f t="shared" si="33"/>
        <v>9</v>
      </c>
      <c r="V110" s="10">
        <f t="shared" si="34"/>
        <v>2</v>
      </c>
      <c r="W110">
        <f t="shared" si="31"/>
        <v>86</v>
      </c>
    </row>
    <row r="111" spans="1:23">
      <c r="A111" s="47" t="s">
        <v>172</v>
      </c>
      <c r="B111">
        <v>0.33</v>
      </c>
      <c r="C111">
        <v>0</v>
      </c>
      <c r="D111">
        <v>0.67</v>
      </c>
      <c r="E111">
        <v>0.33</v>
      </c>
      <c r="F111">
        <v>0.33</v>
      </c>
      <c r="G111">
        <v>1</v>
      </c>
      <c r="H111">
        <v>0.67</v>
      </c>
      <c r="I111">
        <v>0.67</v>
      </c>
      <c r="J111">
        <v>-0.67</v>
      </c>
      <c r="K111">
        <v>0.33</v>
      </c>
      <c r="L111">
        <v>0.33</v>
      </c>
      <c r="N111">
        <v>1</v>
      </c>
      <c r="O111">
        <f t="shared" si="27"/>
        <v>0.41583333333333333</v>
      </c>
      <c r="P111" s="2">
        <f t="shared" si="35"/>
        <v>0.33</v>
      </c>
      <c r="Q111">
        <f t="shared" si="36"/>
        <v>0.45378125153252452</v>
      </c>
      <c r="R111" s="2">
        <f t="shared" si="37"/>
        <v>0.17</v>
      </c>
      <c r="T111" s="10">
        <f t="shared" si="32"/>
        <v>1</v>
      </c>
      <c r="U111" s="16">
        <f t="shared" si="33"/>
        <v>6</v>
      </c>
      <c r="V111" s="10">
        <f t="shared" si="34"/>
        <v>5</v>
      </c>
      <c r="W111">
        <f t="shared" si="31"/>
        <v>62</v>
      </c>
    </row>
    <row r="112" spans="1:23">
      <c r="A112" s="47" t="s">
        <v>173</v>
      </c>
      <c r="B112">
        <v>0.33</v>
      </c>
      <c r="C112">
        <v>0</v>
      </c>
      <c r="D112">
        <v>1</v>
      </c>
      <c r="E112">
        <v>0.67</v>
      </c>
      <c r="F112">
        <v>0.33</v>
      </c>
      <c r="G112">
        <v>0.33</v>
      </c>
      <c r="H112">
        <v>0.67</v>
      </c>
      <c r="I112">
        <v>0</v>
      </c>
      <c r="J112">
        <v>-0.67</v>
      </c>
      <c r="K112">
        <v>0.33</v>
      </c>
      <c r="L112">
        <v>0.67</v>
      </c>
      <c r="N112">
        <v>0.33</v>
      </c>
      <c r="O112">
        <f t="shared" si="27"/>
        <v>0.33250000000000002</v>
      </c>
      <c r="P112" s="2">
        <f t="shared" si="35"/>
        <v>0.33</v>
      </c>
      <c r="Q112">
        <f t="shared" si="36"/>
        <v>0.42783014896525984</v>
      </c>
      <c r="R112" s="2">
        <f t="shared" si="37"/>
        <v>0.21125000000000002</v>
      </c>
      <c r="T112" s="10">
        <f t="shared" si="32"/>
        <v>1</v>
      </c>
      <c r="U112" s="16">
        <f t="shared" si="33"/>
        <v>7</v>
      </c>
      <c r="V112" s="10">
        <f t="shared" si="34"/>
        <v>4</v>
      </c>
      <c r="W112">
        <f t="shared" si="31"/>
        <v>66</v>
      </c>
    </row>
    <row r="113" spans="1:23">
      <c r="A113" s="47" t="s">
        <v>174</v>
      </c>
      <c r="B113">
        <v>0.33</v>
      </c>
      <c r="C113">
        <v>0</v>
      </c>
      <c r="D113">
        <v>1</v>
      </c>
      <c r="E113">
        <v>1</v>
      </c>
      <c r="F113">
        <v>0.33</v>
      </c>
      <c r="G113">
        <v>1</v>
      </c>
      <c r="H113">
        <v>0.33</v>
      </c>
      <c r="I113">
        <v>0.67</v>
      </c>
      <c r="J113">
        <v>0.67</v>
      </c>
      <c r="K113">
        <v>0.67</v>
      </c>
      <c r="L113">
        <v>1</v>
      </c>
      <c r="N113">
        <v>0.33</v>
      </c>
      <c r="O113">
        <f t="shared" si="27"/>
        <v>0.61083333333333334</v>
      </c>
      <c r="P113" s="2">
        <f t="shared" si="35"/>
        <v>0.67</v>
      </c>
      <c r="Q113">
        <f t="shared" si="36"/>
        <v>0.3444220015497198</v>
      </c>
      <c r="R113" s="2">
        <f t="shared" si="37"/>
        <v>0.33499999999999996</v>
      </c>
      <c r="T113" s="10">
        <f t="shared" si="32"/>
        <v>0</v>
      </c>
      <c r="U113" s="16">
        <f t="shared" si="33"/>
        <v>5</v>
      </c>
      <c r="V113" s="10">
        <f t="shared" si="34"/>
        <v>7</v>
      </c>
      <c r="W113">
        <f t="shared" si="31"/>
        <v>74</v>
      </c>
    </row>
    <row r="114" spans="1:23">
      <c r="A114" s="47" t="s">
        <v>175</v>
      </c>
      <c r="B114">
        <v>0.33</v>
      </c>
      <c r="C114">
        <v>0.67</v>
      </c>
      <c r="D114">
        <v>1</v>
      </c>
      <c r="E114">
        <v>1</v>
      </c>
      <c r="F114">
        <v>0.33</v>
      </c>
      <c r="G114">
        <v>1</v>
      </c>
      <c r="H114">
        <v>0.67</v>
      </c>
      <c r="I114">
        <v>0</v>
      </c>
      <c r="J114">
        <v>1</v>
      </c>
      <c r="K114">
        <v>0.67</v>
      </c>
      <c r="L114">
        <v>0.67</v>
      </c>
      <c r="N114">
        <v>0.33</v>
      </c>
      <c r="O114">
        <f t="shared" si="27"/>
        <v>0.63916666666666666</v>
      </c>
      <c r="P114" s="2">
        <f t="shared" si="35"/>
        <v>0.67</v>
      </c>
      <c r="Q114">
        <f t="shared" si="36"/>
        <v>0.33301537866026931</v>
      </c>
      <c r="R114" s="2">
        <f t="shared" si="37"/>
        <v>0.33499999999999996</v>
      </c>
      <c r="T114" s="10">
        <f t="shared" si="32"/>
        <v>0</v>
      </c>
      <c r="U114" s="16">
        <f t="shared" si="33"/>
        <v>4</v>
      </c>
      <c r="V114" s="10">
        <f t="shared" si="34"/>
        <v>8</v>
      </c>
      <c r="W114">
        <f t="shared" si="31"/>
        <v>80</v>
      </c>
    </row>
    <row r="115" spans="1:23">
      <c r="A115" s="47" t="s">
        <v>176</v>
      </c>
      <c r="B115">
        <v>0.33</v>
      </c>
      <c r="C115">
        <v>0</v>
      </c>
      <c r="D115">
        <v>0.67</v>
      </c>
      <c r="E115">
        <v>0.67</v>
      </c>
      <c r="F115">
        <v>0.33</v>
      </c>
      <c r="G115">
        <v>1</v>
      </c>
      <c r="H115">
        <v>0</v>
      </c>
      <c r="I115">
        <v>-0.33</v>
      </c>
      <c r="J115">
        <v>0</v>
      </c>
      <c r="K115">
        <v>0.67</v>
      </c>
      <c r="L115">
        <v>0.67</v>
      </c>
      <c r="N115">
        <v>0.33</v>
      </c>
      <c r="O115">
        <f t="shared" si="27"/>
        <v>0.36166666666666664</v>
      </c>
      <c r="P115" s="2">
        <f t="shared" si="35"/>
        <v>0.33</v>
      </c>
      <c r="Q115">
        <f t="shared" si="36"/>
        <v>0.38865346409303397</v>
      </c>
      <c r="R115" s="2">
        <f t="shared" si="37"/>
        <v>0.33500000000000002</v>
      </c>
      <c r="T115" s="10">
        <f t="shared" si="32"/>
        <v>0</v>
      </c>
      <c r="U115" s="16">
        <f t="shared" si="33"/>
        <v>7</v>
      </c>
      <c r="V115" s="10">
        <f t="shared" si="34"/>
        <v>5</v>
      </c>
      <c r="W115">
        <f t="shared" si="31"/>
        <v>74</v>
      </c>
    </row>
    <row r="116" spans="1:23">
      <c r="A116" s="47" t="s">
        <v>177</v>
      </c>
      <c r="B116">
        <v>0.33</v>
      </c>
      <c r="C116">
        <v>0.33</v>
      </c>
      <c r="D116">
        <v>1</v>
      </c>
      <c r="E116">
        <v>1</v>
      </c>
      <c r="F116">
        <v>0.67</v>
      </c>
      <c r="G116">
        <v>1</v>
      </c>
      <c r="H116">
        <v>0.33</v>
      </c>
      <c r="I116">
        <v>0.33</v>
      </c>
      <c r="J116">
        <v>1</v>
      </c>
      <c r="K116">
        <v>1</v>
      </c>
      <c r="L116">
        <v>0.67</v>
      </c>
      <c r="N116">
        <v>0.33</v>
      </c>
      <c r="O116">
        <f t="shared" si="27"/>
        <v>0.66583333333333339</v>
      </c>
      <c r="P116" s="2">
        <f t="shared" si="35"/>
        <v>0.67</v>
      </c>
      <c r="Q116">
        <f t="shared" si="36"/>
        <v>0.31941589683595151</v>
      </c>
      <c r="R116" s="2">
        <f t="shared" si="37"/>
        <v>0.33499999999999996</v>
      </c>
      <c r="T116" s="10">
        <f t="shared" si="32"/>
        <v>0</v>
      </c>
      <c r="U116" s="16">
        <f t="shared" si="33"/>
        <v>5</v>
      </c>
      <c r="V116" s="10">
        <f t="shared" si="34"/>
        <v>7</v>
      </c>
      <c r="W116">
        <f t="shared" si="31"/>
        <v>74</v>
      </c>
    </row>
    <row r="117" spans="1:23">
      <c r="A117" s="47" t="s">
        <v>178</v>
      </c>
      <c r="B117">
        <v>0.67</v>
      </c>
      <c r="C117">
        <v>0.33</v>
      </c>
      <c r="D117">
        <v>0.67</v>
      </c>
      <c r="E117">
        <v>1</v>
      </c>
      <c r="F117">
        <v>0.33</v>
      </c>
      <c r="G117">
        <v>1</v>
      </c>
      <c r="H117">
        <v>0.67</v>
      </c>
      <c r="I117">
        <v>-0.33</v>
      </c>
      <c r="J117">
        <v>-1</v>
      </c>
      <c r="K117">
        <v>0.33</v>
      </c>
      <c r="L117">
        <v>0.67</v>
      </c>
      <c r="N117">
        <v>0.67</v>
      </c>
      <c r="O117">
        <f t="shared" si="27"/>
        <v>0.41749999999999998</v>
      </c>
      <c r="P117" s="2">
        <f t="shared" si="35"/>
        <v>0.67</v>
      </c>
      <c r="Q117">
        <f t="shared" si="36"/>
        <v>0.57115711896592403</v>
      </c>
      <c r="R117" s="2">
        <f t="shared" si="37"/>
        <v>0.17</v>
      </c>
      <c r="T117" s="10">
        <f t="shared" si="32"/>
        <v>1</v>
      </c>
      <c r="U117" s="16">
        <f t="shared" si="33"/>
        <v>4</v>
      </c>
      <c r="V117" s="10">
        <f t="shared" si="34"/>
        <v>7</v>
      </c>
      <c r="W117">
        <f t="shared" si="31"/>
        <v>66</v>
      </c>
    </row>
    <row r="118" spans="1:23">
      <c r="A118" s="47" t="s">
        <v>179</v>
      </c>
      <c r="B118">
        <v>0.33</v>
      </c>
      <c r="C118">
        <v>-0.33</v>
      </c>
      <c r="D118">
        <v>1</v>
      </c>
      <c r="E118">
        <v>0.67</v>
      </c>
      <c r="F118">
        <v>1</v>
      </c>
      <c r="G118">
        <v>1</v>
      </c>
      <c r="H118">
        <v>0.33</v>
      </c>
      <c r="I118">
        <v>0.67</v>
      </c>
      <c r="J118">
        <v>0.33</v>
      </c>
      <c r="K118">
        <v>0.67</v>
      </c>
      <c r="L118">
        <v>1</v>
      </c>
      <c r="N118">
        <v>0.67</v>
      </c>
      <c r="O118">
        <f t="shared" si="27"/>
        <v>0.61166666666666669</v>
      </c>
      <c r="P118" s="2">
        <f t="shared" si="35"/>
        <v>0.67</v>
      </c>
      <c r="Q118">
        <f t="shared" si="36"/>
        <v>0.39789978942472759</v>
      </c>
      <c r="R118" s="2">
        <f t="shared" si="37"/>
        <v>0.33499999999999996</v>
      </c>
      <c r="T118" s="10">
        <f t="shared" si="32"/>
        <v>0</v>
      </c>
      <c r="U118" s="16">
        <f t="shared" si="33"/>
        <v>4</v>
      </c>
      <c r="V118" s="10">
        <f t="shared" si="34"/>
        <v>8</v>
      </c>
      <c r="W118">
        <f t="shared" si="31"/>
        <v>80</v>
      </c>
    </row>
    <row r="119" spans="1:23">
      <c r="A119" s="47" t="s">
        <v>180</v>
      </c>
      <c r="B119">
        <v>0</v>
      </c>
      <c r="C119">
        <v>0</v>
      </c>
      <c r="D119">
        <v>1</v>
      </c>
      <c r="E119">
        <v>0</v>
      </c>
      <c r="F119">
        <v>0.67</v>
      </c>
      <c r="G119">
        <v>0.67</v>
      </c>
      <c r="H119">
        <v>-0.33</v>
      </c>
      <c r="I119">
        <v>0</v>
      </c>
      <c r="J119">
        <v>-0.33</v>
      </c>
      <c r="K119">
        <v>0.67</v>
      </c>
      <c r="L119">
        <v>0</v>
      </c>
      <c r="N119">
        <v>0.33</v>
      </c>
      <c r="O119">
        <f t="shared" si="27"/>
        <v>0.2233333333333333</v>
      </c>
      <c r="P119" s="2">
        <f t="shared" si="35"/>
        <v>0</v>
      </c>
      <c r="Q119">
        <f t="shared" si="36"/>
        <v>0.43430892510313729</v>
      </c>
      <c r="R119" s="2">
        <f t="shared" si="37"/>
        <v>0.33500000000000002</v>
      </c>
      <c r="T119" s="10">
        <f t="shared" si="32"/>
        <v>0</v>
      </c>
      <c r="U119" s="16">
        <f t="shared" si="33"/>
        <v>8</v>
      </c>
      <c r="V119" s="10">
        <f t="shared" si="34"/>
        <v>4</v>
      </c>
      <c r="W119">
        <f t="shared" si="31"/>
        <v>80</v>
      </c>
    </row>
    <row r="120" spans="1:23">
      <c r="A120" s="47" t="s">
        <v>181</v>
      </c>
      <c r="B120">
        <v>-0.33</v>
      </c>
      <c r="C120">
        <v>-1</v>
      </c>
      <c r="D120">
        <v>1</v>
      </c>
      <c r="E120">
        <v>-0.33</v>
      </c>
      <c r="F120">
        <v>-0.33</v>
      </c>
      <c r="G120">
        <v>0.33</v>
      </c>
      <c r="H120">
        <v>-0.67</v>
      </c>
      <c r="I120">
        <v>0.67</v>
      </c>
      <c r="J120">
        <v>-0.67</v>
      </c>
      <c r="K120">
        <v>-0.33</v>
      </c>
      <c r="L120">
        <v>0.33</v>
      </c>
      <c r="N120">
        <v>0</v>
      </c>
      <c r="O120">
        <f t="shared" si="27"/>
        <v>-0.11083333333333334</v>
      </c>
      <c r="P120" s="2">
        <f t="shared" si="35"/>
        <v>-0.33</v>
      </c>
      <c r="Q120">
        <f t="shared" si="36"/>
        <v>0.59181474886124386</v>
      </c>
      <c r="R120" s="2">
        <f t="shared" si="37"/>
        <v>0.37250000000000005</v>
      </c>
      <c r="T120" s="10">
        <f t="shared" si="32"/>
        <v>3</v>
      </c>
      <c r="U120" s="16">
        <f t="shared" si="33"/>
        <v>7</v>
      </c>
      <c r="V120" s="10">
        <f t="shared" si="34"/>
        <v>2</v>
      </c>
      <c r="W120">
        <f t="shared" si="31"/>
        <v>62</v>
      </c>
    </row>
    <row r="121" spans="1:23">
      <c r="A121" s="47" t="s">
        <v>182</v>
      </c>
      <c r="B121">
        <v>0</v>
      </c>
      <c r="C121">
        <v>0</v>
      </c>
      <c r="D121">
        <v>0.33</v>
      </c>
      <c r="E121">
        <v>0.67</v>
      </c>
      <c r="F121">
        <v>0</v>
      </c>
      <c r="G121">
        <v>-0.67</v>
      </c>
      <c r="H121">
        <v>0.33</v>
      </c>
      <c r="I121">
        <v>0.67</v>
      </c>
      <c r="J121">
        <v>0</v>
      </c>
      <c r="K121">
        <v>0</v>
      </c>
      <c r="L121">
        <v>0</v>
      </c>
      <c r="N121">
        <v>0.33</v>
      </c>
      <c r="O121">
        <f t="shared" si="27"/>
        <v>0.13833333333333334</v>
      </c>
      <c r="P121" s="2">
        <f t="shared" si="35"/>
        <v>0</v>
      </c>
      <c r="Q121">
        <f t="shared" si="36"/>
        <v>0.36228650975645665</v>
      </c>
      <c r="R121" s="2">
        <f t="shared" si="37"/>
        <v>0.16500000000000001</v>
      </c>
      <c r="T121" s="10">
        <f t="shared" si="32"/>
        <v>1</v>
      </c>
      <c r="U121" s="16">
        <f t="shared" si="33"/>
        <v>9</v>
      </c>
      <c r="V121" s="10">
        <f t="shared" si="34"/>
        <v>2</v>
      </c>
      <c r="W121">
        <f t="shared" si="31"/>
        <v>86</v>
      </c>
    </row>
    <row r="122" spans="1:23">
      <c r="A122" s="47" t="s">
        <v>183</v>
      </c>
      <c r="B122">
        <v>0</v>
      </c>
      <c r="C122">
        <v>0</v>
      </c>
      <c r="D122">
        <v>0.67</v>
      </c>
      <c r="E122">
        <v>-0.33</v>
      </c>
      <c r="F122">
        <v>0</v>
      </c>
      <c r="G122">
        <v>0</v>
      </c>
      <c r="H122">
        <v>0.33</v>
      </c>
      <c r="I122">
        <v>1</v>
      </c>
      <c r="J122">
        <v>-0.33</v>
      </c>
      <c r="K122">
        <v>0.33</v>
      </c>
      <c r="L122">
        <v>0.33</v>
      </c>
      <c r="N122">
        <v>0</v>
      </c>
      <c r="O122">
        <f t="shared" si="27"/>
        <v>0.16666666666666666</v>
      </c>
      <c r="P122" s="2">
        <f t="shared" si="35"/>
        <v>0</v>
      </c>
      <c r="Q122">
        <f t="shared" si="36"/>
        <v>0.3884779936047234</v>
      </c>
      <c r="R122" s="2">
        <f t="shared" si="37"/>
        <v>0.16500000000000001</v>
      </c>
      <c r="T122" s="10">
        <f t="shared" si="32"/>
        <v>0</v>
      </c>
      <c r="U122" s="16">
        <f t="shared" si="33"/>
        <v>10</v>
      </c>
      <c r="V122" s="10">
        <f t="shared" si="34"/>
        <v>2</v>
      </c>
      <c r="W122">
        <f t="shared" si="31"/>
        <v>104</v>
      </c>
    </row>
    <row r="123" spans="1:23">
      <c r="A123" s="47" t="s">
        <v>184</v>
      </c>
      <c r="B123">
        <v>-0.67</v>
      </c>
      <c r="C123">
        <v>0</v>
      </c>
      <c r="D123">
        <v>0.33</v>
      </c>
      <c r="E123">
        <v>0</v>
      </c>
      <c r="F123">
        <v>0</v>
      </c>
      <c r="G123">
        <v>0.67</v>
      </c>
      <c r="H123">
        <v>-0.67</v>
      </c>
      <c r="I123">
        <v>0.67</v>
      </c>
      <c r="J123">
        <v>0</v>
      </c>
      <c r="K123">
        <v>0</v>
      </c>
      <c r="L123">
        <v>0</v>
      </c>
      <c r="N123">
        <v>-0.33</v>
      </c>
      <c r="O123">
        <f t="shared" si="27"/>
        <v>0</v>
      </c>
      <c r="P123" s="2">
        <f t="shared" si="35"/>
        <v>0</v>
      </c>
      <c r="Q123">
        <f t="shared" si="36"/>
        <v>0.42782749284771737</v>
      </c>
      <c r="R123" s="2">
        <f t="shared" si="37"/>
        <v>8.2500000000000018E-2</v>
      </c>
      <c r="T123" s="10">
        <f t="shared" si="32"/>
        <v>2</v>
      </c>
      <c r="U123" s="16">
        <f t="shared" si="33"/>
        <v>8</v>
      </c>
      <c r="V123" s="10">
        <f t="shared" si="34"/>
        <v>2</v>
      </c>
      <c r="W123">
        <f t="shared" si="31"/>
        <v>72</v>
      </c>
    </row>
    <row r="124" spans="1:23">
      <c r="A124" s="47" t="s">
        <v>185</v>
      </c>
      <c r="B124">
        <v>0</v>
      </c>
      <c r="C124">
        <v>0</v>
      </c>
      <c r="D124">
        <v>0.67</v>
      </c>
      <c r="E124">
        <v>0.33</v>
      </c>
      <c r="F124">
        <v>0</v>
      </c>
      <c r="G124">
        <v>0.33</v>
      </c>
      <c r="H124">
        <v>-0.33</v>
      </c>
      <c r="I124">
        <v>1</v>
      </c>
      <c r="J124">
        <v>0</v>
      </c>
      <c r="K124">
        <v>0</v>
      </c>
      <c r="L124">
        <v>0.33</v>
      </c>
      <c r="N124">
        <v>-0.33</v>
      </c>
      <c r="O124">
        <f t="shared" si="27"/>
        <v>0.16666666666666666</v>
      </c>
      <c r="P124" s="2">
        <f t="shared" si="35"/>
        <v>0</v>
      </c>
      <c r="Q124">
        <f t="shared" si="36"/>
        <v>0.3884779936047234</v>
      </c>
      <c r="R124" s="2">
        <f t="shared" si="37"/>
        <v>0.16500000000000001</v>
      </c>
      <c r="T124" s="10">
        <f t="shared" si="32"/>
        <v>0</v>
      </c>
      <c r="U124" s="16">
        <f t="shared" si="33"/>
        <v>10</v>
      </c>
      <c r="V124" s="10">
        <f t="shared" si="34"/>
        <v>2</v>
      </c>
      <c r="W124">
        <f t="shared" si="31"/>
        <v>104</v>
      </c>
    </row>
    <row r="125" spans="1:23">
      <c r="A125" s="47" t="s">
        <v>186</v>
      </c>
      <c r="B125">
        <v>0</v>
      </c>
      <c r="C125">
        <v>0.33</v>
      </c>
      <c r="D125">
        <v>1</v>
      </c>
      <c r="E125">
        <v>-0.67</v>
      </c>
      <c r="F125">
        <v>0.33</v>
      </c>
      <c r="G125">
        <v>0.33</v>
      </c>
      <c r="H125">
        <v>-0.33</v>
      </c>
      <c r="I125">
        <v>1</v>
      </c>
      <c r="J125">
        <v>0.33</v>
      </c>
      <c r="K125">
        <v>0.33</v>
      </c>
      <c r="L125">
        <v>0.33</v>
      </c>
      <c r="N125">
        <v>0</v>
      </c>
      <c r="O125">
        <f t="shared" si="27"/>
        <v>0.24833333333333332</v>
      </c>
      <c r="P125" s="2">
        <f t="shared" si="35"/>
        <v>0.33</v>
      </c>
      <c r="Q125">
        <f t="shared" si="36"/>
        <v>0.47397417139704479</v>
      </c>
      <c r="R125" s="2">
        <f t="shared" si="37"/>
        <v>0.16500000000000001</v>
      </c>
      <c r="T125" s="10">
        <f t="shared" si="32"/>
        <v>1</v>
      </c>
      <c r="U125" s="16">
        <f t="shared" si="33"/>
        <v>9</v>
      </c>
      <c r="V125" s="10">
        <f t="shared" si="34"/>
        <v>2</v>
      </c>
      <c r="W125">
        <f t="shared" si="31"/>
        <v>86</v>
      </c>
    </row>
    <row r="126" spans="1:23">
      <c r="A126" s="47" t="s">
        <v>187</v>
      </c>
      <c r="B126">
        <v>0.33</v>
      </c>
      <c r="C126">
        <v>0.33</v>
      </c>
      <c r="D126">
        <v>1</v>
      </c>
      <c r="E126">
        <v>0.67</v>
      </c>
      <c r="F126">
        <v>0.33</v>
      </c>
      <c r="G126">
        <v>0.67</v>
      </c>
      <c r="H126">
        <v>-0.67</v>
      </c>
      <c r="I126">
        <v>1</v>
      </c>
      <c r="J126">
        <v>0.33</v>
      </c>
      <c r="K126">
        <v>0.67</v>
      </c>
      <c r="L126">
        <v>0.33</v>
      </c>
      <c r="N126">
        <v>-0.67</v>
      </c>
      <c r="O126">
        <f t="shared" si="27"/>
        <v>0.36000000000000004</v>
      </c>
      <c r="P126" s="2">
        <f t="shared" si="35"/>
        <v>0.33</v>
      </c>
      <c r="Q126">
        <f t="shared" si="36"/>
        <v>0.54220090204814142</v>
      </c>
      <c r="R126" s="2">
        <f t="shared" si="37"/>
        <v>0.17</v>
      </c>
      <c r="T126" s="10">
        <f t="shared" si="32"/>
        <v>2</v>
      </c>
      <c r="U126" s="16">
        <f t="shared" si="33"/>
        <v>5</v>
      </c>
      <c r="V126" s="10">
        <f t="shared" si="34"/>
        <v>5</v>
      </c>
      <c r="W126">
        <f t="shared" si="31"/>
        <v>54</v>
      </c>
    </row>
    <row r="127" spans="1:23">
      <c r="A127" s="47" t="s">
        <v>188</v>
      </c>
      <c r="B127">
        <v>-0.33</v>
      </c>
      <c r="C127">
        <v>0</v>
      </c>
      <c r="D127">
        <v>0</v>
      </c>
      <c r="E127">
        <v>-1</v>
      </c>
      <c r="F127">
        <v>0</v>
      </c>
      <c r="G127">
        <v>0.33</v>
      </c>
      <c r="H127">
        <v>-0.33</v>
      </c>
      <c r="I127">
        <v>0.67</v>
      </c>
      <c r="J127">
        <v>0.33</v>
      </c>
      <c r="K127">
        <v>0.33</v>
      </c>
      <c r="L127">
        <v>0.33</v>
      </c>
      <c r="N127">
        <v>-0.33</v>
      </c>
      <c r="O127">
        <f t="shared" si="27"/>
        <v>0</v>
      </c>
      <c r="P127" s="2">
        <f t="shared" si="35"/>
        <v>0</v>
      </c>
      <c r="Q127">
        <f t="shared" si="36"/>
        <v>0.44835051223142575</v>
      </c>
      <c r="R127" s="2">
        <f t="shared" si="37"/>
        <v>0.33</v>
      </c>
      <c r="T127" s="10">
        <f t="shared" si="32"/>
        <v>1</v>
      </c>
      <c r="U127" s="16">
        <f t="shared" si="33"/>
        <v>10</v>
      </c>
      <c r="V127" s="10">
        <f t="shared" si="34"/>
        <v>1</v>
      </c>
      <c r="W127">
        <f t="shared" si="31"/>
        <v>102</v>
      </c>
    </row>
    <row r="128" spans="1:23">
      <c r="A128" s="47" t="s">
        <v>189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0.33</v>
      </c>
      <c r="H128">
        <v>-0.33</v>
      </c>
      <c r="I128">
        <v>1</v>
      </c>
      <c r="J128">
        <v>0</v>
      </c>
      <c r="K128">
        <v>0.67</v>
      </c>
      <c r="L128">
        <v>0</v>
      </c>
      <c r="N128">
        <v>0</v>
      </c>
      <c r="O128">
        <f t="shared" si="27"/>
        <v>0.2225</v>
      </c>
      <c r="P128" s="2">
        <f t="shared" si="35"/>
        <v>0</v>
      </c>
      <c r="Q128">
        <f t="shared" si="36"/>
        <v>0.43407425003731165</v>
      </c>
      <c r="R128" s="2">
        <f t="shared" si="37"/>
        <v>0.20750000000000002</v>
      </c>
      <c r="T128" s="10">
        <f t="shared" si="32"/>
        <v>0</v>
      </c>
      <c r="U128" s="16">
        <f t="shared" si="33"/>
        <v>9</v>
      </c>
      <c r="V128" s="10">
        <f t="shared" si="34"/>
        <v>3</v>
      </c>
      <c r="W128">
        <f t="shared" si="31"/>
        <v>90</v>
      </c>
    </row>
    <row r="129" spans="1:26">
      <c r="A129" s="47" t="s">
        <v>190</v>
      </c>
      <c r="B129">
        <v>-0.33</v>
      </c>
      <c r="C129">
        <v>-1</v>
      </c>
      <c r="D129">
        <v>-0.67</v>
      </c>
      <c r="E129">
        <v>-1</v>
      </c>
      <c r="F129">
        <v>0</v>
      </c>
      <c r="G129">
        <v>-1</v>
      </c>
      <c r="H129">
        <v>-1</v>
      </c>
      <c r="I129">
        <v>0.67</v>
      </c>
      <c r="J129">
        <v>0</v>
      </c>
      <c r="K129">
        <v>0</v>
      </c>
      <c r="L129">
        <v>-0.67</v>
      </c>
      <c r="N129">
        <v>-1</v>
      </c>
      <c r="O129">
        <f t="shared" si="27"/>
        <v>-0.5</v>
      </c>
      <c r="P129" s="2">
        <f t="shared" si="35"/>
        <v>-0.67</v>
      </c>
      <c r="Q129">
        <f t="shared" si="36"/>
        <v>0.56048680140165175</v>
      </c>
      <c r="R129" s="2">
        <f t="shared" si="37"/>
        <v>0.5</v>
      </c>
      <c r="T129" s="10">
        <f t="shared" si="32"/>
        <v>7</v>
      </c>
      <c r="U129" s="16">
        <f t="shared" si="33"/>
        <v>4</v>
      </c>
      <c r="V129" s="10">
        <f t="shared" si="34"/>
        <v>1</v>
      </c>
      <c r="W129">
        <f t="shared" si="31"/>
        <v>66</v>
      </c>
    </row>
    <row r="130" spans="1:26">
      <c r="A130" s="47" t="s">
        <v>191</v>
      </c>
      <c r="B130">
        <v>-0.33</v>
      </c>
      <c r="C130">
        <v>0</v>
      </c>
      <c r="D130">
        <v>0.33</v>
      </c>
      <c r="E130">
        <v>-0.33</v>
      </c>
      <c r="F130">
        <v>0</v>
      </c>
      <c r="G130">
        <v>1</v>
      </c>
      <c r="H130">
        <v>-0.67</v>
      </c>
      <c r="I130">
        <v>1</v>
      </c>
      <c r="J130">
        <v>0.33</v>
      </c>
      <c r="K130">
        <v>0.33</v>
      </c>
      <c r="L130">
        <v>0</v>
      </c>
      <c r="N130">
        <v>-0.67</v>
      </c>
      <c r="O130">
        <f t="shared" si="27"/>
        <v>8.249999999999999E-2</v>
      </c>
      <c r="P130" s="2">
        <f t="shared" si="35"/>
        <v>0</v>
      </c>
      <c r="Q130">
        <f t="shared" si="36"/>
        <v>0.55273082385222883</v>
      </c>
      <c r="R130" s="2">
        <f t="shared" si="37"/>
        <v>0.33</v>
      </c>
      <c r="T130" s="10">
        <f t="shared" si="32"/>
        <v>2</v>
      </c>
      <c r="U130" s="16">
        <f t="shared" si="33"/>
        <v>8</v>
      </c>
      <c r="V130" s="10">
        <f t="shared" si="34"/>
        <v>2</v>
      </c>
      <c r="W130">
        <f t="shared" si="31"/>
        <v>72</v>
      </c>
    </row>
    <row r="131" spans="1:26">
      <c r="A131" s="47" t="s">
        <v>192</v>
      </c>
      <c r="B131">
        <v>-0.33</v>
      </c>
      <c r="C131">
        <v>0.67</v>
      </c>
      <c r="D131">
        <v>0</v>
      </c>
      <c r="E131">
        <v>-0.67</v>
      </c>
      <c r="F131">
        <v>0</v>
      </c>
      <c r="G131">
        <v>1</v>
      </c>
      <c r="H131">
        <v>-0.67</v>
      </c>
      <c r="I131">
        <v>0.67</v>
      </c>
      <c r="J131">
        <v>0.33</v>
      </c>
      <c r="K131">
        <v>-0.33</v>
      </c>
      <c r="L131">
        <v>0</v>
      </c>
      <c r="N131">
        <v>-0.33</v>
      </c>
      <c r="O131">
        <f t="shared" si="27"/>
        <v>2.8333333333333325E-2</v>
      </c>
      <c r="P131" s="2">
        <f t="shared" si="35"/>
        <v>0</v>
      </c>
      <c r="Q131">
        <f t="shared" si="36"/>
        <v>0.54117436835986332</v>
      </c>
      <c r="R131" s="2">
        <f t="shared" si="37"/>
        <v>0.37250000000000005</v>
      </c>
      <c r="T131" s="10">
        <f t="shared" si="32"/>
        <v>2</v>
      </c>
      <c r="U131" s="16">
        <f t="shared" si="33"/>
        <v>7</v>
      </c>
      <c r="V131" s="10">
        <f t="shared" si="34"/>
        <v>3</v>
      </c>
      <c r="W131">
        <f t="shared" si="31"/>
        <v>62</v>
      </c>
    </row>
    <row r="132" spans="1:26">
      <c r="A132" s="47" t="s">
        <v>193</v>
      </c>
      <c r="B132">
        <v>-0.33</v>
      </c>
      <c r="C132">
        <v>0</v>
      </c>
      <c r="D132">
        <v>0</v>
      </c>
      <c r="E132">
        <v>0</v>
      </c>
      <c r="F132">
        <v>0</v>
      </c>
      <c r="G132">
        <v>-0.67</v>
      </c>
      <c r="H132">
        <v>-0.33</v>
      </c>
      <c r="I132">
        <v>1</v>
      </c>
      <c r="J132">
        <v>0.33</v>
      </c>
      <c r="K132">
        <v>-0.33</v>
      </c>
      <c r="L132">
        <v>0.33</v>
      </c>
      <c r="N132">
        <v>-1</v>
      </c>
      <c r="O132">
        <f>AVERAGE(B132:N132)</f>
        <v>-8.3333333333333329E-2</v>
      </c>
      <c r="P132" s="2">
        <f t="shared" si="35"/>
        <v>0</v>
      </c>
      <c r="Q132">
        <f t="shared" si="36"/>
        <v>0.5143457155955663</v>
      </c>
      <c r="R132" s="2">
        <f t="shared" si="37"/>
        <v>0.20625000000000002</v>
      </c>
      <c r="T132" s="10">
        <f t="shared" si="32"/>
        <v>2</v>
      </c>
      <c r="U132" s="16">
        <f t="shared" si="33"/>
        <v>9</v>
      </c>
      <c r="V132" s="10">
        <f t="shared" si="34"/>
        <v>1</v>
      </c>
      <c r="W132">
        <f>SUM(T132*T132,U132*U132,V132*V132)</f>
        <v>86</v>
      </c>
    </row>
    <row r="133" spans="1:26">
      <c r="A133" s="47" t="s">
        <v>194</v>
      </c>
      <c r="B133">
        <v>0.33</v>
      </c>
      <c r="C133">
        <v>0</v>
      </c>
      <c r="D133">
        <v>0.33</v>
      </c>
      <c r="E133">
        <v>0.33</v>
      </c>
      <c r="F133">
        <v>0.33</v>
      </c>
      <c r="G133">
        <v>-1</v>
      </c>
      <c r="H133">
        <v>-0.67</v>
      </c>
      <c r="I133">
        <v>0</v>
      </c>
      <c r="J133">
        <v>-0.33</v>
      </c>
      <c r="K133">
        <v>0.33</v>
      </c>
      <c r="L133">
        <v>0.33</v>
      </c>
      <c r="N133">
        <v>0</v>
      </c>
      <c r="O133">
        <f>AVERAGE(B133:N133)</f>
        <v>-1.666666666666659E-3</v>
      </c>
      <c r="P133" s="2">
        <f t="shared" si="35"/>
        <v>0.16500000000000001</v>
      </c>
      <c r="Q133">
        <f t="shared" si="36"/>
        <v>0.44834713282807054</v>
      </c>
      <c r="R133" s="2">
        <f t="shared" si="37"/>
        <v>0.20625000000000002</v>
      </c>
      <c r="T133" s="10">
        <f>IF(B133&lt;-0.6,1,0)+IF(C133&lt;-0.6,1,0)+IF(D133&lt;-0.6,1,0)+IF(E133&lt;-0.6,1,0)+IF(F133&lt;-0.6,1,0)+IF(G133&lt;-0.6,1,0)+IF(H133&lt;-0.6,1,0)+IF(I133&lt;-0.6,1,0)+IF(J133&lt;-0.6,1,0)+IF(K133&lt;-0.6,1,0)+IF(L133&lt;-0.6,1,0)+IF(N133&lt;-0.6,1,0)</f>
        <v>2</v>
      </c>
      <c r="U133" s="16">
        <f>12-T133-V133</f>
        <v>10</v>
      </c>
      <c r="V133" s="10">
        <f>IF(B133&gt;0.6,1,0)+IF(C133&gt;0.6,1,0)+IF(D133&gt;0.6,1,0)+IF(E133&gt;0.6,1,0)+IF(F133&gt;0.6,1,0)+IF(G133&gt;0.6,1,0)+IF(H133&gt;0.6,1,0)+IF(I133&gt;0.6,1,0)+IF(J133&gt;0.6,1,0)+IF(K133&gt;0.6,1,0)+IF(L133&gt;0.6,1,0)+IF(N133&gt;0.6,1,0)</f>
        <v>0</v>
      </c>
      <c r="W133">
        <f>SUM(T133*T133,U133*U133,V133*V133)</f>
        <v>104</v>
      </c>
    </row>
    <row r="135" spans="1:26">
      <c r="Q135">
        <f>MAX(Q4:Q133)</f>
        <v>0.74104502378244697</v>
      </c>
      <c r="R135">
        <f>MAX(R4:R133)</f>
        <v>0.67</v>
      </c>
      <c r="S135" t="s">
        <v>6</v>
      </c>
      <c r="T135">
        <f>SUM(T4:T133)</f>
        <v>194</v>
      </c>
      <c r="U135">
        <f>SUM(U4:U133)</f>
        <v>803</v>
      </c>
      <c r="V135">
        <f>SUM(V4:V133)</f>
        <v>563</v>
      </c>
    </row>
    <row r="136" spans="1:26">
      <c r="P136" s="2">
        <f>AVERAGE(P4:P133)</f>
        <v>0.26519230769230756</v>
      </c>
      <c r="S136" t="s">
        <v>7</v>
      </c>
      <c r="T136">
        <f>T135/12/130</f>
        <v>0.12435897435897436</v>
      </c>
      <c r="U136">
        <f>U135/12/130</f>
        <v>0.5147435897435898</v>
      </c>
      <c r="V136">
        <f>V135/12/130</f>
        <v>0.36089743589743589</v>
      </c>
      <c r="X136">
        <f>T136*(1-T136)+U136*(1-U136)+V136*(1-V136)</f>
        <v>0.58932692307692314</v>
      </c>
      <c r="Z136" t="s">
        <v>22</v>
      </c>
    </row>
    <row r="137" spans="1:26">
      <c r="P137" s="2"/>
      <c r="T137">
        <f>T136*T136</f>
        <v>1.5465154503616043E-2</v>
      </c>
      <c r="U137">
        <f>U136*U136</f>
        <v>0.26496096318211709</v>
      </c>
      <c r="V137">
        <f>V136*V136</f>
        <v>0.13024695923734386</v>
      </c>
      <c r="X137">
        <f>T136*(1-T136)*(1-2*T136)+U136*(1-U136)*(1-2*U136)+V136*(1-V136)*(1-2*V136)</f>
        <v>0.1386127326404693</v>
      </c>
      <c r="Z137" t="s">
        <v>23</v>
      </c>
    </row>
    <row r="138" spans="1:26">
      <c r="S138" t="s">
        <v>11</v>
      </c>
      <c r="T138" s="2">
        <f>SUM(T137:V137)</f>
        <v>0.41067307692307697</v>
      </c>
    </row>
    <row r="139" spans="1:26">
      <c r="S139" t="s">
        <v>12</v>
      </c>
      <c r="W139">
        <f>SUM(W4:W133)</f>
        <v>11028</v>
      </c>
    </row>
    <row r="140" spans="1:26">
      <c r="S140" t="s">
        <v>13</v>
      </c>
      <c r="W140" s="2">
        <f>(W139-130*12)/(130*12)/11</f>
        <v>0.55174825174825171</v>
      </c>
    </row>
    <row r="142" spans="1:26">
      <c r="S142" t="s">
        <v>14</v>
      </c>
      <c r="T142" s="1">
        <f>(W140-T138)/(1-T138)</f>
        <v>0.23938355656417318</v>
      </c>
      <c r="X142">
        <f>SQRT(2)*SQRT(X136^2-X137)/X136/SQRT(130*11*12)</f>
        <v>8.3686330373353313E-3</v>
      </c>
      <c r="Z142" t="s">
        <v>24</v>
      </c>
    </row>
    <row r="143" spans="1:26">
      <c r="X143" s="2">
        <f>T142/X142</f>
        <v>28.604857626831208</v>
      </c>
      <c r="Y143" s="2"/>
      <c r="Z143" t="s">
        <v>25</v>
      </c>
    </row>
  </sheetData>
  <mergeCells count="2">
    <mergeCell ref="BA2:BC2"/>
    <mergeCell ref="T2:V2"/>
  </mergeCells>
  <phoneticPr fontId="2" type="noConversion"/>
  <pageMargins left="0.75" right="0.75" top="1" bottom="1" header="0.49212598499999999" footer="0.492125984999999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6"/>
  <sheetViews>
    <sheetView topLeftCell="A7" workbookViewId="0">
      <selection activeCell="J20" activeCellId="1" sqref="C20:C25 J20:J25"/>
    </sheetView>
  </sheetViews>
  <sheetFormatPr baseColWidth="10" defaultColWidth="8.83203125" defaultRowHeight="12" x14ac:dyDescent="0"/>
  <cols>
    <col min="1" max="1" width="8.83203125" customWidth="1"/>
    <col min="2" max="2" width="11.33203125" style="10" customWidth="1"/>
    <col min="3" max="4" width="9.6640625" style="10" customWidth="1"/>
    <col min="5" max="7" width="16.1640625" style="10" customWidth="1"/>
    <col min="8" max="8" width="16" style="10" customWidth="1"/>
    <col min="9" max="9" width="7.1640625" customWidth="1"/>
    <col min="10" max="10" width="12.5" style="10" customWidth="1"/>
    <col min="11" max="14" width="15.5" customWidth="1"/>
    <col min="15" max="15" width="17.83203125" style="10" customWidth="1"/>
    <col min="16" max="16" width="15.1640625" customWidth="1"/>
    <col min="17" max="17" width="15.33203125" customWidth="1"/>
    <col min="18" max="18" width="14" customWidth="1"/>
    <col min="43" max="44" width="10.5" style="64" customWidth="1"/>
    <col min="58" max="58" width="15.5" customWidth="1"/>
    <col min="78" max="78" width="15.5" customWidth="1"/>
  </cols>
  <sheetData>
    <row r="1" spans="1:108" s="53" customFormat="1" ht="13">
      <c r="B1" s="53" t="s">
        <v>423</v>
      </c>
      <c r="C1" s="53" t="s">
        <v>426</v>
      </c>
      <c r="D1" s="53" t="s">
        <v>424</v>
      </c>
      <c r="E1" s="53" t="s">
        <v>430</v>
      </c>
      <c r="F1" s="53" t="s">
        <v>431</v>
      </c>
      <c r="G1" s="53" t="s">
        <v>432</v>
      </c>
      <c r="J1" s="53" t="s">
        <v>302</v>
      </c>
      <c r="K1" s="53" t="s">
        <v>425</v>
      </c>
      <c r="O1" s="53" t="s">
        <v>397</v>
      </c>
      <c r="P1" s="53" t="s">
        <v>308</v>
      </c>
      <c r="Q1" s="53" t="s">
        <v>309</v>
      </c>
      <c r="R1" s="53" t="s">
        <v>310</v>
      </c>
      <c r="S1" s="53" t="s">
        <v>311</v>
      </c>
      <c r="T1" s="53" t="s">
        <v>312</v>
      </c>
      <c r="U1" s="53" t="s">
        <v>313</v>
      </c>
      <c r="V1" s="53" t="s">
        <v>314</v>
      </c>
      <c r="W1" s="53" t="s">
        <v>221</v>
      </c>
      <c r="X1" s="53" t="s">
        <v>222</v>
      </c>
      <c r="Y1" s="53" t="s">
        <v>223</v>
      </c>
      <c r="Z1" s="53" t="s">
        <v>224</v>
      </c>
      <c r="AA1" s="53" t="s">
        <v>225</v>
      </c>
      <c r="AC1" s="53" t="s">
        <v>399</v>
      </c>
      <c r="AE1" s="53" t="s">
        <v>400</v>
      </c>
      <c r="AF1" s="53" t="s">
        <v>401</v>
      </c>
      <c r="AG1" s="53" t="s">
        <v>402</v>
      </c>
      <c r="AH1" s="53" t="s">
        <v>403</v>
      </c>
      <c r="AI1" s="53" t="s">
        <v>404</v>
      </c>
      <c r="AJ1" s="53" t="s">
        <v>405</v>
      </c>
      <c r="AK1" s="53" t="s">
        <v>406</v>
      </c>
      <c r="AL1" s="53" t="s">
        <v>407</v>
      </c>
      <c r="AM1" s="53" t="s">
        <v>408</v>
      </c>
      <c r="AN1" s="53" t="s">
        <v>409</v>
      </c>
      <c r="AO1" s="53" t="s">
        <v>411</v>
      </c>
      <c r="AP1" s="53" t="s">
        <v>410</v>
      </c>
      <c r="AQ1" s="63" t="s">
        <v>412</v>
      </c>
      <c r="AR1" s="63"/>
      <c r="AT1" s="53" t="s">
        <v>400</v>
      </c>
      <c r="AU1" s="53" t="s">
        <v>401</v>
      </c>
      <c r="AV1" s="53" t="s">
        <v>402</v>
      </c>
      <c r="AW1" s="53" t="s">
        <v>403</v>
      </c>
      <c r="AX1" s="53" t="s">
        <v>404</v>
      </c>
      <c r="AY1" s="53" t="s">
        <v>405</v>
      </c>
      <c r="AZ1" s="53" t="s">
        <v>406</v>
      </c>
      <c r="BA1" s="53" t="s">
        <v>407</v>
      </c>
      <c r="BB1" s="53" t="s">
        <v>408</v>
      </c>
      <c r="BC1" s="53" t="s">
        <v>409</v>
      </c>
      <c r="BD1" s="53" t="s">
        <v>411</v>
      </c>
      <c r="BE1" s="53" t="s">
        <v>410</v>
      </c>
      <c r="BF1" s="63" t="s">
        <v>413</v>
      </c>
      <c r="BG1" s="63"/>
      <c r="BH1" s="53" t="s">
        <v>400</v>
      </c>
      <c r="BI1" s="53" t="s">
        <v>401</v>
      </c>
      <c r="BJ1" s="53" t="s">
        <v>402</v>
      </c>
      <c r="BK1" s="53" t="s">
        <v>403</v>
      </c>
      <c r="BL1" s="53" t="s">
        <v>404</v>
      </c>
      <c r="BM1" s="53" t="s">
        <v>405</v>
      </c>
      <c r="BN1" s="53" t="s">
        <v>406</v>
      </c>
      <c r="BO1" s="53" t="s">
        <v>407</v>
      </c>
      <c r="BP1" s="53" t="s">
        <v>408</v>
      </c>
      <c r="BQ1" s="53" t="s">
        <v>409</v>
      </c>
      <c r="BR1" s="53" t="s">
        <v>411</v>
      </c>
      <c r="BS1" s="53" t="s">
        <v>410</v>
      </c>
      <c r="BT1" s="63" t="s">
        <v>414</v>
      </c>
      <c r="BU1" s="63"/>
      <c r="BV1" s="53" t="s">
        <v>415</v>
      </c>
      <c r="BW1" s="53" t="s">
        <v>417</v>
      </c>
      <c r="BX1" s="53" t="s">
        <v>416</v>
      </c>
      <c r="BY1" s="53" t="s">
        <v>417</v>
      </c>
      <c r="BZ1" s="53" t="s">
        <v>434</v>
      </c>
      <c r="CA1" s="53" t="s">
        <v>433</v>
      </c>
      <c r="CB1" s="53" t="s">
        <v>435</v>
      </c>
      <c r="CC1" s="53" t="s">
        <v>31</v>
      </c>
      <c r="CD1" s="53" t="s">
        <v>436</v>
      </c>
      <c r="CE1" s="53" t="s">
        <v>26</v>
      </c>
      <c r="CF1" s="53" t="s">
        <v>199</v>
      </c>
      <c r="CG1" s="53" t="s">
        <v>437</v>
      </c>
      <c r="CH1" s="53" t="s">
        <v>412</v>
      </c>
      <c r="CI1" s="53" t="s">
        <v>9</v>
      </c>
      <c r="CJ1" s="53" t="s">
        <v>417</v>
      </c>
      <c r="CK1" s="53" t="s">
        <v>433</v>
      </c>
      <c r="CL1" s="53" t="s">
        <v>435</v>
      </c>
      <c r="CM1" s="53" t="s">
        <v>31</v>
      </c>
      <c r="CN1" s="53" t="s">
        <v>436</v>
      </c>
      <c r="CO1" s="53" t="s">
        <v>26</v>
      </c>
      <c r="CP1" s="53" t="s">
        <v>199</v>
      </c>
      <c r="CQ1" s="53" t="s">
        <v>437</v>
      </c>
      <c r="CR1" s="53" t="s">
        <v>438</v>
      </c>
      <c r="CS1" s="53" t="s">
        <v>9</v>
      </c>
      <c r="CT1" s="53" t="s">
        <v>417</v>
      </c>
      <c r="CU1" s="53" t="s">
        <v>433</v>
      </c>
      <c r="CV1" s="53" t="s">
        <v>435</v>
      </c>
      <c r="CW1" s="53" t="s">
        <v>31</v>
      </c>
      <c r="CX1" s="53" t="s">
        <v>436</v>
      </c>
      <c r="CY1" s="53" t="s">
        <v>26</v>
      </c>
      <c r="CZ1" s="53" t="s">
        <v>199</v>
      </c>
      <c r="DA1" s="53" t="s">
        <v>437</v>
      </c>
      <c r="DB1" s="53" t="s">
        <v>439</v>
      </c>
      <c r="DC1" s="53" t="s">
        <v>9</v>
      </c>
      <c r="DD1" s="53" t="s">
        <v>417</v>
      </c>
    </row>
    <row r="2" spans="1:108">
      <c r="A2" t="s">
        <v>226</v>
      </c>
      <c r="B2" s="55">
        <f t="shared" ref="B2:B33" si="0">0.1122+P2*0.126+T2*(-0.1917)+X2*(-14.7944)+Y2*(11.3365)</f>
        <v>0.12269399999999986</v>
      </c>
      <c r="C2" s="55">
        <f>0.2874+T2*(-0.1667)+X2*(-14.0523)+Y2*(10.4812)</f>
        <v>0.19164099999999973</v>
      </c>
      <c r="D2" s="51">
        <v>-0.55052290153356687</v>
      </c>
      <c r="E2" s="55">
        <f>IF(D2&lt;0.33,IF(D2&lt;-0.33,-1,0),1)</f>
        <v>-1</v>
      </c>
      <c r="F2" s="55">
        <f>IF(C2&lt;0.33,IF(C2&lt;-0.33,-1,0),1)</f>
        <v>0</v>
      </c>
      <c r="G2" s="55">
        <f>IF(E2=F2,1,IF(OR(E2=0,F2=0),0,-1))</f>
        <v>0</v>
      </c>
      <c r="H2" s="51">
        <f>C2-D2</f>
        <v>0.74216390153356659</v>
      </c>
      <c r="I2" s="10">
        <f>IF(B2&lt;-0.35,-1,0)+IF(B2&lt;0,-1,0)+IF(B2&gt;0.35,2,0)</f>
        <v>0</v>
      </c>
      <c r="J2" s="54">
        <f>0.35597+P2*(-0.11678)+R2*0.0823+S2*(-0.47689)+V2*(-0.05061)+X2*(4.63661)+Y2*(-4.81435)+AA2*(-0.12314)</f>
        <v>0.19910530000000021</v>
      </c>
      <c r="K2" s="52">
        <v>0.23583140395045324</v>
      </c>
      <c r="L2" s="55">
        <f>IF(K2&lt;0.33,IF(K2&lt;-0.33,-1,0),1)</f>
        <v>0</v>
      </c>
      <c r="M2" s="55">
        <f>IF(J2&lt;0.33,IF(J2&lt;-0.33,-1,0),1)</f>
        <v>0</v>
      </c>
      <c r="N2" s="55">
        <f>IF(L2=M2,1,IF(OR(L2=0,M2=0),0,-1))</f>
        <v>1</v>
      </c>
      <c r="O2" s="55">
        <f>0.57382+X2*(-5.55565)+Y2*(4.17555)+AA2*(-0.23339)</f>
        <v>0.34909640000000008</v>
      </c>
      <c r="P2">
        <v>0.51</v>
      </c>
      <c r="Q2">
        <v>0.6</v>
      </c>
      <c r="R2">
        <v>0.44</v>
      </c>
      <c r="S2">
        <v>-0.14000000000000001</v>
      </c>
      <c r="T2">
        <v>-0.11</v>
      </c>
      <c r="U2">
        <v>0.17</v>
      </c>
      <c r="V2">
        <v>-1.24</v>
      </c>
      <c r="W2">
        <v>0.12</v>
      </c>
      <c r="X2">
        <v>0.12</v>
      </c>
      <c r="Y2">
        <v>0.15</v>
      </c>
      <c r="Z2">
        <v>1.7</v>
      </c>
      <c r="AA2">
        <v>0.79</v>
      </c>
      <c r="AD2" t="s">
        <v>226</v>
      </c>
      <c r="AE2">
        <v>0.33</v>
      </c>
      <c r="AF2">
        <v>-0.67</v>
      </c>
      <c r="AG2">
        <v>-0.33</v>
      </c>
      <c r="AH2">
        <v>-1</v>
      </c>
      <c r="AI2">
        <v>0</v>
      </c>
      <c r="AJ2">
        <v>0</v>
      </c>
      <c r="AK2">
        <v>0</v>
      </c>
      <c r="AL2">
        <v>0.33</v>
      </c>
      <c r="AM2">
        <v>0</v>
      </c>
      <c r="AN2">
        <v>-1</v>
      </c>
      <c r="AO2">
        <v>0.33</v>
      </c>
      <c r="AP2">
        <v>-1</v>
      </c>
      <c r="AQ2" s="64">
        <f>ROUND(MEDIAN(AE2:AP2),2)</f>
        <v>0</v>
      </c>
      <c r="AR2" s="64">
        <f>STDEV(AE2:AP2)</f>
        <v>0.53338470396538595</v>
      </c>
      <c r="AS2" s="61">
        <f>(AQ2-O2)/AR2</f>
        <v>-0.65449270930471737</v>
      </c>
      <c r="AT2">
        <v>-0.67</v>
      </c>
      <c r="AU2">
        <v>0</v>
      </c>
      <c r="AV2">
        <v>-0.33</v>
      </c>
      <c r="AW2">
        <v>0.67</v>
      </c>
      <c r="AX2">
        <v>0.33</v>
      </c>
      <c r="AY2">
        <v>0.33</v>
      </c>
      <c r="AZ2">
        <v>0</v>
      </c>
      <c r="BA2">
        <v>0.33</v>
      </c>
      <c r="BB2">
        <v>-0.33</v>
      </c>
      <c r="BC2">
        <v>-1</v>
      </c>
      <c r="BD2">
        <v>0</v>
      </c>
      <c r="BE2">
        <v>0</v>
      </c>
      <c r="BF2" s="64">
        <f>ROUND(MEDIAN(AT2:BE2),2)</f>
        <v>0</v>
      </c>
      <c r="BG2" s="64">
        <f>STDEV(AT2:BE2)</f>
        <v>0.46757514385552529</v>
      </c>
      <c r="BH2">
        <v>0.33</v>
      </c>
      <c r="BI2">
        <v>0.33</v>
      </c>
      <c r="BJ2">
        <v>0.67</v>
      </c>
      <c r="BK2">
        <v>1</v>
      </c>
      <c r="BL2">
        <v>0.67</v>
      </c>
      <c r="BM2">
        <v>0</v>
      </c>
      <c r="BN2">
        <v>0</v>
      </c>
      <c r="BO2">
        <v>-0.33</v>
      </c>
      <c r="BP2">
        <v>0.33</v>
      </c>
      <c r="BQ2">
        <v>0.67</v>
      </c>
      <c r="BR2">
        <v>1</v>
      </c>
      <c r="BS2">
        <v>0.33</v>
      </c>
      <c r="BT2" s="64">
        <f>ROUND(MEDIAN(BH2:BS2),2)</f>
        <v>0.33</v>
      </c>
      <c r="BU2" s="64">
        <f>STDEV(BH2:BS2)</f>
        <v>0.40540290471519219</v>
      </c>
      <c r="BV2" s="51">
        <v>-0.55052290153356687</v>
      </c>
      <c r="BW2" s="61">
        <f>(C2-BV2)/AVERAGE(AR2,BG2,BU2)</f>
        <v>1.5831560531489137</v>
      </c>
      <c r="BX2" s="52">
        <v>0.23583140395045324</v>
      </c>
      <c r="BY2" s="61">
        <f>(J2-BX2)/AVERAGE(BG2,BU2)</f>
        <v>-8.4139810870577592E-2</v>
      </c>
      <c r="CA2">
        <v>-0.33</v>
      </c>
      <c r="CB2">
        <v>0.33</v>
      </c>
      <c r="CC2">
        <v>-0.33</v>
      </c>
      <c r="CD2">
        <v>0</v>
      </c>
      <c r="CE2">
        <v>0</v>
      </c>
      <c r="CF2">
        <v>-0.33</v>
      </c>
      <c r="CG2">
        <v>-0.67</v>
      </c>
      <c r="CH2" s="64">
        <f>ROUND(MEDIAN(CA2:CG2),2)</f>
        <v>-0.33</v>
      </c>
      <c r="CI2" s="64">
        <f>STDEV(CA2:CG2)</f>
        <v>0.32449961479175904</v>
      </c>
      <c r="CJ2">
        <f>(CH2-AQ2)/CI2</f>
        <v>-1.0169503597462535</v>
      </c>
      <c r="CK2">
        <v>0</v>
      </c>
      <c r="CL2">
        <v>0.33</v>
      </c>
      <c r="CM2">
        <v>0.33</v>
      </c>
      <c r="CN2">
        <v>0</v>
      </c>
      <c r="CO2">
        <v>0.67</v>
      </c>
      <c r="CP2">
        <v>-0.67</v>
      </c>
      <c r="CQ2">
        <v>0</v>
      </c>
      <c r="CR2" s="64">
        <f>ROUND(MEDIAN(CK2:CQ2),2)</f>
        <v>0</v>
      </c>
      <c r="CS2" s="64">
        <f>STDEV(CK2:CQ2)</f>
        <v>0.4190010796667531</v>
      </c>
      <c r="CT2">
        <f>(CR2-BF2)/CS2</f>
        <v>0</v>
      </c>
      <c r="CU2">
        <v>0.33</v>
      </c>
      <c r="CV2">
        <v>0.33</v>
      </c>
      <c r="CW2">
        <v>0.33</v>
      </c>
      <c r="CX2">
        <v>1</v>
      </c>
      <c r="CY2">
        <v>0.33</v>
      </c>
      <c r="CZ2">
        <v>0</v>
      </c>
      <c r="DA2">
        <v>0.33</v>
      </c>
      <c r="DB2" s="64">
        <f>ROUND(MEDIAN(CU2:DA2),2)</f>
        <v>0.33</v>
      </c>
      <c r="DC2" s="64">
        <f>STDEV(CU2:DA2)</f>
        <v>0.30035693052481033</v>
      </c>
      <c r="DD2">
        <f>(DB2-BT2)/DC2</f>
        <v>0</v>
      </c>
    </row>
    <row r="3" spans="1:108">
      <c r="A3" t="s">
        <v>227</v>
      </c>
      <c r="B3" s="55">
        <f t="shared" si="0"/>
        <v>-1.3847000000000387E-2</v>
      </c>
      <c r="C3" s="55">
        <f t="shared" ref="C3:C66" si="1">0.2874+T3*(-0.1667)+X3*(-14.0523)+Y3*(10.4812)</f>
        <v>1.6110999999999764E-2</v>
      </c>
      <c r="D3" s="51">
        <v>-0.4534944548724496</v>
      </c>
      <c r="E3" s="55">
        <f t="shared" ref="E3:E66" si="2">IF(D3&lt;0.33,IF(D3&lt;-0.33,-1,0),1)</f>
        <v>-1</v>
      </c>
      <c r="F3" s="55">
        <f t="shared" ref="F3:F66" si="3">IF(C3&lt;0.33,IF(C3&lt;-0.33,-1,0),1)</f>
        <v>0</v>
      </c>
      <c r="G3" s="55">
        <f t="shared" ref="G3:G66" si="4">IF(E3=F3,1,IF(OR(E3=0,F3=0),0,-1))</f>
        <v>0</v>
      </c>
      <c r="H3" s="51">
        <f t="shared" ref="H3:H66" si="5">C3-D3</f>
        <v>0.46960545487244937</v>
      </c>
      <c r="I3" s="10">
        <f t="shared" ref="I3:I66" si="6">IF(B3&lt;-0.35,-1,0)+IF(B3&lt;0,-1,0)+IF(B3&gt;0.35,2,0)</f>
        <v>-1</v>
      </c>
      <c r="J3" s="54">
        <f t="shared" ref="J3:J66" si="7">0.35597+P3*(-0.11678)+R3*0.0823+S3*(-0.47689)+V3*(-0.05061)+X3*(4.63661)+Y3*(-4.81435)+AA3*(-0.12314)</f>
        <v>0.16807930000000004</v>
      </c>
      <c r="K3" s="52">
        <v>0.33610490323801345</v>
      </c>
      <c r="L3" s="55">
        <f t="shared" ref="L3:L66" si="8">IF(K3&lt;0.33,IF(K3&lt;-0.33,-1,0),1)</f>
        <v>1</v>
      </c>
      <c r="M3" s="55">
        <f t="shared" ref="M3:M66" si="9">IF(J3&lt;0.33,IF(J3&lt;-0.33,-1,0),1)</f>
        <v>0</v>
      </c>
      <c r="N3" s="55">
        <f t="shared" ref="N3:N66" si="10">IF(L3=M3,1,IF(OR(L3=0,M3=0),0,-1))</f>
        <v>0</v>
      </c>
      <c r="O3" s="55">
        <f t="shared" ref="O3:O66" si="11">0.57382+X3*(-5.55565)+Y3*(4.17555)+AA3*(-0.23339)</f>
        <v>0.27486870000000008</v>
      </c>
      <c r="P3">
        <v>0.92</v>
      </c>
      <c r="Q3">
        <v>0.75</v>
      </c>
      <c r="R3">
        <v>0.83</v>
      </c>
      <c r="S3">
        <v>-0.11</v>
      </c>
      <c r="T3">
        <v>0.1</v>
      </c>
      <c r="U3">
        <v>0.25</v>
      </c>
      <c r="V3">
        <v>-0.5</v>
      </c>
      <c r="W3">
        <v>0.28999999999999998</v>
      </c>
      <c r="X3">
        <v>0.13</v>
      </c>
      <c r="Y3">
        <v>0.15</v>
      </c>
      <c r="Z3">
        <v>1.4</v>
      </c>
      <c r="AA3">
        <v>0.87</v>
      </c>
      <c r="AD3" t="s">
        <v>227</v>
      </c>
      <c r="AE3">
        <v>0</v>
      </c>
      <c r="AF3">
        <v>0</v>
      </c>
      <c r="AG3">
        <v>-0.33</v>
      </c>
      <c r="AH3">
        <v>0.67</v>
      </c>
      <c r="AI3">
        <v>-0.33</v>
      </c>
      <c r="AJ3">
        <v>0</v>
      </c>
      <c r="AK3">
        <v>0</v>
      </c>
      <c r="AL3">
        <v>0.33</v>
      </c>
      <c r="AM3">
        <v>0</v>
      </c>
      <c r="AN3">
        <v>-1</v>
      </c>
      <c r="AO3">
        <v>0.33</v>
      </c>
      <c r="AP3">
        <v>0</v>
      </c>
      <c r="AQ3" s="64">
        <f t="shared" ref="AQ3:AQ66" si="12">ROUND(MEDIAN(AE3:AP3),2)</f>
        <v>0</v>
      </c>
      <c r="AR3" s="64">
        <f t="shared" ref="AR3:AR66" si="13">STDEV(AE3:AP3)</f>
        <v>0.41290820023121583</v>
      </c>
      <c r="AS3" s="61">
        <f t="shared" ref="AS3:AS27" si="14">(AQ3-O3)/AR3</f>
        <v>-0.66568961296017393</v>
      </c>
      <c r="AT3">
        <v>-0.67</v>
      </c>
      <c r="AU3">
        <v>-0.33</v>
      </c>
      <c r="AV3">
        <v>0</v>
      </c>
      <c r="AW3">
        <v>1</v>
      </c>
      <c r="AX3">
        <v>1</v>
      </c>
      <c r="AY3">
        <v>1</v>
      </c>
      <c r="AZ3">
        <v>0.33</v>
      </c>
      <c r="BA3">
        <v>0.33</v>
      </c>
      <c r="BB3">
        <v>-0.33</v>
      </c>
      <c r="BC3">
        <v>-1</v>
      </c>
      <c r="BD3">
        <v>0.67</v>
      </c>
      <c r="BE3">
        <v>0</v>
      </c>
      <c r="BF3" s="64">
        <f t="shared" ref="BF3:BF66" si="15">ROUND(MEDIAN(AT3:BE3),2)</f>
        <v>0.17</v>
      </c>
      <c r="BG3" s="64">
        <f t="shared" ref="BG3:BG66" si="16">STDEV(AT3:BE3)</f>
        <v>0.67420435711400983</v>
      </c>
      <c r="BH3">
        <v>0</v>
      </c>
      <c r="BI3">
        <v>1</v>
      </c>
      <c r="BJ3">
        <v>0.33</v>
      </c>
      <c r="BK3">
        <v>1</v>
      </c>
      <c r="BL3">
        <v>1</v>
      </c>
      <c r="BM3">
        <v>0.33</v>
      </c>
      <c r="BN3">
        <v>0</v>
      </c>
      <c r="BO3">
        <v>-0.33</v>
      </c>
      <c r="BP3">
        <v>0.33</v>
      </c>
      <c r="BQ3">
        <v>1</v>
      </c>
      <c r="BR3">
        <v>0.33</v>
      </c>
      <c r="BS3">
        <v>0.33</v>
      </c>
      <c r="BT3" s="64">
        <f t="shared" ref="BT3:BT66" si="17">ROUND(MEDIAN(BH3:BS3),2)</f>
        <v>0.33</v>
      </c>
      <c r="BU3" s="64">
        <f t="shared" ref="BU3:BU66" si="18">STDEV(BH3:BS3)</f>
        <v>0.45675402836126422</v>
      </c>
      <c r="BV3" s="51">
        <v>-0.4534944548724496</v>
      </c>
      <c r="BW3" s="61">
        <f t="shared" ref="BW3:BW66" si="19">(C3-BV3)/AVERAGE(AR3,BG3,BU3)</f>
        <v>0.91252468164058265</v>
      </c>
      <c r="BX3" s="52">
        <v>0.33610490323801345</v>
      </c>
      <c r="BY3" s="61">
        <f t="shared" ref="BY3:BY66" si="20">(J3-BX3)/AVERAGE(BG3,BU3)</f>
        <v>-0.29713843656131045</v>
      </c>
      <c r="CA3">
        <v>-1</v>
      </c>
      <c r="CB3">
        <v>0</v>
      </c>
      <c r="CC3">
        <v>0.33</v>
      </c>
      <c r="CD3">
        <v>0</v>
      </c>
      <c r="CE3">
        <v>0</v>
      </c>
      <c r="CF3">
        <v>0</v>
      </c>
      <c r="CG3">
        <v>-0.33</v>
      </c>
      <c r="CH3" s="64">
        <f t="shared" ref="CH3:CH66" si="21">ROUND(MEDIAN(CA3:CG3),2)</f>
        <v>0</v>
      </c>
      <c r="CI3" s="64">
        <f t="shared" ref="CI3:CI66" si="22">STDEV(CA3:CG3)</f>
        <v>0.42326958650149066</v>
      </c>
      <c r="CJ3">
        <f>(CH3-AQ3)/CI3</f>
        <v>0</v>
      </c>
      <c r="CK3">
        <v>-0.33</v>
      </c>
      <c r="CL3">
        <v>0.67</v>
      </c>
      <c r="CM3">
        <v>0.33</v>
      </c>
      <c r="CN3">
        <v>0.33</v>
      </c>
      <c r="CO3">
        <v>0.67</v>
      </c>
      <c r="CP3">
        <v>1</v>
      </c>
      <c r="CQ3">
        <v>0.67</v>
      </c>
      <c r="CR3" s="64">
        <f t="shared" ref="CR3:CR66" si="23">ROUND(MEDIAN(CK3:CQ3),2)</f>
        <v>0.67</v>
      </c>
      <c r="CS3" s="64">
        <f t="shared" ref="CS3:CS66" si="24">STDEV(CK3:CQ3)</f>
        <v>0.42421355807793654</v>
      </c>
      <c r="CT3">
        <f t="shared" ref="CT3:CT66" si="25">(CR3-BF3)/CS3</f>
        <v>1.1786516260004589</v>
      </c>
      <c r="CU3">
        <v>0.67</v>
      </c>
      <c r="CV3">
        <v>0</v>
      </c>
      <c r="CW3">
        <v>0.33</v>
      </c>
      <c r="CX3">
        <v>1</v>
      </c>
      <c r="CY3">
        <v>0.33</v>
      </c>
      <c r="CZ3">
        <v>0.33</v>
      </c>
      <c r="DA3">
        <v>1</v>
      </c>
      <c r="DB3" s="64">
        <f t="shared" ref="DB3:DB66" si="26">ROUND(MEDIAN(CU3:DA3),2)</f>
        <v>0.33</v>
      </c>
      <c r="DC3" s="64">
        <f t="shared" ref="DC3:DC66" si="27">STDEV(CU3:DA3)</f>
        <v>0.37902129604699364</v>
      </c>
      <c r="DD3">
        <f t="shared" ref="DD3:DD66" si="28">(DB3-BT3)/DC3</f>
        <v>0</v>
      </c>
    </row>
    <row r="4" spans="1:108">
      <c r="A4" t="s">
        <v>228</v>
      </c>
      <c r="B4" s="55">
        <f t="shared" si="0"/>
        <v>1.2298999999999838E-2</v>
      </c>
      <c r="C4" s="55">
        <f t="shared" si="1"/>
        <v>0.14259399999999989</v>
      </c>
      <c r="D4" s="51">
        <v>-0.75158754095040647</v>
      </c>
      <c r="E4" s="55">
        <f t="shared" si="2"/>
        <v>-1</v>
      </c>
      <c r="F4" s="55">
        <f t="shared" si="3"/>
        <v>0</v>
      </c>
      <c r="G4" s="55">
        <f t="shared" si="4"/>
        <v>0</v>
      </c>
      <c r="H4" s="51">
        <f t="shared" si="5"/>
        <v>0.89418154095040636</v>
      </c>
      <c r="I4" s="10">
        <f t="shared" si="6"/>
        <v>0</v>
      </c>
      <c r="J4" s="54">
        <f t="shared" si="7"/>
        <v>5.9431299999999951E-2</v>
      </c>
      <c r="K4" s="52">
        <v>0.18232161282747864</v>
      </c>
      <c r="L4" s="55">
        <f t="shared" si="8"/>
        <v>0</v>
      </c>
      <c r="M4" s="55">
        <f t="shared" si="9"/>
        <v>0</v>
      </c>
      <c r="N4" s="55">
        <f t="shared" si="10"/>
        <v>1</v>
      </c>
      <c r="O4" s="55">
        <f t="shared" si="11"/>
        <v>0.35163270000000002</v>
      </c>
      <c r="P4">
        <v>0.03</v>
      </c>
      <c r="Q4">
        <v>0.9</v>
      </c>
      <c r="R4">
        <v>0.66</v>
      </c>
      <c r="S4">
        <v>0.05</v>
      </c>
      <c r="T4">
        <v>-0.03</v>
      </c>
      <c r="U4">
        <v>0.21</v>
      </c>
      <c r="V4">
        <v>1.33</v>
      </c>
      <c r="W4">
        <v>0.5</v>
      </c>
      <c r="X4">
        <v>0.13</v>
      </c>
      <c r="Y4">
        <v>0.16</v>
      </c>
      <c r="Z4">
        <v>1.35</v>
      </c>
      <c r="AA4">
        <v>0.72</v>
      </c>
      <c r="AD4" t="s">
        <v>228</v>
      </c>
      <c r="AE4">
        <v>-0.33</v>
      </c>
      <c r="AF4">
        <v>-1</v>
      </c>
      <c r="AG4">
        <v>-0.67</v>
      </c>
      <c r="AH4">
        <v>-1</v>
      </c>
      <c r="AI4">
        <v>-0.33</v>
      </c>
      <c r="AJ4">
        <v>0</v>
      </c>
      <c r="AK4">
        <v>0</v>
      </c>
      <c r="AL4">
        <v>0.33</v>
      </c>
      <c r="AM4">
        <v>-0.33</v>
      </c>
      <c r="AN4">
        <v>-1</v>
      </c>
      <c r="AO4">
        <v>0.33</v>
      </c>
      <c r="AP4">
        <v>-0.67</v>
      </c>
      <c r="AQ4" s="64">
        <f t="shared" si="12"/>
        <v>-0.33</v>
      </c>
      <c r="AR4" s="64">
        <f t="shared" si="13"/>
        <v>0.48849413010958004</v>
      </c>
      <c r="AS4" s="61">
        <f t="shared" si="14"/>
        <v>-1.3953754159688565</v>
      </c>
      <c r="AT4">
        <v>-1</v>
      </c>
      <c r="AU4">
        <v>0</v>
      </c>
      <c r="AV4">
        <v>-0.67</v>
      </c>
      <c r="AW4">
        <v>1</v>
      </c>
      <c r="AX4">
        <v>0.67</v>
      </c>
      <c r="AY4">
        <v>0.33</v>
      </c>
      <c r="AZ4">
        <v>0.67</v>
      </c>
      <c r="BA4">
        <v>-0.33</v>
      </c>
      <c r="BB4">
        <v>-1</v>
      </c>
      <c r="BC4">
        <v>-0.67</v>
      </c>
      <c r="BD4">
        <v>0</v>
      </c>
      <c r="BE4">
        <v>0</v>
      </c>
      <c r="BF4" s="64">
        <f t="shared" si="15"/>
        <v>0</v>
      </c>
      <c r="BG4" s="64">
        <f t="shared" si="16"/>
        <v>0.66946835532971893</v>
      </c>
      <c r="BH4">
        <v>0</v>
      </c>
      <c r="BI4">
        <v>1</v>
      </c>
      <c r="BJ4">
        <v>0.33</v>
      </c>
      <c r="BK4">
        <v>0.67</v>
      </c>
      <c r="BL4">
        <v>0.33</v>
      </c>
      <c r="BM4">
        <v>0</v>
      </c>
      <c r="BN4">
        <v>0.33</v>
      </c>
      <c r="BO4">
        <v>0</v>
      </c>
      <c r="BP4">
        <v>0</v>
      </c>
      <c r="BQ4">
        <v>0</v>
      </c>
      <c r="BR4">
        <v>0.67</v>
      </c>
      <c r="BS4">
        <v>0.33</v>
      </c>
      <c r="BT4" s="64">
        <f t="shared" si="17"/>
        <v>0.33</v>
      </c>
      <c r="BU4" s="64">
        <f t="shared" si="18"/>
        <v>0.33263411512569563</v>
      </c>
      <c r="BV4" s="51">
        <v>-0.75158754095040647</v>
      </c>
      <c r="BW4" s="61">
        <f t="shared" si="19"/>
        <v>1.7996449353463098</v>
      </c>
      <c r="BX4" s="52">
        <v>0.18232161282747864</v>
      </c>
      <c r="BY4" s="61">
        <f t="shared" si="20"/>
        <v>-0.2452649633158375</v>
      </c>
      <c r="CA4">
        <v>-1</v>
      </c>
      <c r="CB4">
        <v>1</v>
      </c>
      <c r="CC4">
        <v>-0.33</v>
      </c>
      <c r="CD4">
        <v>-1</v>
      </c>
      <c r="CE4">
        <v>0</v>
      </c>
      <c r="CF4">
        <v>-1</v>
      </c>
      <c r="CG4">
        <v>-0.33</v>
      </c>
      <c r="CH4" s="64">
        <f t="shared" si="21"/>
        <v>-0.33</v>
      </c>
      <c r="CI4" s="64">
        <f t="shared" si="22"/>
        <v>0.73109506905736965</v>
      </c>
      <c r="CJ4">
        <f>(CH4-AQ4)/CI4</f>
        <v>0</v>
      </c>
      <c r="CK4">
        <v>0</v>
      </c>
      <c r="CL4">
        <v>0</v>
      </c>
      <c r="CM4">
        <v>0.33</v>
      </c>
      <c r="CN4">
        <v>-0.33</v>
      </c>
      <c r="CO4">
        <v>0.33</v>
      </c>
      <c r="CP4">
        <v>-0.33</v>
      </c>
      <c r="CQ4">
        <v>0.33</v>
      </c>
      <c r="CR4" s="64">
        <f t="shared" si="23"/>
        <v>0</v>
      </c>
      <c r="CS4" s="64">
        <f t="shared" si="24"/>
        <v>0.29691268557800438</v>
      </c>
      <c r="CT4">
        <f t="shared" si="25"/>
        <v>0</v>
      </c>
      <c r="CU4">
        <v>0.67</v>
      </c>
      <c r="CV4">
        <v>0</v>
      </c>
      <c r="CW4">
        <v>0.33</v>
      </c>
      <c r="CX4">
        <v>0.67</v>
      </c>
      <c r="CY4">
        <v>0.67</v>
      </c>
      <c r="CZ4">
        <v>0.33</v>
      </c>
      <c r="DA4">
        <v>1</v>
      </c>
      <c r="DB4" s="64">
        <f t="shared" si="26"/>
        <v>0.67</v>
      </c>
      <c r="DC4" s="64">
        <f t="shared" si="27"/>
        <v>0.32669339054926022</v>
      </c>
      <c r="DD4">
        <f t="shared" si="28"/>
        <v>1.0407311865978304</v>
      </c>
    </row>
    <row r="5" spans="1:108">
      <c r="A5" t="s">
        <v>229</v>
      </c>
      <c r="B5" s="55">
        <f t="shared" si="0"/>
        <v>2.1989999999999732E-2</v>
      </c>
      <c r="C5" s="55">
        <f t="shared" si="1"/>
        <v>0.12709599999999965</v>
      </c>
      <c r="D5" s="51">
        <v>-0.55721999506549769</v>
      </c>
      <c r="E5" s="55">
        <f t="shared" si="2"/>
        <v>-1</v>
      </c>
      <c r="F5" s="55">
        <f t="shared" si="3"/>
        <v>0</v>
      </c>
      <c r="G5" s="55">
        <f t="shared" si="4"/>
        <v>0</v>
      </c>
      <c r="H5" s="51">
        <f t="shared" si="5"/>
        <v>0.68431599506549734</v>
      </c>
      <c r="I5" s="10">
        <f t="shared" si="6"/>
        <v>0</v>
      </c>
      <c r="J5" s="54">
        <f t="shared" si="7"/>
        <v>8.3505999999999581E-3</v>
      </c>
      <c r="K5" s="52">
        <v>-0.21987010087872458</v>
      </c>
      <c r="L5" s="55">
        <f t="shared" si="8"/>
        <v>0</v>
      </c>
      <c r="M5" s="55">
        <f t="shared" si="9"/>
        <v>0</v>
      </c>
      <c r="N5" s="55">
        <f t="shared" si="10"/>
        <v>1</v>
      </c>
      <c r="O5" s="55">
        <f t="shared" si="11"/>
        <v>0.21672359999999991</v>
      </c>
      <c r="P5">
        <v>0.14000000000000001</v>
      </c>
      <c r="Q5">
        <v>0.63</v>
      </c>
      <c r="R5">
        <v>0.86</v>
      </c>
      <c r="S5">
        <v>0.12</v>
      </c>
      <c r="T5">
        <v>-0.78</v>
      </c>
      <c r="U5">
        <v>0.19</v>
      </c>
      <c r="V5">
        <v>1.84</v>
      </c>
      <c r="W5">
        <v>0.18</v>
      </c>
      <c r="X5">
        <v>0.14000000000000001</v>
      </c>
      <c r="Y5">
        <v>0.16</v>
      </c>
      <c r="Z5">
        <v>1.47</v>
      </c>
      <c r="AA5">
        <v>1.06</v>
      </c>
      <c r="AD5" t="s">
        <v>229</v>
      </c>
      <c r="AE5">
        <v>0.33</v>
      </c>
      <c r="AF5">
        <v>0</v>
      </c>
      <c r="AG5">
        <v>0</v>
      </c>
      <c r="AH5">
        <v>-1</v>
      </c>
      <c r="AI5">
        <v>0</v>
      </c>
      <c r="AJ5">
        <v>0</v>
      </c>
      <c r="AK5">
        <v>0.33</v>
      </c>
      <c r="AL5">
        <v>0.67</v>
      </c>
      <c r="AM5">
        <v>0</v>
      </c>
      <c r="AN5">
        <v>-0.67</v>
      </c>
      <c r="AO5">
        <v>0.67</v>
      </c>
      <c r="AP5">
        <v>-0.33</v>
      </c>
      <c r="AQ5" s="64">
        <f t="shared" si="12"/>
        <v>0</v>
      </c>
      <c r="AR5" s="64">
        <f t="shared" si="13"/>
        <v>0.49298718404879827</v>
      </c>
      <c r="AS5" s="61">
        <f t="shared" si="14"/>
        <v>-0.43961305083044017</v>
      </c>
      <c r="AT5">
        <v>-0.33</v>
      </c>
      <c r="AU5">
        <v>-0.33</v>
      </c>
      <c r="AV5">
        <v>0</v>
      </c>
      <c r="AW5">
        <v>0.67</v>
      </c>
      <c r="AX5">
        <v>0.33</v>
      </c>
      <c r="AY5">
        <v>-0.67</v>
      </c>
      <c r="AZ5">
        <v>0</v>
      </c>
      <c r="BA5">
        <v>-1</v>
      </c>
      <c r="BB5">
        <v>-0.33</v>
      </c>
      <c r="BC5">
        <v>-0.33</v>
      </c>
      <c r="BD5">
        <v>-0.33</v>
      </c>
      <c r="BE5">
        <v>-0.67</v>
      </c>
      <c r="BF5" s="64">
        <f t="shared" si="15"/>
        <v>-0.33</v>
      </c>
      <c r="BG5" s="64">
        <f t="shared" si="16"/>
        <v>0.45277845944052308</v>
      </c>
      <c r="BH5">
        <v>0.67</v>
      </c>
      <c r="BI5">
        <v>1</v>
      </c>
      <c r="BJ5">
        <v>0</v>
      </c>
      <c r="BK5">
        <v>0.67</v>
      </c>
      <c r="BL5">
        <v>-0.67</v>
      </c>
      <c r="BM5">
        <v>-0.33</v>
      </c>
      <c r="BN5">
        <v>0</v>
      </c>
      <c r="BO5">
        <v>0.33</v>
      </c>
      <c r="BP5">
        <v>0</v>
      </c>
      <c r="BQ5">
        <v>0</v>
      </c>
      <c r="BR5">
        <v>0</v>
      </c>
      <c r="BS5">
        <v>0</v>
      </c>
      <c r="BT5" s="64">
        <f t="shared" si="17"/>
        <v>0</v>
      </c>
      <c r="BU5" s="64">
        <f t="shared" si="18"/>
        <v>0.46044362666165051</v>
      </c>
      <c r="BV5" s="51">
        <v>-0.55721999506549769</v>
      </c>
      <c r="BW5" s="61">
        <f t="shared" si="19"/>
        <v>1.4599164070196222</v>
      </c>
      <c r="BX5" s="52">
        <v>-0.21987010087872458</v>
      </c>
      <c r="BY5" s="61">
        <f t="shared" si="20"/>
        <v>0.49981423873095121</v>
      </c>
      <c r="CA5">
        <v>-0.33</v>
      </c>
      <c r="CB5">
        <v>-0.33</v>
      </c>
      <c r="CC5">
        <v>0</v>
      </c>
      <c r="CD5">
        <v>0.33</v>
      </c>
      <c r="CE5">
        <v>-0.33</v>
      </c>
      <c r="CF5">
        <v>-1</v>
      </c>
      <c r="CG5">
        <v>-0.33</v>
      </c>
      <c r="CH5" s="64">
        <f t="shared" si="21"/>
        <v>-0.33</v>
      </c>
      <c r="CI5" s="64">
        <f t="shared" si="22"/>
        <v>0.4038917818284638</v>
      </c>
      <c r="CJ5">
        <f>(CH5-AQ5)/CI5</f>
        <v>-0.81705054385125808</v>
      </c>
      <c r="CK5">
        <v>-0.33</v>
      </c>
      <c r="CL5">
        <v>0.67</v>
      </c>
      <c r="CM5">
        <v>0.33</v>
      </c>
      <c r="CN5">
        <v>-1</v>
      </c>
      <c r="CO5">
        <v>0</v>
      </c>
      <c r="CP5">
        <v>-0.67</v>
      </c>
      <c r="CQ5">
        <v>0.33</v>
      </c>
      <c r="CR5" s="64">
        <f t="shared" si="23"/>
        <v>0</v>
      </c>
      <c r="CS5" s="64">
        <f t="shared" si="24"/>
        <v>0.60005158508406997</v>
      </c>
      <c r="CT5">
        <f t="shared" si="25"/>
        <v>0.549952717738035</v>
      </c>
      <c r="CU5">
        <v>0</v>
      </c>
      <c r="CV5">
        <v>-0.33</v>
      </c>
      <c r="CW5">
        <v>0</v>
      </c>
      <c r="CX5">
        <v>0.33</v>
      </c>
      <c r="CY5">
        <v>-0.33</v>
      </c>
      <c r="CZ5">
        <v>-0.33</v>
      </c>
      <c r="DA5">
        <v>0.67</v>
      </c>
      <c r="DB5" s="64">
        <f t="shared" si="26"/>
        <v>0</v>
      </c>
      <c r="DC5" s="64">
        <f t="shared" si="27"/>
        <v>0.38394568068189766</v>
      </c>
      <c r="DD5">
        <f t="shared" si="28"/>
        <v>0</v>
      </c>
    </row>
    <row r="6" spans="1:108">
      <c r="A6" t="s">
        <v>230</v>
      </c>
      <c r="B6" s="55">
        <f t="shared" si="0"/>
        <v>0.294991</v>
      </c>
      <c r="C6" s="55">
        <f t="shared" si="1"/>
        <v>0.12308499999999989</v>
      </c>
      <c r="D6" s="51">
        <v>-0.27184221076809384</v>
      </c>
      <c r="E6" s="55">
        <f t="shared" si="2"/>
        <v>0</v>
      </c>
      <c r="F6" s="55">
        <f t="shared" si="3"/>
        <v>0</v>
      </c>
      <c r="G6" s="55">
        <f t="shared" si="4"/>
        <v>1</v>
      </c>
      <c r="H6" s="51">
        <f t="shared" si="5"/>
        <v>0.39492721076809373</v>
      </c>
      <c r="I6" s="10">
        <f t="shared" si="6"/>
        <v>0</v>
      </c>
      <c r="J6" s="54">
        <f t="shared" si="7"/>
        <v>-2.5129000000000123E-3</v>
      </c>
      <c r="K6" s="52">
        <v>7.5051955849393628E-2</v>
      </c>
      <c r="L6" s="55">
        <f t="shared" si="8"/>
        <v>0</v>
      </c>
      <c r="M6" s="55">
        <f t="shared" si="9"/>
        <v>0</v>
      </c>
      <c r="N6" s="55">
        <f t="shared" si="10"/>
        <v>1</v>
      </c>
      <c r="O6" s="55">
        <f t="shared" si="11"/>
        <v>0.34184000000000003</v>
      </c>
      <c r="P6">
        <v>2.56</v>
      </c>
      <c r="Q6">
        <v>1.56</v>
      </c>
      <c r="R6">
        <v>1.75</v>
      </c>
      <c r="S6">
        <v>-0.16</v>
      </c>
      <c r="T6">
        <v>0.93</v>
      </c>
      <c r="U6">
        <v>0.4</v>
      </c>
      <c r="V6">
        <v>-1.1299999999999999</v>
      </c>
      <c r="W6">
        <v>0.28000000000000003</v>
      </c>
      <c r="X6">
        <v>0.12</v>
      </c>
      <c r="Y6">
        <v>0.16</v>
      </c>
      <c r="Z6">
        <v>1.6</v>
      </c>
      <c r="AA6">
        <v>1</v>
      </c>
      <c r="AD6" t="s">
        <v>230</v>
      </c>
      <c r="AE6">
        <v>0</v>
      </c>
      <c r="AF6">
        <v>0.67</v>
      </c>
      <c r="AG6">
        <v>0</v>
      </c>
      <c r="AH6">
        <v>-1</v>
      </c>
      <c r="AI6">
        <v>0.67</v>
      </c>
      <c r="AJ6">
        <v>0</v>
      </c>
      <c r="AK6">
        <v>0</v>
      </c>
      <c r="AL6">
        <v>0.33</v>
      </c>
      <c r="AM6">
        <v>-0.33</v>
      </c>
      <c r="AN6">
        <v>0</v>
      </c>
      <c r="AO6">
        <v>0.33</v>
      </c>
      <c r="AP6">
        <v>0.33</v>
      </c>
      <c r="AQ6" s="64">
        <f t="shared" si="12"/>
        <v>0</v>
      </c>
      <c r="AR6" s="64">
        <f t="shared" si="13"/>
        <v>0.45227371706911651</v>
      </c>
      <c r="AS6" s="61">
        <f t="shared" si="14"/>
        <v>-0.75582548155846074</v>
      </c>
      <c r="AT6">
        <v>0</v>
      </c>
      <c r="AU6">
        <v>0.33</v>
      </c>
      <c r="AV6">
        <v>0</v>
      </c>
      <c r="AW6">
        <v>0</v>
      </c>
      <c r="AX6">
        <v>1</v>
      </c>
      <c r="AY6">
        <v>0.33</v>
      </c>
      <c r="AZ6">
        <v>0.67</v>
      </c>
      <c r="BA6">
        <v>0.67</v>
      </c>
      <c r="BB6">
        <v>-0.33</v>
      </c>
      <c r="BC6">
        <v>0</v>
      </c>
      <c r="BD6">
        <v>1</v>
      </c>
      <c r="BE6">
        <v>0</v>
      </c>
      <c r="BF6" s="64">
        <f t="shared" si="15"/>
        <v>0.17</v>
      </c>
      <c r="BG6" s="64">
        <f t="shared" si="16"/>
        <v>0.43714899339269042</v>
      </c>
      <c r="BH6">
        <v>0.33</v>
      </c>
      <c r="BI6">
        <v>0.67</v>
      </c>
      <c r="BJ6">
        <v>0</v>
      </c>
      <c r="BK6">
        <v>-0.67</v>
      </c>
      <c r="BL6">
        <v>0.33</v>
      </c>
      <c r="BM6">
        <v>-0.33</v>
      </c>
      <c r="BN6">
        <v>0</v>
      </c>
      <c r="BO6">
        <v>-0.33</v>
      </c>
      <c r="BP6">
        <v>0</v>
      </c>
      <c r="BQ6">
        <v>0</v>
      </c>
      <c r="BR6">
        <v>-0.33</v>
      </c>
      <c r="BS6">
        <v>0</v>
      </c>
      <c r="BT6" s="64">
        <f t="shared" si="17"/>
        <v>0</v>
      </c>
      <c r="BU6" s="64">
        <f t="shared" si="18"/>
        <v>0.36096146860597439</v>
      </c>
      <c r="BV6" s="51">
        <v>-0.27184221076809384</v>
      </c>
      <c r="BW6" s="61">
        <f t="shared" si="19"/>
        <v>0.9475340876334426</v>
      </c>
      <c r="BX6" s="52">
        <v>7.5051955849393628E-2</v>
      </c>
      <c r="BY6" s="61">
        <f t="shared" si="20"/>
        <v>-0.19437122940389023</v>
      </c>
      <c r="CA6">
        <v>-0.33</v>
      </c>
      <c r="CB6">
        <v>0.33</v>
      </c>
      <c r="CC6">
        <v>0.33</v>
      </c>
      <c r="CD6">
        <v>0</v>
      </c>
      <c r="CE6">
        <v>0.33</v>
      </c>
      <c r="CF6">
        <v>-0.33</v>
      </c>
      <c r="CG6">
        <v>0.33</v>
      </c>
      <c r="CH6" s="64">
        <f t="shared" si="21"/>
        <v>0.33</v>
      </c>
      <c r="CI6" s="64">
        <f t="shared" si="22"/>
        <v>0.31389261129974283</v>
      </c>
      <c r="CJ6">
        <f t="shared" ref="CJ6:CJ69" si="29">(CH6-AQ6)/CI6</f>
        <v>1.0513149660756935</v>
      </c>
      <c r="CK6">
        <v>0</v>
      </c>
      <c r="CL6">
        <v>0.67</v>
      </c>
      <c r="CM6">
        <v>0.67</v>
      </c>
      <c r="CN6">
        <v>0</v>
      </c>
      <c r="CO6">
        <v>-0.33</v>
      </c>
      <c r="CP6">
        <v>0.67</v>
      </c>
      <c r="CQ6">
        <v>0.33</v>
      </c>
      <c r="CR6" s="64">
        <f t="shared" si="23"/>
        <v>0.33</v>
      </c>
      <c r="CS6" s="64">
        <f t="shared" si="24"/>
        <v>0.40565643450725997</v>
      </c>
      <c r="CT6">
        <f t="shared" si="25"/>
        <v>0.39442243827426954</v>
      </c>
      <c r="CU6">
        <v>0</v>
      </c>
      <c r="CV6">
        <v>0</v>
      </c>
      <c r="CW6">
        <v>0.33</v>
      </c>
      <c r="CX6">
        <v>0</v>
      </c>
      <c r="CY6">
        <v>0</v>
      </c>
      <c r="CZ6">
        <v>0.33</v>
      </c>
      <c r="DA6">
        <v>0</v>
      </c>
      <c r="DB6" s="64">
        <f t="shared" si="26"/>
        <v>0</v>
      </c>
      <c r="DC6" s="64">
        <f t="shared" si="27"/>
        <v>0.16102351203650797</v>
      </c>
      <c r="DD6">
        <f t="shared" si="28"/>
        <v>0</v>
      </c>
    </row>
    <row r="7" spans="1:108">
      <c r="A7" t="s">
        <v>231</v>
      </c>
      <c r="B7" s="55">
        <f t="shared" si="0"/>
        <v>-8.9400000000017243E-4</v>
      </c>
      <c r="C7" s="55">
        <f t="shared" si="1"/>
        <v>7.9197999999999658E-2</v>
      </c>
      <c r="D7" s="51">
        <v>-7.6942566153946651E-2</v>
      </c>
      <c r="E7" s="55">
        <f t="shared" si="2"/>
        <v>0</v>
      </c>
      <c r="F7" s="55">
        <f t="shared" si="3"/>
        <v>0</v>
      </c>
      <c r="G7" s="55">
        <f t="shared" si="4"/>
        <v>1</v>
      </c>
      <c r="H7" s="51">
        <f t="shared" si="5"/>
        <v>0.15614056615394631</v>
      </c>
      <c r="I7" s="10">
        <f t="shared" si="6"/>
        <v>-1</v>
      </c>
      <c r="J7" s="54">
        <f t="shared" si="7"/>
        <v>6.7648600000000059E-2</v>
      </c>
      <c r="K7" s="52">
        <v>0.19699266397483295</v>
      </c>
      <c r="L7" s="55">
        <f t="shared" si="8"/>
        <v>0</v>
      </c>
      <c r="M7" s="55">
        <f t="shared" si="9"/>
        <v>0</v>
      </c>
      <c r="N7" s="55">
        <f t="shared" si="10"/>
        <v>1</v>
      </c>
      <c r="O7" s="55">
        <f t="shared" si="11"/>
        <v>0.30247070000000009</v>
      </c>
      <c r="P7">
        <v>0.55000000000000004</v>
      </c>
      <c r="Q7">
        <v>0.59</v>
      </c>
      <c r="R7">
        <v>0.76</v>
      </c>
      <c r="S7">
        <v>0.09</v>
      </c>
      <c r="T7">
        <v>0.15</v>
      </c>
      <c r="U7">
        <v>0.19</v>
      </c>
      <c r="V7">
        <v>0.41</v>
      </c>
      <c r="W7">
        <v>0.19</v>
      </c>
      <c r="X7">
        <v>0.11</v>
      </c>
      <c r="Y7">
        <v>0.13</v>
      </c>
      <c r="Z7">
        <v>1.4</v>
      </c>
      <c r="AA7">
        <v>0.87</v>
      </c>
      <c r="AD7" t="s">
        <v>231</v>
      </c>
      <c r="AE7">
        <v>0</v>
      </c>
      <c r="AF7">
        <v>-0.67</v>
      </c>
      <c r="AG7">
        <v>0</v>
      </c>
      <c r="AH7">
        <v>-1</v>
      </c>
      <c r="AI7">
        <v>0.33</v>
      </c>
      <c r="AJ7">
        <v>0.33</v>
      </c>
      <c r="AK7">
        <v>0.33</v>
      </c>
      <c r="AL7">
        <v>0.67</v>
      </c>
      <c r="AM7">
        <v>-0.33</v>
      </c>
      <c r="AN7">
        <v>-0.33</v>
      </c>
      <c r="AO7">
        <v>0.67</v>
      </c>
      <c r="AP7">
        <v>0.67</v>
      </c>
      <c r="AQ7" s="64">
        <f t="shared" si="12"/>
        <v>0.17</v>
      </c>
      <c r="AR7" s="64">
        <f t="shared" si="13"/>
        <v>0.54794588872414862</v>
      </c>
      <c r="AS7" s="61">
        <f t="shared" si="14"/>
        <v>-0.2417587260458296</v>
      </c>
      <c r="AT7">
        <v>-0.33</v>
      </c>
      <c r="AU7">
        <v>0.33</v>
      </c>
      <c r="AV7">
        <v>0</v>
      </c>
      <c r="AW7">
        <v>1</v>
      </c>
      <c r="AX7">
        <v>-0.67</v>
      </c>
      <c r="AY7">
        <v>0.33</v>
      </c>
      <c r="AZ7">
        <v>0.33</v>
      </c>
      <c r="BA7">
        <v>0.33</v>
      </c>
      <c r="BB7">
        <v>0.33</v>
      </c>
      <c r="BC7">
        <v>-0.33</v>
      </c>
      <c r="BD7">
        <v>0</v>
      </c>
      <c r="BE7">
        <v>0.33</v>
      </c>
      <c r="BF7" s="64">
        <f t="shared" si="15"/>
        <v>0.33</v>
      </c>
      <c r="BG7" s="64">
        <f t="shared" si="16"/>
        <v>0.43622606732998187</v>
      </c>
      <c r="BH7">
        <v>-0.33</v>
      </c>
      <c r="BI7">
        <v>0.67</v>
      </c>
      <c r="BJ7">
        <v>0</v>
      </c>
      <c r="BK7">
        <v>0</v>
      </c>
      <c r="BL7">
        <v>0</v>
      </c>
      <c r="BM7">
        <v>0</v>
      </c>
      <c r="BN7">
        <v>0.33</v>
      </c>
      <c r="BO7">
        <v>0.33</v>
      </c>
      <c r="BP7">
        <v>0</v>
      </c>
      <c r="BQ7">
        <v>-0.33</v>
      </c>
      <c r="BR7">
        <v>-0.33</v>
      </c>
      <c r="BS7">
        <v>0</v>
      </c>
      <c r="BT7" s="64">
        <f t="shared" si="17"/>
        <v>0</v>
      </c>
      <c r="BU7" s="64">
        <f t="shared" si="18"/>
        <v>0.29905406423142511</v>
      </c>
      <c r="BV7" s="51">
        <v>-7.6942566153946651E-2</v>
      </c>
      <c r="BW7" s="61">
        <f t="shared" si="19"/>
        <v>0.36503444526288625</v>
      </c>
      <c r="BX7" s="52">
        <v>0.19699266397483295</v>
      </c>
      <c r="BY7" s="61">
        <f t="shared" si="20"/>
        <v>-0.3518225460551036</v>
      </c>
      <c r="CA7">
        <v>0.33</v>
      </c>
      <c r="CB7">
        <v>0.33</v>
      </c>
      <c r="CC7">
        <v>0</v>
      </c>
      <c r="CD7">
        <v>-0.67</v>
      </c>
      <c r="CE7">
        <v>0.33</v>
      </c>
      <c r="CF7">
        <v>-0.33</v>
      </c>
      <c r="CG7">
        <v>0</v>
      </c>
      <c r="CH7" s="64">
        <f t="shared" si="21"/>
        <v>0</v>
      </c>
      <c r="CI7" s="64">
        <f t="shared" si="22"/>
        <v>0.38394568068189766</v>
      </c>
      <c r="CJ7">
        <f t="shared" si="29"/>
        <v>-0.44277096618999728</v>
      </c>
      <c r="CK7">
        <v>0.33</v>
      </c>
      <c r="CL7">
        <v>-0.33</v>
      </c>
      <c r="CM7">
        <v>0</v>
      </c>
      <c r="CN7">
        <v>0.33</v>
      </c>
      <c r="CO7">
        <v>1</v>
      </c>
      <c r="CP7">
        <v>1</v>
      </c>
      <c r="CQ7">
        <v>0.33</v>
      </c>
      <c r="CR7" s="64">
        <f t="shared" si="23"/>
        <v>0.33</v>
      </c>
      <c r="CS7" s="64">
        <f t="shared" si="24"/>
        <v>0.48730551676198641</v>
      </c>
      <c r="CT7">
        <f t="shared" si="25"/>
        <v>0</v>
      </c>
      <c r="CU7">
        <v>0.67</v>
      </c>
      <c r="CV7">
        <v>-0.33</v>
      </c>
      <c r="CW7">
        <v>0</v>
      </c>
      <c r="CX7">
        <v>0.33</v>
      </c>
      <c r="CY7">
        <v>0</v>
      </c>
      <c r="CZ7">
        <v>0.33</v>
      </c>
      <c r="DA7">
        <v>-0.33</v>
      </c>
      <c r="DB7" s="64">
        <f t="shared" si="26"/>
        <v>0</v>
      </c>
      <c r="DC7" s="64">
        <f t="shared" si="27"/>
        <v>0.3697682672006502</v>
      </c>
      <c r="DD7">
        <f t="shared" si="28"/>
        <v>0</v>
      </c>
    </row>
    <row r="8" spans="1:108">
      <c r="A8" s="2" t="s">
        <v>232</v>
      </c>
      <c r="B8" s="55">
        <f t="shared" si="0"/>
        <v>0.27149999999999963</v>
      </c>
      <c r="C8" s="55">
        <f t="shared" si="1"/>
        <v>0.33317699999999961</v>
      </c>
      <c r="D8" s="51">
        <v>-0.96544214176029319</v>
      </c>
      <c r="E8" s="55">
        <f t="shared" si="2"/>
        <v>-1</v>
      </c>
      <c r="F8" s="55">
        <f t="shared" si="3"/>
        <v>1</v>
      </c>
      <c r="G8" s="55">
        <f t="shared" si="4"/>
        <v>-1</v>
      </c>
      <c r="H8" s="51">
        <f t="shared" si="5"/>
        <v>1.2986191417602928</v>
      </c>
      <c r="I8" s="10">
        <f t="shared" si="6"/>
        <v>0</v>
      </c>
      <c r="J8" s="54">
        <f t="shared" si="7"/>
        <v>-7.3303099999999927E-2</v>
      </c>
      <c r="K8" s="52">
        <v>-0.32851119194658218</v>
      </c>
      <c r="L8" s="55">
        <f t="shared" si="8"/>
        <v>0</v>
      </c>
      <c r="M8" s="55">
        <f t="shared" si="9"/>
        <v>0</v>
      </c>
      <c r="N8" s="55">
        <f t="shared" si="10"/>
        <v>1</v>
      </c>
      <c r="O8" s="55">
        <f t="shared" si="11"/>
        <v>0.30931549999999997</v>
      </c>
      <c r="P8">
        <v>0.41</v>
      </c>
      <c r="Q8">
        <v>1.23</v>
      </c>
      <c r="R8">
        <v>3.02</v>
      </c>
      <c r="S8">
        <v>0.14000000000000001</v>
      </c>
      <c r="T8">
        <v>-0.13</v>
      </c>
      <c r="U8">
        <v>0.38</v>
      </c>
      <c r="V8">
        <v>2.96</v>
      </c>
      <c r="W8">
        <v>0.65</v>
      </c>
      <c r="X8">
        <v>0.14000000000000001</v>
      </c>
      <c r="Y8">
        <v>0.19</v>
      </c>
      <c r="Z8">
        <v>1.3</v>
      </c>
      <c r="AA8">
        <v>1.2</v>
      </c>
      <c r="AD8" t="s">
        <v>232</v>
      </c>
      <c r="AE8">
        <v>0</v>
      </c>
      <c r="AF8">
        <v>-0.67</v>
      </c>
      <c r="AG8">
        <v>-0.67</v>
      </c>
      <c r="AH8">
        <v>-1</v>
      </c>
      <c r="AI8">
        <v>-1</v>
      </c>
      <c r="AJ8">
        <v>0</v>
      </c>
      <c r="AK8">
        <v>0.33</v>
      </c>
      <c r="AL8">
        <v>0</v>
      </c>
      <c r="AM8">
        <v>-0.67</v>
      </c>
      <c r="AN8">
        <v>-1</v>
      </c>
      <c r="AO8">
        <v>0</v>
      </c>
      <c r="AP8">
        <v>-1</v>
      </c>
      <c r="AQ8" s="64">
        <f t="shared" si="12"/>
        <v>-0.67</v>
      </c>
      <c r="AR8" s="64">
        <f t="shared" si="13"/>
        <v>0.50154911539301428</v>
      </c>
      <c r="AS8" s="61">
        <f t="shared" si="14"/>
        <v>-1.9525814520330829</v>
      </c>
      <c r="AT8">
        <v>-1</v>
      </c>
      <c r="AU8">
        <v>-0.33</v>
      </c>
      <c r="AV8">
        <v>-1</v>
      </c>
      <c r="AW8">
        <v>0</v>
      </c>
      <c r="AX8">
        <v>0.67</v>
      </c>
      <c r="AY8">
        <v>0</v>
      </c>
      <c r="AZ8">
        <v>-0.67</v>
      </c>
      <c r="BA8">
        <v>-0.67</v>
      </c>
      <c r="BB8">
        <v>-1</v>
      </c>
      <c r="BC8">
        <v>0</v>
      </c>
      <c r="BD8">
        <v>0</v>
      </c>
      <c r="BE8">
        <v>-0.33</v>
      </c>
      <c r="BF8" s="64">
        <f t="shared" si="15"/>
        <v>-0.33</v>
      </c>
      <c r="BG8" s="64">
        <f t="shared" si="16"/>
        <v>0.52241499235992861</v>
      </c>
      <c r="BH8">
        <v>1</v>
      </c>
      <c r="BI8">
        <v>0.33</v>
      </c>
      <c r="BJ8">
        <v>0</v>
      </c>
      <c r="BK8">
        <v>0</v>
      </c>
      <c r="BL8">
        <v>0</v>
      </c>
      <c r="BM8">
        <v>-0.33</v>
      </c>
      <c r="BN8">
        <v>0</v>
      </c>
      <c r="BO8">
        <v>-0.67</v>
      </c>
      <c r="BP8">
        <v>0</v>
      </c>
      <c r="BQ8">
        <v>-0.67</v>
      </c>
      <c r="BR8">
        <v>0</v>
      </c>
      <c r="BS8">
        <v>-0.33</v>
      </c>
      <c r="BT8" s="64">
        <f t="shared" si="17"/>
        <v>0</v>
      </c>
      <c r="BU8" s="64">
        <f t="shared" si="18"/>
        <v>0.44589966937811826</v>
      </c>
      <c r="BV8" s="51">
        <v>-0.96544214176029319</v>
      </c>
      <c r="BW8" s="61">
        <f t="shared" si="19"/>
        <v>2.650488763581186</v>
      </c>
      <c r="BX8" s="52">
        <v>-0.32851119194658218</v>
      </c>
      <c r="BY8" s="61">
        <f t="shared" si="20"/>
        <v>0.52711809916934282</v>
      </c>
      <c r="CA8">
        <v>-0.67</v>
      </c>
      <c r="CB8">
        <v>-0.67</v>
      </c>
      <c r="CC8">
        <v>0</v>
      </c>
      <c r="CD8">
        <v>-1</v>
      </c>
      <c r="CE8">
        <v>0</v>
      </c>
      <c r="CF8">
        <v>-1</v>
      </c>
      <c r="CG8">
        <v>-1</v>
      </c>
      <c r="CH8" s="64">
        <f t="shared" si="21"/>
        <v>-0.67</v>
      </c>
      <c r="CI8" s="64">
        <f t="shared" si="22"/>
        <v>0.448516071804196</v>
      </c>
      <c r="CJ8">
        <f t="shared" si="29"/>
        <v>0</v>
      </c>
      <c r="CK8">
        <v>-0.33</v>
      </c>
      <c r="CL8">
        <v>-0.33</v>
      </c>
      <c r="CM8">
        <v>-1</v>
      </c>
      <c r="CN8">
        <v>-0.67</v>
      </c>
      <c r="CO8">
        <v>0.33</v>
      </c>
      <c r="CP8">
        <v>-0.67</v>
      </c>
      <c r="CQ8">
        <v>-0.67</v>
      </c>
      <c r="CR8" s="64">
        <f t="shared" si="23"/>
        <v>-0.67</v>
      </c>
      <c r="CS8" s="64">
        <f t="shared" si="24"/>
        <v>0.42421355807793654</v>
      </c>
      <c r="CT8">
        <f t="shared" si="25"/>
        <v>-0.80148310568031211</v>
      </c>
      <c r="CU8">
        <v>0.33</v>
      </c>
      <c r="CV8">
        <v>0</v>
      </c>
      <c r="CW8">
        <v>-0.33</v>
      </c>
      <c r="CX8">
        <v>0</v>
      </c>
      <c r="CY8">
        <v>0</v>
      </c>
      <c r="CZ8">
        <v>-0.33</v>
      </c>
      <c r="DA8">
        <v>0.67</v>
      </c>
      <c r="DB8" s="64">
        <f t="shared" si="26"/>
        <v>0</v>
      </c>
      <c r="DC8" s="64">
        <f t="shared" si="27"/>
        <v>0.35568846722136738</v>
      </c>
      <c r="DD8">
        <f t="shared" si="28"/>
        <v>0</v>
      </c>
    </row>
    <row r="9" spans="1:108">
      <c r="A9" t="s">
        <v>233</v>
      </c>
      <c r="B9" s="55">
        <f t="shared" si="0"/>
        <v>-1.9040000000000168E-2</v>
      </c>
      <c r="C9" s="55">
        <f t="shared" si="1"/>
        <v>7.3542999999999692E-2</v>
      </c>
      <c r="D9" s="51">
        <v>-1.2630777887215059</v>
      </c>
      <c r="E9" s="55">
        <f t="shared" si="2"/>
        <v>-1</v>
      </c>
      <c r="F9" s="55">
        <f t="shared" si="3"/>
        <v>0</v>
      </c>
      <c r="G9" s="55">
        <f t="shared" si="4"/>
        <v>0</v>
      </c>
      <c r="H9" s="51">
        <f t="shared" si="5"/>
        <v>1.3366207887215056</v>
      </c>
      <c r="I9" s="10">
        <f t="shared" si="6"/>
        <v>-1</v>
      </c>
      <c r="J9" s="54">
        <f t="shared" si="7"/>
        <v>-9.7016800000000042E-2</v>
      </c>
      <c r="K9" s="52">
        <v>-0.55662384049414415</v>
      </c>
      <c r="L9" s="55">
        <f t="shared" si="8"/>
        <v>-1</v>
      </c>
      <c r="M9" s="55">
        <f t="shared" si="9"/>
        <v>0</v>
      </c>
      <c r="N9" s="55">
        <f t="shared" si="10"/>
        <v>0</v>
      </c>
      <c r="O9" s="55">
        <f t="shared" si="11"/>
        <v>0.16512309999999997</v>
      </c>
      <c r="P9">
        <v>0.36</v>
      </c>
      <c r="Q9">
        <v>0.74</v>
      </c>
      <c r="R9">
        <v>2.27</v>
      </c>
      <c r="S9">
        <v>0.15</v>
      </c>
      <c r="T9">
        <v>0.17</v>
      </c>
      <c r="U9">
        <v>0.3</v>
      </c>
      <c r="V9">
        <v>3.5</v>
      </c>
      <c r="W9">
        <v>0.46</v>
      </c>
      <c r="X9">
        <v>0.14000000000000001</v>
      </c>
      <c r="Y9">
        <v>0.17</v>
      </c>
      <c r="Z9">
        <v>1.21</v>
      </c>
      <c r="AA9">
        <v>1.46</v>
      </c>
      <c r="AD9" t="s">
        <v>233</v>
      </c>
      <c r="AE9">
        <v>0.33</v>
      </c>
      <c r="AF9">
        <v>-0.33</v>
      </c>
      <c r="AG9">
        <v>-0.67</v>
      </c>
      <c r="AH9">
        <v>-1</v>
      </c>
      <c r="AI9">
        <v>0</v>
      </c>
      <c r="AJ9">
        <v>0</v>
      </c>
      <c r="AK9">
        <v>-0.67</v>
      </c>
      <c r="AL9">
        <v>-1</v>
      </c>
      <c r="AM9">
        <v>-1</v>
      </c>
      <c r="AN9">
        <v>-1</v>
      </c>
      <c r="AO9">
        <v>-1</v>
      </c>
      <c r="AP9">
        <v>-1</v>
      </c>
      <c r="AQ9" s="64">
        <f t="shared" si="12"/>
        <v>-0.84</v>
      </c>
      <c r="AR9" s="64">
        <f t="shared" si="13"/>
        <v>0.48859414898690967</v>
      </c>
      <c r="AS9" s="61">
        <f t="shared" si="14"/>
        <v>-2.0571738365760273</v>
      </c>
      <c r="AT9">
        <v>-1</v>
      </c>
      <c r="AU9">
        <v>-0.67</v>
      </c>
      <c r="AV9">
        <v>-1</v>
      </c>
      <c r="AW9">
        <v>1</v>
      </c>
      <c r="AX9">
        <v>-0.33</v>
      </c>
      <c r="AY9">
        <v>-1</v>
      </c>
      <c r="AZ9">
        <v>-0.67</v>
      </c>
      <c r="BA9">
        <v>-1</v>
      </c>
      <c r="BB9">
        <v>-1</v>
      </c>
      <c r="BC9">
        <v>0</v>
      </c>
      <c r="BD9">
        <v>-0.67</v>
      </c>
      <c r="BE9">
        <v>0</v>
      </c>
      <c r="BF9" s="64">
        <f t="shared" si="15"/>
        <v>-0.67</v>
      </c>
      <c r="BG9" s="64">
        <f t="shared" si="16"/>
        <v>0.61095801571768993</v>
      </c>
      <c r="BH9">
        <v>0.33</v>
      </c>
      <c r="BI9">
        <v>0.67</v>
      </c>
      <c r="BJ9">
        <v>0</v>
      </c>
      <c r="BK9">
        <v>0</v>
      </c>
      <c r="BL9">
        <v>1</v>
      </c>
      <c r="BM9">
        <v>0</v>
      </c>
      <c r="BN9">
        <v>0.67</v>
      </c>
      <c r="BO9">
        <v>0</v>
      </c>
      <c r="BP9">
        <v>0</v>
      </c>
      <c r="BQ9">
        <v>-0.33</v>
      </c>
      <c r="BR9">
        <v>0</v>
      </c>
      <c r="BS9">
        <v>0</v>
      </c>
      <c r="BT9" s="64">
        <f t="shared" si="17"/>
        <v>0</v>
      </c>
      <c r="BU9" s="64">
        <f t="shared" si="18"/>
        <v>0.38838827807421611</v>
      </c>
      <c r="BV9" s="51">
        <v>-1.2630777887215059</v>
      </c>
      <c r="BW9" s="61">
        <f t="shared" si="19"/>
        <v>2.694907840985802</v>
      </c>
      <c r="BX9" s="52">
        <v>-0.55662384049414415</v>
      </c>
      <c r="BY9" s="61">
        <f t="shared" si="20"/>
        <v>0.91981537000596147</v>
      </c>
      <c r="CA9">
        <v>-1</v>
      </c>
      <c r="CB9">
        <v>0</v>
      </c>
      <c r="CC9">
        <v>0</v>
      </c>
      <c r="CD9">
        <v>-1</v>
      </c>
      <c r="CE9">
        <v>0</v>
      </c>
      <c r="CF9">
        <v>-0.67</v>
      </c>
      <c r="CG9">
        <v>-1</v>
      </c>
      <c r="CH9" s="64">
        <f t="shared" si="21"/>
        <v>-0.67</v>
      </c>
      <c r="CI9" s="64">
        <f t="shared" si="22"/>
        <v>0.50411166563428333</v>
      </c>
      <c r="CJ9">
        <f t="shared" si="29"/>
        <v>0.33722687172117422</v>
      </c>
      <c r="CK9">
        <v>0</v>
      </c>
      <c r="CL9">
        <v>-0.33</v>
      </c>
      <c r="CM9">
        <v>-1</v>
      </c>
      <c r="CN9">
        <v>-1</v>
      </c>
      <c r="CO9">
        <v>0</v>
      </c>
      <c r="CP9">
        <v>0</v>
      </c>
      <c r="CQ9">
        <v>-0.67</v>
      </c>
      <c r="CR9" s="64">
        <f t="shared" si="23"/>
        <v>-0.33</v>
      </c>
      <c r="CS9" s="64">
        <f t="shared" si="24"/>
        <v>0.46045009036190421</v>
      </c>
      <c r="CT9">
        <f t="shared" si="25"/>
        <v>0.73840793414280159</v>
      </c>
      <c r="CU9">
        <v>0.33</v>
      </c>
      <c r="CV9">
        <v>0</v>
      </c>
      <c r="CW9">
        <v>0</v>
      </c>
      <c r="CX9">
        <v>0.33</v>
      </c>
      <c r="CY9">
        <v>0.33</v>
      </c>
      <c r="CZ9">
        <v>-0.67</v>
      </c>
      <c r="DA9">
        <v>0.33</v>
      </c>
      <c r="DB9" s="64">
        <f t="shared" si="26"/>
        <v>0.33</v>
      </c>
      <c r="DC9" s="64">
        <f t="shared" si="27"/>
        <v>0.37061724576325761</v>
      </c>
      <c r="DD9">
        <f t="shared" si="28"/>
        <v>0.89040648748114914</v>
      </c>
    </row>
    <row r="10" spans="1:108">
      <c r="A10" t="s">
        <v>234</v>
      </c>
      <c r="B10" s="55">
        <f t="shared" si="0"/>
        <v>0.17286299999999999</v>
      </c>
      <c r="C10" s="55">
        <f t="shared" si="1"/>
        <v>0.25876599999999994</v>
      </c>
      <c r="D10" s="51">
        <v>-0.95234152780457193</v>
      </c>
      <c r="E10" s="55">
        <f t="shared" si="2"/>
        <v>-1</v>
      </c>
      <c r="F10" s="55">
        <f t="shared" si="3"/>
        <v>0</v>
      </c>
      <c r="G10" s="55">
        <f t="shared" si="4"/>
        <v>0</v>
      </c>
      <c r="H10" s="51">
        <f t="shared" si="5"/>
        <v>1.2111075278045718</v>
      </c>
      <c r="I10" s="10">
        <f t="shared" si="6"/>
        <v>0</v>
      </c>
      <c r="J10" s="54">
        <f t="shared" si="7"/>
        <v>0.13604489999999997</v>
      </c>
      <c r="K10" s="52">
        <v>-0.47392689057681969</v>
      </c>
      <c r="L10" s="55">
        <f t="shared" si="8"/>
        <v>-1</v>
      </c>
      <c r="M10" s="55">
        <f t="shared" si="9"/>
        <v>0</v>
      </c>
      <c r="N10" s="55">
        <f t="shared" si="10"/>
        <v>0</v>
      </c>
      <c r="O10" s="55">
        <f t="shared" si="11"/>
        <v>0.31581460000000006</v>
      </c>
      <c r="P10">
        <v>0.45</v>
      </c>
      <c r="Q10">
        <v>0.5</v>
      </c>
      <c r="R10">
        <v>0.47</v>
      </c>
      <c r="S10">
        <v>-0.14000000000000001</v>
      </c>
      <c r="T10">
        <v>0.13</v>
      </c>
      <c r="U10">
        <v>0.12</v>
      </c>
      <c r="V10">
        <v>-0.48</v>
      </c>
      <c r="W10">
        <v>0.22</v>
      </c>
      <c r="X10">
        <v>0.09</v>
      </c>
      <c r="Y10">
        <v>0.12</v>
      </c>
      <c r="Z10">
        <v>1.65</v>
      </c>
      <c r="AA10">
        <v>1.1100000000000001</v>
      </c>
      <c r="AD10" t="s">
        <v>234</v>
      </c>
      <c r="AE10">
        <v>0</v>
      </c>
      <c r="AF10">
        <v>0.33</v>
      </c>
      <c r="AG10">
        <v>-0.67</v>
      </c>
      <c r="AH10">
        <v>-1</v>
      </c>
      <c r="AI10">
        <v>0</v>
      </c>
      <c r="AJ10">
        <v>0</v>
      </c>
      <c r="AK10">
        <v>0</v>
      </c>
      <c r="AL10">
        <v>-0.33</v>
      </c>
      <c r="AM10">
        <v>-0.67</v>
      </c>
      <c r="AN10">
        <v>-0.67</v>
      </c>
      <c r="AO10">
        <v>-0.33</v>
      </c>
      <c r="AP10">
        <v>-1</v>
      </c>
      <c r="AQ10" s="64">
        <f t="shared" si="12"/>
        <v>-0.33</v>
      </c>
      <c r="AR10" s="64">
        <f t="shared" si="13"/>
        <v>0.43732312441890742</v>
      </c>
      <c r="AS10" s="61">
        <f t="shared" si="14"/>
        <v>-1.4767446858844371</v>
      </c>
      <c r="AT10">
        <v>-1</v>
      </c>
      <c r="AU10">
        <v>-0.33</v>
      </c>
      <c r="AV10">
        <v>-1</v>
      </c>
      <c r="AW10">
        <v>-0.67</v>
      </c>
      <c r="AX10">
        <v>0</v>
      </c>
      <c r="AY10">
        <v>-0.67</v>
      </c>
      <c r="AZ10">
        <v>-0.67</v>
      </c>
      <c r="BA10">
        <v>-0.67</v>
      </c>
      <c r="BB10">
        <v>-0.67</v>
      </c>
      <c r="BC10">
        <v>0</v>
      </c>
      <c r="BD10">
        <v>-1</v>
      </c>
      <c r="BE10">
        <v>0.33</v>
      </c>
      <c r="BF10" s="64">
        <f t="shared" si="15"/>
        <v>-0.67</v>
      </c>
      <c r="BG10" s="64">
        <f t="shared" si="16"/>
        <v>0.43714899339269048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-0.33</v>
      </c>
      <c r="BO10">
        <v>0</v>
      </c>
      <c r="BP10">
        <v>0</v>
      </c>
      <c r="BQ10">
        <v>0</v>
      </c>
      <c r="BR10">
        <v>0</v>
      </c>
      <c r="BS10">
        <v>-0.33</v>
      </c>
      <c r="BT10" s="64">
        <f t="shared" si="17"/>
        <v>0</v>
      </c>
      <c r="BU10" s="64">
        <f t="shared" si="18"/>
        <v>0.33141112433551972</v>
      </c>
      <c r="BV10" s="51">
        <v>-0.95234152780457193</v>
      </c>
      <c r="BW10" s="61">
        <f t="shared" si="19"/>
        <v>3.0129969937590775</v>
      </c>
      <c r="BX10" s="52">
        <v>-0.47392689057681969</v>
      </c>
      <c r="BY10" s="61">
        <f t="shared" si="20"/>
        <v>1.587310547364434</v>
      </c>
      <c r="CA10">
        <v>-1</v>
      </c>
      <c r="CB10">
        <v>-0.33</v>
      </c>
      <c r="CC10">
        <v>-0.33</v>
      </c>
      <c r="CD10">
        <v>-1</v>
      </c>
      <c r="CE10">
        <v>0</v>
      </c>
      <c r="CF10">
        <v>-0.67</v>
      </c>
      <c r="CG10">
        <v>-0.67</v>
      </c>
      <c r="CH10" s="64">
        <f t="shared" si="21"/>
        <v>-0.67</v>
      </c>
      <c r="CI10" s="64">
        <f t="shared" si="22"/>
        <v>0.37190628619893717</v>
      </c>
      <c r="CJ10">
        <f t="shared" si="29"/>
        <v>-0.91420880102610014</v>
      </c>
      <c r="CK10">
        <v>-0.33</v>
      </c>
      <c r="CL10">
        <v>-0.67</v>
      </c>
      <c r="CM10">
        <v>-0.67</v>
      </c>
      <c r="CN10">
        <v>-0.33</v>
      </c>
      <c r="CO10">
        <v>0</v>
      </c>
      <c r="CP10">
        <v>-0.33</v>
      </c>
      <c r="CQ10">
        <v>-0.33</v>
      </c>
      <c r="CR10" s="64">
        <f t="shared" si="23"/>
        <v>-0.33</v>
      </c>
      <c r="CS10" s="64">
        <f t="shared" si="24"/>
        <v>0.2318764038591824</v>
      </c>
      <c r="CT10">
        <f t="shared" si="25"/>
        <v>1.4662984001014638</v>
      </c>
      <c r="CU10">
        <v>0.67</v>
      </c>
      <c r="CV10">
        <v>0</v>
      </c>
      <c r="CW10">
        <v>-0.33</v>
      </c>
      <c r="CX10">
        <v>0.33</v>
      </c>
      <c r="CY10">
        <v>0</v>
      </c>
      <c r="CZ10">
        <v>0.33</v>
      </c>
      <c r="DA10">
        <v>0</v>
      </c>
      <c r="DB10" s="64">
        <f t="shared" si="26"/>
        <v>0</v>
      </c>
      <c r="DC10" s="64">
        <f t="shared" si="27"/>
        <v>0.32474165556199114</v>
      </c>
      <c r="DD10">
        <f t="shared" si="28"/>
        <v>0</v>
      </c>
    </row>
    <row r="11" spans="1:108">
      <c r="A11" t="s">
        <v>235</v>
      </c>
      <c r="B11" s="55">
        <f t="shared" si="0"/>
        <v>0.87484500000000009</v>
      </c>
      <c r="C11" s="55">
        <f t="shared" si="1"/>
        <v>0.8413029999999998</v>
      </c>
      <c r="D11" s="51">
        <v>0.50293149978725837</v>
      </c>
      <c r="E11" s="55">
        <f t="shared" si="2"/>
        <v>1</v>
      </c>
      <c r="F11" s="55">
        <f t="shared" si="3"/>
        <v>1</v>
      </c>
      <c r="G11" s="55">
        <f t="shared" si="4"/>
        <v>1</v>
      </c>
      <c r="H11" s="51">
        <f t="shared" si="5"/>
        <v>0.33837150021274143</v>
      </c>
      <c r="I11" s="10">
        <f t="shared" si="6"/>
        <v>2</v>
      </c>
      <c r="J11" s="54">
        <f t="shared" si="7"/>
        <v>-0.18711439999999996</v>
      </c>
      <c r="K11" s="52">
        <v>-0.11746666370038703</v>
      </c>
      <c r="L11" s="55">
        <f t="shared" si="8"/>
        <v>0</v>
      </c>
      <c r="M11" s="55">
        <f t="shared" si="9"/>
        <v>0</v>
      </c>
      <c r="N11" s="55">
        <f t="shared" si="10"/>
        <v>1</v>
      </c>
      <c r="O11" s="55">
        <f t="shared" si="11"/>
        <v>0.30175890000000016</v>
      </c>
      <c r="P11">
        <v>0.71</v>
      </c>
      <c r="Q11">
        <v>0.59</v>
      </c>
      <c r="R11">
        <v>3.9</v>
      </c>
      <c r="S11">
        <v>0.33</v>
      </c>
      <c r="T11">
        <v>-2.95</v>
      </c>
      <c r="U11">
        <v>0.43</v>
      </c>
      <c r="V11">
        <v>5.03</v>
      </c>
      <c r="W11">
        <v>0.26</v>
      </c>
      <c r="X11">
        <v>0.1</v>
      </c>
      <c r="Y11">
        <v>0.14000000000000001</v>
      </c>
      <c r="Z11">
        <v>1.33</v>
      </c>
      <c r="AA11">
        <v>1.29</v>
      </c>
      <c r="AD11" t="s">
        <v>235</v>
      </c>
      <c r="AE11">
        <v>0.67</v>
      </c>
      <c r="AF11">
        <v>1</v>
      </c>
      <c r="AG11">
        <v>0</v>
      </c>
      <c r="AH11">
        <v>-0.67</v>
      </c>
      <c r="AI11">
        <v>0.67</v>
      </c>
      <c r="AJ11">
        <v>0.67</v>
      </c>
      <c r="AK11">
        <v>1</v>
      </c>
      <c r="AL11">
        <v>1</v>
      </c>
      <c r="AM11">
        <v>-0.67</v>
      </c>
      <c r="AN11">
        <v>0</v>
      </c>
      <c r="AO11">
        <v>1</v>
      </c>
      <c r="AP11">
        <v>0</v>
      </c>
      <c r="AQ11" s="64">
        <f t="shared" si="12"/>
        <v>0.67</v>
      </c>
      <c r="AR11" s="64">
        <f t="shared" si="13"/>
        <v>0.63439962073434353</v>
      </c>
      <c r="AS11" s="61">
        <f t="shared" si="14"/>
        <v>0.58045605319521743</v>
      </c>
      <c r="AT11">
        <v>0</v>
      </c>
      <c r="AU11">
        <v>0.33</v>
      </c>
      <c r="AV11">
        <v>0.33</v>
      </c>
      <c r="AW11">
        <v>0.67</v>
      </c>
      <c r="AX11">
        <v>-0.33</v>
      </c>
      <c r="AY11">
        <v>-0.67</v>
      </c>
      <c r="AZ11">
        <v>0.33</v>
      </c>
      <c r="BA11">
        <v>0.67</v>
      </c>
      <c r="BB11">
        <v>0.33</v>
      </c>
      <c r="BC11">
        <v>0.33</v>
      </c>
      <c r="BD11">
        <v>-1</v>
      </c>
      <c r="BE11">
        <v>-0.33</v>
      </c>
      <c r="BF11" s="64">
        <f t="shared" si="15"/>
        <v>0.33</v>
      </c>
      <c r="BG11" s="64">
        <f t="shared" si="16"/>
        <v>0.52852281278707702</v>
      </c>
      <c r="BH11">
        <v>-0.67</v>
      </c>
      <c r="BI11">
        <v>-1</v>
      </c>
      <c r="BJ11">
        <v>-0.33</v>
      </c>
      <c r="BK11">
        <v>0.33</v>
      </c>
      <c r="BL11">
        <v>0</v>
      </c>
      <c r="BM11">
        <v>-1</v>
      </c>
      <c r="BN11">
        <v>-1</v>
      </c>
      <c r="BO11">
        <v>-0.67</v>
      </c>
      <c r="BP11">
        <v>-0.33</v>
      </c>
      <c r="BQ11">
        <v>0</v>
      </c>
      <c r="BR11">
        <v>0.33</v>
      </c>
      <c r="BS11">
        <v>-0.67</v>
      </c>
      <c r="BT11" s="64">
        <f t="shared" si="17"/>
        <v>-0.5</v>
      </c>
      <c r="BU11" s="64">
        <f t="shared" si="18"/>
        <v>0.49457281842745143</v>
      </c>
      <c r="BV11" s="51">
        <v>0.50293149978725837</v>
      </c>
      <c r="BW11" s="61">
        <f t="shared" si="19"/>
        <v>0.61243885884116966</v>
      </c>
      <c r="BX11" s="52">
        <v>-0.11746666370038703</v>
      </c>
      <c r="BY11" s="61">
        <f t="shared" si="20"/>
        <v>-0.13615097978071378</v>
      </c>
      <c r="CA11">
        <v>0</v>
      </c>
      <c r="CB11">
        <v>-0.33</v>
      </c>
      <c r="CC11">
        <v>-0.33</v>
      </c>
      <c r="CD11">
        <v>0.33</v>
      </c>
      <c r="CE11">
        <v>0.33</v>
      </c>
      <c r="CF11">
        <v>0.33</v>
      </c>
      <c r="CG11">
        <v>0.33</v>
      </c>
      <c r="CH11" s="64">
        <f t="shared" si="21"/>
        <v>0.33</v>
      </c>
      <c r="CI11" s="64">
        <f t="shared" si="22"/>
        <v>0.31389261129974283</v>
      </c>
      <c r="CJ11">
        <f t="shared" si="29"/>
        <v>-1.0831729953507148</v>
      </c>
      <c r="CK11">
        <v>-0.67</v>
      </c>
      <c r="CL11">
        <v>0</v>
      </c>
      <c r="CM11">
        <v>0</v>
      </c>
      <c r="CN11">
        <v>0.67</v>
      </c>
      <c r="CO11">
        <v>-0.33</v>
      </c>
      <c r="CP11">
        <v>0.33</v>
      </c>
      <c r="CQ11">
        <v>0.33</v>
      </c>
      <c r="CR11" s="64">
        <f t="shared" si="23"/>
        <v>0</v>
      </c>
      <c r="CS11" s="64">
        <f t="shared" si="24"/>
        <v>0.44887690538774239</v>
      </c>
      <c r="CT11">
        <f t="shared" si="25"/>
        <v>-0.73516814084018012</v>
      </c>
      <c r="CU11">
        <v>0.33</v>
      </c>
      <c r="CV11">
        <v>-0.33</v>
      </c>
      <c r="CW11">
        <v>0.33</v>
      </c>
      <c r="CX11">
        <v>-0.67</v>
      </c>
      <c r="CY11">
        <v>-0.33</v>
      </c>
      <c r="CZ11">
        <v>-1</v>
      </c>
      <c r="DA11">
        <v>-0.67</v>
      </c>
      <c r="DB11" s="64">
        <f t="shared" si="26"/>
        <v>-0.33</v>
      </c>
      <c r="DC11" s="64">
        <f t="shared" si="27"/>
        <v>0.50845704973829553</v>
      </c>
      <c r="DD11">
        <f t="shared" si="28"/>
        <v>0.33434485781542322</v>
      </c>
    </row>
    <row r="12" spans="1:108">
      <c r="A12" t="s">
        <v>236</v>
      </c>
      <c r="B12" s="55">
        <f t="shared" si="0"/>
        <v>0.21891400000000005</v>
      </c>
      <c r="C12" s="55">
        <f t="shared" si="1"/>
        <v>0.28811799999999987</v>
      </c>
      <c r="D12" s="51">
        <v>1.384622609198416E-2</v>
      </c>
      <c r="E12" s="55">
        <f t="shared" si="2"/>
        <v>0</v>
      </c>
      <c r="F12" s="55">
        <f t="shared" si="3"/>
        <v>0</v>
      </c>
      <c r="G12" s="55">
        <f t="shared" si="4"/>
        <v>1</v>
      </c>
      <c r="H12" s="51">
        <f t="shared" si="5"/>
        <v>0.27427177390801571</v>
      </c>
      <c r="I12" s="10">
        <f t="shared" si="6"/>
        <v>0</v>
      </c>
      <c r="J12" s="54">
        <f t="shared" si="7"/>
        <v>-7.0019499999999985E-2</v>
      </c>
      <c r="K12" s="52">
        <v>-0.23276469970381175</v>
      </c>
      <c r="L12" s="55">
        <f t="shared" si="8"/>
        <v>0</v>
      </c>
      <c r="M12" s="55">
        <f t="shared" si="9"/>
        <v>0</v>
      </c>
      <c r="N12" s="55">
        <f t="shared" si="10"/>
        <v>1</v>
      </c>
      <c r="O12" s="55">
        <f t="shared" si="11"/>
        <v>0.29516200000000004</v>
      </c>
      <c r="P12">
        <v>0.45</v>
      </c>
      <c r="Q12">
        <v>0.68</v>
      </c>
      <c r="R12">
        <v>2.87</v>
      </c>
      <c r="S12">
        <v>7.0000000000000007E-2</v>
      </c>
      <c r="T12">
        <v>-0.06</v>
      </c>
      <c r="U12">
        <v>0.34</v>
      </c>
      <c r="V12">
        <v>4.24</v>
      </c>
      <c r="W12">
        <v>0.08</v>
      </c>
      <c r="X12">
        <v>0.12</v>
      </c>
      <c r="Y12">
        <v>0.16</v>
      </c>
      <c r="Z12">
        <v>1.18</v>
      </c>
      <c r="AA12">
        <v>1.2</v>
      </c>
      <c r="AD12" t="s">
        <v>236</v>
      </c>
      <c r="AE12">
        <v>0</v>
      </c>
      <c r="AF12">
        <v>-0.67</v>
      </c>
      <c r="AG12">
        <v>0.33</v>
      </c>
      <c r="AH12">
        <v>-0.67</v>
      </c>
      <c r="AI12">
        <v>0.67</v>
      </c>
      <c r="AJ12">
        <v>0.67</v>
      </c>
      <c r="AK12">
        <v>0.33</v>
      </c>
      <c r="AL12">
        <v>0.33</v>
      </c>
      <c r="AM12">
        <v>-0.67</v>
      </c>
      <c r="AN12">
        <v>-1</v>
      </c>
      <c r="AO12">
        <v>0.33</v>
      </c>
      <c r="AP12">
        <v>0.33</v>
      </c>
      <c r="AQ12" s="64">
        <f t="shared" si="12"/>
        <v>0.33</v>
      </c>
      <c r="AR12" s="64">
        <f t="shared" si="13"/>
        <v>0.58689991919535589</v>
      </c>
      <c r="AS12" s="61">
        <f t="shared" si="14"/>
        <v>5.9359353887393843E-2</v>
      </c>
      <c r="AT12">
        <v>0</v>
      </c>
      <c r="AU12">
        <v>0.33</v>
      </c>
      <c r="AV12">
        <v>0</v>
      </c>
      <c r="AW12">
        <v>-1</v>
      </c>
      <c r="AX12">
        <v>1</v>
      </c>
      <c r="AY12">
        <v>-0.67</v>
      </c>
      <c r="AZ12">
        <v>0.33</v>
      </c>
      <c r="BA12">
        <v>0</v>
      </c>
      <c r="BB12">
        <v>-0.33</v>
      </c>
      <c r="BC12">
        <v>-0.67</v>
      </c>
      <c r="BD12">
        <v>0.67</v>
      </c>
      <c r="BE12">
        <v>0.33</v>
      </c>
      <c r="BF12" s="64">
        <f t="shared" si="15"/>
        <v>0</v>
      </c>
      <c r="BG12" s="64">
        <f t="shared" si="16"/>
        <v>0.58638272226396393</v>
      </c>
      <c r="BH12">
        <v>-0.33</v>
      </c>
      <c r="BI12">
        <v>0.67</v>
      </c>
      <c r="BJ12">
        <v>-0.33</v>
      </c>
      <c r="BK12">
        <v>-0.33</v>
      </c>
      <c r="BL12">
        <v>0.67</v>
      </c>
      <c r="BM12">
        <v>-1</v>
      </c>
      <c r="BN12">
        <v>-1</v>
      </c>
      <c r="BO12">
        <v>0</v>
      </c>
      <c r="BP12">
        <v>-0.33</v>
      </c>
      <c r="BQ12">
        <v>0</v>
      </c>
      <c r="BR12">
        <v>-1</v>
      </c>
      <c r="BS12">
        <v>-0.33</v>
      </c>
      <c r="BT12" s="64">
        <f t="shared" si="17"/>
        <v>-0.33</v>
      </c>
      <c r="BU12" s="64">
        <f t="shared" si="18"/>
        <v>0.56643154658766748</v>
      </c>
      <c r="BV12" s="51">
        <v>1.384622609198416E-2</v>
      </c>
      <c r="BW12" s="61">
        <f t="shared" si="19"/>
        <v>0.47296005710440531</v>
      </c>
      <c r="BX12" s="52">
        <v>-0.23276469970381175</v>
      </c>
      <c r="BY12" s="61">
        <f t="shared" si="20"/>
        <v>0.28234417997953715</v>
      </c>
      <c r="CA12">
        <v>-0.33</v>
      </c>
      <c r="CB12">
        <v>0.33</v>
      </c>
      <c r="CC12">
        <v>0</v>
      </c>
      <c r="CD12">
        <v>0.33</v>
      </c>
      <c r="CE12">
        <v>0.33</v>
      </c>
      <c r="CF12">
        <v>-0.33</v>
      </c>
      <c r="CG12">
        <v>-0.67</v>
      </c>
      <c r="CH12" s="64">
        <f t="shared" si="21"/>
        <v>0</v>
      </c>
      <c r="CI12" s="64">
        <f t="shared" si="22"/>
        <v>0.40350252256248131</v>
      </c>
      <c r="CJ12">
        <f t="shared" si="29"/>
        <v>-0.81783875328536604</v>
      </c>
      <c r="CK12">
        <v>-0.33</v>
      </c>
      <c r="CL12">
        <v>0.33</v>
      </c>
      <c r="CM12">
        <v>0.33</v>
      </c>
      <c r="CN12">
        <v>0</v>
      </c>
      <c r="CO12">
        <v>0</v>
      </c>
      <c r="CP12">
        <v>0.67</v>
      </c>
      <c r="CQ12">
        <v>0.33</v>
      </c>
      <c r="CR12" s="64">
        <f t="shared" si="23"/>
        <v>0.33</v>
      </c>
      <c r="CS12" s="64">
        <f t="shared" si="24"/>
        <v>0.32449961479175904</v>
      </c>
      <c r="CT12">
        <f t="shared" si="25"/>
        <v>1.0169503597462535</v>
      </c>
      <c r="CU12">
        <v>0</v>
      </c>
      <c r="CV12">
        <v>-0.33</v>
      </c>
      <c r="CW12">
        <v>-0.33</v>
      </c>
      <c r="CX12">
        <v>-0.67</v>
      </c>
      <c r="CY12">
        <v>-0.33</v>
      </c>
      <c r="CZ12">
        <v>-0.33</v>
      </c>
      <c r="DA12">
        <v>0.33</v>
      </c>
      <c r="DB12" s="64">
        <f t="shared" si="26"/>
        <v>-0.33</v>
      </c>
      <c r="DC12" s="64">
        <f t="shared" si="27"/>
        <v>0.31615999566223246</v>
      </c>
      <c r="DD12">
        <f t="shared" si="28"/>
        <v>0</v>
      </c>
    </row>
    <row r="13" spans="1:108">
      <c r="A13" t="s">
        <v>237</v>
      </c>
      <c r="B13" s="55">
        <f t="shared" si="0"/>
        <v>0.29463599999999968</v>
      </c>
      <c r="C13" s="55">
        <f t="shared" si="1"/>
        <v>0.24104699999999957</v>
      </c>
      <c r="D13" s="51">
        <v>1.3616330430480066</v>
      </c>
      <c r="E13" s="55">
        <f t="shared" si="2"/>
        <v>1</v>
      </c>
      <c r="F13" s="55">
        <f t="shared" si="3"/>
        <v>0</v>
      </c>
      <c r="G13" s="55">
        <f t="shared" si="4"/>
        <v>0</v>
      </c>
      <c r="H13" s="51">
        <f t="shared" si="5"/>
        <v>-1.120586043048007</v>
      </c>
      <c r="I13" s="10">
        <f t="shared" si="6"/>
        <v>0</v>
      </c>
      <c r="J13" s="54">
        <f t="shared" si="7"/>
        <v>-1.5991000000000616E-3</v>
      </c>
      <c r="K13" s="52">
        <v>-6.4296085332370079E-2</v>
      </c>
      <c r="L13" s="55">
        <f t="shared" si="8"/>
        <v>0</v>
      </c>
      <c r="M13" s="55">
        <f t="shared" si="9"/>
        <v>0</v>
      </c>
      <c r="N13" s="55">
        <f t="shared" si="10"/>
        <v>1</v>
      </c>
      <c r="O13" s="55">
        <f t="shared" si="11"/>
        <v>0.43128549999999999</v>
      </c>
      <c r="P13">
        <v>1.28</v>
      </c>
      <c r="Q13">
        <v>1.1200000000000001</v>
      </c>
      <c r="R13">
        <v>1.48</v>
      </c>
      <c r="S13">
        <v>0.02</v>
      </c>
      <c r="T13">
        <v>-0.22</v>
      </c>
      <c r="U13">
        <v>0.35</v>
      </c>
      <c r="V13">
        <v>-0.24</v>
      </c>
      <c r="W13">
        <v>0.51</v>
      </c>
      <c r="X13">
        <v>0.17</v>
      </c>
      <c r="Y13">
        <v>0.22</v>
      </c>
      <c r="Z13">
        <v>1.29</v>
      </c>
      <c r="AA13">
        <v>0.5</v>
      </c>
      <c r="AD13" t="s">
        <v>237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 s="64">
        <f t="shared" si="12"/>
        <v>1</v>
      </c>
      <c r="AR13" s="64">
        <f t="shared" si="13"/>
        <v>0</v>
      </c>
      <c r="AS13" s="61"/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 s="64">
        <f t="shared" si="15"/>
        <v>1</v>
      </c>
      <c r="BG13" s="64">
        <f t="shared" si="16"/>
        <v>0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-0.67</v>
      </c>
      <c r="BP13">
        <v>-1</v>
      </c>
      <c r="BQ13">
        <v>-1</v>
      </c>
      <c r="BR13">
        <v>-1</v>
      </c>
      <c r="BS13">
        <v>-1</v>
      </c>
      <c r="BT13" s="64">
        <f t="shared" si="17"/>
        <v>-1</v>
      </c>
      <c r="BU13" s="64">
        <f t="shared" si="18"/>
        <v>9.5262794416288238E-2</v>
      </c>
      <c r="BV13" s="58">
        <v>1.3616330430480066</v>
      </c>
      <c r="BW13" s="61"/>
      <c r="BX13" s="52">
        <v>-6.4296085332370079E-2</v>
      </c>
      <c r="BY13" s="61">
        <f t="shared" si="20"/>
        <v>1.3162953221462492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 s="64">
        <f t="shared" si="21"/>
        <v>1</v>
      </c>
      <c r="CI13" s="64">
        <f t="shared" si="22"/>
        <v>0</v>
      </c>
      <c r="CK13">
        <v>0.67</v>
      </c>
      <c r="CL13">
        <v>0.67</v>
      </c>
      <c r="CM13">
        <v>1</v>
      </c>
      <c r="CN13">
        <v>1</v>
      </c>
      <c r="CO13">
        <v>0.67</v>
      </c>
      <c r="CP13">
        <v>1</v>
      </c>
      <c r="CQ13">
        <v>1</v>
      </c>
      <c r="CR13" s="64">
        <f t="shared" si="23"/>
        <v>1</v>
      </c>
      <c r="CS13" s="64">
        <f t="shared" si="24"/>
        <v>0.17639241966220034</v>
      </c>
      <c r="CT13">
        <f t="shared" si="25"/>
        <v>0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 s="64">
        <f t="shared" si="26"/>
        <v>-1</v>
      </c>
      <c r="DC13" s="64">
        <f t="shared" si="27"/>
        <v>0</v>
      </c>
    </row>
    <row r="14" spans="1:108">
      <c r="A14" t="s">
        <v>238</v>
      </c>
      <c r="B14" s="55">
        <f t="shared" si="0"/>
        <v>0.14010200000000017</v>
      </c>
      <c r="C14" s="55">
        <f t="shared" si="1"/>
        <v>0.10820499999999988</v>
      </c>
      <c r="D14" s="51">
        <v>0.99163146130736424</v>
      </c>
      <c r="E14" s="55">
        <f t="shared" si="2"/>
        <v>1</v>
      </c>
      <c r="F14" s="55">
        <f t="shared" si="3"/>
        <v>0</v>
      </c>
      <c r="G14" s="55">
        <f t="shared" si="4"/>
        <v>0</v>
      </c>
      <c r="H14" s="51">
        <f t="shared" si="5"/>
        <v>-0.88342646130736435</v>
      </c>
      <c r="I14" s="10">
        <f t="shared" si="6"/>
        <v>0</v>
      </c>
      <c r="J14" s="54">
        <f t="shared" si="7"/>
        <v>-7.7200700000000136E-2</v>
      </c>
      <c r="K14" s="52">
        <v>2.1083046156917251E-3</v>
      </c>
      <c r="L14" s="55">
        <f t="shared" si="8"/>
        <v>0</v>
      </c>
      <c r="M14" s="55">
        <f t="shared" si="9"/>
        <v>0</v>
      </c>
      <c r="N14" s="55">
        <f t="shared" si="10"/>
        <v>1</v>
      </c>
      <c r="O14" s="55">
        <f t="shared" si="11"/>
        <v>0.32240180000000018</v>
      </c>
      <c r="P14">
        <v>1.06</v>
      </c>
      <c r="Q14">
        <v>1.06</v>
      </c>
      <c r="R14">
        <v>1.1399999999999999</v>
      </c>
      <c r="S14">
        <v>0.04</v>
      </c>
      <c r="T14">
        <v>-0.28000000000000003</v>
      </c>
      <c r="U14">
        <v>0.32</v>
      </c>
      <c r="V14">
        <v>0.32</v>
      </c>
      <c r="W14">
        <v>0.84</v>
      </c>
      <c r="X14">
        <v>0.21</v>
      </c>
      <c r="Y14">
        <v>0.26</v>
      </c>
      <c r="Z14">
        <v>1.33</v>
      </c>
      <c r="AA14">
        <v>0.73</v>
      </c>
      <c r="AD14" t="s">
        <v>238</v>
      </c>
      <c r="AE14">
        <v>0.67</v>
      </c>
      <c r="AF14">
        <v>0.67</v>
      </c>
      <c r="AG14">
        <v>1</v>
      </c>
      <c r="AH14">
        <v>1</v>
      </c>
      <c r="AI14">
        <v>1</v>
      </c>
      <c r="AJ14">
        <v>0.67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0.67</v>
      </c>
      <c r="AQ14" s="64">
        <f t="shared" si="12"/>
        <v>1</v>
      </c>
      <c r="AR14" s="64">
        <f t="shared" si="13"/>
        <v>0.16248076809271922</v>
      </c>
      <c r="AS14" s="61">
        <f t="shared" si="14"/>
        <v>4.1703286361456033</v>
      </c>
      <c r="AT14">
        <v>0.67</v>
      </c>
      <c r="AU14">
        <v>0.33</v>
      </c>
      <c r="AV14">
        <v>0</v>
      </c>
      <c r="AW14">
        <v>-0.33</v>
      </c>
      <c r="AX14">
        <v>1</v>
      </c>
      <c r="AY14">
        <v>0.33</v>
      </c>
      <c r="AZ14">
        <v>1</v>
      </c>
      <c r="BA14">
        <v>0.33</v>
      </c>
      <c r="BB14">
        <v>0.67</v>
      </c>
      <c r="BC14">
        <v>1</v>
      </c>
      <c r="BD14">
        <v>1</v>
      </c>
      <c r="BE14">
        <v>0.67</v>
      </c>
      <c r="BF14" s="64">
        <f t="shared" si="15"/>
        <v>0.67</v>
      </c>
      <c r="BG14" s="64">
        <f t="shared" si="16"/>
        <v>0.43431154158220936</v>
      </c>
      <c r="BH14">
        <v>-0.67</v>
      </c>
      <c r="BI14">
        <v>-0.67</v>
      </c>
      <c r="BJ14">
        <v>-0.33</v>
      </c>
      <c r="BK14">
        <v>1</v>
      </c>
      <c r="BL14">
        <v>-0.67</v>
      </c>
      <c r="BM14">
        <v>-1</v>
      </c>
      <c r="BN14">
        <v>-1</v>
      </c>
      <c r="BO14">
        <v>0</v>
      </c>
      <c r="BP14">
        <v>-0.67</v>
      </c>
      <c r="BQ14">
        <v>-1</v>
      </c>
      <c r="BR14">
        <v>-1</v>
      </c>
      <c r="BS14">
        <v>-0.33</v>
      </c>
      <c r="BT14" s="64">
        <f t="shared" si="17"/>
        <v>-0.67</v>
      </c>
      <c r="BU14" s="64">
        <f t="shared" si="18"/>
        <v>0.57712190823923593</v>
      </c>
      <c r="BV14" s="51">
        <v>0.99163146130736424</v>
      </c>
      <c r="BW14" s="61">
        <f t="shared" si="19"/>
        <v>-2.2576431424701249</v>
      </c>
      <c r="BX14" s="52">
        <v>2.1083046156917251E-3</v>
      </c>
      <c r="BY14" s="61">
        <f t="shared" si="20"/>
        <v>-0.15682495893267676</v>
      </c>
      <c r="CA14">
        <v>0.67</v>
      </c>
      <c r="CB14">
        <v>0.33</v>
      </c>
      <c r="CC14">
        <v>0.67</v>
      </c>
      <c r="CD14">
        <v>1</v>
      </c>
      <c r="CE14">
        <v>0.33</v>
      </c>
      <c r="CF14">
        <v>1</v>
      </c>
      <c r="CG14">
        <v>0.67</v>
      </c>
      <c r="CH14" s="64">
        <f t="shared" si="21"/>
        <v>0.67</v>
      </c>
      <c r="CI14" s="64">
        <f t="shared" si="22"/>
        <v>0.27353941128073245</v>
      </c>
      <c r="CJ14">
        <f t="shared" si="29"/>
        <v>-1.2064075098170122</v>
      </c>
      <c r="CK14">
        <v>0.67</v>
      </c>
      <c r="CL14">
        <v>-0.33</v>
      </c>
      <c r="CM14">
        <v>0.67</v>
      </c>
      <c r="CN14">
        <v>1</v>
      </c>
      <c r="CO14">
        <v>0</v>
      </c>
      <c r="CP14">
        <v>0.33</v>
      </c>
      <c r="CQ14">
        <v>1</v>
      </c>
      <c r="CR14" s="64">
        <f t="shared" si="23"/>
        <v>0.67</v>
      </c>
      <c r="CS14" s="64">
        <f t="shared" si="24"/>
        <v>0.50364386510424508</v>
      </c>
      <c r="CT14">
        <f t="shared" si="25"/>
        <v>0</v>
      </c>
      <c r="CU14">
        <v>-0.67</v>
      </c>
      <c r="CV14">
        <v>-0.67</v>
      </c>
      <c r="CW14">
        <v>-1</v>
      </c>
      <c r="CX14">
        <v>-1</v>
      </c>
      <c r="CY14">
        <v>-0.67</v>
      </c>
      <c r="CZ14">
        <v>-1</v>
      </c>
      <c r="DA14">
        <v>-0.67</v>
      </c>
      <c r="DB14" s="64">
        <f t="shared" si="26"/>
        <v>-0.67</v>
      </c>
      <c r="DC14" s="64">
        <f t="shared" si="27"/>
        <v>0.17639241966220034</v>
      </c>
      <c r="DD14">
        <f t="shared" si="28"/>
        <v>0</v>
      </c>
    </row>
    <row r="15" spans="1:108">
      <c r="A15" t="s">
        <v>239</v>
      </c>
      <c r="B15" s="55">
        <f t="shared" si="0"/>
        <v>8.5465000000000124E-2</v>
      </c>
      <c r="C15" s="55">
        <f t="shared" si="1"/>
        <v>0.12128199999999989</v>
      </c>
      <c r="D15" s="51">
        <v>0.30577431736724869</v>
      </c>
      <c r="E15" s="55">
        <f t="shared" si="2"/>
        <v>0</v>
      </c>
      <c r="F15" s="55">
        <f t="shared" si="3"/>
        <v>0</v>
      </c>
      <c r="G15" s="55">
        <f t="shared" si="4"/>
        <v>1</v>
      </c>
      <c r="H15" s="51">
        <f t="shared" si="5"/>
        <v>-0.1844923173672488</v>
      </c>
      <c r="I15" s="10">
        <f t="shared" si="6"/>
        <v>0</v>
      </c>
      <c r="J15" s="54">
        <f t="shared" si="7"/>
        <v>-0.19489420000000002</v>
      </c>
      <c r="K15" s="52">
        <v>-1.0550492290812244E-2</v>
      </c>
      <c r="L15" s="55">
        <f t="shared" si="8"/>
        <v>0</v>
      </c>
      <c r="M15" s="55">
        <f t="shared" si="9"/>
        <v>0</v>
      </c>
      <c r="N15" s="55">
        <f t="shared" si="10"/>
        <v>1</v>
      </c>
      <c r="O15" s="55">
        <f t="shared" si="11"/>
        <v>0.36400720000000009</v>
      </c>
      <c r="P15">
        <v>0.61</v>
      </c>
      <c r="Q15">
        <v>1.1000000000000001</v>
      </c>
      <c r="R15">
        <v>1.34</v>
      </c>
      <c r="S15">
        <v>0.36</v>
      </c>
      <c r="T15">
        <v>7.0000000000000007E-2</v>
      </c>
      <c r="U15">
        <v>0.41</v>
      </c>
      <c r="V15">
        <v>1.21</v>
      </c>
      <c r="W15">
        <v>0.66</v>
      </c>
      <c r="X15">
        <v>0.19</v>
      </c>
      <c r="Y15">
        <v>0.24</v>
      </c>
      <c r="Z15">
        <v>1.44</v>
      </c>
      <c r="AA15">
        <v>0.67</v>
      </c>
      <c r="AD15" t="s">
        <v>239</v>
      </c>
      <c r="AE15">
        <v>0.67</v>
      </c>
      <c r="AF15">
        <v>-0.33</v>
      </c>
      <c r="AG15">
        <v>0.33</v>
      </c>
      <c r="AH15">
        <v>-0.33</v>
      </c>
      <c r="AI15">
        <v>0</v>
      </c>
      <c r="AJ15">
        <v>1</v>
      </c>
      <c r="AK15">
        <v>0.33</v>
      </c>
      <c r="AL15">
        <v>1</v>
      </c>
      <c r="AM15">
        <v>0.33</v>
      </c>
      <c r="AN15">
        <v>1</v>
      </c>
      <c r="AO15">
        <v>1</v>
      </c>
      <c r="AP15">
        <v>1</v>
      </c>
      <c r="AQ15" s="64">
        <f t="shared" si="12"/>
        <v>0.5</v>
      </c>
      <c r="AR15" s="64">
        <f t="shared" si="13"/>
        <v>0.52165819530346957</v>
      </c>
      <c r="AS15" s="61">
        <f t="shared" si="14"/>
        <v>0.2606933068901322</v>
      </c>
      <c r="AT15">
        <v>0.67</v>
      </c>
      <c r="AU15">
        <v>0.67</v>
      </c>
      <c r="AV15">
        <v>-0.33</v>
      </c>
      <c r="AW15">
        <v>-0.33</v>
      </c>
      <c r="AX15">
        <v>1</v>
      </c>
      <c r="AY15">
        <v>-0.33</v>
      </c>
      <c r="AZ15">
        <v>-0.33</v>
      </c>
      <c r="BA15">
        <v>0.33</v>
      </c>
      <c r="BB15">
        <v>0.33</v>
      </c>
      <c r="BC15">
        <v>0.33</v>
      </c>
      <c r="BD15">
        <v>0.67</v>
      </c>
      <c r="BE15">
        <v>0.33</v>
      </c>
      <c r="BF15" s="64">
        <f t="shared" si="15"/>
        <v>0.33</v>
      </c>
      <c r="BG15" s="64">
        <f t="shared" si="16"/>
        <v>0.47317992605798759</v>
      </c>
      <c r="BH15">
        <v>-0.33</v>
      </c>
      <c r="BI15">
        <v>0.67</v>
      </c>
      <c r="BJ15">
        <v>-0.33</v>
      </c>
      <c r="BK15">
        <v>-1</v>
      </c>
      <c r="BL15">
        <v>0</v>
      </c>
      <c r="BM15">
        <v>-1</v>
      </c>
      <c r="BN15">
        <v>0</v>
      </c>
      <c r="BO15">
        <v>-0.67</v>
      </c>
      <c r="BP15">
        <v>-1</v>
      </c>
      <c r="BQ15">
        <v>0</v>
      </c>
      <c r="BR15">
        <v>-0.67</v>
      </c>
      <c r="BS15">
        <v>0</v>
      </c>
      <c r="BT15" s="64">
        <f t="shared" si="17"/>
        <v>-0.33</v>
      </c>
      <c r="BU15" s="64">
        <f t="shared" si="18"/>
        <v>0.52241499235992861</v>
      </c>
      <c r="BV15" s="51">
        <v>0.30577431736724869</v>
      </c>
      <c r="BW15" s="61">
        <f t="shared" si="19"/>
        <v>-0.36478880622905857</v>
      </c>
      <c r="BX15" s="52">
        <v>-1.0550492290812244E-2</v>
      </c>
      <c r="BY15" s="61">
        <f t="shared" si="20"/>
        <v>-0.37031869950104884</v>
      </c>
      <c r="CA15">
        <v>0</v>
      </c>
      <c r="CB15">
        <v>0.67</v>
      </c>
      <c r="CC15">
        <v>0.33</v>
      </c>
      <c r="CD15">
        <v>0.33</v>
      </c>
      <c r="CE15">
        <v>0.67</v>
      </c>
      <c r="CF15">
        <v>1</v>
      </c>
      <c r="CG15">
        <v>0.33</v>
      </c>
      <c r="CH15" s="64">
        <f t="shared" si="21"/>
        <v>0.33</v>
      </c>
      <c r="CI15" s="64">
        <f t="shared" si="22"/>
        <v>0.32669339054926022</v>
      </c>
      <c r="CJ15">
        <f t="shared" si="29"/>
        <v>-0.52036559329891507</v>
      </c>
      <c r="CK15">
        <v>0.67</v>
      </c>
      <c r="CL15">
        <v>0.67</v>
      </c>
      <c r="CM15">
        <v>1</v>
      </c>
      <c r="CN15">
        <v>-0.67</v>
      </c>
      <c r="CO15">
        <v>0.33</v>
      </c>
      <c r="CP15">
        <v>1</v>
      </c>
      <c r="CQ15">
        <v>0.67</v>
      </c>
      <c r="CR15" s="64">
        <f t="shared" si="23"/>
        <v>0.67</v>
      </c>
      <c r="CS15" s="64">
        <f t="shared" si="24"/>
        <v>0.57451014330636918</v>
      </c>
      <c r="CT15">
        <f t="shared" si="25"/>
        <v>0.59180852411632379</v>
      </c>
      <c r="CU15">
        <v>-0.33</v>
      </c>
      <c r="CV15">
        <v>-0.67</v>
      </c>
      <c r="CW15">
        <v>-0.67</v>
      </c>
      <c r="CX15">
        <v>-0.67</v>
      </c>
      <c r="CY15">
        <v>-0.67</v>
      </c>
      <c r="CZ15">
        <v>-0.67</v>
      </c>
      <c r="DA15">
        <v>-0.67</v>
      </c>
      <c r="DB15" s="64">
        <f t="shared" si="26"/>
        <v>-0.67</v>
      </c>
      <c r="DC15" s="64">
        <f t="shared" si="27"/>
        <v>0.12850792082313808</v>
      </c>
      <c r="DD15">
        <f t="shared" si="28"/>
        <v>-2.6457513110645738</v>
      </c>
    </row>
    <row r="16" spans="1:108">
      <c r="A16" s="2" t="s">
        <v>240</v>
      </c>
      <c r="B16" s="57">
        <f t="shared" si="0"/>
        <v>-0.31838500000000058</v>
      </c>
      <c r="C16" s="55">
        <f t="shared" si="1"/>
        <v>-0.26655200000000012</v>
      </c>
      <c r="D16" s="51">
        <v>1.3616330430480066</v>
      </c>
      <c r="E16" s="55">
        <f t="shared" si="2"/>
        <v>1</v>
      </c>
      <c r="F16" s="55">
        <f t="shared" si="3"/>
        <v>0</v>
      </c>
      <c r="G16" s="55">
        <f t="shared" si="4"/>
        <v>0</v>
      </c>
      <c r="H16" s="51">
        <f t="shared" si="5"/>
        <v>-1.6281850430480067</v>
      </c>
      <c r="I16" s="9">
        <f t="shared" si="6"/>
        <v>-1</v>
      </c>
      <c r="J16" s="54">
        <f t="shared" si="7"/>
        <v>0.13555</v>
      </c>
      <c r="K16" s="52">
        <v>-6.4296085332370079E-2</v>
      </c>
      <c r="L16" s="55">
        <f t="shared" si="8"/>
        <v>0</v>
      </c>
      <c r="M16" s="55">
        <f t="shared" si="9"/>
        <v>0</v>
      </c>
      <c r="N16" s="55">
        <f t="shared" si="10"/>
        <v>1</v>
      </c>
      <c r="O16" s="57">
        <f t="shared" si="11"/>
        <v>7.7551499999999995E-2</v>
      </c>
      <c r="P16">
        <v>0.82</v>
      </c>
      <c r="Q16">
        <v>0.78</v>
      </c>
      <c r="R16">
        <v>0.94</v>
      </c>
      <c r="S16">
        <v>-7.0000000000000007E-2</v>
      </c>
      <c r="T16">
        <v>0.31</v>
      </c>
      <c r="U16">
        <v>0.26</v>
      </c>
      <c r="V16">
        <v>-0.06</v>
      </c>
      <c r="W16">
        <v>5.0000000000000001E-3</v>
      </c>
      <c r="X16">
        <v>0.17</v>
      </c>
      <c r="Y16">
        <v>0.18</v>
      </c>
      <c r="Z16">
        <v>1.19</v>
      </c>
      <c r="AA16">
        <v>1.3</v>
      </c>
      <c r="AD16" s="2" t="s">
        <v>240</v>
      </c>
      <c r="AE16">
        <v>0.67</v>
      </c>
      <c r="AF16">
        <v>1</v>
      </c>
      <c r="AG16">
        <v>0.67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 s="64">
        <f t="shared" si="12"/>
        <v>1</v>
      </c>
      <c r="AR16" s="64">
        <f t="shared" si="13"/>
        <v>0.12845232578665183</v>
      </c>
      <c r="AS16" s="61">
        <f t="shared" si="14"/>
        <v>7.1812518329337758</v>
      </c>
      <c r="AT16">
        <v>0.67</v>
      </c>
      <c r="AU16">
        <v>1</v>
      </c>
      <c r="AV16">
        <v>1</v>
      </c>
      <c r="AW16">
        <v>-0.33</v>
      </c>
      <c r="AX16">
        <v>1</v>
      </c>
      <c r="AY16">
        <v>1</v>
      </c>
      <c r="AZ16">
        <v>-0.33</v>
      </c>
      <c r="BA16">
        <v>1</v>
      </c>
      <c r="BB16">
        <v>1</v>
      </c>
      <c r="BC16">
        <v>0.67</v>
      </c>
      <c r="BD16">
        <v>1</v>
      </c>
      <c r="BE16">
        <v>1</v>
      </c>
      <c r="BF16" s="64">
        <f t="shared" si="15"/>
        <v>1</v>
      </c>
      <c r="BG16" s="64">
        <f t="shared" si="16"/>
        <v>0.50785347445414963</v>
      </c>
      <c r="BH16">
        <v>-0.67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1</v>
      </c>
      <c r="BO16">
        <v>-0.67</v>
      </c>
      <c r="BP16">
        <v>-1</v>
      </c>
      <c r="BQ16">
        <v>-1</v>
      </c>
      <c r="BR16">
        <v>-1</v>
      </c>
      <c r="BS16">
        <v>-1</v>
      </c>
      <c r="BT16" s="64">
        <f t="shared" si="17"/>
        <v>-1</v>
      </c>
      <c r="BU16" s="64">
        <f t="shared" si="18"/>
        <v>0.57431118161962802</v>
      </c>
      <c r="BV16" s="51">
        <v>1.3616330430480066</v>
      </c>
      <c r="BW16" s="61">
        <f t="shared" si="19"/>
        <v>-4.0347650845254321</v>
      </c>
      <c r="BX16" s="52">
        <v>-6.4296085332370079E-2</v>
      </c>
      <c r="BY16" s="61">
        <f t="shared" si="20"/>
        <v>0.36934506077371904</v>
      </c>
      <c r="CA16">
        <v>0.67</v>
      </c>
      <c r="CB16">
        <v>0.33</v>
      </c>
      <c r="CC16">
        <v>1</v>
      </c>
      <c r="CD16">
        <v>1</v>
      </c>
      <c r="CE16">
        <v>0.67</v>
      </c>
      <c r="CF16">
        <v>0.67</v>
      </c>
      <c r="CG16">
        <v>1</v>
      </c>
      <c r="CH16" s="64">
        <f t="shared" si="21"/>
        <v>0.67</v>
      </c>
      <c r="CI16" s="64">
        <f t="shared" si="22"/>
        <v>0.25230367190578684</v>
      </c>
      <c r="CJ16">
        <f t="shared" si="29"/>
        <v>-1.3079476707862812</v>
      </c>
      <c r="CK16">
        <v>0.67</v>
      </c>
      <c r="CL16">
        <v>0.67</v>
      </c>
      <c r="CM16">
        <v>1</v>
      </c>
      <c r="CN16">
        <v>0.67</v>
      </c>
      <c r="CO16">
        <v>0.67</v>
      </c>
      <c r="CP16">
        <v>1</v>
      </c>
      <c r="CQ16">
        <v>1</v>
      </c>
      <c r="CR16" s="64">
        <f t="shared" si="23"/>
        <v>0.67</v>
      </c>
      <c r="CS16" s="64">
        <f t="shared" si="24"/>
        <v>0.17639241966220034</v>
      </c>
      <c r="CT16">
        <f t="shared" si="25"/>
        <v>-1.8708286933869678</v>
      </c>
      <c r="CU16">
        <v>-1</v>
      </c>
      <c r="CV16">
        <v>-0.33</v>
      </c>
      <c r="CW16">
        <v>-1</v>
      </c>
      <c r="CX16">
        <v>-1</v>
      </c>
      <c r="CY16">
        <v>-1</v>
      </c>
      <c r="CZ16">
        <v>-1</v>
      </c>
      <c r="DA16">
        <v>-1</v>
      </c>
      <c r="DB16" s="64">
        <f t="shared" si="26"/>
        <v>-1</v>
      </c>
      <c r="DC16" s="64">
        <f t="shared" si="27"/>
        <v>0.25323619691618232</v>
      </c>
      <c r="DD16">
        <f t="shared" si="28"/>
        <v>0</v>
      </c>
    </row>
    <row r="17" spans="1:108">
      <c r="A17" t="s">
        <v>241</v>
      </c>
      <c r="B17" s="55">
        <f t="shared" si="0"/>
        <v>0.12280799999999981</v>
      </c>
      <c r="C17" s="55">
        <f t="shared" si="1"/>
        <v>0.15618899999999969</v>
      </c>
      <c r="D17" s="51">
        <v>0.32127925568290261</v>
      </c>
      <c r="E17" s="55">
        <f t="shared" si="2"/>
        <v>0</v>
      </c>
      <c r="F17" s="55">
        <f t="shared" si="3"/>
        <v>0</v>
      </c>
      <c r="G17" s="55">
        <f t="shared" si="4"/>
        <v>1</v>
      </c>
      <c r="H17" s="51">
        <f t="shared" si="5"/>
        <v>-0.16509025568290292</v>
      </c>
      <c r="I17" s="10">
        <f t="shared" si="6"/>
        <v>0</v>
      </c>
      <c r="J17" s="54">
        <f t="shared" si="7"/>
        <v>4.0048499999999973E-2</v>
      </c>
      <c r="K17" s="52">
        <v>0.14358628368823279</v>
      </c>
      <c r="L17" s="55">
        <f t="shared" si="8"/>
        <v>0</v>
      </c>
      <c r="M17" s="55">
        <f t="shared" si="9"/>
        <v>0</v>
      </c>
      <c r="N17" s="55">
        <f t="shared" si="10"/>
        <v>1</v>
      </c>
      <c r="O17" s="55">
        <f t="shared" si="11"/>
        <v>0.30535950000000001</v>
      </c>
      <c r="P17">
        <v>0.68</v>
      </c>
      <c r="Q17">
        <v>2.4500000000000002</v>
      </c>
      <c r="R17">
        <v>2.71</v>
      </c>
      <c r="S17">
        <v>0.22</v>
      </c>
      <c r="T17">
        <v>-0.54</v>
      </c>
      <c r="U17">
        <v>0.63</v>
      </c>
      <c r="V17">
        <v>1.68</v>
      </c>
      <c r="W17">
        <v>0.65</v>
      </c>
      <c r="X17">
        <v>0.15</v>
      </c>
      <c r="Y17">
        <v>0.18</v>
      </c>
      <c r="Z17">
        <v>1.47</v>
      </c>
      <c r="AA17">
        <v>0.8</v>
      </c>
      <c r="AD17" t="s">
        <v>241</v>
      </c>
      <c r="AE17">
        <v>0.67</v>
      </c>
      <c r="AF17">
        <v>0</v>
      </c>
      <c r="AG17">
        <v>0</v>
      </c>
      <c r="AH17">
        <v>-0.67</v>
      </c>
      <c r="AI17">
        <v>1</v>
      </c>
      <c r="AJ17">
        <v>0.33</v>
      </c>
      <c r="AK17">
        <v>0.67</v>
      </c>
      <c r="AL17">
        <v>0.67</v>
      </c>
      <c r="AM17">
        <v>0.67</v>
      </c>
      <c r="AN17">
        <v>1</v>
      </c>
      <c r="AO17">
        <v>0.67</v>
      </c>
      <c r="AP17">
        <v>0.33</v>
      </c>
      <c r="AQ17" s="64">
        <f t="shared" si="12"/>
        <v>0.67</v>
      </c>
      <c r="AR17" s="64">
        <f t="shared" si="13"/>
        <v>0.48004734614978822</v>
      </c>
      <c r="AS17" s="61">
        <f t="shared" si="14"/>
        <v>0.75959278376308736</v>
      </c>
      <c r="AT17">
        <v>0.33</v>
      </c>
      <c r="AU17">
        <v>0</v>
      </c>
      <c r="AV17">
        <v>1</v>
      </c>
      <c r="AW17">
        <v>-1</v>
      </c>
      <c r="AX17">
        <v>1</v>
      </c>
      <c r="AY17">
        <v>0.67</v>
      </c>
      <c r="AZ17">
        <v>0.33</v>
      </c>
      <c r="BA17">
        <v>1</v>
      </c>
      <c r="BB17">
        <v>0.33</v>
      </c>
      <c r="BC17">
        <v>0.33</v>
      </c>
      <c r="BD17">
        <v>0.67</v>
      </c>
      <c r="BE17">
        <v>0</v>
      </c>
      <c r="BF17" s="64">
        <f t="shared" si="15"/>
        <v>0.33</v>
      </c>
      <c r="BG17" s="64">
        <f t="shared" si="16"/>
        <v>0.56598800715423681</v>
      </c>
      <c r="BH17">
        <v>-0.33</v>
      </c>
      <c r="BI17">
        <v>1</v>
      </c>
      <c r="BJ17">
        <v>-0.33</v>
      </c>
      <c r="BK17">
        <v>-0.67</v>
      </c>
      <c r="BL17">
        <v>0.33</v>
      </c>
      <c r="BM17">
        <v>0</v>
      </c>
      <c r="BN17">
        <v>-1</v>
      </c>
      <c r="BO17">
        <v>0.33</v>
      </c>
      <c r="BP17">
        <v>-0.33</v>
      </c>
      <c r="BQ17">
        <v>-0.33</v>
      </c>
      <c r="BR17">
        <v>0.67</v>
      </c>
      <c r="BS17">
        <v>0</v>
      </c>
      <c r="BT17" s="64">
        <f t="shared" si="17"/>
        <v>-0.17</v>
      </c>
      <c r="BU17" s="64">
        <f t="shared" si="18"/>
        <v>0.5652754758844255</v>
      </c>
      <c r="BV17" s="51">
        <v>0.32127925568290261</v>
      </c>
      <c r="BW17" s="61">
        <f t="shared" si="19"/>
        <v>-0.30737133896019048</v>
      </c>
      <c r="BX17" s="52">
        <v>0.14358628368823279</v>
      </c>
      <c r="BY17" s="61">
        <f t="shared" si="20"/>
        <v>-0.18304804360894283</v>
      </c>
      <c r="CA17">
        <v>0.33</v>
      </c>
      <c r="CB17">
        <v>-0.33</v>
      </c>
      <c r="CC17">
        <v>0.33</v>
      </c>
      <c r="CD17">
        <v>-0.67</v>
      </c>
      <c r="CE17">
        <v>0</v>
      </c>
      <c r="CF17">
        <v>0.33</v>
      </c>
      <c r="CG17">
        <v>0.33</v>
      </c>
      <c r="CH17" s="64">
        <f t="shared" si="21"/>
        <v>0.33</v>
      </c>
      <c r="CI17" s="64">
        <f t="shared" si="22"/>
        <v>0.40389178182846386</v>
      </c>
      <c r="CJ17">
        <f t="shared" si="29"/>
        <v>-0.84180965124069007</v>
      </c>
      <c r="CK17">
        <v>0.67</v>
      </c>
      <c r="CL17">
        <v>0.33</v>
      </c>
      <c r="CM17">
        <v>0.67</v>
      </c>
      <c r="CN17">
        <v>0</v>
      </c>
      <c r="CO17">
        <v>1</v>
      </c>
      <c r="CP17">
        <v>0.67</v>
      </c>
      <c r="CQ17">
        <v>0.67</v>
      </c>
      <c r="CR17" s="64">
        <f t="shared" si="23"/>
        <v>0.67</v>
      </c>
      <c r="CS17" s="64">
        <f t="shared" si="24"/>
        <v>0.31815689450931228</v>
      </c>
      <c r="CT17">
        <f t="shared" si="25"/>
        <v>1.0686551379764251</v>
      </c>
      <c r="CU17">
        <v>0.33</v>
      </c>
      <c r="CV17">
        <v>0.67</v>
      </c>
      <c r="CW17">
        <v>-0.33</v>
      </c>
      <c r="CX17">
        <v>1</v>
      </c>
      <c r="CY17">
        <v>0</v>
      </c>
      <c r="CZ17">
        <v>0.33</v>
      </c>
      <c r="DA17">
        <v>-0.33</v>
      </c>
      <c r="DB17" s="64">
        <f t="shared" si="26"/>
        <v>0.33</v>
      </c>
      <c r="DC17" s="64">
        <f t="shared" si="27"/>
        <v>0.49767554930994184</v>
      </c>
      <c r="DD17">
        <f t="shared" si="28"/>
        <v>1.0046706146068078</v>
      </c>
    </row>
    <row r="18" spans="1:108">
      <c r="A18" t="s">
        <v>242</v>
      </c>
      <c r="B18" s="55">
        <f t="shared" si="0"/>
        <v>-0.19278899999999988</v>
      </c>
      <c r="C18" s="55">
        <f t="shared" si="1"/>
        <v>5.9638999999999887E-2</v>
      </c>
      <c r="D18" s="51">
        <v>-0.36217356389728039</v>
      </c>
      <c r="E18" s="55">
        <f t="shared" si="2"/>
        <v>-1</v>
      </c>
      <c r="F18" s="55">
        <f t="shared" si="3"/>
        <v>0</v>
      </c>
      <c r="G18" s="55">
        <f t="shared" si="4"/>
        <v>0</v>
      </c>
      <c r="H18" s="51">
        <f t="shared" si="5"/>
        <v>0.42181256389728028</v>
      </c>
      <c r="I18" s="10">
        <f t="shared" si="6"/>
        <v>-1</v>
      </c>
      <c r="J18" s="54">
        <f t="shared" si="7"/>
        <v>0.15097540000000004</v>
      </c>
      <c r="K18" s="52">
        <v>0.4304799613910113</v>
      </c>
      <c r="L18" s="55">
        <f t="shared" si="8"/>
        <v>1</v>
      </c>
      <c r="M18" s="55">
        <f t="shared" si="9"/>
        <v>0</v>
      </c>
      <c r="N18" s="55">
        <f t="shared" si="10"/>
        <v>0</v>
      </c>
      <c r="O18" s="55">
        <f t="shared" si="11"/>
        <v>0.36954660000000006</v>
      </c>
      <c r="P18">
        <v>-0.64</v>
      </c>
      <c r="Q18">
        <v>3.19</v>
      </c>
      <c r="R18">
        <v>2.88</v>
      </c>
      <c r="S18">
        <v>0.61</v>
      </c>
      <c r="T18">
        <v>0.91</v>
      </c>
      <c r="U18">
        <v>1.08</v>
      </c>
      <c r="V18">
        <v>0.43</v>
      </c>
      <c r="W18">
        <v>1.08</v>
      </c>
      <c r="X18">
        <v>0.08</v>
      </c>
      <c r="Y18">
        <v>0.1</v>
      </c>
      <c r="Z18">
        <v>1.49</v>
      </c>
      <c r="AA18">
        <v>0.76</v>
      </c>
      <c r="AD18" t="s">
        <v>242</v>
      </c>
      <c r="AE18">
        <v>0</v>
      </c>
      <c r="AF18">
        <v>-0.33</v>
      </c>
      <c r="AG18">
        <v>0.33</v>
      </c>
      <c r="AH18">
        <v>-0.67</v>
      </c>
      <c r="AI18">
        <v>0</v>
      </c>
      <c r="AJ18">
        <v>0.33</v>
      </c>
      <c r="AK18">
        <v>0.33</v>
      </c>
      <c r="AL18">
        <v>-0.33</v>
      </c>
      <c r="AM18">
        <v>0.33</v>
      </c>
      <c r="AN18">
        <v>0.67</v>
      </c>
      <c r="AO18">
        <v>-0.33</v>
      </c>
      <c r="AP18">
        <v>0</v>
      </c>
      <c r="AQ18" s="64">
        <f t="shared" si="12"/>
        <v>0</v>
      </c>
      <c r="AR18" s="64">
        <f t="shared" si="13"/>
        <v>0.38741861315401699</v>
      </c>
      <c r="AS18" s="61">
        <f t="shared" si="14"/>
        <v>-0.95386898680856103</v>
      </c>
      <c r="AT18">
        <v>-0.33</v>
      </c>
      <c r="AU18">
        <v>-0.67</v>
      </c>
      <c r="AV18">
        <v>0.33</v>
      </c>
      <c r="AW18">
        <v>-1</v>
      </c>
      <c r="AX18">
        <v>0.67</v>
      </c>
      <c r="AY18">
        <v>0.67</v>
      </c>
      <c r="AZ18">
        <v>0.33</v>
      </c>
      <c r="BA18">
        <v>0</v>
      </c>
      <c r="BB18">
        <v>0.33</v>
      </c>
      <c r="BC18">
        <v>1</v>
      </c>
      <c r="BD18">
        <v>1</v>
      </c>
      <c r="BE18">
        <v>0.67</v>
      </c>
      <c r="BF18" s="64">
        <f t="shared" si="15"/>
        <v>0.33</v>
      </c>
      <c r="BG18" s="64">
        <f t="shared" si="16"/>
        <v>0.63826469288361731</v>
      </c>
      <c r="BH18">
        <v>0.33</v>
      </c>
      <c r="BI18">
        <v>0.67</v>
      </c>
      <c r="BJ18">
        <v>-0.33</v>
      </c>
      <c r="BK18">
        <v>-0.33</v>
      </c>
      <c r="BL18">
        <v>0.67</v>
      </c>
      <c r="BM18">
        <v>0.33</v>
      </c>
      <c r="BN18">
        <v>-0.33</v>
      </c>
      <c r="BO18">
        <v>0.67</v>
      </c>
      <c r="BP18">
        <v>-0.33</v>
      </c>
      <c r="BQ18">
        <v>0.67</v>
      </c>
      <c r="BR18">
        <v>-1</v>
      </c>
      <c r="BS18">
        <v>0.33</v>
      </c>
      <c r="BT18" s="64">
        <f t="shared" si="17"/>
        <v>0.33</v>
      </c>
      <c r="BU18" s="64">
        <f t="shared" si="18"/>
        <v>0.55645182753194045</v>
      </c>
      <c r="BV18" s="51">
        <v>-0.36217356389728039</v>
      </c>
      <c r="BW18" s="61">
        <f t="shared" si="19"/>
        <v>0.79982908213206239</v>
      </c>
      <c r="BX18" s="52">
        <v>0.4304799613910113</v>
      </c>
      <c r="BY18" s="61">
        <f t="shared" si="20"/>
        <v>-0.46790105705375412</v>
      </c>
      <c r="CA18">
        <v>0.33</v>
      </c>
      <c r="CB18">
        <v>-0.33</v>
      </c>
      <c r="CC18">
        <v>0</v>
      </c>
      <c r="CD18">
        <v>-1</v>
      </c>
      <c r="CE18">
        <v>-0.33</v>
      </c>
      <c r="CF18">
        <v>0.33</v>
      </c>
      <c r="CG18">
        <v>0.33</v>
      </c>
      <c r="CH18" s="64">
        <f t="shared" si="21"/>
        <v>0</v>
      </c>
      <c r="CI18" s="64">
        <f t="shared" si="22"/>
        <v>0.49671779858242593</v>
      </c>
      <c r="CJ18">
        <f t="shared" si="29"/>
        <v>0</v>
      </c>
      <c r="CK18">
        <v>0.33</v>
      </c>
      <c r="CL18">
        <v>0</v>
      </c>
      <c r="CM18">
        <v>0.33</v>
      </c>
      <c r="CN18">
        <v>0</v>
      </c>
      <c r="CO18">
        <v>0.33</v>
      </c>
      <c r="CP18">
        <v>1</v>
      </c>
      <c r="CQ18">
        <v>1</v>
      </c>
      <c r="CR18" s="64">
        <f t="shared" si="23"/>
        <v>0.33</v>
      </c>
      <c r="CS18" s="64">
        <f t="shared" si="24"/>
        <v>0.41823893831613701</v>
      </c>
      <c r="CT18">
        <f t="shared" si="25"/>
        <v>0</v>
      </c>
      <c r="CU18">
        <v>0</v>
      </c>
      <c r="CV18">
        <v>0.33</v>
      </c>
      <c r="CW18">
        <v>-0.33</v>
      </c>
      <c r="CX18">
        <v>0.67</v>
      </c>
      <c r="CY18">
        <v>0</v>
      </c>
      <c r="CZ18">
        <v>-0.67</v>
      </c>
      <c r="DA18">
        <v>-0.67</v>
      </c>
      <c r="DB18" s="64">
        <f t="shared" si="26"/>
        <v>0</v>
      </c>
      <c r="DC18" s="64">
        <f t="shared" si="27"/>
        <v>0.50006190093017966</v>
      </c>
      <c r="DD18">
        <f t="shared" si="28"/>
        <v>-0.65991830088666514</v>
      </c>
    </row>
    <row r="19" spans="1:108">
      <c r="A19" t="s">
        <v>243</v>
      </c>
      <c r="B19" s="55">
        <f t="shared" si="0"/>
        <v>0.40140200000000004</v>
      </c>
      <c r="C19" s="55">
        <f t="shared" si="1"/>
        <v>0.35761399999999988</v>
      </c>
      <c r="D19" s="51">
        <v>0.79056682189052474</v>
      </c>
      <c r="E19" s="55">
        <f t="shared" si="2"/>
        <v>1</v>
      </c>
      <c r="F19" s="55">
        <f t="shared" si="3"/>
        <v>1</v>
      </c>
      <c r="G19" s="55">
        <f t="shared" si="4"/>
        <v>1</v>
      </c>
      <c r="H19" s="51">
        <f t="shared" si="5"/>
        <v>-0.43295282189052486</v>
      </c>
      <c r="I19" s="10">
        <f t="shared" si="6"/>
        <v>2</v>
      </c>
      <c r="J19" s="54">
        <f t="shared" si="7"/>
        <v>-2.9680999999999944E-2</v>
      </c>
      <c r="K19" s="52">
        <v>-5.1401486507282934E-2</v>
      </c>
      <c r="L19" s="55">
        <f t="shared" si="8"/>
        <v>0</v>
      </c>
      <c r="M19" s="55">
        <f t="shared" si="9"/>
        <v>0</v>
      </c>
      <c r="N19" s="55">
        <f t="shared" si="10"/>
        <v>1</v>
      </c>
      <c r="O19" s="55">
        <f t="shared" si="11"/>
        <v>0.42971859999999995</v>
      </c>
      <c r="P19">
        <v>1.47</v>
      </c>
      <c r="Q19">
        <v>1.61</v>
      </c>
      <c r="R19">
        <v>2.21</v>
      </c>
      <c r="S19">
        <v>0.15</v>
      </c>
      <c r="T19">
        <v>0.38</v>
      </c>
      <c r="U19">
        <v>0.49</v>
      </c>
      <c r="V19">
        <v>0.23</v>
      </c>
      <c r="W19">
        <v>0.69</v>
      </c>
      <c r="X19">
        <v>0.08</v>
      </c>
      <c r="Y19">
        <v>0.12</v>
      </c>
      <c r="Z19">
        <v>1.69</v>
      </c>
      <c r="AA19">
        <v>0.86</v>
      </c>
      <c r="AD19" t="s">
        <v>243</v>
      </c>
      <c r="AE19">
        <v>0.67</v>
      </c>
      <c r="AF19">
        <v>0.33</v>
      </c>
      <c r="AG19">
        <v>0.67</v>
      </c>
      <c r="AH19">
        <v>0.33</v>
      </c>
      <c r="AI19">
        <v>1</v>
      </c>
      <c r="AJ19">
        <v>1</v>
      </c>
      <c r="AK19">
        <v>0.67</v>
      </c>
      <c r="AL19">
        <v>1</v>
      </c>
      <c r="AM19">
        <v>0.67</v>
      </c>
      <c r="AN19">
        <v>0.33</v>
      </c>
      <c r="AO19">
        <v>1</v>
      </c>
      <c r="AP19">
        <v>0.33</v>
      </c>
      <c r="AQ19" s="64">
        <f t="shared" si="12"/>
        <v>0.67</v>
      </c>
      <c r="AR19" s="64">
        <f t="shared" si="13"/>
        <v>0.28569956672043195</v>
      </c>
      <c r="AS19" s="61">
        <f t="shared" si="14"/>
        <v>0.84102822681255485</v>
      </c>
      <c r="AT19">
        <v>0.67</v>
      </c>
      <c r="AU19">
        <v>0.33</v>
      </c>
      <c r="AV19">
        <v>0.67</v>
      </c>
      <c r="AW19">
        <v>-0.33</v>
      </c>
      <c r="AX19">
        <v>1</v>
      </c>
      <c r="AY19">
        <v>0.33</v>
      </c>
      <c r="AZ19">
        <v>-0.67</v>
      </c>
      <c r="BA19">
        <v>1</v>
      </c>
      <c r="BB19">
        <v>0.33</v>
      </c>
      <c r="BC19">
        <v>1</v>
      </c>
      <c r="BD19">
        <v>1</v>
      </c>
      <c r="BE19">
        <v>1</v>
      </c>
      <c r="BF19" s="64">
        <f t="shared" si="15"/>
        <v>0.67</v>
      </c>
      <c r="BG19" s="64">
        <f t="shared" si="16"/>
        <v>0.55948230941241983</v>
      </c>
      <c r="BH19">
        <v>-0.67</v>
      </c>
      <c r="BI19">
        <v>1</v>
      </c>
      <c r="BJ19">
        <v>-0.67</v>
      </c>
      <c r="BK19">
        <v>-0.67</v>
      </c>
      <c r="BL19">
        <v>-1</v>
      </c>
      <c r="BM19">
        <v>-1</v>
      </c>
      <c r="BN19">
        <v>-0.67</v>
      </c>
      <c r="BO19">
        <v>-0.33</v>
      </c>
      <c r="BP19">
        <v>-0.33</v>
      </c>
      <c r="BQ19">
        <v>-0.67</v>
      </c>
      <c r="BR19">
        <v>-1</v>
      </c>
      <c r="BS19">
        <v>-0.33</v>
      </c>
      <c r="BT19" s="64">
        <f t="shared" si="17"/>
        <v>-0.67</v>
      </c>
      <c r="BU19" s="64">
        <f t="shared" si="18"/>
        <v>0.54117436835986332</v>
      </c>
      <c r="BV19" s="51">
        <v>0.79056682189052474</v>
      </c>
      <c r="BW19" s="61">
        <f t="shared" si="19"/>
        <v>-0.93688651155233404</v>
      </c>
      <c r="BX19" s="52">
        <v>-5.1401486507282934E-2</v>
      </c>
      <c r="BY19" s="61">
        <f t="shared" si="20"/>
        <v>3.946823191268873E-2</v>
      </c>
      <c r="CA19">
        <v>0</v>
      </c>
      <c r="CB19">
        <v>0.67</v>
      </c>
      <c r="CC19">
        <v>0.33</v>
      </c>
      <c r="CD19">
        <v>0.67</v>
      </c>
      <c r="CE19">
        <v>0.33</v>
      </c>
      <c r="CF19">
        <v>0.67</v>
      </c>
      <c r="CG19">
        <v>0.67</v>
      </c>
      <c r="CH19" s="64">
        <f t="shared" si="21"/>
        <v>0.67</v>
      </c>
      <c r="CI19" s="64">
        <f t="shared" si="22"/>
        <v>0.26449412631879538</v>
      </c>
      <c r="CJ19">
        <f t="shared" si="29"/>
        <v>0</v>
      </c>
      <c r="CK19">
        <v>0</v>
      </c>
      <c r="CL19">
        <v>0</v>
      </c>
      <c r="CM19">
        <v>1</v>
      </c>
      <c r="CN19">
        <v>1</v>
      </c>
      <c r="CO19">
        <v>0.33</v>
      </c>
      <c r="CP19">
        <v>1</v>
      </c>
      <c r="CQ19">
        <v>0.67</v>
      </c>
      <c r="CR19" s="64">
        <f t="shared" si="23"/>
        <v>0.67</v>
      </c>
      <c r="CS19" s="64">
        <f t="shared" si="24"/>
        <v>0.46045009036190426</v>
      </c>
      <c r="CT19">
        <f t="shared" si="25"/>
        <v>0</v>
      </c>
      <c r="CU19">
        <v>-0.33</v>
      </c>
      <c r="CV19">
        <v>-0.67</v>
      </c>
      <c r="CW19">
        <v>-0.33</v>
      </c>
      <c r="CX19">
        <v>-0.67</v>
      </c>
      <c r="CY19">
        <v>-0.67</v>
      </c>
      <c r="CZ19">
        <v>-1</v>
      </c>
      <c r="DA19">
        <v>-0.67</v>
      </c>
      <c r="DB19" s="64">
        <f t="shared" si="26"/>
        <v>-0.67</v>
      </c>
      <c r="DC19" s="64">
        <f t="shared" si="27"/>
        <v>0.23187640385918257</v>
      </c>
      <c r="DD19">
        <f t="shared" si="28"/>
        <v>0</v>
      </c>
    </row>
    <row r="20" spans="1:108">
      <c r="A20" t="s">
        <v>244</v>
      </c>
      <c r="B20" s="55">
        <f t="shared" si="0"/>
        <v>0.20699899999999971</v>
      </c>
      <c r="C20" s="55">
        <f t="shared" si="1"/>
        <v>0.25381499999999968</v>
      </c>
      <c r="D20" s="51">
        <v>1.3616330430480066</v>
      </c>
      <c r="E20" s="55">
        <f t="shared" si="2"/>
        <v>1</v>
      </c>
      <c r="F20" s="55">
        <f t="shared" si="3"/>
        <v>0</v>
      </c>
      <c r="G20" s="55">
        <f t="shared" si="4"/>
        <v>0</v>
      </c>
      <c r="H20" s="51">
        <f t="shared" si="5"/>
        <v>-1.1078180430480069</v>
      </c>
      <c r="I20" s="10">
        <f t="shared" si="6"/>
        <v>0</v>
      </c>
      <c r="J20" s="54">
        <f t="shared" si="7"/>
        <v>2.4190600000000173E-2</v>
      </c>
      <c r="K20" s="52">
        <v>-6.4296085332370079E-2</v>
      </c>
      <c r="L20" s="55">
        <f t="shared" si="8"/>
        <v>0</v>
      </c>
      <c r="M20" s="55">
        <f t="shared" si="9"/>
        <v>0</v>
      </c>
      <c r="N20" s="55">
        <f t="shared" si="10"/>
        <v>1</v>
      </c>
      <c r="O20" s="55">
        <f t="shared" si="11"/>
        <v>0.38598170000000009</v>
      </c>
      <c r="P20">
        <v>0.72</v>
      </c>
      <c r="Q20">
        <v>1.84</v>
      </c>
      <c r="R20">
        <v>1.97</v>
      </c>
      <c r="S20">
        <v>7.0000000000000007E-2</v>
      </c>
      <c r="T20">
        <v>0.36</v>
      </c>
      <c r="U20">
        <v>0.39</v>
      </c>
      <c r="V20">
        <v>1.1299999999999999</v>
      </c>
      <c r="W20">
        <v>0.59</v>
      </c>
      <c r="X20">
        <v>0.11</v>
      </c>
      <c r="Y20">
        <v>0.15</v>
      </c>
      <c r="Z20">
        <v>1.39</v>
      </c>
      <c r="AA20">
        <v>0.87</v>
      </c>
      <c r="AD20" t="s">
        <v>244</v>
      </c>
      <c r="AE20">
        <v>0.67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 s="64">
        <f t="shared" si="12"/>
        <v>1</v>
      </c>
      <c r="AR20" s="64">
        <f t="shared" si="13"/>
        <v>9.5262794416288252E-2</v>
      </c>
      <c r="AS20" s="61">
        <f t="shared" si="14"/>
        <v>6.4455205598610243</v>
      </c>
      <c r="AT20">
        <v>1</v>
      </c>
      <c r="AU20">
        <v>1</v>
      </c>
      <c r="AV20">
        <v>0.67</v>
      </c>
      <c r="AW20">
        <v>-0.33</v>
      </c>
      <c r="AX20">
        <v>1</v>
      </c>
      <c r="AY20">
        <v>1</v>
      </c>
      <c r="AZ20">
        <v>0.67</v>
      </c>
      <c r="BA20">
        <v>1</v>
      </c>
      <c r="BB20">
        <v>1</v>
      </c>
      <c r="BC20">
        <v>1</v>
      </c>
      <c r="BD20">
        <v>1</v>
      </c>
      <c r="BE20">
        <v>1</v>
      </c>
      <c r="BF20" s="64">
        <f t="shared" si="15"/>
        <v>1</v>
      </c>
      <c r="BG20" s="64">
        <f t="shared" si="16"/>
        <v>0.38808289492495462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 s="64">
        <f t="shared" si="17"/>
        <v>-1</v>
      </c>
      <c r="BU20" s="64">
        <f t="shared" si="18"/>
        <v>0</v>
      </c>
      <c r="BV20" s="51">
        <v>1.3616330430480066</v>
      </c>
      <c r="BW20" s="61">
        <f t="shared" si="19"/>
        <v>-6.8759362138381599</v>
      </c>
      <c r="BX20" s="52">
        <v>-6.4296085332370079E-2</v>
      </c>
      <c r="BY20" s="61">
        <f t="shared" si="20"/>
        <v>0.45601950763370452</v>
      </c>
      <c r="CA20">
        <v>1</v>
      </c>
      <c r="CB20">
        <v>0.67</v>
      </c>
      <c r="CC20">
        <v>1</v>
      </c>
      <c r="CD20">
        <v>1</v>
      </c>
      <c r="CE20">
        <v>0.67</v>
      </c>
      <c r="CF20">
        <v>1</v>
      </c>
      <c r="CG20">
        <v>0.67</v>
      </c>
      <c r="CH20" s="64">
        <f t="shared" si="21"/>
        <v>1</v>
      </c>
      <c r="CI20" s="64">
        <f t="shared" si="22"/>
        <v>0.17639241966220034</v>
      </c>
      <c r="CJ20">
        <f t="shared" si="29"/>
        <v>0</v>
      </c>
      <c r="CK20">
        <v>1</v>
      </c>
      <c r="CL20">
        <v>0.67</v>
      </c>
      <c r="CM20">
        <v>1</v>
      </c>
      <c r="CN20">
        <v>1</v>
      </c>
      <c r="CO20">
        <v>0.67</v>
      </c>
      <c r="CP20">
        <v>1</v>
      </c>
      <c r="CQ20">
        <v>1</v>
      </c>
      <c r="CR20" s="64">
        <f t="shared" si="23"/>
        <v>1</v>
      </c>
      <c r="CS20" s="64">
        <f t="shared" si="24"/>
        <v>0.16102351203650828</v>
      </c>
      <c r="CT20">
        <f t="shared" si="25"/>
        <v>0</v>
      </c>
      <c r="CU20">
        <v>-0.67</v>
      </c>
      <c r="CV20">
        <v>-1</v>
      </c>
      <c r="CW20">
        <v>-1</v>
      </c>
      <c r="CX20">
        <v>-1</v>
      </c>
      <c r="CY20">
        <v>-0.67</v>
      </c>
      <c r="CZ20">
        <v>-1</v>
      </c>
      <c r="DA20">
        <v>-1</v>
      </c>
      <c r="DB20" s="64">
        <f t="shared" si="26"/>
        <v>-1</v>
      </c>
      <c r="DC20" s="64">
        <f t="shared" si="27"/>
        <v>0.16102351203650828</v>
      </c>
      <c r="DD20">
        <f t="shared" si="28"/>
        <v>0</v>
      </c>
    </row>
    <row r="21" spans="1:108">
      <c r="A21" t="s">
        <v>245</v>
      </c>
      <c r="B21" s="55">
        <f t="shared" si="0"/>
        <v>0.61132500000000001</v>
      </c>
      <c r="C21" s="55">
        <f t="shared" si="1"/>
        <v>0.59667599999999998</v>
      </c>
      <c r="D21" s="51">
        <v>1.2735592277246826</v>
      </c>
      <c r="E21" s="55">
        <f t="shared" si="2"/>
        <v>1</v>
      </c>
      <c r="F21" s="55">
        <f t="shared" si="3"/>
        <v>1</v>
      </c>
      <c r="G21" s="55">
        <f t="shared" si="4"/>
        <v>1</v>
      </c>
      <c r="H21" s="51">
        <f t="shared" si="5"/>
        <v>-0.67688322772468257</v>
      </c>
      <c r="I21" s="10">
        <f t="shared" si="6"/>
        <v>2</v>
      </c>
      <c r="J21" s="54">
        <f t="shared" si="7"/>
        <v>7.143619999999995E-2</v>
      </c>
      <c r="K21" s="52">
        <v>6.2275040674233451E-2</v>
      </c>
      <c r="L21" s="55">
        <f t="shared" si="8"/>
        <v>0</v>
      </c>
      <c r="M21" s="55">
        <f t="shared" si="9"/>
        <v>0</v>
      </c>
      <c r="N21" s="55">
        <f t="shared" si="10"/>
        <v>1</v>
      </c>
      <c r="O21" s="55">
        <f t="shared" si="11"/>
        <v>0.65463780000000005</v>
      </c>
      <c r="P21">
        <v>1.32</v>
      </c>
      <c r="Q21">
        <v>3.59</v>
      </c>
      <c r="R21">
        <v>3.78</v>
      </c>
      <c r="S21">
        <v>0.19</v>
      </c>
      <c r="T21">
        <v>0.86</v>
      </c>
      <c r="U21">
        <v>1.05</v>
      </c>
      <c r="V21">
        <v>1.06</v>
      </c>
      <c r="W21">
        <v>0.33</v>
      </c>
      <c r="X21">
        <v>0.02</v>
      </c>
      <c r="Y21">
        <v>7.0000000000000007E-2</v>
      </c>
      <c r="Z21">
        <v>-0.06</v>
      </c>
      <c r="AA21">
        <v>0.43</v>
      </c>
      <c r="AD21" t="s">
        <v>245</v>
      </c>
      <c r="AE21">
        <v>0.67</v>
      </c>
      <c r="AF21">
        <v>1</v>
      </c>
      <c r="AG21">
        <v>0.67</v>
      </c>
      <c r="AH21">
        <v>1</v>
      </c>
      <c r="AI21">
        <v>1</v>
      </c>
      <c r="AJ21">
        <v>1</v>
      </c>
      <c r="AK21">
        <v>0.67</v>
      </c>
      <c r="AL21">
        <v>1</v>
      </c>
      <c r="AM21">
        <v>1</v>
      </c>
      <c r="AN21">
        <v>0.67</v>
      </c>
      <c r="AO21">
        <v>1</v>
      </c>
      <c r="AP21">
        <v>1</v>
      </c>
      <c r="AQ21" s="64">
        <f t="shared" si="12"/>
        <v>1</v>
      </c>
      <c r="AR21" s="64">
        <f t="shared" si="13"/>
        <v>0.16248076809271922</v>
      </c>
      <c r="AS21" s="61">
        <f t="shared" si="14"/>
        <v>2.1255574062951248</v>
      </c>
      <c r="AT21">
        <v>0.33</v>
      </c>
      <c r="AU21">
        <v>0.67</v>
      </c>
      <c r="AV21">
        <v>1</v>
      </c>
      <c r="AW21">
        <v>-1</v>
      </c>
      <c r="AX21">
        <v>1</v>
      </c>
      <c r="AY21">
        <v>0.67</v>
      </c>
      <c r="AZ21">
        <v>0.67</v>
      </c>
      <c r="BA21">
        <v>1</v>
      </c>
      <c r="BB21">
        <v>1</v>
      </c>
      <c r="BC21">
        <v>1</v>
      </c>
      <c r="BD21">
        <v>1</v>
      </c>
      <c r="BE21">
        <v>1</v>
      </c>
      <c r="BF21" s="64">
        <f t="shared" si="15"/>
        <v>1</v>
      </c>
      <c r="BG21" s="64">
        <f t="shared" si="16"/>
        <v>0.57677000300261494</v>
      </c>
      <c r="BH21">
        <v>-0.33</v>
      </c>
      <c r="BI21">
        <v>-1</v>
      </c>
      <c r="BJ21">
        <v>-1</v>
      </c>
      <c r="BK21">
        <v>-0.67</v>
      </c>
      <c r="BL21">
        <v>-1</v>
      </c>
      <c r="BM21">
        <v>-1</v>
      </c>
      <c r="BN21">
        <v>-1</v>
      </c>
      <c r="BO21">
        <v>-0.33</v>
      </c>
      <c r="BP21">
        <v>-0.67</v>
      </c>
      <c r="BQ21">
        <v>-0.67</v>
      </c>
      <c r="BR21">
        <v>-1</v>
      </c>
      <c r="BS21">
        <v>-0.67</v>
      </c>
      <c r="BT21" s="64">
        <f t="shared" si="17"/>
        <v>-0.84</v>
      </c>
      <c r="BU21" s="64">
        <f t="shared" si="18"/>
        <v>0.26002913589663695</v>
      </c>
      <c r="BV21" s="51">
        <v>1.2735592277246826</v>
      </c>
      <c r="BW21" s="61">
        <f t="shared" si="19"/>
        <v>-2.0321129935322149</v>
      </c>
      <c r="BX21" s="52">
        <v>6.2275040674233451E-2</v>
      </c>
      <c r="BY21" s="61">
        <f t="shared" si="20"/>
        <v>2.1895718816865261E-2</v>
      </c>
      <c r="CA21">
        <v>0.33</v>
      </c>
      <c r="CB21">
        <v>0.33</v>
      </c>
      <c r="CC21">
        <v>1</v>
      </c>
      <c r="CD21">
        <v>1</v>
      </c>
      <c r="CE21">
        <v>0.67</v>
      </c>
      <c r="CF21">
        <v>1</v>
      </c>
      <c r="CG21">
        <v>0.67</v>
      </c>
      <c r="CH21" s="64">
        <f t="shared" si="21"/>
        <v>0.67</v>
      </c>
      <c r="CI21" s="64">
        <f t="shared" si="22"/>
        <v>0.30115650100112096</v>
      </c>
      <c r="CJ21">
        <f t="shared" si="29"/>
        <v>-1.0957757807086876</v>
      </c>
      <c r="CK21">
        <v>0.67</v>
      </c>
      <c r="CL21">
        <v>0.33</v>
      </c>
      <c r="CM21">
        <v>1</v>
      </c>
      <c r="CN21">
        <v>1</v>
      </c>
      <c r="CO21">
        <v>0.67</v>
      </c>
      <c r="CP21">
        <v>1</v>
      </c>
      <c r="CQ21">
        <v>1</v>
      </c>
      <c r="CR21" s="64">
        <f t="shared" si="23"/>
        <v>1</v>
      </c>
      <c r="CS21" s="64">
        <f t="shared" si="24"/>
        <v>0.26267851073127413</v>
      </c>
      <c r="CT21">
        <f t="shared" si="25"/>
        <v>0</v>
      </c>
      <c r="CU21">
        <v>-0.67</v>
      </c>
      <c r="CV21">
        <v>-0.33</v>
      </c>
      <c r="CW21">
        <v>-0.67</v>
      </c>
      <c r="CX21">
        <v>-1</v>
      </c>
      <c r="CY21">
        <v>-0.67</v>
      </c>
      <c r="CZ21">
        <v>-1</v>
      </c>
      <c r="DA21">
        <v>-1</v>
      </c>
      <c r="DB21" s="64">
        <f t="shared" si="26"/>
        <v>-0.67</v>
      </c>
      <c r="DC21" s="64">
        <f t="shared" si="27"/>
        <v>0.25230367190578684</v>
      </c>
      <c r="DD21">
        <f t="shared" si="28"/>
        <v>0.6737912243444476</v>
      </c>
    </row>
    <row r="22" spans="1:108">
      <c r="A22" t="s">
        <v>246</v>
      </c>
      <c r="B22" s="55">
        <f t="shared" si="0"/>
        <v>0.64919700000000002</v>
      </c>
      <c r="C22" s="55">
        <f t="shared" si="1"/>
        <v>0.60125499999999976</v>
      </c>
      <c r="D22" s="51">
        <v>1.3616330430480066</v>
      </c>
      <c r="E22" s="55">
        <f t="shared" si="2"/>
        <v>1</v>
      </c>
      <c r="F22" s="55">
        <f t="shared" si="3"/>
        <v>1</v>
      </c>
      <c r="G22" s="55">
        <f t="shared" si="4"/>
        <v>1</v>
      </c>
      <c r="H22" s="51">
        <f t="shared" si="5"/>
        <v>-0.76037804304800682</v>
      </c>
      <c r="I22" s="10">
        <f t="shared" si="6"/>
        <v>2</v>
      </c>
      <c r="J22" s="54">
        <f t="shared" si="7"/>
        <v>-2.339200000000069E-3</v>
      </c>
      <c r="K22" s="52">
        <v>-6.4296085332370079E-2</v>
      </c>
      <c r="L22" s="55">
        <f t="shared" si="8"/>
        <v>0</v>
      </c>
      <c r="M22" s="55">
        <f t="shared" si="9"/>
        <v>0</v>
      </c>
      <c r="N22" s="55">
        <f t="shared" si="10"/>
        <v>1</v>
      </c>
      <c r="O22" s="55">
        <f t="shared" si="11"/>
        <v>0.41378610000000016</v>
      </c>
      <c r="P22">
        <v>1.1100000000000001</v>
      </c>
      <c r="Q22">
        <v>2.16</v>
      </c>
      <c r="R22">
        <v>2.86</v>
      </c>
      <c r="S22">
        <v>0.1</v>
      </c>
      <c r="T22">
        <v>-1.51</v>
      </c>
      <c r="U22">
        <v>0.49</v>
      </c>
      <c r="V22">
        <v>2.1</v>
      </c>
      <c r="W22">
        <v>0.28999999999999998</v>
      </c>
      <c r="X22">
        <v>0.1</v>
      </c>
      <c r="Y22">
        <v>0.14000000000000001</v>
      </c>
      <c r="Z22">
        <v>1.56</v>
      </c>
      <c r="AA22">
        <v>0.81</v>
      </c>
      <c r="AD22" t="s">
        <v>246</v>
      </c>
      <c r="AE22">
        <v>1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 s="64">
        <f t="shared" si="12"/>
        <v>1</v>
      </c>
      <c r="AR22" s="64">
        <f t="shared" si="13"/>
        <v>0.28867513459481275</v>
      </c>
      <c r="AS22" s="61">
        <f t="shared" si="14"/>
        <v>2.0307045178062024</v>
      </c>
      <c r="AT22">
        <v>1</v>
      </c>
      <c r="AU22">
        <v>1</v>
      </c>
      <c r="AV22">
        <v>1</v>
      </c>
      <c r="AW22">
        <v>-0.67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 s="64">
        <f t="shared" si="15"/>
        <v>1</v>
      </c>
      <c r="BG22" s="64">
        <f t="shared" si="16"/>
        <v>0.48208747477333747</v>
      </c>
      <c r="BH22">
        <v>-1</v>
      </c>
      <c r="BI22">
        <v>-1</v>
      </c>
      <c r="BJ22">
        <v>-1</v>
      </c>
      <c r="BK22">
        <v>-1</v>
      </c>
      <c r="BL22">
        <v>0.33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 s="64">
        <f t="shared" si="17"/>
        <v>-1</v>
      </c>
      <c r="BU22" s="64">
        <f t="shared" si="18"/>
        <v>0.38393792901110119</v>
      </c>
      <c r="BV22" s="51">
        <v>1.3616330430480066</v>
      </c>
      <c r="BW22" s="61">
        <f t="shared" si="19"/>
        <v>-1.9755201052784144</v>
      </c>
      <c r="BX22" s="52">
        <v>-6.4296085332370079E-2</v>
      </c>
      <c r="BY22" s="61">
        <f t="shared" si="20"/>
        <v>0.14308329769917841</v>
      </c>
      <c r="CA22">
        <v>1</v>
      </c>
      <c r="CB22">
        <v>0.33</v>
      </c>
      <c r="CC22">
        <v>1</v>
      </c>
      <c r="CD22">
        <v>1</v>
      </c>
      <c r="CE22">
        <v>0.67</v>
      </c>
      <c r="CF22">
        <v>1</v>
      </c>
      <c r="CG22">
        <v>1</v>
      </c>
      <c r="CH22" s="64">
        <f t="shared" si="21"/>
        <v>1</v>
      </c>
      <c r="CI22" s="64">
        <f t="shared" si="22"/>
        <v>0.26297745693717334</v>
      </c>
      <c r="CJ22">
        <f t="shared" si="29"/>
        <v>0</v>
      </c>
      <c r="CK22">
        <v>1</v>
      </c>
      <c r="CL22">
        <v>0.33</v>
      </c>
      <c r="CM22">
        <v>1</v>
      </c>
      <c r="CN22">
        <v>0.67</v>
      </c>
      <c r="CO22">
        <v>1</v>
      </c>
      <c r="CP22">
        <v>1</v>
      </c>
      <c r="CQ22">
        <v>1</v>
      </c>
      <c r="CR22" s="64">
        <f t="shared" si="23"/>
        <v>1</v>
      </c>
      <c r="CS22" s="64">
        <f t="shared" si="24"/>
        <v>0.26297745693717334</v>
      </c>
      <c r="CT22">
        <f t="shared" si="25"/>
        <v>0</v>
      </c>
      <c r="CU22">
        <v>-1</v>
      </c>
      <c r="CV22">
        <v>-0.67</v>
      </c>
      <c r="CW22">
        <v>-1</v>
      </c>
      <c r="CX22">
        <v>-1</v>
      </c>
      <c r="CY22">
        <v>-1</v>
      </c>
      <c r="CZ22">
        <v>-1</v>
      </c>
      <c r="DA22">
        <v>-1</v>
      </c>
      <c r="DB22" s="64">
        <f t="shared" si="26"/>
        <v>-1</v>
      </c>
      <c r="DC22" s="64">
        <f t="shared" si="27"/>
        <v>0.12472827609304486</v>
      </c>
      <c r="DD22">
        <f t="shared" si="28"/>
        <v>0</v>
      </c>
    </row>
    <row r="23" spans="1:108">
      <c r="A23" t="s">
        <v>247</v>
      </c>
      <c r="B23" s="55">
        <f t="shared" si="0"/>
        <v>0.6439109999999999</v>
      </c>
      <c r="C23" s="55">
        <f t="shared" si="1"/>
        <v>0.6212359999999999</v>
      </c>
      <c r="D23" s="51">
        <v>1.3616330430480066</v>
      </c>
      <c r="E23" s="55">
        <f t="shared" si="2"/>
        <v>1</v>
      </c>
      <c r="F23" s="55">
        <f t="shared" si="3"/>
        <v>1</v>
      </c>
      <c r="G23" s="55">
        <f t="shared" si="4"/>
        <v>1</v>
      </c>
      <c r="H23" s="51">
        <f t="shared" si="5"/>
        <v>-0.74039704304800669</v>
      </c>
      <c r="I23" s="10">
        <f t="shared" si="6"/>
        <v>2</v>
      </c>
      <c r="J23" s="54">
        <f t="shared" si="7"/>
        <v>-1.0105000000000391E-3</v>
      </c>
      <c r="K23" s="52">
        <v>-6.4296085332370079E-2</v>
      </c>
      <c r="L23" s="55">
        <f t="shared" si="8"/>
        <v>0</v>
      </c>
      <c r="M23" s="55">
        <f t="shared" si="9"/>
        <v>0</v>
      </c>
      <c r="N23" s="55">
        <f t="shared" si="10"/>
        <v>1</v>
      </c>
      <c r="O23" s="55">
        <f t="shared" si="11"/>
        <v>0.58989580000000008</v>
      </c>
      <c r="P23">
        <v>1.2</v>
      </c>
      <c r="Q23">
        <v>2.4900000000000002</v>
      </c>
      <c r="R23">
        <v>3.06</v>
      </c>
      <c r="S23">
        <v>0.14000000000000001</v>
      </c>
      <c r="T23">
        <v>7.0000000000000007E-2</v>
      </c>
      <c r="U23">
        <v>0.61</v>
      </c>
      <c r="V23">
        <v>1.72</v>
      </c>
      <c r="W23">
        <v>0.1</v>
      </c>
      <c r="X23">
        <v>0.05</v>
      </c>
      <c r="Y23">
        <v>0.1</v>
      </c>
      <c r="Z23">
        <v>1.38</v>
      </c>
      <c r="AA23">
        <v>0.53</v>
      </c>
      <c r="AD23" t="s">
        <v>247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 s="64">
        <f t="shared" si="12"/>
        <v>1</v>
      </c>
      <c r="AR23" s="64">
        <f t="shared" si="13"/>
        <v>0</v>
      </c>
      <c r="AS23" s="61"/>
      <c r="AT23">
        <v>1</v>
      </c>
      <c r="AU23">
        <v>1</v>
      </c>
      <c r="AV23">
        <v>1</v>
      </c>
      <c r="AW23">
        <v>0.67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 s="64">
        <f t="shared" si="15"/>
        <v>1</v>
      </c>
      <c r="BG23" s="64">
        <f t="shared" si="16"/>
        <v>9.5262794416288252E-2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 s="64">
        <f t="shared" si="17"/>
        <v>-1</v>
      </c>
      <c r="BU23" s="64">
        <f t="shared" si="18"/>
        <v>0</v>
      </c>
      <c r="BV23" s="58">
        <v>1.3616330430480066</v>
      </c>
      <c r="BW23" s="61"/>
      <c r="BX23" s="52">
        <v>-6.4296085332370079E-2</v>
      </c>
      <c r="BY23" s="61">
        <f t="shared" si="20"/>
        <v>1.3286527173624318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 s="64">
        <f t="shared" si="21"/>
        <v>1</v>
      </c>
      <c r="CI23" s="64">
        <f t="shared" si="22"/>
        <v>0</v>
      </c>
      <c r="CK23">
        <v>1</v>
      </c>
      <c r="CL23">
        <v>0.67</v>
      </c>
      <c r="CM23">
        <v>1</v>
      </c>
      <c r="CN23">
        <v>1</v>
      </c>
      <c r="CO23">
        <v>1</v>
      </c>
      <c r="CP23">
        <v>1</v>
      </c>
      <c r="CQ23">
        <v>1</v>
      </c>
      <c r="CR23" s="64">
        <f t="shared" si="23"/>
        <v>1</v>
      </c>
      <c r="CS23" s="64">
        <f t="shared" si="24"/>
        <v>0.12472827609304486</v>
      </c>
      <c r="CT23">
        <f t="shared" si="25"/>
        <v>0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 s="64">
        <f t="shared" si="26"/>
        <v>-1</v>
      </c>
      <c r="DC23" s="64">
        <f t="shared" si="27"/>
        <v>0</v>
      </c>
    </row>
    <row r="24" spans="1:108">
      <c r="A24" t="s">
        <v>248</v>
      </c>
      <c r="B24" s="55">
        <f t="shared" si="0"/>
        <v>0.40744300000000011</v>
      </c>
      <c r="C24" s="55">
        <f t="shared" si="1"/>
        <v>0.46070899999999981</v>
      </c>
      <c r="D24" s="51">
        <v>1.3616330430480066</v>
      </c>
      <c r="E24" s="55">
        <f t="shared" si="2"/>
        <v>1</v>
      </c>
      <c r="F24" s="55">
        <f t="shared" si="3"/>
        <v>1</v>
      </c>
      <c r="G24" s="55">
        <f t="shared" si="4"/>
        <v>1</v>
      </c>
      <c r="H24" s="51">
        <f t="shared" si="5"/>
        <v>-0.90092404304800677</v>
      </c>
      <c r="I24" s="10">
        <f t="shared" si="6"/>
        <v>2</v>
      </c>
      <c r="J24" s="54">
        <f t="shared" si="7"/>
        <v>6.4792099999999991E-2</v>
      </c>
      <c r="K24" s="52">
        <v>-6.4296085332370079E-2</v>
      </c>
      <c r="L24" s="55">
        <f t="shared" si="8"/>
        <v>0</v>
      </c>
      <c r="M24" s="55">
        <f t="shared" si="9"/>
        <v>0</v>
      </c>
      <c r="N24" s="55">
        <f t="shared" si="10"/>
        <v>1</v>
      </c>
      <c r="O24" s="55">
        <f t="shared" si="11"/>
        <v>0.52500370000000007</v>
      </c>
      <c r="P24">
        <v>0.68</v>
      </c>
      <c r="Q24">
        <v>1.85</v>
      </c>
      <c r="R24">
        <v>2.7</v>
      </c>
      <c r="S24">
        <v>0.1</v>
      </c>
      <c r="T24">
        <v>0.19</v>
      </c>
      <c r="U24">
        <v>0.45</v>
      </c>
      <c r="V24">
        <v>2.23</v>
      </c>
      <c r="W24">
        <v>0.38</v>
      </c>
      <c r="X24">
        <v>0.06</v>
      </c>
      <c r="Y24">
        <v>0.1</v>
      </c>
      <c r="Z24">
        <v>1.3</v>
      </c>
      <c r="AA24">
        <v>0.56999999999999995</v>
      </c>
      <c r="AD24" t="s">
        <v>248</v>
      </c>
      <c r="AE24">
        <v>0.67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 s="64">
        <f t="shared" si="12"/>
        <v>1</v>
      </c>
      <c r="AR24" s="64">
        <f t="shared" si="13"/>
        <v>9.5262794416288252E-2</v>
      </c>
      <c r="AS24" s="61">
        <f t="shared" si="14"/>
        <v>4.9861680303468399</v>
      </c>
      <c r="AT24">
        <v>1</v>
      </c>
      <c r="AU24">
        <v>0.67</v>
      </c>
      <c r="AV24">
        <v>1</v>
      </c>
      <c r="AW24">
        <v>-1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 s="64">
        <f t="shared" si="15"/>
        <v>1</v>
      </c>
      <c r="BG24" s="64">
        <f t="shared" si="16"/>
        <v>0.57654863917394983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 s="64">
        <f t="shared" si="17"/>
        <v>-1</v>
      </c>
      <c r="BU24" s="64">
        <f t="shared" si="18"/>
        <v>0</v>
      </c>
      <c r="BV24" s="51">
        <v>1.3616330430480066</v>
      </c>
      <c r="BW24" s="61">
        <f t="shared" si="19"/>
        <v>-4.0231112392655968</v>
      </c>
      <c r="BX24" s="52">
        <v>-6.4296085332370079E-2</v>
      </c>
      <c r="BY24" s="61">
        <f t="shared" si="20"/>
        <v>0.44779634036538946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 s="64">
        <f t="shared" si="21"/>
        <v>1</v>
      </c>
      <c r="CI24" s="64">
        <f t="shared" si="22"/>
        <v>0</v>
      </c>
      <c r="CK24">
        <v>0.67</v>
      </c>
      <c r="CL24">
        <v>0.67</v>
      </c>
      <c r="CM24">
        <v>1</v>
      </c>
      <c r="CN24">
        <v>1</v>
      </c>
      <c r="CO24">
        <v>1</v>
      </c>
      <c r="CP24">
        <v>1</v>
      </c>
      <c r="CQ24">
        <v>1</v>
      </c>
      <c r="CR24" s="64">
        <f t="shared" si="23"/>
        <v>1</v>
      </c>
      <c r="CS24" s="64">
        <f t="shared" si="24"/>
        <v>0.16102351203650828</v>
      </c>
      <c r="CT24">
        <f t="shared" si="25"/>
        <v>0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 s="64">
        <f t="shared" si="26"/>
        <v>-1</v>
      </c>
      <c r="DC24" s="64">
        <f t="shared" si="27"/>
        <v>0</v>
      </c>
    </row>
    <row r="25" spans="1:108">
      <c r="A25" t="s">
        <v>249</v>
      </c>
      <c r="B25" s="55">
        <f t="shared" si="0"/>
        <v>0.45264100000000007</v>
      </c>
      <c r="C25" s="55">
        <f t="shared" si="1"/>
        <v>0.45070699999999986</v>
      </c>
      <c r="D25" s="51">
        <v>1.3616330430480066</v>
      </c>
      <c r="E25" s="55">
        <f t="shared" si="2"/>
        <v>1</v>
      </c>
      <c r="F25" s="55">
        <f t="shared" si="3"/>
        <v>1</v>
      </c>
      <c r="G25" s="55">
        <f t="shared" si="4"/>
        <v>1</v>
      </c>
      <c r="H25" s="51">
        <f t="shared" si="5"/>
        <v>-0.91092604304800673</v>
      </c>
      <c r="I25" s="10">
        <f t="shared" si="6"/>
        <v>2</v>
      </c>
      <c r="J25" s="54">
        <f t="shared" si="7"/>
        <v>8.2634000000000096E-2</v>
      </c>
      <c r="K25" s="52">
        <v>-6.4296085332370079E-2</v>
      </c>
      <c r="L25" s="55">
        <f t="shared" si="8"/>
        <v>0</v>
      </c>
      <c r="M25" s="55">
        <f t="shared" si="9"/>
        <v>0</v>
      </c>
      <c r="N25" s="55">
        <f t="shared" si="10"/>
        <v>1</v>
      </c>
      <c r="O25" s="55">
        <f t="shared" si="11"/>
        <v>0.49466300000000007</v>
      </c>
      <c r="P25">
        <v>1.1299999999999999</v>
      </c>
      <c r="Q25">
        <v>2.85</v>
      </c>
      <c r="R25">
        <v>3.58</v>
      </c>
      <c r="S25">
        <v>0.18</v>
      </c>
      <c r="T25">
        <v>0.25</v>
      </c>
      <c r="U25">
        <v>0.78</v>
      </c>
      <c r="V25">
        <v>1.2</v>
      </c>
      <c r="W25">
        <v>0.39</v>
      </c>
      <c r="X25">
        <v>0.06</v>
      </c>
      <c r="Y25">
        <v>0.1</v>
      </c>
      <c r="Z25">
        <v>1.68</v>
      </c>
      <c r="AA25">
        <v>0.7</v>
      </c>
      <c r="AD25" t="s">
        <v>249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 s="64">
        <f t="shared" si="12"/>
        <v>1</v>
      </c>
      <c r="AR25" s="64">
        <f t="shared" si="13"/>
        <v>0</v>
      </c>
      <c r="AS25" s="61"/>
      <c r="AT25">
        <v>1</v>
      </c>
      <c r="AU25">
        <v>1</v>
      </c>
      <c r="AV25">
        <v>1</v>
      </c>
      <c r="AW25">
        <v>0.33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 s="64">
        <f t="shared" si="15"/>
        <v>1</v>
      </c>
      <c r="BG25" s="64">
        <f t="shared" si="16"/>
        <v>0.19341234017852463</v>
      </c>
      <c r="BH25">
        <v>-1</v>
      </c>
      <c r="BI25">
        <v>0.33</v>
      </c>
      <c r="BJ25">
        <v>-1</v>
      </c>
      <c r="BK25">
        <v>-1</v>
      </c>
      <c r="BL25">
        <v>-1</v>
      </c>
      <c r="BM25">
        <v>-1</v>
      </c>
      <c r="BN25">
        <v>1</v>
      </c>
      <c r="BO25">
        <v>-1</v>
      </c>
      <c r="BP25">
        <v>-1</v>
      </c>
      <c r="BQ25">
        <v>-1</v>
      </c>
      <c r="BR25">
        <v>-1</v>
      </c>
      <c r="BS25">
        <v>-1</v>
      </c>
      <c r="BT25" s="64">
        <f t="shared" si="17"/>
        <v>-1</v>
      </c>
      <c r="BU25" s="64">
        <f t="shared" si="18"/>
        <v>0.66365551030910341</v>
      </c>
      <c r="BV25" s="51">
        <v>1.3616330430480066</v>
      </c>
      <c r="BW25" s="61">
        <f t="shared" si="19"/>
        <v>-3.188520170940035</v>
      </c>
      <c r="BX25" s="52">
        <v>-6.4296085332370079E-2</v>
      </c>
      <c r="BY25" s="61">
        <f t="shared" si="20"/>
        <v>0.34286686928876037</v>
      </c>
      <c r="CA25">
        <v>1</v>
      </c>
      <c r="CB25">
        <v>0.67</v>
      </c>
      <c r="CC25">
        <v>1</v>
      </c>
      <c r="CD25">
        <v>1</v>
      </c>
      <c r="CE25">
        <v>0.67</v>
      </c>
      <c r="CF25">
        <v>1</v>
      </c>
      <c r="CG25">
        <v>1</v>
      </c>
      <c r="CH25" s="64">
        <f t="shared" si="21"/>
        <v>1</v>
      </c>
      <c r="CI25" s="64">
        <f t="shared" si="22"/>
        <v>0.16102351203650828</v>
      </c>
      <c r="CJ25">
        <f t="shared" si="29"/>
        <v>0</v>
      </c>
      <c r="CK25">
        <v>1</v>
      </c>
      <c r="CL25">
        <v>0.67</v>
      </c>
      <c r="CM25">
        <v>1</v>
      </c>
      <c r="CN25">
        <v>1</v>
      </c>
      <c r="CO25">
        <v>0.67</v>
      </c>
      <c r="CP25">
        <v>1</v>
      </c>
      <c r="CQ25">
        <v>1</v>
      </c>
      <c r="CR25" s="64">
        <f t="shared" si="23"/>
        <v>1</v>
      </c>
      <c r="CS25" s="64">
        <f t="shared" si="24"/>
        <v>0.16102351203650828</v>
      </c>
      <c r="CT25">
        <f t="shared" si="25"/>
        <v>0</v>
      </c>
      <c r="CU25">
        <v>-0.67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 s="64">
        <f t="shared" si="26"/>
        <v>-1</v>
      </c>
      <c r="DC25" s="64">
        <f t="shared" si="27"/>
        <v>0.12472827609304486</v>
      </c>
      <c r="DD25">
        <f t="shared" si="28"/>
        <v>0</v>
      </c>
    </row>
    <row r="26" spans="1:108">
      <c r="A26" s="2" t="s">
        <v>250</v>
      </c>
      <c r="B26" s="55">
        <f t="shared" si="0"/>
        <v>0.28952500000000014</v>
      </c>
      <c r="C26" s="55">
        <f t="shared" si="1"/>
        <v>0.33735099999999985</v>
      </c>
      <c r="D26" s="51">
        <v>-0.76127721324567854</v>
      </c>
      <c r="E26" s="55">
        <f t="shared" si="2"/>
        <v>-1</v>
      </c>
      <c r="F26" s="55">
        <f t="shared" si="3"/>
        <v>1</v>
      </c>
      <c r="G26" s="55">
        <f t="shared" si="4"/>
        <v>-1</v>
      </c>
      <c r="H26" s="51">
        <f t="shared" si="5"/>
        <v>1.0986282132456784</v>
      </c>
      <c r="I26" s="10">
        <f t="shared" si="6"/>
        <v>0</v>
      </c>
      <c r="J26" s="54">
        <f t="shared" si="7"/>
        <v>1.0491999999999932E-2</v>
      </c>
      <c r="K26" s="52">
        <v>-0.58246457080830283</v>
      </c>
      <c r="L26" s="55">
        <f t="shared" si="8"/>
        <v>-1</v>
      </c>
      <c r="M26" s="55">
        <f t="shared" si="9"/>
        <v>0</v>
      </c>
      <c r="N26" s="55">
        <f t="shared" si="10"/>
        <v>0</v>
      </c>
      <c r="O26" s="55">
        <f t="shared" si="11"/>
        <v>0.53200540000000007</v>
      </c>
      <c r="P26">
        <v>0.87</v>
      </c>
      <c r="Q26">
        <v>1.55</v>
      </c>
      <c r="R26">
        <v>2.11</v>
      </c>
      <c r="S26">
        <v>0.19</v>
      </c>
      <c r="T26">
        <v>0.93</v>
      </c>
      <c r="U26">
        <v>0.41</v>
      </c>
      <c r="V26">
        <v>1.1299999999999999</v>
      </c>
      <c r="W26">
        <v>0.08</v>
      </c>
      <c r="X26">
        <v>0.06</v>
      </c>
      <c r="Y26">
        <v>0.1</v>
      </c>
      <c r="Z26">
        <v>1.63</v>
      </c>
      <c r="AA26">
        <v>0.54</v>
      </c>
      <c r="AD26" t="s">
        <v>250</v>
      </c>
      <c r="AE26">
        <v>-1</v>
      </c>
      <c r="AF26">
        <v>-1</v>
      </c>
      <c r="AG26">
        <v>0</v>
      </c>
      <c r="AH26">
        <v>-1</v>
      </c>
      <c r="AI26">
        <v>-0.33</v>
      </c>
      <c r="AJ26">
        <v>0</v>
      </c>
      <c r="AK26">
        <v>-1</v>
      </c>
      <c r="AL26">
        <v>0.33</v>
      </c>
      <c r="AM26">
        <v>0</v>
      </c>
      <c r="AN26">
        <v>-1</v>
      </c>
      <c r="AO26">
        <v>0.33</v>
      </c>
      <c r="AP26">
        <v>0</v>
      </c>
      <c r="AQ26" s="64">
        <f t="shared" si="12"/>
        <v>-0.17</v>
      </c>
      <c r="AR26" s="64">
        <f t="shared" si="13"/>
        <v>0.56482432237954772</v>
      </c>
      <c r="AS26" s="61">
        <f t="shared" si="14"/>
        <v>-1.2428738851799483</v>
      </c>
      <c r="AT26">
        <v>-0.33</v>
      </c>
      <c r="AU26">
        <v>-0.67</v>
      </c>
      <c r="AV26">
        <v>-1</v>
      </c>
      <c r="AW26">
        <v>-0.67</v>
      </c>
      <c r="AX26">
        <v>-1</v>
      </c>
      <c r="AY26">
        <v>-1</v>
      </c>
      <c r="AZ26">
        <v>0</v>
      </c>
      <c r="BA26">
        <v>-0.67</v>
      </c>
      <c r="BB26">
        <v>-0.67</v>
      </c>
      <c r="BC26">
        <v>0</v>
      </c>
      <c r="BD26">
        <v>0</v>
      </c>
      <c r="BE26">
        <v>-1</v>
      </c>
      <c r="BF26" s="64">
        <f t="shared" si="15"/>
        <v>-0.67</v>
      </c>
      <c r="BG26" s="64">
        <f t="shared" si="16"/>
        <v>0.40558506188497928</v>
      </c>
      <c r="BH26">
        <v>-1</v>
      </c>
      <c r="BI26">
        <v>-0.33</v>
      </c>
      <c r="BJ26">
        <v>0</v>
      </c>
      <c r="BK26">
        <v>0.33</v>
      </c>
      <c r="BL26">
        <v>-1</v>
      </c>
      <c r="BM26">
        <v>-1</v>
      </c>
      <c r="BN26">
        <v>0.33</v>
      </c>
      <c r="BO26">
        <v>-0.67</v>
      </c>
      <c r="BP26">
        <v>0</v>
      </c>
      <c r="BQ26">
        <v>0</v>
      </c>
      <c r="BR26">
        <v>0</v>
      </c>
      <c r="BS26">
        <v>-0.33</v>
      </c>
      <c r="BT26" s="64">
        <f t="shared" si="17"/>
        <v>-0.17</v>
      </c>
      <c r="BU26" s="64">
        <f t="shared" si="18"/>
        <v>0.5010980367395611</v>
      </c>
      <c r="BV26" s="51">
        <v>-0.76127721324567854</v>
      </c>
      <c r="BW26" s="61">
        <f t="shared" si="19"/>
        <v>2.2398015753723333</v>
      </c>
      <c r="BX26" s="52">
        <v>-0.58246457080830283</v>
      </c>
      <c r="BY26" s="61">
        <f t="shared" si="20"/>
        <v>1.3079687306575623</v>
      </c>
      <c r="CA26">
        <v>-0.67</v>
      </c>
      <c r="CB26">
        <v>0</v>
      </c>
      <c r="CC26">
        <v>0</v>
      </c>
      <c r="CD26">
        <v>-1</v>
      </c>
      <c r="CE26">
        <v>0</v>
      </c>
      <c r="CF26">
        <v>-0.67</v>
      </c>
      <c r="CG26">
        <v>-0.33</v>
      </c>
      <c r="CH26" s="64">
        <f t="shared" si="21"/>
        <v>-0.33</v>
      </c>
      <c r="CI26" s="64">
        <f t="shared" si="22"/>
        <v>0.40585007787887117</v>
      </c>
      <c r="CJ26">
        <f t="shared" si="29"/>
        <v>-0.39423424737583301</v>
      </c>
      <c r="CK26">
        <v>-0.67</v>
      </c>
      <c r="CL26">
        <v>0.67</v>
      </c>
      <c r="CM26">
        <v>0</v>
      </c>
      <c r="CN26">
        <v>-0.67</v>
      </c>
      <c r="CO26">
        <v>-0.67</v>
      </c>
      <c r="CP26">
        <v>-0.33</v>
      </c>
      <c r="CQ26">
        <v>-0.33</v>
      </c>
      <c r="CR26" s="64">
        <f t="shared" si="23"/>
        <v>-0.33</v>
      </c>
      <c r="CS26" s="64">
        <f t="shared" si="24"/>
        <v>0.49023318066872162</v>
      </c>
      <c r="CT26">
        <f t="shared" si="25"/>
        <v>0.6935475063850427</v>
      </c>
      <c r="CU26">
        <v>0</v>
      </c>
      <c r="CV26">
        <v>0</v>
      </c>
      <c r="CW26">
        <v>-0.33</v>
      </c>
      <c r="CX26">
        <v>0</v>
      </c>
      <c r="CY26">
        <v>-0.33</v>
      </c>
      <c r="CZ26">
        <v>-1</v>
      </c>
      <c r="DA26">
        <v>0.33</v>
      </c>
      <c r="DB26" s="64">
        <f t="shared" si="26"/>
        <v>0</v>
      </c>
      <c r="DC26" s="64">
        <f t="shared" si="27"/>
        <v>0.42308391602612355</v>
      </c>
      <c r="DD26">
        <f t="shared" si="28"/>
        <v>0.40181154036000571</v>
      </c>
    </row>
    <row r="27" spans="1:108">
      <c r="A27" t="s">
        <v>251</v>
      </c>
      <c r="B27" s="55">
        <f t="shared" si="0"/>
        <v>0.46615899999999977</v>
      </c>
      <c r="C27" s="55">
        <f t="shared" si="1"/>
        <v>0.37977999999999978</v>
      </c>
      <c r="D27" s="51">
        <v>0.39935274614828042</v>
      </c>
      <c r="E27" s="55">
        <f t="shared" si="2"/>
        <v>1</v>
      </c>
      <c r="F27" s="55">
        <f t="shared" si="3"/>
        <v>1</v>
      </c>
      <c r="G27" s="55">
        <f t="shared" si="4"/>
        <v>1</v>
      </c>
      <c r="H27" s="51">
        <f t="shared" si="5"/>
        <v>-1.957274614828064E-2</v>
      </c>
      <c r="I27" s="10">
        <f t="shared" si="6"/>
        <v>2</v>
      </c>
      <c r="J27" s="54">
        <f t="shared" si="7"/>
        <v>-1.917199999999869E-3</v>
      </c>
      <c r="K27" s="52">
        <v>-0.14503231367282851</v>
      </c>
      <c r="L27" s="55">
        <f t="shared" si="8"/>
        <v>0</v>
      </c>
      <c r="M27" s="55">
        <f t="shared" si="9"/>
        <v>0</v>
      </c>
      <c r="N27" s="55">
        <f t="shared" si="10"/>
        <v>1</v>
      </c>
      <c r="O27" s="55">
        <f t="shared" si="11"/>
        <v>0.55062429999999996</v>
      </c>
      <c r="P27">
        <v>1.89</v>
      </c>
      <c r="Q27">
        <v>2.08</v>
      </c>
      <c r="R27">
        <v>1.99</v>
      </c>
      <c r="S27">
        <v>-0.04</v>
      </c>
      <c r="T27">
        <v>1.0900000000000001</v>
      </c>
      <c r="U27">
        <v>0.54</v>
      </c>
      <c r="V27">
        <v>-0.09</v>
      </c>
      <c r="W27">
        <v>-0.02</v>
      </c>
      <c r="X27">
        <v>7.0000000000000007E-2</v>
      </c>
      <c r="Y27">
        <v>0.12</v>
      </c>
      <c r="Z27">
        <v>1.75</v>
      </c>
      <c r="AA27">
        <v>0.57999999999999996</v>
      </c>
      <c r="AD27" t="s">
        <v>251</v>
      </c>
      <c r="AE27">
        <v>0</v>
      </c>
      <c r="AF27">
        <v>0.67</v>
      </c>
      <c r="AG27">
        <v>0.33</v>
      </c>
      <c r="AH27">
        <v>0.33</v>
      </c>
      <c r="AI27">
        <v>0.33</v>
      </c>
      <c r="AJ27">
        <v>1</v>
      </c>
      <c r="AK27">
        <v>0.67</v>
      </c>
      <c r="AL27">
        <v>0.67</v>
      </c>
      <c r="AM27">
        <v>0.33</v>
      </c>
      <c r="AN27">
        <v>1</v>
      </c>
      <c r="AO27">
        <v>0.67</v>
      </c>
      <c r="AP27">
        <v>0.33</v>
      </c>
      <c r="AQ27" s="64">
        <f t="shared" si="12"/>
        <v>0.5</v>
      </c>
      <c r="AR27" s="64">
        <f t="shared" si="13"/>
        <v>0.3016658295652207</v>
      </c>
      <c r="AS27" s="61">
        <f t="shared" si="14"/>
        <v>-0.16781582479183274</v>
      </c>
      <c r="AT27">
        <v>0.33</v>
      </c>
      <c r="AU27">
        <v>0.33</v>
      </c>
      <c r="AV27">
        <v>0.67</v>
      </c>
      <c r="AW27">
        <v>-0.67</v>
      </c>
      <c r="AX27">
        <v>-0.67</v>
      </c>
      <c r="AY27">
        <v>-1</v>
      </c>
      <c r="AZ27">
        <v>0.67</v>
      </c>
      <c r="BA27">
        <v>0.33</v>
      </c>
      <c r="BB27">
        <v>0.33</v>
      </c>
      <c r="BC27">
        <v>1</v>
      </c>
      <c r="BD27">
        <v>1</v>
      </c>
      <c r="BE27">
        <v>0.67</v>
      </c>
      <c r="BF27" s="64">
        <f t="shared" si="15"/>
        <v>0.33</v>
      </c>
      <c r="BG27" s="64">
        <f t="shared" si="16"/>
        <v>0.66980944825352906</v>
      </c>
      <c r="BH27">
        <v>-0.33</v>
      </c>
      <c r="BI27">
        <v>0</v>
      </c>
      <c r="BJ27">
        <v>-0.33</v>
      </c>
      <c r="BK27">
        <v>-0.67</v>
      </c>
      <c r="BL27">
        <v>-1</v>
      </c>
      <c r="BM27">
        <v>-1</v>
      </c>
      <c r="BN27">
        <v>0.33</v>
      </c>
      <c r="BO27">
        <v>-1</v>
      </c>
      <c r="BP27">
        <v>-0.67</v>
      </c>
      <c r="BQ27">
        <v>-0.33</v>
      </c>
      <c r="BR27">
        <v>-0.67</v>
      </c>
      <c r="BS27">
        <v>-0.33</v>
      </c>
      <c r="BT27" s="64">
        <f t="shared" si="17"/>
        <v>-0.5</v>
      </c>
      <c r="BU27" s="64">
        <f t="shared" si="18"/>
        <v>0.41464113728291946</v>
      </c>
      <c r="BV27" s="51">
        <v>0.39935274614828042</v>
      </c>
      <c r="BW27" s="61">
        <f t="shared" si="19"/>
        <v>-4.2361693292936757E-2</v>
      </c>
      <c r="BX27" s="52">
        <v>-0.14503231367282851</v>
      </c>
      <c r="BY27" s="61">
        <f t="shared" si="20"/>
        <v>0.26394031333762147</v>
      </c>
      <c r="CA27">
        <v>-0.33</v>
      </c>
      <c r="CB27">
        <v>0</v>
      </c>
      <c r="CC27">
        <v>0.33</v>
      </c>
      <c r="CD27">
        <v>0.33</v>
      </c>
      <c r="CE27">
        <v>0.33</v>
      </c>
      <c r="CF27">
        <v>0.67</v>
      </c>
      <c r="CG27">
        <v>0.33</v>
      </c>
      <c r="CH27" s="64">
        <f t="shared" si="21"/>
        <v>0.33</v>
      </c>
      <c r="CI27" s="64">
        <f t="shared" si="22"/>
        <v>0.31615999566223246</v>
      </c>
      <c r="CJ27">
        <f t="shared" si="29"/>
        <v>-0.53770243652716398</v>
      </c>
      <c r="CK27">
        <v>0.33</v>
      </c>
      <c r="CL27">
        <v>0.67</v>
      </c>
      <c r="CM27">
        <v>0.33</v>
      </c>
      <c r="CN27">
        <v>0.33</v>
      </c>
      <c r="CO27">
        <v>0.33</v>
      </c>
      <c r="CP27">
        <v>1</v>
      </c>
      <c r="CQ27">
        <v>1</v>
      </c>
      <c r="CR27" s="64">
        <f t="shared" si="23"/>
        <v>0.33</v>
      </c>
      <c r="CS27" s="64">
        <f t="shared" si="24"/>
        <v>0.31890437438203945</v>
      </c>
      <c r="CT27">
        <f t="shared" si="25"/>
        <v>0</v>
      </c>
      <c r="CU27">
        <v>0.33</v>
      </c>
      <c r="CV27">
        <v>-0.67</v>
      </c>
      <c r="CW27">
        <v>-0.33</v>
      </c>
      <c r="CX27">
        <v>-0.67</v>
      </c>
      <c r="CY27">
        <v>-0.33</v>
      </c>
      <c r="CZ27">
        <v>-1</v>
      </c>
      <c r="DA27">
        <v>-0.67</v>
      </c>
      <c r="DB27" s="64">
        <f t="shared" si="26"/>
        <v>-0.67</v>
      </c>
      <c r="DC27" s="64">
        <f t="shared" si="27"/>
        <v>0.42421355807793654</v>
      </c>
      <c r="DD27">
        <f t="shared" si="28"/>
        <v>-0.40074155284015611</v>
      </c>
    </row>
    <row r="28" spans="1:108">
      <c r="A28" t="s">
        <v>252</v>
      </c>
      <c r="B28" s="55">
        <f t="shared" si="0"/>
        <v>0.53979599999999994</v>
      </c>
      <c r="C28" s="55">
        <f t="shared" si="1"/>
        <v>0.49076499999999978</v>
      </c>
      <c r="D28" s="51">
        <v>1.384622609198416E-2</v>
      </c>
      <c r="E28" s="55">
        <f t="shared" si="2"/>
        <v>0</v>
      </c>
      <c r="F28" s="55">
        <f t="shared" si="3"/>
        <v>1</v>
      </c>
      <c r="G28" s="55">
        <f t="shared" si="4"/>
        <v>0</v>
      </c>
      <c r="H28" s="51">
        <f t="shared" si="5"/>
        <v>0.47691877390801563</v>
      </c>
      <c r="I28" s="10">
        <f t="shared" si="6"/>
        <v>2</v>
      </c>
      <c r="J28" s="54">
        <f t="shared" si="7"/>
        <v>2.3107199999999939E-2</v>
      </c>
      <c r="K28" s="52">
        <v>-0.23276469970381175</v>
      </c>
      <c r="L28" s="55">
        <f t="shared" si="8"/>
        <v>0</v>
      </c>
      <c r="M28" s="55">
        <f t="shared" si="9"/>
        <v>0</v>
      </c>
      <c r="N28" s="55">
        <f t="shared" si="10"/>
        <v>1</v>
      </c>
      <c r="O28" s="55">
        <f t="shared" si="11"/>
        <v>0.5274877</v>
      </c>
      <c r="P28">
        <v>1.41</v>
      </c>
      <c r="Q28">
        <v>1.31</v>
      </c>
      <c r="R28">
        <v>1.82</v>
      </c>
      <c r="S28">
        <v>-0.03</v>
      </c>
      <c r="T28">
        <v>0.21</v>
      </c>
      <c r="U28">
        <v>0.34</v>
      </c>
      <c r="V28">
        <v>0.02</v>
      </c>
      <c r="W28">
        <v>-7.0000000000000007E-2</v>
      </c>
      <c r="X28">
        <v>0.08</v>
      </c>
      <c r="Y28">
        <v>0.13</v>
      </c>
      <c r="Z28">
        <v>1.51</v>
      </c>
      <c r="AA28">
        <v>0.62</v>
      </c>
      <c r="AD28" t="s">
        <v>252</v>
      </c>
      <c r="AE28">
        <v>0.33</v>
      </c>
      <c r="AF28">
        <v>-0.67</v>
      </c>
      <c r="AG28">
        <v>0</v>
      </c>
      <c r="AH28">
        <v>-0.33</v>
      </c>
      <c r="AI28">
        <v>0.67</v>
      </c>
      <c r="AJ28">
        <v>1</v>
      </c>
      <c r="AK28">
        <v>0.33</v>
      </c>
      <c r="AL28">
        <v>0.67</v>
      </c>
      <c r="AM28">
        <v>0.33</v>
      </c>
      <c r="AN28">
        <v>0</v>
      </c>
      <c r="AO28">
        <v>0.67</v>
      </c>
      <c r="AP28">
        <v>0.33</v>
      </c>
      <c r="AQ28" s="64">
        <f t="shared" si="12"/>
        <v>0.33</v>
      </c>
      <c r="AR28" s="64">
        <f t="shared" si="13"/>
        <v>0.46865620273675718</v>
      </c>
      <c r="AS28" s="61">
        <f t="shared" ref="AS28:AS66" si="30">AQ28-O28</f>
        <v>-0.19748769999999999</v>
      </c>
      <c r="AT28">
        <v>0</v>
      </c>
      <c r="AU28">
        <v>-1</v>
      </c>
      <c r="AV28">
        <v>0</v>
      </c>
      <c r="AW28">
        <v>0.67</v>
      </c>
      <c r="AX28">
        <v>-1</v>
      </c>
      <c r="AY28">
        <v>0.33</v>
      </c>
      <c r="AZ28">
        <v>0</v>
      </c>
      <c r="BA28">
        <v>0</v>
      </c>
      <c r="BB28">
        <v>0</v>
      </c>
      <c r="BC28">
        <v>0.67</v>
      </c>
      <c r="BD28">
        <v>1</v>
      </c>
      <c r="BE28">
        <v>0</v>
      </c>
      <c r="BF28" s="64">
        <f t="shared" si="15"/>
        <v>0</v>
      </c>
      <c r="BG28" s="64">
        <f t="shared" si="16"/>
        <v>0.60070350171253128</v>
      </c>
      <c r="BH28">
        <v>-0.33</v>
      </c>
      <c r="BI28">
        <v>0.67</v>
      </c>
      <c r="BJ28">
        <v>0</v>
      </c>
      <c r="BK28">
        <v>-0.33</v>
      </c>
      <c r="BL28">
        <v>-1</v>
      </c>
      <c r="BM28">
        <v>-1</v>
      </c>
      <c r="BN28">
        <v>-0.33</v>
      </c>
      <c r="BO28">
        <v>0</v>
      </c>
      <c r="BP28">
        <v>-0.33</v>
      </c>
      <c r="BQ28">
        <v>-0.67</v>
      </c>
      <c r="BR28">
        <v>0</v>
      </c>
      <c r="BS28">
        <v>-0.33</v>
      </c>
      <c r="BT28" s="64">
        <f t="shared" si="17"/>
        <v>-0.33</v>
      </c>
      <c r="BU28" s="64">
        <f t="shared" si="18"/>
        <v>0.46044362666165056</v>
      </c>
      <c r="BV28" s="51">
        <v>1.384622609198416E-2</v>
      </c>
      <c r="BW28" s="61">
        <f t="shared" si="19"/>
        <v>0.93525507013050868</v>
      </c>
      <c r="BX28" s="52">
        <v>-0.23276469970381175</v>
      </c>
      <c r="BY28" s="61">
        <f t="shared" si="20"/>
        <v>0.482255274244282</v>
      </c>
      <c r="CA28">
        <v>-0.33</v>
      </c>
      <c r="CB28">
        <v>0.33</v>
      </c>
      <c r="CC28">
        <v>0.67</v>
      </c>
      <c r="CD28">
        <v>0.33</v>
      </c>
      <c r="CE28">
        <v>0</v>
      </c>
      <c r="CF28">
        <v>0.33</v>
      </c>
      <c r="CG28">
        <v>0.33</v>
      </c>
      <c r="CH28" s="64">
        <f t="shared" si="21"/>
        <v>0.33</v>
      </c>
      <c r="CI28" s="64">
        <f t="shared" si="22"/>
        <v>0.31615999566223246</v>
      </c>
      <c r="CJ28">
        <f t="shared" si="29"/>
        <v>0</v>
      </c>
      <c r="CK28">
        <v>-0.33</v>
      </c>
      <c r="CL28">
        <v>0.67</v>
      </c>
      <c r="CM28">
        <v>0.33</v>
      </c>
      <c r="CN28">
        <v>-0.33</v>
      </c>
      <c r="CO28">
        <v>0.33</v>
      </c>
      <c r="CP28">
        <v>-0.33</v>
      </c>
      <c r="CQ28">
        <v>0.33</v>
      </c>
      <c r="CR28" s="64">
        <f t="shared" si="23"/>
        <v>0.33</v>
      </c>
      <c r="CS28" s="64">
        <f t="shared" si="24"/>
        <v>0.41596703166064908</v>
      </c>
      <c r="CT28">
        <f t="shared" si="25"/>
        <v>0.79333210298555101</v>
      </c>
      <c r="CU28">
        <v>0.33</v>
      </c>
      <c r="CV28">
        <v>0.33</v>
      </c>
      <c r="CW28">
        <v>0</v>
      </c>
      <c r="CX28">
        <v>0.33</v>
      </c>
      <c r="CY28">
        <v>0</v>
      </c>
      <c r="CZ28">
        <v>-1</v>
      </c>
      <c r="DA28">
        <v>-0.33</v>
      </c>
      <c r="DB28" s="64">
        <f t="shared" si="26"/>
        <v>0</v>
      </c>
      <c r="DC28" s="64">
        <f t="shared" si="27"/>
        <v>0.48632734419759466</v>
      </c>
      <c r="DD28">
        <f t="shared" si="28"/>
        <v>0.67855530629164273</v>
      </c>
    </row>
    <row r="29" spans="1:108">
      <c r="A29" t="s">
        <v>253</v>
      </c>
      <c r="B29" s="55">
        <f t="shared" si="0"/>
        <v>0.35835899999999987</v>
      </c>
      <c r="C29" s="55">
        <f t="shared" si="1"/>
        <v>0.23331599999999986</v>
      </c>
      <c r="D29" s="51">
        <v>-0.18721841332485539</v>
      </c>
      <c r="E29" s="55">
        <f t="shared" si="2"/>
        <v>0</v>
      </c>
      <c r="F29" s="55">
        <f t="shared" si="3"/>
        <v>0</v>
      </c>
      <c r="G29" s="55">
        <f t="shared" si="4"/>
        <v>1</v>
      </c>
      <c r="H29" s="51">
        <f t="shared" si="5"/>
        <v>0.42053441332485525</v>
      </c>
      <c r="I29" s="10">
        <f t="shared" si="6"/>
        <v>2</v>
      </c>
      <c r="J29" s="54">
        <f t="shared" si="7"/>
        <v>9.0661900000000031E-2</v>
      </c>
      <c r="K29" s="52">
        <v>-0.28627449082678641</v>
      </c>
      <c r="L29" s="55">
        <f t="shared" si="8"/>
        <v>0</v>
      </c>
      <c r="M29" s="55">
        <f t="shared" si="9"/>
        <v>0</v>
      </c>
      <c r="N29" s="55">
        <f t="shared" si="10"/>
        <v>1</v>
      </c>
      <c r="O29" s="55">
        <f t="shared" si="11"/>
        <v>0.31408790000000009</v>
      </c>
      <c r="P29">
        <v>2</v>
      </c>
      <c r="Q29">
        <v>1.4</v>
      </c>
      <c r="R29">
        <v>1.65</v>
      </c>
      <c r="S29">
        <v>-0.17</v>
      </c>
      <c r="T29">
        <v>-0.36</v>
      </c>
      <c r="U29">
        <v>0.4</v>
      </c>
      <c r="V29">
        <v>-0.65</v>
      </c>
      <c r="W29">
        <v>-0.01</v>
      </c>
      <c r="X29">
        <v>0.12</v>
      </c>
      <c r="Y29">
        <v>0.15</v>
      </c>
      <c r="Z29">
        <v>1.48</v>
      </c>
      <c r="AA29">
        <v>0.94</v>
      </c>
      <c r="AD29" t="s">
        <v>253</v>
      </c>
      <c r="AE29">
        <v>0</v>
      </c>
      <c r="AF29">
        <v>0.67</v>
      </c>
      <c r="AG29">
        <v>-0.33</v>
      </c>
      <c r="AH29">
        <v>-0.67</v>
      </c>
      <c r="AI29">
        <v>-0.67</v>
      </c>
      <c r="AJ29">
        <v>0.33</v>
      </c>
      <c r="AK29">
        <v>0.67</v>
      </c>
      <c r="AL29">
        <v>0</v>
      </c>
      <c r="AM29">
        <v>0</v>
      </c>
      <c r="AN29">
        <v>-1</v>
      </c>
      <c r="AO29">
        <v>0</v>
      </c>
      <c r="AP29">
        <v>0</v>
      </c>
      <c r="AQ29" s="64">
        <f t="shared" si="12"/>
        <v>0</v>
      </c>
      <c r="AR29" s="64">
        <f t="shared" si="13"/>
        <v>0.51611015972338403</v>
      </c>
      <c r="AS29" s="61">
        <f t="shared" si="30"/>
        <v>-0.31408790000000009</v>
      </c>
      <c r="AT29">
        <v>0</v>
      </c>
      <c r="AU29">
        <v>-0.67</v>
      </c>
      <c r="AV29">
        <v>-0.33</v>
      </c>
      <c r="AW29">
        <v>-0.33</v>
      </c>
      <c r="AX29">
        <v>0.67</v>
      </c>
      <c r="AY29">
        <v>0.33</v>
      </c>
      <c r="AZ29">
        <v>0</v>
      </c>
      <c r="BA29">
        <v>-1</v>
      </c>
      <c r="BB29">
        <v>0.33</v>
      </c>
      <c r="BC29">
        <v>0</v>
      </c>
      <c r="BD29">
        <v>0</v>
      </c>
      <c r="BE29">
        <v>-0.67</v>
      </c>
      <c r="BF29" s="64">
        <f t="shared" si="15"/>
        <v>0</v>
      </c>
      <c r="BG29" s="64">
        <f t="shared" si="16"/>
        <v>0.48146477891257361</v>
      </c>
      <c r="BH29">
        <v>-0.33</v>
      </c>
      <c r="BI29">
        <v>0.33</v>
      </c>
      <c r="BJ29">
        <v>-0.33</v>
      </c>
      <c r="BK29">
        <v>0</v>
      </c>
      <c r="BL29">
        <v>-0.33</v>
      </c>
      <c r="BM29">
        <v>-0.67</v>
      </c>
      <c r="BN29">
        <v>0</v>
      </c>
      <c r="BO29">
        <v>-0.33</v>
      </c>
      <c r="BP29">
        <v>-0.33</v>
      </c>
      <c r="BQ29">
        <v>-0.67</v>
      </c>
      <c r="BR29">
        <v>0</v>
      </c>
      <c r="BS29">
        <v>-0.33</v>
      </c>
      <c r="BT29" s="64">
        <f t="shared" si="17"/>
        <v>-0.33</v>
      </c>
      <c r="BU29" s="64">
        <f t="shared" si="18"/>
        <v>0.28842702979289497</v>
      </c>
      <c r="BV29" s="51">
        <v>-0.18721841332485539</v>
      </c>
      <c r="BW29" s="61">
        <f t="shared" si="19"/>
        <v>0.98102745636999644</v>
      </c>
      <c r="BX29" s="52">
        <v>-0.28627449082678641</v>
      </c>
      <c r="BY29" s="61">
        <f t="shared" si="20"/>
        <v>0.97919314523058654</v>
      </c>
      <c r="CA29">
        <v>-0.33</v>
      </c>
      <c r="CB29">
        <v>-0.33</v>
      </c>
      <c r="CC29">
        <v>0.33</v>
      </c>
      <c r="CD29">
        <v>0</v>
      </c>
      <c r="CE29">
        <v>0.33</v>
      </c>
      <c r="CF29">
        <v>0</v>
      </c>
      <c r="CG29">
        <v>0</v>
      </c>
      <c r="CH29" s="64">
        <f t="shared" si="21"/>
        <v>0</v>
      </c>
      <c r="CI29" s="64">
        <f t="shared" si="22"/>
        <v>0.26944387170614964</v>
      </c>
      <c r="CJ29">
        <f t="shared" si="29"/>
        <v>0</v>
      </c>
      <c r="CK29">
        <v>0.33</v>
      </c>
      <c r="CL29">
        <v>0.33</v>
      </c>
      <c r="CM29">
        <v>0.33</v>
      </c>
      <c r="CN29">
        <v>-0.67</v>
      </c>
      <c r="CO29">
        <v>0.33</v>
      </c>
      <c r="CP29">
        <v>1</v>
      </c>
      <c r="CQ29">
        <v>0</v>
      </c>
      <c r="CR29" s="64">
        <f t="shared" si="23"/>
        <v>0.33</v>
      </c>
      <c r="CS29" s="64">
        <f t="shared" si="24"/>
        <v>0.49926135917163145</v>
      </c>
      <c r="CT29">
        <f t="shared" si="25"/>
        <v>0.66097644838273106</v>
      </c>
      <c r="CU29">
        <v>0.67</v>
      </c>
      <c r="CV29">
        <v>0</v>
      </c>
      <c r="CW29">
        <v>0.33</v>
      </c>
      <c r="CX29">
        <v>0</v>
      </c>
      <c r="CY29">
        <v>0</v>
      </c>
      <c r="CZ29">
        <v>-0.33</v>
      </c>
      <c r="DA29">
        <v>0</v>
      </c>
      <c r="DB29" s="64">
        <f t="shared" si="26"/>
        <v>0</v>
      </c>
      <c r="DC29" s="64">
        <f t="shared" si="27"/>
        <v>0.31690467246251108</v>
      </c>
      <c r="DD29">
        <f t="shared" si="28"/>
        <v>1.0413226079493607</v>
      </c>
    </row>
    <row r="30" spans="1:108">
      <c r="A30" t="s">
        <v>254</v>
      </c>
      <c r="B30" s="55">
        <f t="shared" si="0"/>
        <v>-3.1508000000000091E-2</v>
      </c>
      <c r="C30" s="55">
        <f t="shared" si="1"/>
        <v>-3.8591000000000264E-2</v>
      </c>
      <c r="D30" s="51">
        <v>-8.3639659685877443E-2</v>
      </c>
      <c r="E30" s="55">
        <f t="shared" si="2"/>
        <v>0</v>
      </c>
      <c r="F30" s="55">
        <f t="shared" si="3"/>
        <v>0</v>
      </c>
      <c r="G30" s="55">
        <f t="shared" si="4"/>
        <v>1</v>
      </c>
      <c r="H30" s="51">
        <f t="shared" si="5"/>
        <v>4.5048659685877179E-2</v>
      </c>
      <c r="I30" s="10">
        <f t="shared" si="6"/>
        <v>-1</v>
      </c>
      <c r="J30" s="54">
        <f t="shared" si="7"/>
        <v>-3.8092599999999976E-2</v>
      </c>
      <c r="K30" s="52">
        <v>-0.25870884085434492</v>
      </c>
      <c r="L30" s="55">
        <f t="shared" si="8"/>
        <v>0</v>
      </c>
      <c r="M30" s="55">
        <f t="shared" si="9"/>
        <v>0</v>
      </c>
      <c r="N30" s="55">
        <f t="shared" si="10"/>
        <v>1</v>
      </c>
      <c r="O30" s="55">
        <f t="shared" si="11"/>
        <v>0.20307270000000011</v>
      </c>
      <c r="P30">
        <v>1.1299999999999999</v>
      </c>
      <c r="Q30">
        <v>1.49</v>
      </c>
      <c r="R30">
        <v>1.76</v>
      </c>
      <c r="S30">
        <v>0.13</v>
      </c>
      <c r="T30">
        <v>0.2</v>
      </c>
      <c r="U30">
        <v>0.38</v>
      </c>
      <c r="V30">
        <v>0.64</v>
      </c>
      <c r="W30">
        <v>0.6</v>
      </c>
      <c r="X30">
        <v>0.17</v>
      </c>
      <c r="Y30">
        <v>0.2</v>
      </c>
      <c r="Z30">
        <v>1.27</v>
      </c>
      <c r="AA30">
        <v>1.1200000000000001</v>
      </c>
      <c r="AD30" t="s">
        <v>254</v>
      </c>
      <c r="AE30">
        <v>-0.33</v>
      </c>
      <c r="AF30">
        <v>0.67</v>
      </c>
      <c r="AG30">
        <v>0.33</v>
      </c>
      <c r="AH30">
        <v>-0.67</v>
      </c>
      <c r="AI30">
        <v>1</v>
      </c>
      <c r="AJ30">
        <v>0</v>
      </c>
      <c r="AK30">
        <v>0</v>
      </c>
      <c r="AL30">
        <v>0</v>
      </c>
      <c r="AM30">
        <v>0.67</v>
      </c>
      <c r="AN30">
        <v>0.67</v>
      </c>
      <c r="AO30">
        <v>0</v>
      </c>
      <c r="AP30">
        <v>0.33</v>
      </c>
      <c r="AQ30" s="64">
        <f t="shared" si="12"/>
        <v>0.17</v>
      </c>
      <c r="AR30" s="64">
        <f t="shared" si="13"/>
        <v>0.47941488959317524</v>
      </c>
      <c r="AS30" s="61">
        <f t="shared" si="30"/>
        <v>-3.3072700000000094E-2</v>
      </c>
      <c r="AT30">
        <v>-0.67</v>
      </c>
      <c r="AU30">
        <v>-0.33</v>
      </c>
      <c r="AV30">
        <v>-1</v>
      </c>
      <c r="AW30">
        <v>-1</v>
      </c>
      <c r="AX30">
        <v>1</v>
      </c>
      <c r="AY30">
        <v>0.33</v>
      </c>
      <c r="AZ30">
        <v>0</v>
      </c>
      <c r="BA30">
        <v>0</v>
      </c>
      <c r="BB30">
        <v>0.33</v>
      </c>
      <c r="BC30">
        <v>0.33</v>
      </c>
      <c r="BD30">
        <v>0</v>
      </c>
      <c r="BE30">
        <v>0.33</v>
      </c>
      <c r="BF30" s="64">
        <f t="shared" si="15"/>
        <v>0</v>
      </c>
      <c r="BG30" s="64">
        <f t="shared" si="16"/>
        <v>0.5996109850005531</v>
      </c>
      <c r="BH30">
        <v>0.67</v>
      </c>
      <c r="BI30">
        <v>1</v>
      </c>
      <c r="BJ30">
        <v>-0.33</v>
      </c>
      <c r="BK30">
        <v>-0.67</v>
      </c>
      <c r="BL30">
        <v>-1</v>
      </c>
      <c r="BM30">
        <v>-0.33</v>
      </c>
      <c r="BN30">
        <v>0</v>
      </c>
      <c r="BO30">
        <v>0</v>
      </c>
      <c r="BP30">
        <v>-0.33</v>
      </c>
      <c r="BQ30">
        <v>0.67</v>
      </c>
      <c r="BR30">
        <v>-0.67</v>
      </c>
      <c r="BS30">
        <v>-0.67</v>
      </c>
      <c r="BT30" s="64">
        <f t="shared" si="17"/>
        <v>-0.33</v>
      </c>
      <c r="BU30" s="64">
        <f t="shared" si="18"/>
        <v>0.62824189512311168</v>
      </c>
      <c r="BV30" s="51">
        <v>-8.3639659685877443E-2</v>
      </c>
      <c r="BW30" s="61">
        <f t="shared" si="19"/>
        <v>7.915921652995668E-2</v>
      </c>
      <c r="BX30" s="52">
        <v>-0.25870884085434492</v>
      </c>
      <c r="BY30" s="61">
        <f t="shared" si="20"/>
        <v>0.35935289060384057</v>
      </c>
      <c r="CA30">
        <v>0.33</v>
      </c>
      <c r="CB30">
        <v>0.33</v>
      </c>
      <c r="CC30">
        <v>0.67</v>
      </c>
      <c r="CD30">
        <v>0.33</v>
      </c>
      <c r="CE30">
        <v>0.33</v>
      </c>
      <c r="CF30">
        <v>0.67</v>
      </c>
      <c r="CG30">
        <v>-0.33</v>
      </c>
      <c r="CH30" s="64">
        <f t="shared" si="21"/>
        <v>0.33</v>
      </c>
      <c r="CI30" s="64">
        <f t="shared" si="22"/>
        <v>0.33335238040819437</v>
      </c>
      <c r="CJ30">
        <f t="shared" si="29"/>
        <v>0.47997257377936797</v>
      </c>
      <c r="CK30">
        <v>0.33</v>
      </c>
      <c r="CL30">
        <v>-0.33</v>
      </c>
      <c r="CM30">
        <v>1</v>
      </c>
      <c r="CN30">
        <v>0.33</v>
      </c>
      <c r="CO30">
        <v>0.33</v>
      </c>
      <c r="CP30">
        <v>0.67</v>
      </c>
      <c r="CQ30">
        <v>1</v>
      </c>
      <c r="CR30" s="64">
        <f t="shared" si="23"/>
        <v>0.33</v>
      </c>
      <c r="CS30" s="64">
        <f t="shared" si="24"/>
        <v>0.46554115975772908</v>
      </c>
      <c r="CT30">
        <f t="shared" si="25"/>
        <v>0.70885246789292344</v>
      </c>
      <c r="CU30">
        <v>-0.33</v>
      </c>
      <c r="CV30">
        <v>-0.67</v>
      </c>
      <c r="CW30">
        <v>-0.33</v>
      </c>
      <c r="CX30">
        <v>-0.33</v>
      </c>
      <c r="CY30">
        <v>-0.33</v>
      </c>
      <c r="CZ30">
        <v>0.33</v>
      </c>
      <c r="DA30">
        <v>-0.67</v>
      </c>
      <c r="DB30" s="64">
        <f t="shared" si="26"/>
        <v>-0.33</v>
      </c>
      <c r="DC30" s="64">
        <f t="shared" si="27"/>
        <v>0.33335238040819437</v>
      </c>
      <c r="DD30">
        <f t="shared" si="28"/>
        <v>0</v>
      </c>
    </row>
    <row r="31" spans="1:108">
      <c r="A31" s="2" t="s">
        <v>255</v>
      </c>
      <c r="B31" s="55">
        <f t="shared" si="0"/>
        <v>0.19516500000000003</v>
      </c>
      <c r="C31" s="55">
        <f t="shared" si="1"/>
        <v>0.3412029999999997</v>
      </c>
      <c r="D31" s="51">
        <v>-0.46589910409032848</v>
      </c>
      <c r="E31" s="55">
        <f t="shared" si="2"/>
        <v>-1</v>
      </c>
      <c r="F31" s="55">
        <f t="shared" si="3"/>
        <v>1</v>
      </c>
      <c r="G31" s="55">
        <f t="shared" si="4"/>
        <v>-1</v>
      </c>
      <c r="H31" s="51">
        <f t="shared" si="5"/>
        <v>0.80710210409032812</v>
      </c>
      <c r="I31" s="10">
        <f t="shared" si="6"/>
        <v>0</v>
      </c>
      <c r="J31" s="54">
        <f t="shared" si="7"/>
        <v>-0.16950019999999993</v>
      </c>
      <c r="K31" s="52">
        <v>-0.12549504272572679</v>
      </c>
      <c r="L31" s="55">
        <f t="shared" si="8"/>
        <v>0</v>
      </c>
      <c r="M31" s="55">
        <f t="shared" si="9"/>
        <v>0</v>
      </c>
      <c r="N31" s="55">
        <f t="shared" si="10"/>
        <v>1</v>
      </c>
      <c r="O31" s="55">
        <f t="shared" si="11"/>
        <v>0.34376910000000016</v>
      </c>
      <c r="P31">
        <v>-0.12</v>
      </c>
      <c r="Q31">
        <v>0.41</v>
      </c>
      <c r="R31">
        <v>1.1100000000000001</v>
      </c>
      <c r="S31">
        <v>0.16</v>
      </c>
      <c r="T31">
        <v>0.05</v>
      </c>
      <c r="U31">
        <v>0.2</v>
      </c>
      <c r="V31">
        <v>4.0999999999999996</v>
      </c>
      <c r="W31">
        <v>0.54</v>
      </c>
      <c r="X31">
        <v>0.1</v>
      </c>
      <c r="Y31">
        <v>0.14000000000000001</v>
      </c>
      <c r="Z31">
        <v>1.17</v>
      </c>
      <c r="AA31">
        <v>1.1100000000000001</v>
      </c>
      <c r="AD31" t="s">
        <v>255</v>
      </c>
      <c r="AE31">
        <v>0</v>
      </c>
      <c r="AF31">
        <v>-1</v>
      </c>
      <c r="AG31">
        <v>0</v>
      </c>
      <c r="AH31">
        <v>-0.33</v>
      </c>
      <c r="AI31">
        <v>0.67</v>
      </c>
      <c r="AJ31">
        <v>0</v>
      </c>
      <c r="AK31">
        <v>0.33</v>
      </c>
      <c r="AL31">
        <v>0.33</v>
      </c>
      <c r="AM31">
        <v>0</v>
      </c>
      <c r="AN31">
        <v>0.33</v>
      </c>
      <c r="AO31">
        <v>0.33</v>
      </c>
      <c r="AP31">
        <v>-0.67</v>
      </c>
      <c r="AQ31" s="64">
        <f t="shared" si="12"/>
        <v>0</v>
      </c>
      <c r="AR31" s="64">
        <f t="shared" si="13"/>
        <v>0.47119689637296552</v>
      </c>
      <c r="AS31" s="61">
        <f t="shared" si="30"/>
        <v>-0.34376910000000016</v>
      </c>
      <c r="AT31">
        <v>0</v>
      </c>
      <c r="AU31">
        <v>-0.67</v>
      </c>
      <c r="AV31">
        <v>0</v>
      </c>
      <c r="AW31">
        <v>-1</v>
      </c>
      <c r="AX31">
        <v>0.67</v>
      </c>
      <c r="AY31">
        <v>-0.33</v>
      </c>
      <c r="AZ31">
        <v>-0.33</v>
      </c>
      <c r="BA31">
        <v>0</v>
      </c>
      <c r="BB31">
        <v>-0.33</v>
      </c>
      <c r="BC31">
        <v>-0.33</v>
      </c>
      <c r="BD31">
        <v>1</v>
      </c>
      <c r="BE31">
        <v>0.67</v>
      </c>
      <c r="BF31" s="64">
        <f t="shared" si="15"/>
        <v>-0.17</v>
      </c>
      <c r="BG31" s="64">
        <f t="shared" si="16"/>
        <v>0.58364775076213316</v>
      </c>
      <c r="BH31">
        <v>0.33</v>
      </c>
      <c r="BI31">
        <v>1</v>
      </c>
      <c r="BJ31">
        <v>0</v>
      </c>
      <c r="BK31">
        <v>0</v>
      </c>
      <c r="BL31">
        <v>0.33</v>
      </c>
      <c r="BM31">
        <v>0</v>
      </c>
      <c r="BN31">
        <v>-0.33</v>
      </c>
      <c r="BO31">
        <v>0.67</v>
      </c>
      <c r="BP31">
        <v>0</v>
      </c>
      <c r="BQ31">
        <v>0</v>
      </c>
      <c r="BR31">
        <v>0</v>
      </c>
      <c r="BS31">
        <v>0</v>
      </c>
      <c r="BT31" s="64">
        <f t="shared" si="17"/>
        <v>0</v>
      </c>
      <c r="BU31" s="64">
        <f t="shared" si="18"/>
        <v>0.36209826223713298</v>
      </c>
      <c r="BV31" s="51">
        <v>-0.46589910409032848</v>
      </c>
      <c r="BW31" s="61">
        <f t="shared" si="19"/>
        <v>1.7088241849798522</v>
      </c>
      <c r="BX31" s="52">
        <v>-0.12549504272572679</v>
      </c>
      <c r="BY31" s="61">
        <f t="shared" si="20"/>
        <v>-9.3059144145305112E-2</v>
      </c>
      <c r="CA31">
        <v>0.33</v>
      </c>
      <c r="CB31">
        <v>0.33</v>
      </c>
      <c r="CC31">
        <v>0.33</v>
      </c>
      <c r="CD31">
        <v>0</v>
      </c>
      <c r="CE31">
        <v>0.33</v>
      </c>
      <c r="CF31">
        <v>0.67</v>
      </c>
      <c r="CG31">
        <v>0.33</v>
      </c>
      <c r="CH31" s="64">
        <f t="shared" si="21"/>
        <v>0.33</v>
      </c>
      <c r="CI31" s="64">
        <f t="shared" si="22"/>
        <v>0.19342772736680153</v>
      </c>
      <c r="CJ31">
        <f t="shared" si="29"/>
        <v>1.7060635747129123</v>
      </c>
      <c r="CK31">
        <v>0.33</v>
      </c>
      <c r="CL31">
        <v>0.33</v>
      </c>
      <c r="CM31">
        <v>1</v>
      </c>
      <c r="CN31">
        <v>0.33</v>
      </c>
      <c r="CO31">
        <v>1</v>
      </c>
      <c r="CP31">
        <v>1</v>
      </c>
      <c r="CQ31">
        <v>1</v>
      </c>
      <c r="CR31" s="64">
        <f t="shared" si="23"/>
        <v>1</v>
      </c>
      <c r="CS31" s="64">
        <f t="shared" si="24"/>
        <v>0.35813006416264853</v>
      </c>
      <c r="CT31">
        <f t="shared" si="25"/>
        <v>3.2669695093473976</v>
      </c>
      <c r="CU31">
        <v>0</v>
      </c>
      <c r="CV31">
        <v>-0.67</v>
      </c>
      <c r="CW31">
        <v>-0.33</v>
      </c>
      <c r="CX31">
        <v>1</v>
      </c>
      <c r="CY31">
        <v>-0.33</v>
      </c>
      <c r="CZ31">
        <v>-0.33</v>
      </c>
      <c r="DA31">
        <v>-0.67</v>
      </c>
      <c r="DB31" s="64">
        <f t="shared" si="26"/>
        <v>-0.33</v>
      </c>
      <c r="DC31" s="64">
        <f t="shared" si="27"/>
        <v>0.57326549986313791</v>
      </c>
      <c r="DD31">
        <f t="shared" si="28"/>
        <v>-0.57564950285475858</v>
      </c>
    </row>
    <row r="32" spans="1:108">
      <c r="A32" s="2" t="s">
        <v>256</v>
      </c>
      <c r="B32" s="57">
        <f t="shared" si="0"/>
        <v>-0.23741399999999979</v>
      </c>
      <c r="C32" s="55">
        <f t="shared" si="1"/>
        <v>-0.2314449999999999</v>
      </c>
      <c r="D32" s="51">
        <v>3.3884621172936627E-3</v>
      </c>
      <c r="E32" s="55">
        <f t="shared" si="2"/>
        <v>0</v>
      </c>
      <c r="F32" s="55">
        <f t="shared" si="3"/>
        <v>0</v>
      </c>
      <c r="G32" s="55">
        <f t="shared" si="4"/>
        <v>1</v>
      </c>
      <c r="H32" s="51">
        <f t="shared" si="5"/>
        <v>-0.23483346211729356</v>
      </c>
      <c r="I32" s="9">
        <f t="shared" si="6"/>
        <v>-1</v>
      </c>
      <c r="J32" s="54">
        <f t="shared" si="7"/>
        <v>1.1151900000000131E-2</v>
      </c>
      <c r="K32" s="52">
        <v>-0.32048281292124248</v>
      </c>
      <c r="L32" s="55">
        <f t="shared" si="8"/>
        <v>0</v>
      </c>
      <c r="M32" s="55">
        <f t="shared" si="9"/>
        <v>0</v>
      </c>
      <c r="N32" s="55">
        <f t="shared" si="10"/>
        <v>1</v>
      </c>
      <c r="O32" s="57">
        <f t="shared" si="11"/>
        <v>0.13619920000000008</v>
      </c>
      <c r="P32">
        <v>1.05</v>
      </c>
      <c r="Q32">
        <v>0.95</v>
      </c>
      <c r="R32">
        <v>1.03</v>
      </c>
      <c r="S32">
        <v>-0.03</v>
      </c>
      <c r="T32">
        <v>0.5</v>
      </c>
      <c r="U32">
        <v>0.23</v>
      </c>
      <c r="V32">
        <v>-0.09</v>
      </c>
      <c r="W32">
        <v>0.53</v>
      </c>
      <c r="X32">
        <v>0.21</v>
      </c>
      <c r="Y32">
        <v>0.24</v>
      </c>
      <c r="Z32">
        <v>1.33</v>
      </c>
      <c r="AA32">
        <v>1.17</v>
      </c>
      <c r="AD32" s="2" t="s">
        <v>256</v>
      </c>
      <c r="AE32">
        <v>0</v>
      </c>
      <c r="AF32">
        <v>-0.67</v>
      </c>
      <c r="AG32">
        <v>0</v>
      </c>
      <c r="AH32">
        <v>-0.33</v>
      </c>
      <c r="AI32">
        <v>0.33</v>
      </c>
      <c r="AJ32">
        <v>0</v>
      </c>
      <c r="AK32">
        <v>1</v>
      </c>
      <c r="AL32">
        <v>-1</v>
      </c>
      <c r="AM32">
        <v>0</v>
      </c>
      <c r="AN32">
        <v>0.67</v>
      </c>
      <c r="AO32">
        <v>-1</v>
      </c>
      <c r="AP32">
        <v>-1</v>
      </c>
      <c r="AQ32" s="64">
        <f t="shared" si="12"/>
        <v>0</v>
      </c>
      <c r="AR32" s="64">
        <f t="shared" si="13"/>
        <v>0.65935689512699813</v>
      </c>
      <c r="AS32" s="61">
        <f t="shared" si="30"/>
        <v>-0.13619920000000008</v>
      </c>
      <c r="AT32">
        <v>-0.33</v>
      </c>
      <c r="AU32">
        <v>0.33</v>
      </c>
      <c r="AV32">
        <v>-0.67</v>
      </c>
      <c r="AW32">
        <v>-0.67</v>
      </c>
      <c r="AX32">
        <v>0.67</v>
      </c>
      <c r="AY32">
        <v>0.33</v>
      </c>
      <c r="AZ32">
        <v>0.33</v>
      </c>
      <c r="BA32">
        <v>0</v>
      </c>
      <c r="BB32">
        <v>0</v>
      </c>
      <c r="BC32">
        <v>-0.67</v>
      </c>
      <c r="BD32">
        <v>0.33</v>
      </c>
      <c r="BE32">
        <v>0.33</v>
      </c>
      <c r="BF32" s="64">
        <f t="shared" si="15"/>
        <v>0.17</v>
      </c>
      <c r="BG32" s="64">
        <f t="shared" si="16"/>
        <v>0.47184036848634875</v>
      </c>
      <c r="BH32">
        <v>0</v>
      </c>
      <c r="BI32">
        <v>0.67</v>
      </c>
      <c r="BJ32">
        <v>0</v>
      </c>
      <c r="BK32">
        <v>-0.67</v>
      </c>
      <c r="BL32">
        <v>-0.67</v>
      </c>
      <c r="BM32">
        <v>-1</v>
      </c>
      <c r="BN32">
        <v>-0.67</v>
      </c>
      <c r="BO32">
        <v>0.67</v>
      </c>
      <c r="BP32">
        <v>-0.33</v>
      </c>
      <c r="BQ32">
        <v>-0.67</v>
      </c>
      <c r="BR32">
        <v>-1</v>
      </c>
      <c r="BS32">
        <v>-0.33</v>
      </c>
      <c r="BT32" s="64">
        <f t="shared" si="17"/>
        <v>-0.5</v>
      </c>
      <c r="BU32" s="64">
        <f t="shared" si="18"/>
        <v>0.57031623338338022</v>
      </c>
      <c r="BV32" s="51">
        <v>3.3884621172936627E-3</v>
      </c>
      <c r="BW32" s="61">
        <f t="shared" si="19"/>
        <v>-0.41404337232432531</v>
      </c>
      <c r="BX32" s="52">
        <v>-0.32048281292124248</v>
      </c>
      <c r="BY32" s="61">
        <f t="shared" si="20"/>
        <v>0.63643930734835452</v>
      </c>
      <c r="CA32">
        <v>0.33</v>
      </c>
      <c r="CB32">
        <v>0</v>
      </c>
      <c r="CC32">
        <v>0.33</v>
      </c>
      <c r="CD32">
        <v>0.33</v>
      </c>
      <c r="CE32">
        <v>0.33</v>
      </c>
      <c r="CF32">
        <v>0.33</v>
      </c>
      <c r="CG32">
        <v>0.67</v>
      </c>
      <c r="CH32" s="64">
        <f t="shared" si="21"/>
        <v>0.33</v>
      </c>
      <c r="CI32" s="64">
        <f t="shared" si="22"/>
        <v>0.19342772736680156</v>
      </c>
      <c r="CJ32">
        <f t="shared" si="29"/>
        <v>1.706063574712912</v>
      </c>
      <c r="CK32">
        <v>0</v>
      </c>
      <c r="CL32">
        <v>0.33</v>
      </c>
      <c r="CM32">
        <v>1</v>
      </c>
      <c r="CN32">
        <v>0.33</v>
      </c>
      <c r="CO32">
        <v>0.33</v>
      </c>
      <c r="CP32">
        <v>1</v>
      </c>
      <c r="CQ32">
        <v>1</v>
      </c>
      <c r="CR32" s="64">
        <f t="shared" si="23"/>
        <v>0.33</v>
      </c>
      <c r="CS32" s="64">
        <f t="shared" si="24"/>
        <v>0.41880783182743841</v>
      </c>
      <c r="CT32">
        <f t="shared" si="25"/>
        <v>0.3820367907205825</v>
      </c>
      <c r="CU32">
        <v>-0.33</v>
      </c>
      <c r="CV32">
        <v>-0.33</v>
      </c>
      <c r="CW32">
        <v>-0.67</v>
      </c>
      <c r="CX32">
        <v>-0.33</v>
      </c>
      <c r="CY32">
        <v>-0.33</v>
      </c>
      <c r="CZ32">
        <v>0.33</v>
      </c>
      <c r="DA32">
        <v>-0.67</v>
      </c>
      <c r="DB32" s="64">
        <f t="shared" si="26"/>
        <v>-0.33</v>
      </c>
      <c r="DC32" s="64">
        <f t="shared" si="27"/>
        <v>0.33335238040819437</v>
      </c>
      <c r="DD32">
        <f t="shared" si="28"/>
        <v>0.50997085964057842</v>
      </c>
    </row>
    <row r="33" spans="1:108">
      <c r="A33" t="s">
        <v>257</v>
      </c>
      <c r="B33" s="55">
        <f t="shared" si="0"/>
        <v>-0.17514800000000008</v>
      </c>
      <c r="C33" s="55">
        <f t="shared" si="1"/>
        <v>-3.8591000000000264E-2</v>
      </c>
      <c r="D33" s="51">
        <v>0.60340996432846128</v>
      </c>
      <c r="E33" s="55">
        <f t="shared" si="2"/>
        <v>1</v>
      </c>
      <c r="F33" s="55">
        <f t="shared" si="3"/>
        <v>0</v>
      </c>
      <c r="G33" s="55">
        <f t="shared" si="4"/>
        <v>0</v>
      </c>
      <c r="H33" s="51">
        <f t="shared" si="5"/>
        <v>-0.64200096432846154</v>
      </c>
      <c r="I33" s="10">
        <f t="shared" si="6"/>
        <v>-1</v>
      </c>
      <c r="J33" s="54">
        <f t="shared" si="7"/>
        <v>-8.1558900000000045E-2</v>
      </c>
      <c r="K33" s="52">
        <v>0.21756215625674963</v>
      </c>
      <c r="L33" s="55">
        <f t="shared" si="8"/>
        <v>0</v>
      </c>
      <c r="M33" s="55">
        <f t="shared" si="9"/>
        <v>0</v>
      </c>
      <c r="N33" s="55">
        <f t="shared" si="10"/>
        <v>1</v>
      </c>
      <c r="O33" s="55">
        <f t="shared" si="11"/>
        <v>0.15872860000000011</v>
      </c>
      <c r="P33">
        <v>-0.01</v>
      </c>
      <c r="Q33">
        <v>0.36</v>
      </c>
      <c r="R33">
        <v>0.82</v>
      </c>
      <c r="S33">
        <v>0.15</v>
      </c>
      <c r="T33">
        <v>0.2</v>
      </c>
      <c r="U33">
        <v>0.14000000000000001</v>
      </c>
      <c r="V33">
        <v>1.95</v>
      </c>
      <c r="W33">
        <v>0.42</v>
      </c>
      <c r="X33">
        <v>0.17</v>
      </c>
      <c r="Y33">
        <v>0.2</v>
      </c>
      <c r="Z33">
        <v>1.35</v>
      </c>
      <c r="AA33">
        <v>1.31</v>
      </c>
      <c r="AD33" t="s">
        <v>257</v>
      </c>
      <c r="AE33">
        <v>0</v>
      </c>
      <c r="AF33">
        <v>0</v>
      </c>
      <c r="AG33">
        <v>0.67</v>
      </c>
      <c r="AH33">
        <v>0.67</v>
      </c>
      <c r="AI33">
        <v>1</v>
      </c>
      <c r="AJ33">
        <v>0.33</v>
      </c>
      <c r="AK33">
        <v>0.33</v>
      </c>
      <c r="AL33">
        <v>1</v>
      </c>
      <c r="AM33">
        <v>0</v>
      </c>
      <c r="AN33">
        <v>0.67</v>
      </c>
      <c r="AO33">
        <v>1</v>
      </c>
      <c r="AP33">
        <v>0.67</v>
      </c>
      <c r="AQ33" s="64">
        <f t="shared" si="12"/>
        <v>0.67</v>
      </c>
      <c r="AR33" s="64">
        <f t="shared" si="13"/>
        <v>0.38891067760028808</v>
      </c>
      <c r="AS33" s="61">
        <f t="shared" si="30"/>
        <v>0.51127139999999993</v>
      </c>
      <c r="AT33">
        <v>-0.33</v>
      </c>
      <c r="AU33">
        <v>0.33</v>
      </c>
      <c r="AV33">
        <v>0.67</v>
      </c>
      <c r="AW33">
        <v>1</v>
      </c>
      <c r="AX33">
        <v>1</v>
      </c>
      <c r="AY33">
        <v>0.33</v>
      </c>
      <c r="AZ33">
        <v>0.67</v>
      </c>
      <c r="BA33">
        <v>0.33</v>
      </c>
      <c r="BB33">
        <v>0.33</v>
      </c>
      <c r="BC33">
        <v>0.67</v>
      </c>
      <c r="BD33">
        <v>0.67</v>
      </c>
      <c r="BE33">
        <v>0.67</v>
      </c>
      <c r="BF33" s="64">
        <f t="shared" si="15"/>
        <v>0.67</v>
      </c>
      <c r="BG33" s="64">
        <f t="shared" si="16"/>
        <v>0.36173403924916342</v>
      </c>
      <c r="BH33">
        <v>-0.33</v>
      </c>
      <c r="BI33">
        <v>-1</v>
      </c>
      <c r="BJ33">
        <v>-0.33</v>
      </c>
      <c r="BK33">
        <v>-1</v>
      </c>
      <c r="BL33">
        <v>-1</v>
      </c>
      <c r="BM33">
        <v>-0.33</v>
      </c>
      <c r="BN33">
        <v>-1</v>
      </c>
      <c r="BO33">
        <v>-0.33</v>
      </c>
      <c r="BP33">
        <v>-0.33</v>
      </c>
      <c r="BQ33">
        <v>-0.33</v>
      </c>
      <c r="BR33">
        <v>-0.67</v>
      </c>
      <c r="BS33">
        <v>-0.33</v>
      </c>
      <c r="BT33" s="64">
        <f t="shared" si="17"/>
        <v>-0.33</v>
      </c>
      <c r="BU33" s="64">
        <f t="shared" si="18"/>
        <v>0.3234988642198226</v>
      </c>
      <c r="BV33" s="51">
        <v>0.60340996432846128</v>
      </c>
      <c r="BW33" s="61">
        <f t="shared" si="19"/>
        <v>-1.7930590722965667</v>
      </c>
      <c r="BX33" s="52">
        <v>0.21756215625674963</v>
      </c>
      <c r="BY33" s="61">
        <f t="shared" si="20"/>
        <v>-0.87304930846855644</v>
      </c>
      <c r="CA33">
        <v>0.67</v>
      </c>
      <c r="CB33">
        <v>0.33</v>
      </c>
      <c r="CC33">
        <v>0.67</v>
      </c>
      <c r="CD33">
        <v>1</v>
      </c>
      <c r="CE33">
        <v>0</v>
      </c>
      <c r="CF33">
        <v>0.67</v>
      </c>
      <c r="CG33">
        <v>0.67</v>
      </c>
      <c r="CH33" s="64">
        <f t="shared" si="21"/>
        <v>0.67</v>
      </c>
      <c r="CI33" s="64">
        <f t="shared" si="22"/>
        <v>0.31815689450931228</v>
      </c>
      <c r="CJ33">
        <f t="shared" si="29"/>
        <v>0</v>
      </c>
      <c r="CK33">
        <v>0.33</v>
      </c>
      <c r="CL33">
        <v>0.33</v>
      </c>
      <c r="CM33">
        <v>1</v>
      </c>
      <c r="CN33">
        <v>0.33</v>
      </c>
      <c r="CO33">
        <v>0.67</v>
      </c>
      <c r="CP33">
        <v>0.67</v>
      </c>
      <c r="CQ33">
        <v>1</v>
      </c>
      <c r="CR33" s="64">
        <f t="shared" si="23"/>
        <v>0.67</v>
      </c>
      <c r="CS33" s="64">
        <f t="shared" si="24"/>
        <v>0.30168573999161069</v>
      </c>
      <c r="CT33">
        <f t="shared" si="25"/>
        <v>0</v>
      </c>
      <c r="CU33">
        <v>-0.33</v>
      </c>
      <c r="CV33">
        <v>-0.33</v>
      </c>
      <c r="CW33">
        <v>-0.33</v>
      </c>
      <c r="CX33">
        <v>-0.33</v>
      </c>
      <c r="CY33">
        <v>-0.33</v>
      </c>
      <c r="CZ33">
        <v>-0.67</v>
      </c>
      <c r="DA33">
        <v>-0.33</v>
      </c>
      <c r="DB33" s="64">
        <f t="shared" si="26"/>
        <v>-0.33</v>
      </c>
      <c r="DC33" s="64">
        <f t="shared" si="27"/>
        <v>0.12850792082313722</v>
      </c>
      <c r="DD33">
        <f t="shared" si="28"/>
        <v>0</v>
      </c>
    </row>
    <row r="34" spans="1:108">
      <c r="A34" t="s">
        <v>258</v>
      </c>
      <c r="B34" s="55">
        <f t="shared" ref="B34:B65" si="31">0.1122+P34*0.126+T34*(-0.1917)+X34*(-14.7944)+Y34*(11.3365)</f>
        <v>-4.2950000000000266E-2</v>
      </c>
      <c r="C34" s="55">
        <f t="shared" si="1"/>
        <v>-0.19315400000000027</v>
      </c>
      <c r="D34" s="51">
        <v>-0.36217356389728039</v>
      </c>
      <c r="E34" s="55">
        <f t="shared" si="2"/>
        <v>-1</v>
      </c>
      <c r="F34" s="55">
        <f t="shared" si="3"/>
        <v>0</v>
      </c>
      <c r="G34" s="55">
        <f t="shared" si="4"/>
        <v>0</v>
      </c>
      <c r="H34" s="51">
        <f t="shared" si="5"/>
        <v>0.16901956389728012</v>
      </c>
      <c r="I34" s="10">
        <f t="shared" si="6"/>
        <v>-1</v>
      </c>
      <c r="J34" s="54">
        <f t="shared" si="7"/>
        <v>8.7933799999999951E-2</v>
      </c>
      <c r="K34" s="52">
        <v>0.4304799613910113</v>
      </c>
      <c r="L34" s="55">
        <f t="shared" si="8"/>
        <v>1</v>
      </c>
      <c r="M34" s="55">
        <f t="shared" si="9"/>
        <v>0</v>
      </c>
      <c r="N34" s="55">
        <f t="shared" si="10"/>
        <v>0</v>
      </c>
      <c r="O34" s="55">
        <f t="shared" si="11"/>
        <v>0.10570840000000015</v>
      </c>
      <c r="P34">
        <v>2.29</v>
      </c>
      <c r="Q34">
        <v>1.19</v>
      </c>
      <c r="R34">
        <v>2.27</v>
      </c>
      <c r="S34">
        <v>-0.15</v>
      </c>
      <c r="T34">
        <v>7.0000000000000007E-2</v>
      </c>
      <c r="U34">
        <v>0.37</v>
      </c>
      <c r="V34">
        <v>-0.47</v>
      </c>
      <c r="W34">
        <v>0.05</v>
      </c>
      <c r="X34">
        <v>0.19</v>
      </c>
      <c r="Y34">
        <v>0.21</v>
      </c>
      <c r="Z34">
        <v>1.35</v>
      </c>
      <c r="AA34">
        <v>1.24</v>
      </c>
      <c r="AD34" t="s">
        <v>258</v>
      </c>
      <c r="AE34">
        <v>0</v>
      </c>
      <c r="AF34">
        <v>0</v>
      </c>
      <c r="AG34">
        <v>-0.67</v>
      </c>
      <c r="AH34">
        <v>-1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-1</v>
      </c>
      <c r="AO34">
        <v>0</v>
      </c>
      <c r="AP34">
        <v>-1</v>
      </c>
      <c r="AQ34" s="64">
        <f t="shared" si="12"/>
        <v>0</v>
      </c>
      <c r="AR34" s="64">
        <f t="shared" si="13"/>
        <v>0.45989046785538229</v>
      </c>
      <c r="AS34" s="61">
        <f t="shared" si="30"/>
        <v>-0.10570840000000015</v>
      </c>
      <c r="AT34">
        <v>0</v>
      </c>
      <c r="AU34">
        <v>0.33</v>
      </c>
      <c r="AV34">
        <v>0.33</v>
      </c>
      <c r="AW34">
        <v>0.67</v>
      </c>
      <c r="AX34">
        <v>1</v>
      </c>
      <c r="AY34">
        <v>0.33</v>
      </c>
      <c r="AZ34">
        <v>0.33</v>
      </c>
      <c r="BA34">
        <v>-0.67</v>
      </c>
      <c r="BB34">
        <v>0</v>
      </c>
      <c r="BC34">
        <v>-1</v>
      </c>
      <c r="BD34">
        <v>1</v>
      </c>
      <c r="BE34">
        <v>0</v>
      </c>
      <c r="BF34" s="64">
        <f t="shared" si="15"/>
        <v>0.33</v>
      </c>
      <c r="BG34" s="64">
        <f t="shared" si="16"/>
        <v>0.59428082332319709</v>
      </c>
      <c r="BH34">
        <v>0.67</v>
      </c>
      <c r="BI34">
        <v>1</v>
      </c>
      <c r="BJ34">
        <v>0.33</v>
      </c>
      <c r="BK34">
        <v>0.33</v>
      </c>
      <c r="BL34">
        <v>1</v>
      </c>
      <c r="BM34">
        <v>0.33</v>
      </c>
      <c r="BN34">
        <v>1</v>
      </c>
      <c r="BO34">
        <v>0.33</v>
      </c>
      <c r="BP34">
        <v>0</v>
      </c>
      <c r="BQ34">
        <v>0</v>
      </c>
      <c r="BR34">
        <v>0</v>
      </c>
      <c r="BS34">
        <v>0</v>
      </c>
      <c r="BT34" s="64">
        <f t="shared" si="17"/>
        <v>0.33</v>
      </c>
      <c r="BU34" s="64">
        <f t="shared" si="18"/>
        <v>0.40558506188497928</v>
      </c>
      <c r="BV34" s="51">
        <v>-0.36217356389728039</v>
      </c>
      <c r="BW34" s="61">
        <f t="shared" si="19"/>
        <v>0.34735844144653827</v>
      </c>
      <c r="BX34" s="52">
        <v>0.4304799613910113</v>
      </c>
      <c r="BY34" s="61">
        <f t="shared" si="20"/>
        <v>-0.6851842161205286</v>
      </c>
      <c r="CA34">
        <v>-1</v>
      </c>
      <c r="CB34">
        <v>0.33</v>
      </c>
      <c r="CC34">
        <v>0</v>
      </c>
      <c r="CD34">
        <v>0</v>
      </c>
      <c r="CE34">
        <v>-0.67</v>
      </c>
      <c r="CF34">
        <v>0</v>
      </c>
      <c r="CG34">
        <v>-0.33</v>
      </c>
      <c r="CH34" s="64">
        <f t="shared" si="21"/>
        <v>0</v>
      </c>
      <c r="CI34" s="64">
        <f t="shared" si="22"/>
        <v>0.45976184311113982</v>
      </c>
      <c r="CJ34">
        <f t="shared" si="29"/>
        <v>0</v>
      </c>
      <c r="CK34">
        <v>0.33</v>
      </c>
      <c r="CL34">
        <v>-0.67</v>
      </c>
      <c r="CM34">
        <v>0.33</v>
      </c>
      <c r="CN34">
        <v>0</v>
      </c>
      <c r="CO34">
        <v>0.33</v>
      </c>
      <c r="CP34">
        <v>0.67</v>
      </c>
      <c r="CQ34">
        <v>0.33</v>
      </c>
      <c r="CR34" s="64">
        <f t="shared" si="23"/>
        <v>0.33</v>
      </c>
      <c r="CS34" s="64">
        <f t="shared" si="24"/>
        <v>0.42514423322869976</v>
      </c>
      <c r="CT34">
        <f t="shared" si="25"/>
        <v>0</v>
      </c>
      <c r="CU34">
        <v>1</v>
      </c>
      <c r="CV34">
        <v>0.67</v>
      </c>
      <c r="CW34">
        <v>0.33</v>
      </c>
      <c r="CX34">
        <v>0.33</v>
      </c>
      <c r="CY34">
        <v>0</v>
      </c>
      <c r="CZ34">
        <v>0.67</v>
      </c>
      <c r="DA34">
        <v>0.33</v>
      </c>
      <c r="DB34" s="64">
        <f t="shared" si="26"/>
        <v>0.33</v>
      </c>
      <c r="DC34" s="64">
        <f t="shared" si="27"/>
        <v>0.32669339054926022</v>
      </c>
      <c r="DD34">
        <f t="shared" si="28"/>
        <v>0</v>
      </c>
    </row>
    <row r="35" spans="1:108">
      <c r="A35" t="s">
        <v>259</v>
      </c>
      <c r="B35" s="55">
        <f t="shared" si="31"/>
        <v>6.0659999999996828E-3</v>
      </c>
      <c r="C35" s="55">
        <f t="shared" si="1"/>
        <v>-9.2639000000000138E-2</v>
      </c>
      <c r="D35" s="51">
        <v>-0.75828463448233729</v>
      </c>
      <c r="E35" s="55">
        <f t="shared" si="2"/>
        <v>-1</v>
      </c>
      <c r="F35" s="55">
        <f t="shared" si="3"/>
        <v>0</v>
      </c>
      <c r="G35" s="55">
        <f t="shared" si="4"/>
        <v>0</v>
      </c>
      <c r="H35" s="51">
        <f t="shared" si="5"/>
        <v>0.66564563448233716</v>
      </c>
      <c r="I35" s="10">
        <f t="shared" si="6"/>
        <v>0</v>
      </c>
      <c r="J35" s="54">
        <f t="shared" si="7"/>
        <v>-5.5843999999999894E-3</v>
      </c>
      <c r="K35" s="52">
        <v>-0.27337989200169921</v>
      </c>
      <c r="L35" s="55">
        <f t="shared" si="8"/>
        <v>0</v>
      </c>
      <c r="M35" s="55">
        <f t="shared" si="9"/>
        <v>0</v>
      </c>
      <c r="N35" s="55">
        <f t="shared" si="10"/>
        <v>1</v>
      </c>
      <c r="O35" s="55">
        <f t="shared" si="11"/>
        <v>0.15192930000000016</v>
      </c>
      <c r="P35">
        <v>1.87</v>
      </c>
      <c r="Q35">
        <v>1.72</v>
      </c>
      <c r="R35">
        <v>3.62</v>
      </c>
      <c r="S35">
        <v>0.06</v>
      </c>
      <c r="T35">
        <v>0.31</v>
      </c>
      <c r="U35">
        <v>0.49</v>
      </c>
      <c r="V35">
        <v>1.55</v>
      </c>
      <c r="W35">
        <v>0.03</v>
      </c>
      <c r="X35">
        <v>0.18</v>
      </c>
      <c r="Y35">
        <v>0.21</v>
      </c>
      <c r="Z35">
        <v>1.42</v>
      </c>
      <c r="AA35">
        <v>1.28</v>
      </c>
      <c r="AD35" t="s">
        <v>259</v>
      </c>
      <c r="AE35">
        <v>0</v>
      </c>
      <c r="AF35">
        <v>-1</v>
      </c>
      <c r="AG35">
        <v>-0.33</v>
      </c>
      <c r="AH35">
        <v>-0.67</v>
      </c>
      <c r="AI35">
        <v>0.33</v>
      </c>
      <c r="AJ35">
        <v>0</v>
      </c>
      <c r="AK35">
        <v>0</v>
      </c>
      <c r="AL35">
        <v>-0.33</v>
      </c>
      <c r="AM35">
        <v>-0.33</v>
      </c>
      <c r="AN35">
        <v>0</v>
      </c>
      <c r="AO35">
        <v>-0.33</v>
      </c>
      <c r="AP35">
        <v>-1</v>
      </c>
      <c r="AQ35" s="64">
        <f t="shared" si="12"/>
        <v>-0.33</v>
      </c>
      <c r="AR35" s="64">
        <f t="shared" si="13"/>
        <v>0.4130925496126196</v>
      </c>
      <c r="AS35" s="61">
        <f t="shared" si="30"/>
        <v>-0.48192930000000017</v>
      </c>
      <c r="AT35">
        <v>0</v>
      </c>
      <c r="AU35">
        <v>-0.67</v>
      </c>
      <c r="AV35">
        <v>-0.67</v>
      </c>
      <c r="AW35">
        <v>0.33</v>
      </c>
      <c r="AX35">
        <v>0.33</v>
      </c>
      <c r="AY35">
        <v>-0.67</v>
      </c>
      <c r="AZ35">
        <v>0</v>
      </c>
      <c r="BA35">
        <v>-0.33</v>
      </c>
      <c r="BB35">
        <v>-0.33</v>
      </c>
      <c r="BC35">
        <v>-1</v>
      </c>
      <c r="BD35">
        <v>-0.33</v>
      </c>
      <c r="BE35">
        <v>0</v>
      </c>
      <c r="BF35" s="64">
        <f t="shared" si="15"/>
        <v>-0.33</v>
      </c>
      <c r="BG35" s="64">
        <f t="shared" si="16"/>
        <v>0.42228455148660421</v>
      </c>
      <c r="BH35">
        <v>1</v>
      </c>
      <c r="BI35">
        <v>1</v>
      </c>
      <c r="BJ35">
        <v>0.33</v>
      </c>
      <c r="BK35">
        <v>0.67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 s="64">
        <f t="shared" si="17"/>
        <v>0</v>
      </c>
      <c r="BU35" s="64">
        <f t="shared" si="18"/>
        <v>0.44969349831217537</v>
      </c>
      <c r="BV35" s="51">
        <v>-0.75828463448233729</v>
      </c>
      <c r="BW35" s="61">
        <f t="shared" si="19"/>
        <v>1.5539511248344398</v>
      </c>
      <c r="BX35" s="52">
        <v>-0.27337989200169921</v>
      </c>
      <c r="BY35" s="61">
        <f t="shared" si="20"/>
        <v>0.61422530547299115</v>
      </c>
      <c r="CA35">
        <v>-1</v>
      </c>
      <c r="CB35">
        <v>-0.33</v>
      </c>
      <c r="CC35">
        <v>0</v>
      </c>
      <c r="CD35">
        <v>0</v>
      </c>
      <c r="CE35">
        <v>0</v>
      </c>
      <c r="CF35">
        <v>-0.33</v>
      </c>
      <c r="CG35">
        <v>-0.67</v>
      </c>
      <c r="CH35" s="64">
        <f t="shared" si="21"/>
        <v>-0.33</v>
      </c>
      <c r="CI35" s="64">
        <f t="shared" si="22"/>
        <v>0.38538786893700938</v>
      </c>
      <c r="CJ35">
        <f t="shared" si="29"/>
        <v>0</v>
      </c>
      <c r="CK35">
        <v>0</v>
      </c>
      <c r="CL35">
        <v>0.33</v>
      </c>
      <c r="CM35">
        <v>0.67</v>
      </c>
      <c r="CN35">
        <v>0</v>
      </c>
      <c r="CO35">
        <v>0.67</v>
      </c>
      <c r="CP35">
        <v>-0.67</v>
      </c>
      <c r="CQ35">
        <v>0.67</v>
      </c>
      <c r="CR35" s="64">
        <f t="shared" si="23"/>
        <v>0.33</v>
      </c>
      <c r="CS35" s="64">
        <f t="shared" si="24"/>
        <v>0.50101325902044325</v>
      </c>
      <c r="CT35">
        <f t="shared" si="25"/>
        <v>1.3173304061660962</v>
      </c>
      <c r="CU35">
        <v>0.67</v>
      </c>
      <c r="CV35">
        <v>0.67</v>
      </c>
      <c r="CW35">
        <v>0</v>
      </c>
      <c r="CX35">
        <v>0.67</v>
      </c>
      <c r="CY35">
        <v>0</v>
      </c>
      <c r="CZ35">
        <v>0.67</v>
      </c>
      <c r="DA35">
        <v>0.33</v>
      </c>
      <c r="DB35" s="64">
        <f t="shared" si="26"/>
        <v>0.67</v>
      </c>
      <c r="DC35" s="64">
        <f t="shared" si="27"/>
        <v>0.3189043743820395</v>
      </c>
      <c r="DD35">
        <f t="shared" si="28"/>
        <v>2.1009432727233674</v>
      </c>
    </row>
    <row r="36" spans="1:108">
      <c r="A36" t="s">
        <v>260</v>
      </c>
      <c r="B36" s="55">
        <f t="shared" si="31"/>
        <v>-8.1745000000000179E-2</v>
      </c>
      <c r="C36" s="55">
        <f t="shared" si="1"/>
        <v>5.0463999999999842E-2</v>
      </c>
      <c r="D36" s="51">
        <v>-0.654248441726615</v>
      </c>
      <c r="E36" s="55">
        <f t="shared" si="2"/>
        <v>-1</v>
      </c>
      <c r="F36" s="55">
        <f t="shared" si="3"/>
        <v>0</v>
      </c>
      <c r="G36" s="55">
        <f t="shared" si="4"/>
        <v>0</v>
      </c>
      <c r="H36" s="51">
        <f t="shared" si="5"/>
        <v>0.70471244172661485</v>
      </c>
      <c r="I36" s="10">
        <f t="shared" si="6"/>
        <v>-1</v>
      </c>
      <c r="J36" s="54">
        <f t="shared" si="7"/>
        <v>-0.11722630000000001</v>
      </c>
      <c r="K36" s="52">
        <v>-0.32014360016628485</v>
      </c>
      <c r="L36" s="55">
        <f t="shared" si="8"/>
        <v>0</v>
      </c>
      <c r="M36" s="55">
        <f t="shared" si="9"/>
        <v>0</v>
      </c>
      <c r="N36" s="55">
        <f t="shared" si="10"/>
        <v>1</v>
      </c>
      <c r="O36" s="55">
        <f t="shared" si="11"/>
        <v>0.19353470000000006</v>
      </c>
      <c r="P36">
        <v>-0.03</v>
      </c>
      <c r="Q36">
        <v>0.48</v>
      </c>
      <c r="R36">
        <v>1.1399999999999999</v>
      </c>
      <c r="S36">
        <v>0.21</v>
      </c>
      <c r="T36">
        <v>-0.12</v>
      </c>
      <c r="U36">
        <v>0.22</v>
      </c>
      <c r="V36">
        <v>2.91</v>
      </c>
      <c r="W36">
        <v>0.02</v>
      </c>
      <c r="X36">
        <v>0.16</v>
      </c>
      <c r="Y36">
        <v>0.19</v>
      </c>
      <c r="Z36">
        <v>1.48</v>
      </c>
      <c r="AA36">
        <v>1.22</v>
      </c>
      <c r="AD36" t="s">
        <v>260</v>
      </c>
      <c r="AE36">
        <v>0.33</v>
      </c>
      <c r="AF36">
        <v>-1</v>
      </c>
      <c r="AG36">
        <v>0</v>
      </c>
      <c r="AH36">
        <v>-1</v>
      </c>
      <c r="AI36">
        <v>0.67</v>
      </c>
      <c r="AJ36">
        <v>0</v>
      </c>
      <c r="AK36">
        <v>0.33</v>
      </c>
      <c r="AL36">
        <v>0</v>
      </c>
      <c r="AM36">
        <v>0.33</v>
      </c>
      <c r="AN36">
        <v>0</v>
      </c>
      <c r="AO36">
        <v>0</v>
      </c>
      <c r="AP36">
        <v>-0.33</v>
      </c>
      <c r="AQ36" s="64">
        <f t="shared" si="12"/>
        <v>0</v>
      </c>
      <c r="AR36" s="64">
        <f t="shared" si="13"/>
        <v>0.50874995346586049</v>
      </c>
      <c r="AS36" s="61">
        <f t="shared" si="30"/>
        <v>-0.19353470000000006</v>
      </c>
      <c r="AT36">
        <v>-0.67</v>
      </c>
      <c r="AU36">
        <v>-0.33</v>
      </c>
      <c r="AV36">
        <v>0</v>
      </c>
      <c r="AW36">
        <v>1</v>
      </c>
      <c r="AX36">
        <v>1</v>
      </c>
      <c r="AY36">
        <v>-1</v>
      </c>
      <c r="AZ36">
        <v>-0.67</v>
      </c>
      <c r="BA36">
        <v>-0.67</v>
      </c>
      <c r="BB36">
        <v>-0.67</v>
      </c>
      <c r="BC36">
        <v>-0.33</v>
      </c>
      <c r="BD36">
        <v>-0.67</v>
      </c>
      <c r="BE36">
        <v>0</v>
      </c>
      <c r="BF36" s="64">
        <f t="shared" si="15"/>
        <v>-0.5</v>
      </c>
      <c r="BG36" s="64">
        <f t="shared" si="16"/>
        <v>0.65416787299637857</v>
      </c>
      <c r="BH36">
        <v>0.33</v>
      </c>
      <c r="BI36">
        <v>1</v>
      </c>
      <c r="BJ36">
        <v>0</v>
      </c>
      <c r="BK36">
        <v>0</v>
      </c>
      <c r="BL36">
        <v>0.67</v>
      </c>
      <c r="BM36">
        <v>0</v>
      </c>
      <c r="BN36">
        <v>0</v>
      </c>
      <c r="BO36">
        <v>0.33</v>
      </c>
      <c r="BP36">
        <v>0</v>
      </c>
      <c r="BQ36">
        <v>0</v>
      </c>
      <c r="BR36">
        <v>0.33</v>
      </c>
      <c r="BS36">
        <v>0</v>
      </c>
      <c r="BT36" s="64">
        <f t="shared" si="17"/>
        <v>0</v>
      </c>
      <c r="BU36" s="64">
        <f t="shared" si="18"/>
        <v>0.32835217604753519</v>
      </c>
      <c r="BV36" s="51">
        <v>-0.654248441726615</v>
      </c>
      <c r="BW36" s="61">
        <f t="shared" si="19"/>
        <v>1.4176757539693001</v>
      </c>
      <c r="BX36" s="52">
        <v>-0.32014360016628485</v>
      </c>
      <c r="BY36" s="61">
        <f t="shared" si="20"/>
        <v>0.41305477758696696</v>
      </c>
      <c r="CA36">
        <v>-0.67</v>
      </c>
      <c r="CB36">
        <v>0</v>
      </c>
      <c r="CC36">
        <v>0</v>
      </c>
      <c r="CD36">
        <v>0</v>
      </c>
      <c r="CE36">
        <v>0</v>
      </c>
      <c r="CF36">
        <v>-0.67</v>
      </c>
      <c r="CG36">
        <v>-0.33</v>
      </c>
      <c r="CH36" s="64">
        <f t="shared" si="21"/>
        <v>0</v>
      </c>
      <c r="CI36" s="64">
        <f t="shared" si="22"/>
        <v>0.31840375685747241</v>
      </c>
      <c r="CJ36">
        <f t="shared" si="29"/>
        <v>0</v>
      </c>
      <c r="CK36">
        <v>0.33</v>
      </c>
      <c r="CL36">
        <v>0.33</v>
      </c>
      <c r="CM36">
        <v>0</v>
      </c>
      <c r="CN36">
        <v>-0.33</v>
      </c>
      <c r="CO36">
        <v>0.33</v>
      </c>
      <c r="CP36">
        <v>-0.67</v>
      </c>
      <c r="CQ36">
        <v>0.33</v>
      </c>
      <c r="CR36" s="64">
        <f t="shared" si="23"/>
        <v>0.33</v>
      </c>
      <c r="CS36" s="64">
        <f t="shared" si="24"/>
        <v>0.40389178182846386</v>
      </c>
      <c r="CT36">
        <f t="shared" si="25"/>
        <v>2.0550059133228609</v>
      </c>
      <c r="CU36">
        <v>0.67</v>
      </c>
      <c r="CV36">
        <v>0</v>
      </c>
      <c r="CW36">
        <v>0.33</v>
      </c>
      <c r="CX36">
        <v>0.33</v>
      </c>
      <c r="CY36">
        <v>0.33</v>
      </c>
      <c r="CZ36">
        <v>0.33</v>
      </c>
      <c r="DA36">
        <v>0.33</v>
      </c>
      <c r="DB36" s="64">
        <f t="shared" si="26"/>
        <v>0.33</v>
      </c>
      <c r="DC36" s="64">
        <f t="shared" si="27"/>
        <v>0.19342772736680153</v>
      </c>
      <c r="DD36">
        <f t="shared" si="28"/>
        <v>1.7060635747129123</v>
      </c>
    </row>
    <row r="37" spans="1:108">
      <c r="A37" t="s">
        <v>261</v>
      </c>
      <c r="B37" s="55">
        <f t="shared" si="31"/>
        <v>0.12922300000000009</v>
      </c>
      <c r="C37" s="55">
        <f t="shared" si="1"/>
        <v>-3.3590000000000231E-2</v>
      </c>
      <c r="D37" s="51">
        <v>-7.3035109157116793E-2</v>
      </c>
      <c r="E37" s="55">
        <f t="shared" si="2"/>
        <v>0</v>
      </c>
      <c r="F37" s="55">
        <f t="shared" si="3"/>
        <v>0</v>
      </c>
      <c r="G37" s="55">
        <f t="shared" si="4"/>
        <v>1</v>
      </c>
      <c r="H37" s="51">
        <f t="shared" si="5"/>
        <v>3.9445109157116562E-2</v>
      </c>
      <c r="I37" s="10">
        <f t="shared" si="6"/>
        <v>0</v>
      </c>
      <c r="J37" s="54">
        <f t="shared" si="7"/>
        <v>-1.2771900000000058E-2</v>
      </c>
      <c r="K37" s="52">
        <v>0.35741862650738243</v>
      </c>
      <c r="L37" s="55">
        <f t="shared" si="8"/>
        <v>1</v>
      </c>
      <c r="M37" s="55">
        <f t="shared" si="9"/>
        <v>0</v>
      </c>
      <c r="N37" s="55">
        <f t="shared" si="10"/>
        <v>0</v>
      </c>
      <c r="O37" s="55">
        <f t="shared" si="11"/>
        <v>0.17973370000000011</v>
      </c>
      <c r="P37">
        <v>2.36</v>
      </c>
      <c r="Q37">
        <v>2.27</v>
      </c>
      <c r="R37">
        <v>3.39</v>
      </c>
      <c r="S37">
        <v>0.08</v>
      </c>
      <c r="T37">
        <v>0.17</v>
      </c>
      <c r="U37">
        <v>0.56000000000000005</v>
      </c>
      <c r="V37">
        <v>0.18</v>
      </c>
      <c r="W37">
        <v>-0.02</v>
      </c>
      <c r="X37">
        <v>0.17</v>
      </c>
      <c r="Y37">
        <v>0.2</v>
      </c>
      <c r="Z37">
        <v>1.38</v>
      </c>
      <c r="AA37">
        <v>1.22</v>
      </c>
      <c r="AD37" t="s">
        <v>261</v>
      </c>
      <c r="AE37">
        <v>0</v>
      </c>
      <c r="AF37">
        <v>0.67</v>
      </c>
      <c r="AG37">
        <v>0</v>
      </c>
      <c r="AH37">
        <v>-1</v>
      </c>
      <c r="AI37">
        <v>0.33</v>
      </c>
      <c r="AJ37">
        <v>0.33</v>
      </c>
      <c r="AK37">
        <v>0</v>
      </c>
      <c r="AL37">
        <v>0.67</v>
      </c>
      <c r="AM37">
        <v>0.33</v>
      </c>
      <c r="AN37">
        <v>1</v>
      </c>
      <c r="AO37">
        <v>0.67</v>
      </c>
      <c r="AP37">
        <v>-0.33</v>
      </c>
      <c r="AQ37" s="64">
        <f t="shared" si="12"/>
        <v>0.33</v>
      </c>
      <c r="AR37" s="64">
        <f t="shared" si="13"/>
        <v>0.53836663749125135</v>
      </c>
      <c r="AS37" s="61">
        <f t="shared" si="30"/>
        <v>0.15026629999999991</v>
      </c>
      <c r="AT37">
        <v>0.67</v>
      </c>
      <c r="AU37">
        <v>-0.67</v>
      </c>
      <c r="AV37">
        <v>-0.67</v>
      </c>
      <c r="AW37">
        <v>1</v>
      </c>
      <c r="AX37">
        <v>0.67</v>
      </c>
      <c r="AY37">
        <v>0</v>
      </c>
      <c r="AZ37">
        <v>0</v>
      </c>
      <c r="BA37">
        <v>1</v>
      </c>
      <c r="BB37">
        <v>0</v>
      </c>
      <c r="BC37">
        <v>0.33</v>
      </c>
      <c r="BD37">
        <v>0.33</v>
      </c>
      <c r="BE37">
        <v>0.33</v>
      </c>
      <c r="BF37" s="64">
        <f t="shared" si="15"/>
        <v>0.33</v>
      </c>
      <c r="BG37" s="64">
        <f t="shared" si="16"/>
        <v>0.55409973393922074</v>
      </c>
      <c r="BH37">
        <v>0</v>
      </c>
      <c r="BI37">
        <v>1</v>
      </c>
      <c r="BJ37">
        <v>0</v>
      </c>
      <c r="BK37">
        <v>0.67</v>
      </c>
      <c r="BL37">
        <v>1</v>
      </c>
      <c r="BM37">
        <v>0</v>
      </c>
      <c r="BN37">
        <v>0</v>
      </c>
      <c r="BO37">
        <v>0</v>
      </c>
      <c r="BP37">
        <v>-0.33</v>
      </c>
      <c r="BQ37">
        <v>0.33</v>
      </c>
      <c r="BR37">
        <v>0.33</v>
      </c>
      <c r="BS37">
        <v>0.33</v>
      </c>
      <c r="BT37" s="64">
        <f t="shared" si="17"/>
        <v>0.17</v>
      </c>
      <c r="BU37" s="64">
        <f t="shared" si="18"/>
        <v>0.42216164504305059</v>
      </c>
      <c r="BV37" s="51">
        <v>-7.3035109157116793E-2</v>
      </c>
      <c r="BW37" s="61">
        <f t="shared" si="19"/>
        <v>7.8128310175370586E-2</v>
      </c>
      <c r="BX37" s="52">
        <v>0.35741862650738243</v>
      </c>
      <c r="BY37" s="61">
        <f t="shared" si="20"/>
        <v>-0.75838404443141461</v>
      </c>
      <c r="CA37">
        <v>0.33</v>
      </c>
      <c r="CB37">
        <v>0</v>
      </c>
      <c r="CC37">
        <v>0.67</v>
      </c>
      <c r="CD37">
        <v>0</v>
      </c>
      <c r="CE37">
        <v>0.67</v>
      </c>
      <c r="CF37">
        <v>0.67</v>
      </c>
      <c r="CG37">
        <v>0.33</v>
      </c>
      <c r="CH37" s="64">
        <f t="shared" si="21"/>
        <v>0.33</v>
      </c>
      <c r="CI37" s="64">
        <f t="shared" si="22"/>
        <v>0.30168573999161075</v>
      </c>
      <c r="CJ37">
        <f t="shared" si="29"/>
        <v>0</v>
      </c>
      <c r="CK37">
        <v>0.33</v>
      </c>
      <c r="CL37">
        <v>0.33</v>
      </c>
      <c r="CM37">
        <v>1</v>
      </c>
      <c r="CN37">
        <v>0</v>
      </c>
      <c r="CO37">
        <v>0.33</v>
      </c>
      <c r="CP37">
        <v>0.67</v>
      </c>
      <c r="CQ37">
        <v>0.67</v>
      </c>
      <c r="CR37" s="64">
        <f t="shared" si="23"/>
        <v>0.33</v>
      </c>
      <c r="CS37" s="64">
        <f t="shared" si="24"/>
        <v>0.32669339054926011</v>
      </c>
      <c r="CT37">
        <f t="shared" si="25"/>
        <v>0</v>
      </c>
      <c r="CU37">
        <v>0.33</v>
      </c>
      <c r="CV37">
        <v>-0.33</v>
      </c>
      <c r="CW37">
        <v>0</v>
      </c>
      <c r="CX37">
        <v>0.67</v>
      </c>
      <c r="CY37">
        <v>-0.33</v>
      </c>
      <c r="CZ37">
        <v>-0.33</v>
      </c>
      <c r="DA37">
        <v>0</v>
      </c>
      <c r="DB37" s="64">
        <f t="shared" si="26"/>
        <v>0</v>
      </c>
      <c r="DC37" s="64">
        <f t="shared" si="27"/>
        <v>0.38394568068189766</v>
      </c>
      <c r="DD37">
        <f t="shared" si="28"/>
        <v>-0.44277096618999728</v>
      </c>
    </row>
    <row r="38" spans="1:108">
      <c r="A38" t="s">
        <v>262</v>
      </c>
      <c r="B38" s="55">
        <f t="shared" si="31"/>
        <v>-6.1459000000000152E-2</v>
      </c>
      <c r="C38" s="55">
        <f t="shared" si="1"/>
        <v>-1.9550000000000178E-2</v>
      </c>
      <c r="D38" s="51">
        <v>2.0543319623914952E-2</v>
      </c>
      <c r="E38" s="55">
        <f t="shared" si="2"/>
        <v>0</v>
      </c>
      <c r="F38" s="55">
        <f t="shared" si="3"/>
        <v>0</v>
      </c>
      <c r="G38" s="55">
        <f t="shared" si="4"/>
        <v>1</v>
      </c>
      <c r="H38" s="51">
        <f t="shared" si="5"/>
        <v>-4.009331962391513E-2</v>
      </c>
      <c r="I38" s="10">
        <f t="shared" si="6"/>
        <v>-1</v>
      </c>
      <c r="J38" s="54">
        <f t="shared" si="7"/>
        <v>0.10244850000000005</v>
      </c>
      <c r="K38" s="52">
        <v>0.22293680512536609</v>
      </c>
      <c r="L38" s="55">
        <f t="shared" si="8"/>
        <v>0</v>
      </c>
      <c r="M38" s="55">
        <f t="shared" si="9"/>
        <v>0</v>
      </c>
      <c r="N38" s="55">
        <f t="shared" si="10"/>
        <v>1</v>
      </c>
      <c r="O38" s="55">
        <f t="shared" si="11"/>
        <v>0.19353470000000006</v>
      </c>
      <c r="P38">
        <v>0.77</v>
      </c>
      <c r="Q38">
        <v>1.1100000000000001</v>
      </c>
      <c r="R38">
        <v>0.93</v>
      </c>
      <c r="S38">
        <v>-0.14000000000000001</v>
      </c>
      <c r="T38">
        <v>0.3</v>
      </c>
      <c r="U38">
        <v>0.38</v>
      </c>
      <c r="V38">
        <v>-0.32</v>
      </c>
      <c r="W38">
        <v>0.09</v>
      </c>
      <c r="X38">
        <v>0.16</v>
      </c>
      <c r="Y38">
        <v>0.19</v>
      </c>
      <c r="Z38">
        <v>1.39</v>
      </c>
      <c r="AA38">
        <v>1.22</v>
      </c>
      <c r="AD38" t="s">
        <v>262</v>
      </c>
      <c r="AE38">
        <v>0</v>
      </c>
      <c r="AF38">
        <v>-0.33</v>
      </c>
      <c r="AG38">
        <v>0</v>
      </c>
      <c r="AH38">
        <v>0</v>
      </c>
      <c r="AI38">
        <v>0.67</v>
      </c>
      <c r="AJ38">
        <v>0.33</v>
      </c>
      <c r="AK38">
        <v>0.33</v>
      </c>
      <c r="AL38">
        <v>0.67</v>
      </c>
      <c r="AM38">
        <v>0.33</v>
      </c>
      <c r="AN38">
        <v>0.67</v>
      </c>
      <c r="AO38">
        <v>0.67</v>
      </c>
      <c r="AP38">
        <v>0</v>
      </c>
      <c r="AQ38" s="64">
        <f t="shared" si="12"/>
        <v>0.33</v>
      </c>
      <c r="AR38" s="64">
        <f t="shared" si="13"/>
        <v>0.34398291007583859</v>
      </c>
      <c r="AS38" s="61">
        <f t="shared" si="30"/>
        <v>0.13646529999999996</v>
      </c>
      <c r="AT38">
        <v>-0.33</v>
      </c>
      <c r="AU38">
        <v>0.33</v>
      </c>
      <c r="AV38">
        <v>0.33</v>
      </c>
      <c r="AW38">
        <v>0.67</v>
      </c>
      <c r="AX38">
        <v>1</v>
      </c>
      <c r="AY38">
        <v>0.33</v>
      </c>
      <c r="AZ38">
        <v>0.33</v>
      </c>
      <c r="BA38">
        <v>0</v>
      </c>
      <c r="BB38">
        <v>0</v>
      </c>
      <c r="BC38">
        <v>0.67</v>
      </c>
      <c r="BD38">
        <v>1</v>
      </c>
      <c r="BE38">
        <v>0</v>
      </c>
      <c r="BF38" s="64">
        <f t="shared" si="15"/>
        <v>0.33</v>
      </c>
      <c r="BG38" s="64">
        <f t="shared" si="16"/>
        <v>0.41339961589755075</v>
      </c>
      <c r="BH38">
        <v>0.67</v>
      </c>
      <c r="BI38">
        <v>1</v>
      </c>
      <c r="BJ38">
        <v>0</v>
      </c>
      <c r="BK38">
        <v>0</v>
      </c>
      <c r="BL38">
        <v>0</v>
      </c>
      <c r="BM38">
        <v>-1</v>
      </c>
      <c r="BN38">
        <v>0</v>
      </c>
      <c r="BO38">
        <v>-0.33</v>
      </c>
      <c r="BP38">
        <v>0</v>
      </c>
      <c r="BQ38">
        <v>0</v>
      </c>
      <c r="BR38">
        <v>0</v>
      </c>
      <c r="BS38">
        <v>-0.33</v>
      </c>
      <c r="BT38" s="64">
        <f t="shared" si="17"/>
        <v>0</v>
      </c>
      <c r="BU38" s="64">
        <f t="shared" si="18"/>
        <v>0.49236827187737758</v>
      </c>
      <c r="BV38" s="51">
        <v>2.0543319623914952E-2</v>
      </c>
      <c r="BW38" s="61">
        <f t="shared" si="19"/>
        <v>-9.6243154298116362E-2</v>
      </c>
      <c r="BX38" s="52">
        <v>0.22293680512536609</v>
      </c>
      <c r="BY38" s="61">
        <f t="shared" si="20"/>
        <v>-0.26604675822931323</v>
      </c>
      <c r="CA38">
        <v>0</v>
      </c>
      <c r="CB38">
        <v>0</v>
      </c>
      <c r="CC38">
        <v>0.33</v>
      </c>
      <c r="CD38">
        <v>0.33</v>
      </c>
      <c r="CE38">
        <v>-0.67</v>
      </c>
      <c r="CF38">
        <v>0.67</v>
      </c>
      <c r="CG38">
        <v>0</v>
      </c>
      <c r="CH38" s="64">
        <f t="shared" si="21"/>
        <v>0</v>
      </c>
      <c r="CI38" s="64">
        <f t="shared" si="22"/>
        <v>0.4190010796667531</v>
      </c>
      <c r="CJ38">
        <f t="shared" si="29"/>
        <v>-0.78758746937468782</v>
      </c>
      <c r="CK38">
        <v>0.33</v>
      </c>
      <c r="CL38">
        <v>0.33</v>
      </c>
      <c r="CM38">
        <v>0.67</v>
      </c>
      <c r="CN38">
        <v>0</v>
      </c>
      <c r="CO38">
        <v>0.67</v>
      </c>
      <c r="CP38">
        <v>1</v>
      </c>
      <c r="CQ38">
        <v>0.67</v>
      </c>
      <c r="CR38" s="64">
        <f t="shared" si="23"/>
        <v>0.67</v>
      </c>
      <c r="CS38" s="64">
        <f t="shared" si="24"/>
        <v>0.32669339054926022</v>
      </c>
      <c r="CT38">
        <f t="shared" si="25"/>
        <v>1.0407311865978304</v>
      </c>
      <c r="CU38">
        <v>1</v>
      </c>
      <c r="CV38">
        <v>0.33</v>
      </c>
      <c r="CW38">
        <v>-0.33</v>
      </c>
      <c r="CX38">
        <v>0</v>
      </c>
      <c r="CY38">
        <v>0</v>
      </c>
      <c r="CZ38">
        <v>-0.67</v>
      </c>
      <c r="DA38">
        <v>-0.33</v>
      </c>
      <c r="DB38" s="64">
        <f t="shared" si="26"/>
        <v>0</v>
      </c>
      <c r="DC38" s="64">
        <f t="shared" si="27"/>
        <v>0.54399754901408637</v>
      </c>
      <c r="DD38">
        <f t="shared" si="28"/>
        <v>0</v>
      </c>
    </row>
    <row r="39" spans="1:108">
      <c r="A39" t="s">
        <v>263</v>
      </c>
      <c r="B39" s="55">
        <f t="shared" si="31"/>
        <v>3.2048999999999772E-2</v>
      </c>
      <c r="C39" s="55">
        <f t="shared" si="1"/>
        <v>7.2393999999999625E-2</v>
      </c>
      <c r="D39" s="51">
        <v>0.22100373336994006</v>
      </c>
      <c r="E39" s="55">
        <f t="shared" si="2"/>
        <v>0</v>
      </c>
      <c r="F39" s="55">
        <f t="shared" si="3"/>
        <v>0</v>
      </c>
      <c r="G39" s="55">
        <f t="shared" si="4"/>
        <v>1</v>
      </c>
      <c r="H39" s="51">
        <f t="shared" si="5"/>
        <v>-0.14860973336994043</v>
      </c>
      <c r="I39" s="10">
        <f t="shared" si="6"/>
        <v>0</v>
      </c>
      <c r="J39" s="54">
        <f t="shared" si="7"/>
        <v>8.1672899999999965E-2</v>
      </c>
      <c r="K39" s="52">
        <v>-0.17763339975892878</v>
      </c>
      <c r="L39" s="55">
        <f t="shared" si="8"/>
        <v>0</v>
      </c>
      <c r="M39" s="55">
        <f t="shared" si="9"/>
        <v>0</v>
      </c>
      <c r="N39" s="55">
        <f t="shared" si="10"/>
        <v>1</v>
      </c>
      <c r="O39" s="55">
        <f t="shared" si="11"/>
        <v>0.17060050000000015</v>
      </c>
      <c r="P39">
        <v>0.56999999999999995</v>
      </c>
      <c r="Q39">
        <v>0.74</v>
      </c>
      <c r="R39">
        <v>0.89</v>
      </c>
      <c r="S39">
        <v>-0.08</v>
      </c>
      <c r="T39">
        <v>-0.68</v>
      </c>
      <c r="U39">
        <v>0.24</v>
      </c>
      <c r="V39">
        <v>-0.1</v>
      </c>
      <c r="W39">
        <v>-0.08</v>
      </c>
      <c r="X39">
        <v>0.18</v>
      </c>
      <c r="Y39">
        <v>0.21</v>
      </c>
      <c r="Z39">
        <v>1.47</v>
      </c>
      <c r="AA39">
        <v>1.2</v>
      </c>
      <c r="AD39" t="s">
        <v>263</v>
      </c>
      <c r="AE39">
        <v>-0.33</v>
      </c>
      <c r="AF39">
        <v>-0.67</v>
      </c>
      <c r="AG39">
        <v>0.33</v>
      </c>
      <c r="AH39">
        <v>0.67</v>
      </c>
      <c r="AI39">
        <v>1</v>
      </c>
      <c r="AJ39">
        <v>0.67</v>
      </c>
      <c r="AK39">
        <v>0.67</v>
      </c>
      <c r="AL39">
        <v>0.67</v>
      </c>
      <c r="AM39">
        <v>-0.67</v>
      </c>
      <c r="AN39">
        <v>0.33</v>
      </c>
      <c r="AO39">
        <v>0.67</v>
      </c>
      <c r="AP39">
        <v>0.67</v>
      </c>
      <c r="AQ39" s="64">
        <f t="shared" si="12"/>
        <v>0.67</v>
      </c>
      <c r="AR39" s="64">
        <f t="shared" si="13"/>
        <v>0.57031822589487602</v>
      </c>
      <c r="AS39" s="61">
        <f t="shared" si="30"/>
        <v>0.49939949999999989</v>
      </c>
      <c r="AT39">
        <v>0</v>
      </c>
      <c r="AU39">
        <v>0</v>
      </c>
      <c r="AV39">
        <v>0.67</v>
      </c>
      <c r="AW39">
        <v>-1</v>
      </c>
      <c r="AX39">
        <v>0.67</v>
      </c>
      <c r="AY39">
        <v>-0.33</v>
      </c>
      <c r="AZ39">
        <v>-0.67</v>
      </c>
      <c r="BA39">
        <v>0</v>
      </c>
      <c r="BB39">
        <v>0.33</v>
      </c>
      <c r="BC39">
        <v>-0.33</v>
      </c>
      <c r="BD39">
        <v>1</v>
      </c>
      <c r="BE39">
        <v>0.67</v>
      </c>
      <c r="BF39" s="64">
        <f t="shared" si="15"/>
        <v>0</v>
      </c>
      <c r="BG39" s="64">
        <f t="shared" si="16"/>
        <v>0.60582713305984837</v>
      </c>
      <c r="BH39">
        <v>0.33</v>
      </c>
      <c r="BI39">
        <v>1</v>
      </c>
      <c r="BJ39">
        <v>-0.33</v>
      </c>
      <c r="BK39">
        <v>-1</v>
      </c>
      <c r="BL39">
        <v>0.67</v>
      </c>
      <c r="BM39">
        <v>-0.67</v>
      </c>
      <c r="BN39">
        <v>-1</v>
      </c>
      <c r="BO39">
        <v>-0.67</v>
      </c>
      <c r="BP39">
        <v>-0.33</v>
      </c>
      <c r="BQ39">
        <v>0</v>
      </c>
      <c r="BR39">
        <v>-0.33</v>
      </c>
      <c r="BS39">
        <v>-0.67</v>
      </c>
      <c r="BT39" s="64">
        <f t="shared" si="17"/>
        <v>-0.33</v>
      </c>
      <c r="BU39" s="64">
        <f t="shared" si="18"/>
        <v>0.63826469288361731</v>
      </c>
      <c r="BV39" s="51">
        <v>0.22100373336994006</v>
      </c>
      <c r="BW39" s="61">
        <f t="shared" si="19"/>
        <v>-0.24571579046209083</v>
      </c>
      <c r="BX39" s="52">
        <v>-0.17763339975892878</v>
      </c>
      <c r="BY39" s="61">
        <f t="shared" si="20"/>
        <v>0.41686038659129038</v>
      </c>
      <c r="CA39">
        <v>0.33</v>
      </c>
      <c r="CB39">
        <v>0</v>
      </c>
      <c r="CC39">
        <v>0</v>
      </c>
      <c r="CD39">
        <v>0.33</v>
      </c>
      <c r="CE39">
        <v>0.33</v>
      </c>
      <c r="CF39">
        <v>0.33</v>
      </c>
      <c r="CG39">
        <v>0.33</v>
      </c>
      <c r="CH39" s="64">
        <f t="shared" si="21"/>
        <v>0.33</v>
      </c>
      <c r="CI39" s="64">
        <f t="shared" si="22"/>
        <v>0.16102351203650797</v>
      </c>
      <c r="CJ39">
        <f t="shared" si="29"/>
        <v>-2.1114928851068266</v>
      </c>
      <c r="CK39">
        <v>0</v>
      </c>
      <c r="CL39">
        <v>0.67</v>
      </c>
      <c r="CM39">
        <v>0.67</v>
      </c>
      <c r="CN39">
        <v>-0.33</v>
      </c>
      <c r="CO39">
        <v>0</v>
      </c>
      <c r="CP39">
        <v>0.33</v>
      </c>
      <c r="CQ39">
        <v>0</v>
      </c>
      <c r="CR39" s="64">
        <f t="shared" si="23"/>
        <v>0</v>
      </c>
      <c r="CS39" s="64">
        <f t="shared" si="24"/>
        <v>0.37839259028283362</v>
      </c>
      <c r="CT39">
        <f t="shared" si="25"/>
        <v>0</v>
      </c>
      <c r="CU39">
        <v>-0.33</v>
      </c>
      <c r="CV39">
        <v>-0.33</v>
      </c>
      <c r="CW39">
        <v>-0.33</v>
      </c>
      <c r="CX39">
        <v>-0.67</v>
      </c>
      <c r="CY39">
        <v>0</v>
      </c>
      <c r="CZ39">
        <v>-0.33</v>
      </c>
      <c r="DA39">
        <v>0</v>
      </c>
      <c r="DB39" s="64">
        <f t="shared" si="26"/>
        <v>-0.33</v>
      </c>
      <c r="DC39" s="64">
        <f t="shared" si="27"/>
        <v>0.23049635881846683</v>
      </c>
      <c r="DD39">
        <f t="shared" si="28"/>
        <v>0</v>
      </c>
    </row>
    <row r="40" spans="1:108">
      <c r="A40" s="2" t="s">
        <v>264</v>
      </c>
      <c r="B40" s="55">
        <f t="shared" si="31"/>
        <v>-9.4195000000000029E-2</v>
      </c>
      <c r="C40" s="55">
        <f t="shared" si="1"/>
        <v>-0.37173200000000017</v>
      </c>
      <c r="D40" s="51">
        <v>0.89805303252633251</v>
      </c>
      <c r="E40" s="55">
        <f t="shared" si="2"/>
        <v>1</v>
      </c>
      <c r="F40" s="55">
        <f t="shared" si="3"/>
        <v>-1</v>
      </c>
      <c r="G40" s="55">
        <f t="shared" si="4"/>
        <v>-1</v>
      </c>
      <c r="H40" s="51">
        <f t="shared" si="5"/>
        <v>-1.2697850325263327</v>
      </c>
      <c r="I40" s="10">
        <f t="shared" si="6"/>
        <v>-1</v>
      </c>
      <c r="J40" s="54">
        <f t="shared" si="7"/>
        <v>-8.8722900000000243E-2</v>
      </c>
      <c r="K40" s="52">
        <v>0.13659012599770801</v>
      </c>
      <c r="L40" s="55">
        <f t="shared" si="8"/>
        <v>0</v>
      </c>
      <c r="M40" s="55">
        <f t="shared" si="9"/>
        <v>0</v>
      </c>
      <c r="N40" s="55">
        <f t="shared" si="10"/>
        <v>1</v>
      </c>
      <c r="O40" s="55">
        <f t="shared" si="11"/>
        <v>0.12879270000000009</v>
      </c>
      <c r="P40">
        <v>3.57</v>
      </c>
      <c r="Q40">
        <v>2.77</v>
      </c>
      <c r="R40">
        <v>3.13</v>
      </c>
      <c r="S40">
        <v>-0.08</v>
      </c>
      <c r="T40">
        <v>1.77</v>
      </c>
      <c r="U40">
        <v>0.72</v>
      </c>
      <c r="V40">
        <v>-0.34</v>
      </c>
      <c r="W40">
        <v>0.04</v>
      </c>
      <c r="X40">
        <v>0.19</v>
      </c>
      <c r="Y40">
        <v>0.22</v>
      </c>
      <c r="Z40">
        <v>1.33</v>
      </c>
      <c r="AA40">
        <v>1.32</v>
      </c>
      <c r="AD40" t="s">
        <v>264</v>
      </c>
      <c r="AE40">
        <v>0.67</v>
      </c>
      <c r="AF40">
        <v>1</v>
      </c>
      <c r="AG40">
        <v>0.67</v>
      </c>
      <c r="AH40">
        <v>0.67</v>
      </c>
      <c r="AI40">
        <v>1</v>
      </c>
      <c r="AJ40">
        <v>1</v>
      </c>
      <c r="AK40">
        <v>0.67</v>
      </c>
      <c r="AL40">
        <v>1</v>
      </c>
      <c r="AM40">
        <v>0.67</v>
      </c>
      <c r="AN40">
        <v>1</v>
      </c>
      <c r="AO40">
        <v>1</v>
      </c>
      <c r="AP40">
        <v>1</v>
      </c>
      <c r="AQ40" s="64">
        <f t="shared" si="12"/>
        <v>1</v>
      </c>
      <c r="AR40" s="64">
        <f t="shared" si="13"/>
        <v>0.16992645467966466</v>
      </c>
      <c r="AS40" s="61">
        <f t="shared" si="30"/>
        <v>0.87120729999999991</v>
      </c>
      <c r="AT40">
        <v>1</v>
      </c>
      <c r="AU40">
        <v>1</v>
      </c>
      <c r="AV40">
        <v>0.67</v>
      </c>
      <c r="AW40">
        <v>-1</v>
      </c>
      <c r="AX40">
        <v>1</v>
      </c>
      <c r="AY40">
        <v>0.33</v>
      </c>
      <c r="AZ40">
        <v>0.33</v>
      </c>
      <c r="BA40">
        <v>0.67</v>
      </c>
      <c r="BB40">
        <v>0.67</v>
      </c>
      <c r="BC40">
        <v>0.67</v>
      </c>
      <c r="BD40">
        <v>1</v>
      </c>
      <c r="BE40">
        <v>1</v>
      </c>
      <c r="BF40" s="64">
        <f t="shared" si="15"/>
        <v>0.67</v>
      </c>
      <c r="BG40" s="64">
        <f t="shared" si="16"/>
        <v>0.56598800715423681</v>
      </c>
      <c r="BH40">
        <v>0.33</v>
      </c>
      <c r="BI40">
        <v>-0.33</v>
      </c>
      <c r="BJ40">
        <v>-0.67</v>
      </c>
      <c r="BK40">
        <v>-1</v>
      </c>
      <c r="BL40">
        <v>0.67</v>
      </c>
      <c r="BM40">
        <v>-1</v>
      </c>
      <c r="BN40">
        <v>0</v>
      </c>
      <c r="BO40">
        <v>-0.33</v>
      </c>
      <c r="BP40">
        <v>-0.67</v>
      </c>
      <c r="BQ40">
        <v>-0.67</v>
      </c>
      <c r="BR40">
        <v>-0.67</v>
      </c>
      <c r="BS40">
        <v>-0.33</v>
      </c>
      <c r="BT40" s="64">
        <f t="shared" si="17"/>
        <v>-0.5</v>
      </c>
      <c r="BU40" s="64">
        <f t="shared" si="18"/>
        <v>0.51014184005009544</v>
      </c>
      <c r="BV40" s="51">
        <v>0.89805303252633251</v>
      </c>
      <c r="BW40" s="61">
        <f t="shared" si="19"/>
        <v>-3.0571291937766985</v>
      </c>
      <c r="BX40" s="52">
        <v>0.13659012599770801</v>
      </c>
      <c r="BY40" s="61">
        <f t="shared" si="20"/>
        <v>-0.41874691345667414</v>
      </c>
      <c r="CA40">
        <v>0.33</v>
      </c>
      <c r="CB40">
        <v>0.33</v>
      </c>
      <c r="CC40">
        <v>0.67</v>
      </c>
      <c r="CD40">
        <v>0.33</v>
      </c>
      <c r="CE40">
        <v>0.67</v>
      </c>
      <c r="CF40">
        <v>0.67</v>
      </c>
      <c r="CG40">
        <v>0.67</v>
      </c>
      <c r="CH40" s="64">
        <f t="shared" si="21"/>
        <v>0.67</v>
      </c>
      <c r="CI40" s="64">
        <f t="shared" si="22"/>
        <v>0.18173764450044863</v>
      </c>
      <c r="CJ40">
        <f t="shared" si="29"/>
        <v>-1.8158043200520591</v>
      </c>
      <c r="CK40">
        <v>0.33</v>
      </c>
      <c r="CL40">
        <v>0.67</v>
      </c>
      <c r="CM40">
        <v>0.67</v>
      </c>
      <c r="CN40">
        <v>0.33</v>
      </c>
      <c r="CO40">
        <v>-0.33</v>
      </c>
      <c r="CP40">
        <v>1</v>
      </c>
      <c r="CQ40">
        <v>1</v>
      </c>
      <c r="CR40" s="64">
        <f t="shared" si="23"/>
        <v>0.67</v>
      </c>
      <c r="CS40" s="64">
        <f t="shared" si="24"/>
        <v>0.46554115975772908</v>
      </c>
      <c r="CT40">
        <f t="shared" si="25"/>
        <v>0</v>
      </c>
      <c r="CU40">
        <v>0</v>
      </c>
      <c r="CV40">
        <v>-0.67</v>
      </c>
      <c r="CW40">
        <v>-0.33</v>
      </c>
      <c r="CX40">
        <v>-1</v>
      </c>
      <c r="CY40">
        <v>-0.33</v>
      </c>
      <c r="CZ40">
        <v>-0.33</v>
      </c>
      <c r="DA40">
        <v>0.33</v>
      </c>
      <c r="DB40" s="64">
        <f t="shared" si="26"/>
        <v>-0.33</v>
      </c>
      <c r="DC40" s="64">
        <f t="shared" si="27"/>
        <v>0.42991139729461642</v>
      </c>
      <c r="DD40">
        <f t="shared" si="28"/>
        <v>0.39543031673454271</v>
      </c>
    </row>
    <row r="41" spans="1:108">
      <c r="A41" t="s">
        <v>265</v>
      </c>
      <c r="B41" s="55">
        <f t="shared" si="31"/>
        <v>4.7000999999999848E-2</v>
      </c>
      <c r="C41" s="55">
        <f t="shared" si="1"/>
        <v>0.10451199999999972</v>
      </c>
      <c r="D41" s="51">
        <v>2.0543319623914952E-2</v>
      </c>
      <c r="E41" s="55">
        <f t="shared" si="2"/>
        <v>0</v>
      </c>
      <c r="F41" s="55">
        <f t="shared" si="3"/>
        <v>0</v>
      </c>
      <c r="G41" s="55">
        <f t="shared" si="4"/>
        <v>1</v>
      </c>
      <c r="H41" s="51">
        <f t="shared" si="5"/>
        <v>8.3968680376084764E-2</v>
      </c>
      <c r="I41" s="10">
        <f t="shared" si="6"/>
        <v>0</v>
      </c>
      <c r="J41" s="54">
        <f t="shared" si="7"/>
        <v>0.19614450000000008</v>
      </c>
      <c r="K41" s="52">
        <v>0.22293680512536609</v>
      </c>
      <c r="L41" s="55">
        <f t="shared" si="8"/>
        <v>0</v>
      </c>
      <c r="M41" s="55">
        <f t="shared" si="9"/>
        <v>0</v>
      </c>
      <c r="N41" s="55">
        <f t="shared" si="10"/>
        <v>1</v>
      </c>
      <c r="O41" s="55">
        <f t="shared" si="11"/>
        <v>0.25868150000000001</v>
      </c>
      <c r="P41">
        <v>0.55000000000000004</v>
      </c>
      <c r="Q41">
        <v>0.81</v>
      </c>
      <c r="R41">
        <v>0.56000000000000005</v>
      </c>
      <c r="S41">
        <v>-0.27</v>
      </c>
      <c r="T41">
        <v>-0.23</v>
      </c>
      <c r="U41">
        <v>0.28000000000000003</v>
      </c>
      <c r="V41">
        <v>-0.47</v>
      </c>
      <c r="W41">
        <v>0.34</v>
      </c>
      <c r="X41">
        <v>0.15</v>
      </c>
      <c r="Y41">
        <v>0.18</v>
      </c>
      <c r="Z41">
        <v>1.44</v>
      </c>
      <c r="AA41">
        <v>1</v>
      </c>
      <c r="AD41" t="s">
        <v>265</v>
      </c>
      <c r="AE41">
        <v>0.33</v>
      </c>
      <c r="AF41">
        <v>-0.33</v>
      </c>
      <c r="AG41">
        <v>0.33</v>
      </c>
      <c r="AH41">
        <v>-1</v>
      </c>
      <c r="AI41">
        <v>0</v>
      </c>
      <c r="AJ41">
        <v>0.33</v>
      </c>
      <c r="AK41">
        <v>0.67</v>
      </c>
      <c r="AL41">
        <v>0.67</v>
      </c>
      <c r="AM41">
        <v>0</v>
      </c>
      <c r="AN41">
        <v>0.33</v>
      </c>
      <c r="AO41">
        <v>0.67</v>
      </c>
      <c r="AP41">
        <v>0.33</v>
      </c>
      <c r="AQ41" s="64">
        <f t="shared" si="12"/>
        <v>0.33</v>
      </c>
      <c r="AR41" s="64">
        <f t="shared" si="13"/>
        <v>0.48125703458062136</v>
      </c>
      <c r="AS41" s="61">
        <f t="shared" si="30"/>
        <v>7.1318500000000007E-2</v>
      </c>
      <c r="AT41">
        <v>0.33</v>
      </c>
      <c r="AU41">
        <v>-0.67</v>
      </c>
      <c r="AV41">
        <v>0.67</v>
      </c>
      <c r="AW41">
        <v>0.67</v>
      </c>
      <c r="AX41">
        <v>0.67</v>
      </c>
      <c r="AY41">
        <v>0.33</v>
      </c>
      <c r="AZ41">
        <v>0.33</v>
      </c>
      <c r="BA41">
        <v>0.67</v>
      </c>
      <c r="BB41">
        <v>0</v>
      </c>
      <c r="BC41">
        <v>0.33</v>
      </c>
      <c r="BD41">
        <v>1</v>
      </c>
      <c r="BE41">
        <v>0</v>
      </c>
      <c r="BF41" s="64">
        <f t="shared" si="15"/>
        <v>0.33</v>
      </c>
      <c r="BG41" s="64">
        <f t="shared" si="16"/>
        <v>0.43876807568740039</v>
      </c>
      <c r="BH41">
        <v>0.33</v>
      </c>
      <c r="BI41">
        <v>0.67</v>
      </c>
      <c r="BJ41">
        <v>-0.33</v>
      </c>
      <c r="BK41">
        <v>-0.33</v>
      </c>
      <c r="BL41">
        <v>1</v>
      </c>
      <c r="BM41">
        <v>0.67</v>
      </c>
      <c r="BN41">
        <v>0</v>
      </c>
      <c r="BO41">
        <v>0</v>
      </c>
      <c r="BP41">
        <v>0</v>
      </c>
      <c r="BQ41">
        <v>-0.67</v>
      </c>
      <c r="BR41">
        <v>-0.67</v>
      </c>
      <c r="BS41">
        <v>0</v>
      </c>
      <c r="BT41" s="64">
        <f t="shared" si="17"/>
        <v>0</v>
      </c>
      <c r="BU41" s="64">
        <f t="shared" si="18"/>
        <v>0.52957029464434369</v>
      </c>
      <c r="BV41" s="51">
        <v>2.0543319623914952E-2</v>
      </c>
      <c r="BW41" s="61">
        <f t="shared" si="19"/>
        <v>0.17377679335530397</v>
      </c>
      <c r="BX41" s="52">
        <v>0.22293680512536609</v>
      </c>
      <c r="BY41" s="61">
        <f t="shared" si="20"/>
        <v>-5.5336659056869152E-2</v>
      </c>
      <c r="CA41">
        <v>-0.33</v>
      </c>
      <c r="CB41">
        <v>0.33</v>
      </c>
      <c r="CC41">
        <v>0</v>
      </c>
      <c r="CD41">
        <v>0</v>
      </c>
      <c r="CE41">
        <v>0.33</v>
      </c>
      <c r="CF41">
        <v>0.33</v>
      </c>
      <c r="CG41">
        <v>-0.33</v>
      </c>
      <c r="CH41" s="64">
        <f t="shared" si="21"/>
        <v>0</v>
      </c>
      <c r="CI41" s="64">
        <f t="shared" si="22"/>
        <v>0.29691268557800438</v>
      </c>
      <c r="CJ41">
        <f t="shared" si="29"/>
        <v>-1.1114378604524224</v>
      </c>
      <c r="CK41">
        <v>0.33</v>
      </c>
      <c r="CL41">
        <v>1</v>
      </c>
      <c r="CM41">
        <v>0.67</v>
      </c>
      <c r="CN41">
        <v>0.33</v>
      </c>
      <c r="CO41">
        <v>0</v>
      </c>
      <c r="CP41">
        <v>1</v>
      </c>
      <c r="CQ41">
        <v>0.67</v>
      </c>
      <c r="CR41" s="64">
        <f t="shared" si="23"/>
        <v>0.67</v>
      </c>
      <c r="CS41" s="64">
        <f t="shared" si="24"/>
        <v>0.37190628619893717</v>
      </c>
      <c r="CT41">
        <f t="shared" si="25"/>
        <v>0.91420880102610014</v>
      </c>
      <c r="CU41">
        <v>0</v>
      </c>
      <c r="CV41">
        <v>0</v>
      </c>
      <c r="CW41">
        <v>0</v>
      </c>
      <c r="CX41">
        <v>0.67</v>
      </c>
      <c r="CY41">
        <v>-0.67</v>
      </c>
      <c r="CZ41">
        <v>-0.33</v>
      </c>
      <c r="DA41">
        <v>0</v>
      </c>
      <c r="DB41" s="64">
        <f t="shared" si="26"/>
        <v>0</v>
      </c>
      <c r="DC41" s="64">
        <f t="shared" si="27"/>
        <v>0.40643631258842539</v>
      </c>
      <c r="DD41">
        <f t="shared" si="28"/>
        <v>0</v>
      </c>
    </row>
    <row r="42" spans="1:108">
      <c r="A42" t="s">
        <v>266</v>
      </c>
      <c r="B42" s="55">
        <f t="shared" si="31"/>
        <v>5.4495999999999878E-2</v>
      </c>
      <c r="C42" s="55">
        <f t="shared" si="1"/>
        <v>-0.12436200000000031</v>
      </c>
      <c r="D42" s="51">
        <v>-7.4227589231339847E-2</v>
      </c>
      <c r="E42" s="55">
        <f t="shared" si="2"/>
        <v>0</v>
      </c>
      <c r="F42" s="55">
        <f t="shared" si="3"/>
        <v>0</v>
      </c>
      <c r="G42" s="55">
        <f t="shared" si="4"/>
        <v>1</v>
      </c>
      <c r="H42" s="51">
        <f t="shared" si="5"/>
        <v>-5.0134410768660459E-2</v>
      </c>
      <c r="I42" s="10">
        <f t="shared" si="6"/>
        <v>0</v>
      </c>
      <c r="J42" s="54">
        <f t="shared" si="7"/>
        <v>1.6203100000000054E-2</v>
      </c>
      <c r="K42" s="52">
        <v>-0.10619357369720821</v>
      </c>
      <c r="L42" s="55">
        <f t="shared" si="8"/>
        <v>0</v>
      </c>
      <c r="M42" s="55">
        <f t="shared" si="9"/>
        <v>0</v>
      </c>
      <c r="N42" s="55">
        <f t="shared" si="10"/>
        <v>1</v>
      </c>
      <c r="O42" s="55">
        <f t="shared" si="11"/>
        <v>0.1634487</v>
      </c>
      <c r="P42">
        <v>2.59</v>
      </c>
      <c r="Q42">
        <v>1.58</v>
      </c>
      <c r="R42">
        <v>2.09</v>
      </c>
      <c r="S42">
        <v>-0.06</v>
      </c>
      <c r="T42">
        <v>0.3</v>
      </c>
      <c r="U42">
        <v>0.44</v>
      </c>
      <c r="V42">
        <v>-0.61</v>
      </c>
      <c r="W42">
        <v>0</v>
      </c>
      <c r="X42">
        <v>0.16</v>
      </c>
      <c r="Y42">
        <v>0.18</v>
      </c>
      <c r="Z42">
        <v>1.34</v>
      </c>
      <c r="AA42">
        <v>1.17</v>
      </c>
      <c r="AD42" t="s">
        <v>266</v>
      </c>
      <c r="AE42">
        <v>0</v>
      </c>
      <c r="AF42">
        <v>0.33</v>
      </c>
      <c r="AG42">
        <v>0.33</v>
      </c>
      <c r="AH42">
        <v>0</v>
      </c>
      <c r="AI42">
        <v>0.33</v>
      </c>
      <c r="AJ42">
        <v>0.33</v>
      </c>
      <c r="AK42">
        <v>0.67</v>
      </c>
      <c r="AL42">
        <v>0.67</v>
      </c>
      <c r="AM42">
        <v>0</v>
      </c>
      <c r="AN42">
        <v>0</v>
      </c>
      <c r="AO42">
        <v>0.67</v>
      </c>
      <c r="AP42">
        <v>0</v>
      </c>
      <c r="AQ42" s="64">
        <f t="shared" si="12"/>
        <v>0.33</v>
      </c>
      <c r="AR42" s="64">
        <f t="shared" si="13"/>
        <v>0.27932141798554322</v>
      </c>
      <c r="AS42" s="61">
        <f t="shared" si="30"/>
        <v>0.16655130000000001</v>
      </c>
      <c r="AT42">
        <v>-1</v>
      </c>
      <c r="AU42">
        <v>0</v>
      </c>
      <c r="AV42">
        <v>0.33</v>
      </c>
      <c r="AW42">
        <v>-1</v>
      </c>
      <c r="AX42">
        <v>0.33</v>
      </c>
      <c r="AY42">
        <v>-0.33</v>
      </c>
      <c r="AZ42">
        <v>0.33</v>
      </c>
      <c r="BA42">
        <v>0</v>
      </c>
      <c r="BB42">
        <v>0</v>
      </c>
      <c r="BC42">
        <v>0.33</v>
      </c>
      <c r="BD42">
        <v>-0.33</v>
      </c>
      <c r="BE42">
        <v>-0.33</v>
      </c>
      <c r="BF42" s="64">
        <f t="shared" si="15"/>
        <v>0</v>
      </c>
      <c r="BG42" s="64">
        <f t="shared" si="16"/>
        <v>0.47957288446611707</v>
      </c>
      <c r="BH42">
        <v>0.33</v>
      </c>
      <c r="BI42">
        <v>1</v>
      </c>
      <c r="BJ42">
        <v>-0.33</v>
      </c>
      <c r="BK42">
        <v>-0.33</v>
      </c>
      <c r="BL42">
        <v>0.67</v>
      </c>
      <c r="BM42">
        <v>-0.67</v>
      </c>
      <c r="BN42">
        <v>0.67</v>
      </c>
      <c r="BO42">
        <v>0</v>
      </c>
      <c r="BP42">
        <v>-0.33</v>
      </c>
      <c r="BQ42">
        <v>0</v>
      </c>
      <c r="BR42">
        <v>-0.67</v>
      </c>
      <c r="BS42">
        <v>-0.33</v>
      </c>
      <c r="BT42" s="64">
        <f t="shared" si="17"/>
        <v>-0.17</v>
      </c>
      <c r="BU42" s="64">
        <f t="shared" si="18"/>
        <v>0.55103965099591246</v>
      </c>
      <c r="BV42" s="51">
        <v>-7.4227589231339847E-2</v>
      </c>
      <c r="BW42" s="61">
        <f t="shared" si="19"/>
        <v>-0.11481741648893057</v>
      </c>
      <c r="BX42" s="52">
        <v>-0.10619357369720821</v>
      </c>
      <c r="BY42" s="61">
        <f t="shared" si="20"/>
        <v>0.23752219090239793</v>
      </c>
      <c r="CA42">
        <v>0.33</v>
      </c>
      <c r="CB42">
        <v>0.33</v>
      </c>
      <c r="CC42">
        <v>0.33</v>
      </c>
      <c r="CD42">
        <v>-1</v>
      </c>
      <c r="CE42">
        <v>0</v>
      </c>
      <c r="CF42">
        <v>0.33</v>
      </c>
      <c r="CG42">
        <v>0</v>
      </c>
      <c r="CH42" s="64">
        <f t="shared" si="21"/>
        <v>0.33</v>
      </c>
      <c r="CI42" s="64">
        <f t="shared" si="22"/>
        <v>0.48665035850040367</v>
      </c>
      <c r="CJ42">
        <f t="shared" si="29"/>
        <v>0</v>
      </c>
      <c r="CK42">
        <v>0.67</v>
      </c>
      <c r="CL42">
        <v>0</v>
      </c>
      <c r="CM42">
        <v>0.67</v>
      </c>
      <c r="CN42">
        <v>-0.33</v>
      </c>
      <c r="CO42">
        <v>0.33</v>
      </c>
      <c r="CP42">
        <v>0.33</v>
      </c>
      <c r="CQ42">
        <v>0.33</v>
      </c>
      <c r="CR42" s="64">
        <f t="shared" si="23"/>
        <v>0.33</v>
      </c>
      <c r="CS42" s="64">
        <f t="shared" si="24"/>
        <v>0.35636391244798921</v>
      </c>
      <c r="CT42">
        <f t="shared" si="25"/>
        <v>0.92601969075127111</v>
      </c>
      <c r="CU42">
        <v>0</v>
      </c>
      <c r="CV42">
        <v>-0.33</v>
      </c>
      <c r="CW42">
        <v>-0.33</v>
      </c>
      <c r="CX42">
        <v>-0.33</v>
      </c>
      <c r="CY42">
        <v>-0.33</v>
      </c>
      <c r="CZ42">
        <v>-0.33</v>
      </c>
      <c r="DA42">
        <v>0</v>
      </c>
      <c r="DB42" s="64">
        <f t="shared" si="26"/>
        <v>-0.33</v>
      </c>
      <c r="DC42" s="64">
        <f t="shared" si="27"/>
        <v>0.16102351203650797</v>
      </c>
      <c r="DD42">
        <f t="shared" si="28"/>
        <v>-0.99364371063850654</v>
      </c>
    </row>
    <row r="43" spans="1:108">
      <c r="A43" t="s">
        <v>267</v>
      </c>
      <c r="B43" s="55">
        <f t="shared" si="31"/>
        <v>1.7799999999999816E-2</v>
      </c>
      <c r="C43" s="55">
        <f t="shared" si="1"/>
        <v>-0.17648400000000031</v>
      </c>
      <c r="D43" s="51">
        <v>2.0543319623914952E-2</v>
      </c>
      <c r="E43" s="55">
        <f t="shared" si="2"/>
        <v>0</v>
      </c>
      <c r="F43" s="55">
        <f t="shared" si="3"/>
        <v>0</v>
      </c>
      <c r="G43" s="55">
        <f t="shared" si="4"/>
        <v>1</v>
      </c>
      <c r="H43" s="51">
        <f t="shared" si="5"/>
        <v>-0.19702731962391526</v>
      </c>
      <c r="I43" s="10">
        <f t="shared" si="6"/>
        <v>0</v>
      </c>
      <c r="J43" s="54">
        <f t="shared" si="7"/>
        <v>2.4094800000000166E-2</v>
      </c>
      <c r="K43" s="52">
        <v>0.22293680512536609</v>
      </c>
      <c r="L43" s="55">
        <f t="shared" si="8"/>
        <v>0</v>
      </c>
      <c r="M43" s="55">
        <f t="shared" si="9"/>
        <v>0</v>
      </c>
      <c r="N43" s="55">
        <f t="shared" si="10"/>
        <v>1</v>
      </c>
      <c r="O43" s="55">
        <f t="shared" si="11"/>
        <v>0.10337450000000015</v>
      </c>
      <c r="P43">
        <v>2.62</v>
      </c>
      <c r="Q43">
        <v>2.39</v>
      </c>
      <c r="R43">
        <v>2.39</v>
      </c>
      <c r="S43">
        <v>-0.03</v>
      </c>
      <c r="T43">
        <v>-0.03</v>
      </c>
      <c r="U43">
        <v>0.53</v>
      </c>
      <c r="V43">
        <v>-0.93</v>
      </c>
      <c r="W43">
        <v>0.02</v>
      </c>
      <c r="X43">
        <v>0.19</v>
      </c>
      <c r="Y43">
        <v>0.21</v>
      </c>
      <c r="Z43">
        <v>1.35</v>
      </c>
      <c r="AA43">
        <v>1.25</v>
      </c>
      <c r="AD43" t="s">
        <v>267</v>
      </c>
      <c r="AE43">
        <v>0.33</v>
      </c>
      <c r="AF43">
        <v>0.33</v>
      </c>
      <c r="AG43">
        <v>0.33</v>
      </c>
      <c r="AH43">
        <v>0.33</v>
      </c>
      <c r="AI43">
        <v>1</v>
      </c>
      <c r="AJ43">
        <v>0</v>
      </c>
      <c r="AK43">
        <v>0.67</v>
      </c>
      <c r="AL43">
        <v>0.67</v>
      </c>
      <c r="AM43">
        <v>0.33</v>
      </c>
      <c r="AN43">
        <v>0.67</v>
      </c>
      <c r="AO43">
        <v>0.67</v>
      </c>
      <c r="AP43">
        <v>-1</v>
      </c>
      <c r="AQ43" s="64">
        <f t="shared" si="12"/>
        <v>0.33</v>
      </c>
      <c r="AR43" s="64">
        <f t="shared" si="13"/>
        <v>0.50251111852617192</v>
      </c>
      <c r="AS43" s="61">
        <f t="shared" si="30"/>
        <v>0.22662549999999987</v>
      </c>
      <c r="AT43">
        <v>-0.67</v>
      </c>
      <c r="AU43">
        <v>0.67</v>
      </c>
      <c r="AV43">
        <v>0.33</v>
      </c>
      <c r="AW43">
        <v>1</v>
      </c>
      <c r="AX43">
        <v>1</v>
      </c>
      <c r="AY43">
        <v>-0.67</v>
      </c>
      <c r="AZ43">
        <v>0.33</v>
      </c>
      <c r="BA43">
        <v>-0.33</v>
      </c>
      <c r="BB43">
        <v>0</v>
      </c>
      <c r="BC43">
        <v>0.33</v>
      </c>
      <c r="BD43">
        <v>0</v>
      </c>
      <c r="BE43">
        <v>0.33</v>
      </c>
      <c r="BF43" s="64">
        <f t="shared" si="15"/>
        <v>0.33</v>
      </c>
      <c r="BG43" s="64">
        <f t="shared" si="16"/>
        <v>0.5594369463752793</v>
      </c>
      <c r="BH43">
        <v>0</v>
      </c>
      <c r="BI43">
        <v>0.67</v>
      </c>
      <c r="BJ43">
        <v>0</v>
      </c>
      <c r="BK43">
        <v>0</v>
      </c>
      <c r="BL43">
        <v>0.67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 s="64">
        <f t="shared" si="17"/>
        <v>0</v>
      </c>
      <c r="BU43" s="64">
        <f t="shared" si="18"/>
        <v>0.26079714629411022</v>
      </c>
      <c r="BV43" s="51">
        <v>2.0543319623914952E-2</v>
      </c>
      <c r="BW43" s="61">
        <f t="shared" si="19"/>
        <v>-0.44686002555057236</v>
      </c>
      <c r="BX43" s="52">
        <v>0.22293680512536609</v>
      </c>
      <c r="BY43" s="61">
        <f t="shared" si="20"/>
        <v>-0.48484208813669216</v>
      </c>
      <c r="CA43">
        <v>-0.67</v>
      </c>
      <c r="CB43">
        <v>0.33</v>
      </c>
      <c r="CC43">
        <v>0.33</v>
      </c>
      <c r="CD43">
        <v>-0.33</v>
      </c>
      <c r="CE43">
        <v>-0.33</v>
      </c>
      <c r="CF43">
        <v>0.33</v>
      </c>
      <c r="CG43">
        <v>0.33</v>
      </c>
      <c r="CH43" s="64">
        <f t="shared" si="21"/>
        <v>0.33</v>
      </c>
      <c r="CI43" s="64">
        <f t="shared" si="22"/>
        <v>0.4286190449738389</v>
      </c>
      <c r="CJ43">
        <f t="shared" si="29"/>
        <v>0</v>
      </c>
      <c r="CK43">
        <v>0.33</v>
      </c>
      <c r="CL43">
        <v>-0.33</v>
      </c>
      <c r="CM43">
        <v>0.33</v>
      </c>
      <c r="CN43">
        <v>0</v>
      </c>
      <c r="CO43">
        <v>0.33</v>
      </c>
      <c r="CP43">
        <v>0.33</v>
      </c>
      <c r="CQ43">
        <v>0.33</v>
      </c>
      <c r="CR43" s="64">
        <f t="shared" si="23"/>
        <v>0.33</v>
      </c>
      <c r="CS43" s="64">
        <f t="shared" si="24"/>
        <v>0.25964261151491624</v>
      </c>
      <c r="CT43">
        <f t="shared" si="25"/>
        <v>0</v>
      </c>
      <c r="CU43">
        <v>0.33</v>
      </c>
      <c r="CV43">
        <v>0</v>
      </c>
      <c r="CW43">
        <v>0</v>
      </c>
      <c r="CX43">
        <v>1</v>
      </c>
      <c r="CY43">
        <v>0.67</v>
      </c>
      <c r="CZ43">
        <v>0</v>
      </c>
      <c r="DA43">
        <v>0</v>
      </c>
      <c r="DB43" s="64">
        <f t="shared" si="26"/>
        <v>0</v>
      </c>
      <c r="DC43" s="64">
        <f t="shared" si="27"/>
        <v>0.40545682642574676</v>
      </c>
      <c r="DD43">
        <f t="shared" si="28"/>
        <v>0</v>
      </c>
    </row>
    <row r="44" spans="1:108">
      <c r="A44" t="s">
        <v>268</v>
      </c>
      <c r="B44" s="55">
        <f t="shared" si="31"/>
        <v>-1.2334560000000012</v>
      </c>
      <c r="C44" s="55">
        <f t="shared" si="1"/>
        <v>-1.0912390000000007</v>
      </c>
      <c r="D44" s="51">
        <v>-1.548913012135654</v>
      </c>
      <c r="E44" s="55">
        <f t="shared" si="2"/>
        <v>-1</v>
      </c>
      <c r="F44" s="55">
        <f t="shared" si="3"/>
        <v>-1</v>
      </c>
      <c r="G44" s="55">
        <f t="shared" si="4"/>
        <v>1</v>
      </c>
      <c r="H44" s="51">
        <f t="shared" si="5"/>
        <v>0.45767401213565329</v>
      </c>
      <c r="I44" s="10">
        <f t="shared" si="6"/>
        <v>-2</v>
      </c>
      <c r="J44" s="54">
        <f t="shared" si="7"/>
        <v>-0.28994899999999951</v>
      </c>
      <c r="K44" s="52">
        <v>-0.77721653908523525</v>
      </c>
      <c r="L44" s="55">
        <f t="shared" si="8"/>
        <v>-1</v>
      </c>
      <c r="M44" s="55">
        <f t="shared" si="9"/>
        <v>0</v>
      </c>
      <c r="N44" s="55">
        <f t="shared" si="10"/>
        <v>0</v>
      </c>
      <c r="O44" s="55">
        <f t="shared" si="11"/>
        <v>-0.56194969999999977</v>
      </c>
      <c r="P44">
        <v>-0.1</v>
      </c>
      <c r="Q44">
        <v>0.52</v>
      </c>
      <c r="R44">
        <v>3.84</v>
      </c>
      <c r="S44">
        <v>0.31</v>
      </c>
      <c r="T44">
        <v>0.33</v>
      </c>
      <c r="U44">
        <v>0.38</v>
      </c>
      <c r="V44">
        <v>7.44</v>
      </c>
      <c r="W44">
        <v>-0.03</v>
      </c>
      <c r="X44">
        <v>0.4</v>
      </c>
      <c r="Y44">
        <v>0.41</v>
      </c>
      <c r="Z44">
        <v>1.1100000000000001</v>
      </c>
      <c r="AA44">
        <v>2.68</v>
      </c>
      <c r="AD44" t="s">
        <v>268</v>
      </c>
      <c r="AE44">
        <v>0</v>
      </c>
      <c r="AF44">
        <v>-1</v>
      </c>
      <c r="AG44">
        <v>-1</v>
      </c>
      <c r="AH44">
        <v>-1</v>
      </c>
      <c r="AI44">
        <v>-1</v>
      </c>
      <c r="AJ44">
        <v>-0.67</v>
      </c>
      <c r="AK44">
        <v>0</v>
      </c>
      <c r="AL44">
        <v>-0.67</v>
      </c>
      <c r="AM44">
        <v>-1</v>
      </c>
      <c r="AN44">
        <v>-1</v>
      </c>
      <c r="AO44">
        <v>-0.67</v>
      </c>
      <c r="AP44">
        <v>-1</v>
      </c>
      <c r="AQ44" s="64">
        <f t="shared" si="12"/>
        <v>-1</v>
      </c>
      <c r="AR44" s="64">
        <f t="shared" si="13"/>
        <v>0.37919671875578187</v>
      </c>
      <c r="AS44" s="61">
        <f t="shared" si="30"/>
        <v>-0.43805030000000023</v>
      </c>
      <c r="AT44">
        <v>-1</v>
      </c>
      <c r="AU44">
        <v>-1</v>
      </c>
      <c r="AV44">
        <v>-1</v>
      </c>
      <c r="AW44">
        <v>0.33</v>
      </c>
      <c r="AX44">
        <v>-1</v>
      </c>
      <c r="AY44">
        <v>-1</v>
      </c>
      <c r="AZ44">
        <v>-0.33</v>
      </c>
      <c r="BA44">
        <v>-1</v>
      </c>
      <c r="BB44">
        <v>-1</v>
      </c>
      <c r="BC44">
        <v>-0.67</v>
      </c>
      <c r="BD44">
        <v>-0.67</v>
      </c>
      <c r="BE44">
        <v>0</v>
      </c>
      <c r="BF44" s="64">
        <f t="shared" si="15"/>
        <v>-1</v>
      </c>
      <c r="BG44" s="64">
        <f t="shared" si="16"/>
        <v>0.45917910943928475</v>
      </c>
      <c r="BH44">
        <v>0</v>
      </c>
      <c r="BI44">
        <v>1</v>
      </c>
      <c r="BJ44">
        <v>0</v>
      </c>
      <c r="BK44">
        <v>0</v>
      </c>
      <c r="BL44">
        <v>0.67</v>
      </c>
      <c r="BM44">
        <v>0</v>
      </c>
      <c r="BN44">
        <v>0</v>
      </c>
      <c r="BO44">
        <v>0.67</v>
      </c>
      <c r="BP44">
        <v>0</v>
      </c>
      <c r="BQ44">
        <v>0</v>
      </c>
      <c r="BR44">
        <v>0</v>
      </c>
      <c r="BS44">
        <v>0</v>
      </c>
      <c r="BT44" s="64">
        <f t="shared" si="17"/>
        <v>0</v>
      </c>
      <c r="BU44" s="64">
        <f t="shared" si="18"/>
        <v>0.36200200903510821</v>
      </c>
      <c r="BV44" s="51">
        <v>-1.548913012135654</v>
      </c>
      <c r="BW44" s="61">
        <f t="shared" si="19"/>
        <v>1.1438248806518745</v>
      </c>
      <c r="BX44" s="52">
        <v>-0.77721653908523525</v>
      </c>
      <c r="BY44" s="61">
        <f t="shared" si="20"/>
        <v>1.1867480343203491</v>
      </c>
      <c r="CA44">
        <v>-0.33</v>
      </c>
      <c r="CB44">
        <v>-0.33</v>
      </c>
      <c r="CC44">
        <v>0</v>
      </c>
      <c r="CD44">
        <v>-1</v>
      </c>
      <c r="CE44">
        <v>-0.33</v>
      </c>
      <c r="CF44">
        <v>-1</v>
      </c>
      <c r="CG44">
        <v>-1</v>
      </c>
      <c r="CH44" s="64">
        <f t="shared" si="21"/>
        <v>-0.33</v>
      </c>
      <c r="CI44" s="64">
        <f t="shared" si="22"/>
        <v>0.41880783182743841</v>
      </c>
      <c r="CJ44">
        <f t="shared" si="29"/>
        <v>1.599779061142439</v>
      </c>
      <c r="CK44">
        <v>-0.67</v>
      </c>
      <c r="CL44">
        <v>-0.67</v>
      </c>
      <c r="CM44">
        <v>-0.67</v>
      </c>
      <c r="CN44">
        <v>-1</v>
      </c>
      <c r="CO44">
        <v>0.67</v>
      </c>
      <c r="CP44">
        <v>-0.67</v>
      </c>
      <c r="CQ44">
        <v>0</v>
      </c>
      <c r="CR44" s="64">
        <f t="shared" si="23"/>
        <v>-0.67</v>
      </c>
      <c r="CS44" s="64">
        <f t="shared" si="24"/>
        <v>0.57011694706729543</v>
      </c>
      <c r="CT44">
        <f t="shared" si="25"/>
        <v>0.5788286099852552</v>
      </c>
      <c r="CU44">
        <v>1</v>
      </c>
      <c r="CV44">
        <v>0</v>
      </c>
      <c r="CW44">
        <v>0</v>
      </c>
      <c r="CX44">
        <v>0</v>
      </c>
      <c r="CY44">
        <v>0.67</v>
      </c>
      <c r="CZ44">
        <v>-0.33</v>
      </c>
      <c r="DA44">
        <v>0.33</v>
      </c>
      <c r="DB44" s="64">
        <f t="shared" si="26"/>
        <v>0</v>
      </c>
      <c r="DC44" s="64">
        <f t="shared" si="27"/>
        <v>0.45976184311113982</v>
      </c>
      <c r="DD44">
        <f t="shared" si="28"/>
        <v>0</v>
      </c>
    </row>
    <row r="45" spans="1:108">
      <c r="A45" t="s">
        <v>269</v>
      </c>
      <c r="B45" s="55">
        <f t="shared" si="31"/>
        <v>-0.87334499999999959</v>
      </c>
      <c r="C45" s="55">
        <f t="shared" si="1"/>
        <v>-0.84165700000000054</v>
      </c>
      <c r="D45" s="51">
        <v>-0.95234152780457193</v>
      </c>
      <c r="E45" s="55">
        <f t="shared" si="2"/>
        <v>-1</v>
      </c>
      <c r="F45" s="55">
        <f t="shared" si="3"/>
        <v>-1</v>
      </c>
      <c r="G45" s="55">
        <f t="shared" si="4"/>
        <v>1</v>
      </c>
      <c r="H45" s="51">
        <f t="shared" si="5"/>
        <v>0.11068452780457139</v>
      </c>
      <c r="I45" s="10">
        <f t="shared" si="6"/>
        <v>-2</v>
      </c>
      <c r="J45" s="54">
        <f t="shared" si="7"/>
        <v>-0.15983010000000036</v>
      </c>
      <c r="K45" s="52">
        <v>-0.47392689057681969</v>
      </c>
      <c r="L45" s="55">
        <f t="shared" si="8"/>
        <v>-1</v>
      </c>
      <c r="M45" s="55">
        <f t="shared" si="9"/>
        <v>0</v>
      </c>
      <c r="N45" s="55">
        <f t="shared" si="10"/>
        <v>0</v>
      </c>
      <c r="O45" s="55">
        <f t="shared" si="11"/>
        <v>-0.4272429999999996</v>
      </c>
      <c r="P45">
        <v>0.64</v>
      </c>
      <c r="Q45">
        <v>1.24</v>
      </c>
      <c r="R45">
        <v>1.97</v>
      </c>
      <c r="S45">
        <v>0.17</v>
      </c>
      <c r="T45">
        <v>-0.11</v>
      </c>
      <c r="U45">
        <v>0.33</v>
      </c>
      <c r="V45">
        <v>1.24</v>
      </c>
      <c r="W45">
        <v>0.08</v>
      </c>
      <c r="X45">
        <v>0.38</v>
      </c>
      <c r="Y45">
        <v>0.4</v>
      </c>
      <c r="Z45">
        <v>1.1299999999999999</v>
      </c>
      <c r="AA45">
        <v>2.4</v>
      </c>
      <c r="AD45" t="s">
        <v>269</v>
      </c>
      <c r="AE45">
        <v>-0.33</v>
      </c>
      <c r="AF45">
        <v>-1</v>
      </c>
      <c r="AG45">
        <v>-0.33</v>
      </c>
      <c r="AH45">
        <v>0</v>
      </c>
      <c r="AI45">
        <v>0</v>
      </c>
      <c r="AJ45">
        <v>-0.33</v>
      </c>
      <c r="AK45">
        <v>0.33</v>
      </c>
      <c r="AL45">
        <v>0</v>
      </c>
      <c r="AM45">
        <v>-0.67</v>
      </c>
      <c r="AN45">
        <v>-1</v>
      </c>
      <c r="AO45">
        <v>0</v>
      </c>
      <c r="AP45">
        <v>-1</v>
      </c>
      <c r="AQ45" s="64">
        <f t="shared" si="12"/>
        <v>-0.33</v>
      </c>
      <c r="AR45" s="64">
        <f t="shared" si="13"/>
        <v>0.4594553758791407</v>
      </c>
      <c r="AS45" s="61">
        <f t="shared" si="30"/>
        <v>9.724299999999958E-2</v>
      </c>
      <c r="AT45">
        <v>-1</v>
      </c>
      <c r="AU45">
        <v>0</v>
      </c>
      <c r="AV45">
        <v>-0.33</v>
      </c>
      <c r="AW45">
        <v>0.33</v>
      </c>
      <c r="AX45">
        <v>0.67</v>
      </c>
      <c r="AY45">
        <v>-1</v>
      </c>
      <c r="AZ45">
        <v>-0.67</v>
      </c>
      <c r="BA45">
        <v>-0.67</v>
      </c>
      <c r="BB45">
        <v>-0.67</v>
      </c>
      <c r="BC45">
        <v>-1</v>
      </c>
      <c r="BD45">
        <v>-1</v>
      </c>
      <c r="BE45">
        <v>-0.33</v>
      </c>
      <c r="BF45" s="64">
        <f t="shared" si="15"/>
        <v>-0.67</v>
      </c>
      <c r="BG45" s="64">
        <f t="shared" si="16"/>
        <v>0.55948230941241983</v>
      </c>
      <c r="BH45">
        <v>1</v>
      </c>
      <c r="BI45">
        <v>0.67</v>
      </c>
      <c r="BJ45">
        <v>-0.33</v>
      </c>
      <c r="BK45">
        <v>0</v>
      </c>
      <c r="BL45">
        <v>1</v>
      </c>
      <c r="BM45">
        <v>0</v>
      </c>
      <c r="BN45">
        <v>-0.33</v>
      </c>
      <c r="BO45">
        <v>0.33</v>
      </c>
      <c r="BP45">
        <v>0</v>
      </c>
      <c r="BQ45">
        <v>0</v>
      </c>
      <c r="BR45">
        <v>0</v>
      </c>
      <c r="BS45">
        <v>0.33</v>
      </c>
      <c r="BT45" s="64">
        <f t="shared" si="17"/>
        <v>0</v>
      </c>
      <c r="BU45" s="64">
        <f t="shared" si="18"/>
        <v>0.45631179531703386</v>
      </c>
      <c r="BV45" s="51">
        <v>-0.95234152780457193</v>
      </c>
      <c r="BW45" s="61">
        <f t="shared" si="19"/>
        <v>0.22508300309770649</v>
      </c>
      <c r="BX45" s="52">
        <v>-0.47392689057681969</v>
      </c>
      <c r="BY45" s="61">
        <f t="shared" si="20"/>
        <v>0.61842609464735143</v>
      </c>
      <c r="CA45">
        <v>-0.33</v>
      </c>
      <c r="CB45">
        <v>0.33</v>
      </c>
      <c r="CC45">
        <v>0</v>
      </c>
      <c r="CD45">
        <v>-1</v>
      </c>
      <c r="CE45">
        <v>-0.33</v>
      </c>
      <c r="CF45">
        <v>0</v>
      </c>
      <c r="CG45">
        <v>-1</v>
      </c>
      <c r="CH45" s="64">
        <f t="shared" si="21"/>
        <v>-0.33</v>
      </c>
      <c r="CI45" s="64">
        <f t="shared" si="22"/>
        <v>0.50845236701564234</v>
      </c>
      <c r="CJ45">
        <f t="shared" si="29"/>
        <v>0</v>
      </c>
      <c r="CK45">
        <v>-0.67</v>
      </c>
      <c r="CL45">
        <v>0</v>
      </c>
      <c r="CM45">
        <v>0.33</v>
      </c>
      <c r="CN45">
        <v>0</v>
      </c>
      <c r="CO45">
        <v>0</v>
      </c>
      <c r="CP45">
        <v>0.33</v>
      </c>
      <c r="CQ45">
        <v>0</v>
      </c>
      <c r="CR45" s="64">
        <f t="shared" si="23"/>
        <v>0</v>
      </c>
      <c r="CS45" s="64">
        <f t="shared" si="24"/>
        <v>0.33333809520408214</v>
      </c>
      <c r="CT45">
        <f t="shared" si="25"/>
        <v>2.0099712863295771</v>
      </c>
      <c r="CU45">
        <v>0.33</v>
      </c>
      <c r="CV45">
        <v>0.67</v>
      </c>
      <c r="CW45">
        <v>0</v>
      </c>
      <c r="CX45">
        <v>0</v>
      </c>
      <c r="CY45">
        <v>0.67</v>
      </c>
      <c r="CZ45">
        <v>0.33</v>
      </c>
      <c r="DA45">
        <v>0</v>
      </c>
      <c r="DB45" s="64">
        <f t="shared" si="26"/>
        <v>0.33</v>
      </c>
      <c r="DC45" s="64">
        <f t="shared" si="27"/>
        <v>0.3011565010011209</v>
      </c>
      <c r="DD45">
        <f t="shared" si="28"/>
        <v>1.0957757807086879</v>
      </c>
    </row>
    <row r="46" spans="1:108">
      <c r="A46" t="s">
        <v>270</v>
      </c>
      <c r="B46" s="55">
        <f t="shared" si="31"/>
        <v>-0.5435989999999995</v>
      </c>
      <c r="C46" s="55">
        <f t="shared" si="1"/>
        <v>-0.59846099999999947</v>
      </c>
      <c r="D46" s="51">
        <v>-1.0524702635634644</v>
      </c>
      <c r="E46" s="55">
        <f t="shared" si="2"/>
        <v>-1</v>
      </c>
      <c r="F46" s="55">
        <f t="shared" si="3"/>
        <v>-1</v>
      </c>
      <c r="G46" s="55">
        <f t="shared" si="4"/>
        <v>1</v>
      </c>
      <c r="H46" s="51">
        <f t="shared" si="5"/>
        <v>0.45400926356346494</v>
      </c>
      <c r="I46" s="10">
        <f t="shared" si="6"/>
        <v>-2</v>
      </c>
      <c r="J46" s="54">
        <f t="shared" si="7"/>
        <v>-0.13383119999999987</v>
      </c>
      <c r="K46" s="52">
        <v>-0.26673721987968463</v>
      </c>
      <c r="L46" s="55">
        <f t="shared" si="8"/>
        <v>0</v>
      </c>
      <c r="M46" s="55">
        <f t="shared" si="9"/>
        <v>0</v>
      </c>
      <c r="N46" s="55">
        <f t="shared" si="10"/>
        <v>1</v>
      </c>
      <c r="O46" s="55">
        <f t="shared" si="11"/>
        <v>-0.55926330000000002</v>
      </c>
      <c r="P46">
        <v>0.78</v>
      </c>
      <c r="Q46">
        <v>3</v>
      </c>
      <c r="R46">
        <v>3.9</v>
      </c>
      <c r="S46">
        <v>0.31</v>
      </c>
      <c r="T46">
        <v>-2.64</v>
      </c>
      <c r="U46">
        <v>0.81</v>
      </c>
      <c r="V46">
        <v>1.39</v>
      </c>
      <c r="W46">
        <v>0.3</v>
      </c>
      <c r="X46">
        <v>0.43</v>
      </c>
      <c r="Y46">
        <v>0.45</v>
      </c>
      <c r="Z46">
        <v>1.1399999999999999</v>
      </c>
      <c r="AA46">
        <v>2.67</v>
      </c>
      <c r="AD46" t="s">
        <v>270</v>
      </c>
      <c r="AE46">
        <v>-0.33</v>
      </c>
      <c r="AF46">
        <v>-1</v>
      </c>
      <c r="AG46">
        <v>-1</v>
      </c>
      <c r="AH46">
        <v>-0.33</v>
      </c>
      <c r="AI46">
        <v>0</v>
      </c>
      <c r="AJ46">
        <v>-0.67</v>
      </c>
      <c r="AK46">
        <v>-0.67</v>
      </c>
      <c r="AL46">
        <v>0</v>
      </c>
      <c r="AM46">
        <v>-1</v>
      </c>
      <c r="AN46">
        <v>-1</v>
      </c>
      <c r="AO46">
        <v>0</v>
      </c>
      <c r="AP46">
        <v>0.33</v>
      </c>
      <c r="AQ46" s="64">
        <f t="shared" si="12"/>
        <v>-0.5</v>
      </c>
      <c r="AR46" s="64">
        <f t="shared" si="13"/>
        <v>0.48104290112969428</v>
      </c>
      <c r="AS46" s="61">
        <f t="shared" si="30"/>
        <v>5.9263300000000019E-2</v>
      </c>
      <c r="AT46">
        <v>-1</v>
      </c>
      <c r="AU46">
        <v>-0.33</v>
      </c>
      <c r="AV46">
        <v>0</v>
      </c>
      <c r="AW46">
        <v>-0.67</v>
      </c>
      <c r="AX46">
        <v>0.33</v>
      </c>
      <c r="AY46">
        <v>-0.33</v>
      </c>
      <c r="AZ46">
        <v>0</v>
      </c>
      <c r="BA46">
        <v>-1</v>
      </c>
      <c r="BB46">
        <v>-0.67</v>
      </c>
      <c r="BC46">
        <v>-1</v>
      </c>
      <c r="BD46">
        <v>-0.67</v>
      </c>
      <c r="BE46">
        <v>0</v>
      </c>
      <c r="BF46" s="64">
        <f t="shared" si="15"/>
        <v>-0.5</v>
      </c>
      <c r="BG46" s="64">
        <f t="shared" si="16"/>
        <v>0.45697622774852603</v>
      </c>
      <c r="BH46">
        <v>0.33</v>
      </c>
      <c r="BI46">
        <v>1</v>
      </c>
      <c r="BJ46">
        <v>0</v>
      </c>
      <c r="BK46">
        <v>-0.67</v>
      </c>
      <c r="BL46">
        <v>0.67</v>
      </c>
      <c r="BM46">
        <v>0</v>
      </c>
      <c r="BN46">
        <v>0.67</v>
      </c>
      <c r="BO46">
        <v>0.67</v>
      </c>
      <c r="BP46">
        <v>-0.33</v>
      </c>
      <c r="BQ46">
        <v>0.33</v>
      </c>
      <c r="BR46">
        <v>0</v>
      </c>
      <c r="BS46">
        <v>-0.33</v>
      </c>
      <c r="BT46" s="64">
        <f t="shared" si="17"/>
        <v>0.17</v>
      </c>
      <c r="BU46" s="64">
        <f t="shared" si="18"/>
        <v>0.50225853538156673</v>
      </c>
      <c r="BV46" s="51">
        <v>-1.0524702635634644</v>
      </c>
      <c r="BW46" s="61">
        <f t="shared" si="19"/>
        <v>0.94567028600724168</v>
      </c>
      <c r="BX46" s="52">
        <v>-0.26673721987968463</v>
      </c>
      <c r="BY46" s="61">
        <f t="shared" si="20"/>
        <v>0.27710843057021245</v>
      </c>
      <c r="CA46">
        <v>-1</v>
      </c>
      <c r="CB46">
        <v>-0.67</v>
      </c>
      <c r="CC46">
        <v>0</v>
      </c>
      <c r="CD46">
        <v>-0.67</v>
      </c>
      <c r="CE46">
        <v>-0.67</v>
      </c>
      <c r="CF46">
        <v>-1</v>
      </c>
      <c r="CG46">
        <v>-1</v>
      </c>
      <c r="CH46" s="64">
        <f t="shared" si="21"/>
        <v>-0.67</v>
      </c>
      <c r="CI46" s="64">
        <f t="shared" si="22"/>
        <v>0.35612999231821452</v>
      </c>
      <c r="CJ46">
        <f t="shared" si="29"/>
        <v>-0.47735378560337355</v>
      </c>
      <c r="CK46">
        <v>-0.33</v>
      </c>
      <c r="CL46">
        <v>1</v>
      </c>
      <c r="CM46">
        <v>0</v>
      </c>
      <c r="CN46">
        <v>-1</v>
      </c>
      <c r="CO46">
        <v>0.67</v>
      </c>
      <c r="CP46">
        <v>0</v>
      </c>
      <c r="CQ46">
        <v>-0.33</v>
      </c>
      <c r="CR46" s="64">
        <f t="shared" si="23"/>
        <v>0</v>
      </c>
      <c r="CS46" s="64">
        <f t="shared" si="24"/>
        <v>0.66666904761479606</v>
      </c>
      <c r="CT46">
        <f t="shared" si="25"/>
        <v>0.74999732144292064</v>
      </c>
      <c r="CU46">
        <v>0</v>
      </c>
      <c r="CV46">
        <v>0</v>
      </c>
      <c r="CW46">
        <v>-0.33</v>
      </c>
      <c r="CX46">
        <v>0</v>
      </c>
      <c r="CY46">
        <v>0.67</v>
      </c>
      <c r="CZ46">
        <v>0.67</v>
      </c>
      <c r="DA46">
        <v>0.33</v>
      </c>
      <c r="DB46" s="64">
        <f t="shared" si="26"/>
        <v>0</v>
      </c>
      <c r="DC46" s="64">
        <f t="shared" si="27"/>
        <v>0.37839259028283362</v>
      </c>
      <c r="DD46">
        <f t="shared" si="28"/>
        <v>-0.44926883973317683</v>
      </c>
    </row>
    <row r="47" spans="1:108">
      <c r="A47" s="2" t="s">
        <v>271</v>
      </c>
      <c r="B47" s="55">
        <f t="shared" si="31"/>
        <v>0.63801200000000002</v>
      </c>
      <c r="C47" s="55">
        <f t="shared" si="1"/>
        <v>0.57432399999999983</v>
      </c>
      <c r="D47" s="51">
        <v>-0.87412125078512393</v>
      </c>
      <c r="E47" s="55">
        <f t="shared" si="2"/>
        <v>-1</v>
      </c>
      <c r="F47" s="55">
        <f t="shared" si="3"/>
        <v>1</v>
      </c>
      <c r="G47" s="55">
        <f t="shared" si="4"/>
        <v>-1</v>
      </c>
      <c r="H47" s="51">
        <f t="shared" si="5"/>
        <v>1.4484452507851238</v>
      </c>
      <c r="I47" s="10">
        <f t="shared" si="6"/>
        <v>2</v>
      </c>
      <c r="J47" s="54">
        <f t="shared" si="7"/>
        <v>6.8432500000000035E-2</v>
      </c>
      <c r="K47" s="52">
        <v>-0.23413613379358442</v>
      </c>
      <c r="L47" s="55">
        <f t="shared" si="8"/>
        <v>0</v>
      </c>
      <c r="M47" s="55">
        <f t="shared" si="9"/>
        <v>0</v>
      </c>
      <c r="N47" s="55">
        <f t="shared" si="10"/>
        <v>1</v>
      </c>
      <c r="O47" s="55">
        <f t="shared" si="11"/>
        <v>0.51840679999999995</v>
      </c>
      <c r="P47">
        <v>1.37</v>
      </c>
      <c r="Q47">
        <v>1.69</v>
      </c>
      <c r="R47">
        <v>1.84</v>
      </c>
      <c r="S47">
        <v>0.02</v>
      </c>
      <c r="T47">
        <v>-0.92</v>
      </c>
      <c r="U47">
        <v>0.32</v>
      </c>
      <c r="V47">
        <v>7.0000000000000007E-2</v>
      </c>
      <c r="W47">
        <v>0.24</v>
      </c>
      <c r="X47">
        <v>0.08</v>
      </c>
      <c r="Y47">
        <v>0.12</v>
      </c>
      <c r="Z47">
        <v>1.6</v>
      </c>
      <c r="AA47">
        <v>0.48</v>
      </c>
      <c r="AD47" t="s">
        <v>271</v>
      </c>
      <c r="AE47">
        <v>-0.33</v>
      </c>
      <c r="AF47">
        <v>-0.67</v>
      </c>
      <c r="AG47">
        <v>0</v>
      </c>
      <c r="AH47">
        <v>-1</v>
      </c>
      <c r="AI47">
        <v>-1</v>
      </c>
      <c r="AJ47">
        <v>0</v>
      </c>
      <c r="AK47">
        <v>0</v>
      </c>
      <c r="AL47">
        <v>-1</v>
      </c>
      <c r="AM47">
        <v>-0.67</v>
      </c>
      <c r="AN47">
        <v>-0.67</v>
      </c>
      <c r="AO47">
        <v>-1</v>
      </c>
      <c r="AP47">
        <v>-1</v>
      </c>
      <c r="AQ47" s="64">
        <f t="shared" si="12"/>
        <v>-0.67</v>
      </c>
      <c r="AR47" s="64">
        <f t="shared" si="13"/>
        <v>0.42275790048707845</v>
      </c>
      <c r="AS47" s="61">
        <f t="shared" si="30"/>
        <v>-1.1884068000000001</v>
      </c>
      <c r="AT47">
        <v>-0.67</v>
      </c>
      <c r="AU47">
        <v>0</v>
      </c>
      <c r="AV47">
        <v>0.33</v>
      </c>
      <c r="AW47">
        <v>0</v>
      </c>
      <c r="AX47">
        <v>-1</v>
      </c>
      <c r="AY47">
        <v>-0.33</v>
      </c>
      <c r="AZ47">
        <v>-0.67</v>
      </c>
      <c r="BA47">
        <v>0</v>
      </c>
      <c r="BB47">
        <v>0</v>
      </c>
      <c r="BC47">
        <v>-1</v>
      </c>
      <c r="BD47">
        <v>-0.33</v>
      </c>
      <c r="BE47">
        <v>0</v>
      </c>
      <c r="BF47" s="64">
        <f t="shared" si="15"/>
        <v>-0.17</v>
      </c>
      <c r="BG47" s="64">
        <f t="shared" si="16"/>
        <v>0.43714899339269031</v>
      </c>
      <c r="BH47">
        <v>0</v>
      </c>
      <c r="BI47">
        <v>1</v>
      </c>
      <c r="BJ47">
        <v>0.33</v>
      </c>
      <c r="BK47">
        <v>0.67</v>
      </c>
      <c r="BL47">
        <v>-0.67</v>
      </c>
      <c r="BM47">
        <v>-0.33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 s="64">
        <f t="shared" si="17"/>
        <v>0</v>
      </c>
      <c r="BU47" s="64">
        <f t="shared" si="18"/>
        <v>0.42982730852228923</v>
      </c>
      <c r="BV47" s="51">
        <v>-0.87412125078512393</v>
      </c>
      <c r="BW47" s="61">
        <f t="shared" si="19"/>
        <v>3.369171527173914</v>
      </c>
      <c r="BX47" s="52">
        <v>-0.23413613379358442</v>
      </c>
      <c r="BY47" s="61">
        <f t="shared" si="20"/>
        <v>0.69798593831289291</v>
      </c>
      <c r="CA47">
        <v>-0.33</v>
      </c>
      <c r="CB47">
        <v>0</v>
      </c>
      <c r="CC47">
        <v>0</v>
      </c>
      <c r="CD47">
        <v>-0.67</v>
      </c>
      <c r="CE47">
        <v>-0.67</v>
      </c>
      <c r="CF47">
        <v>-0.33</v>
      </c>
      <c r="CG47">
        <v>-0.33</v>
      </c>
      <c r="CH47" s="64">
        <f t="shared" si="21"/>
        <v>-0.33</v>
      </c>
      <c r="CI47" s="64">
        <f t="shared" si="22"/>
        <v>0.27353941128073211</v>
      </c>
      <c r="CJ47">
        <f t="shared" si="29"/>
        <v>1.2429653131448022</v>
      </c>
      <c r="CK47">
        <v>0</v>
      </c>
      <c r="CL47">
        <v>0.33</v>
      </c>
      <c r="CM47">
        <v>-0.67</v>
      </c>
      <c r="CN47">
        <v>-1</v>
      </c>
      <c r="CO47">
        <v>-0.33</v>
      </c>
      <c r="CP47">
        <v>-1</v>
      </c>
      <c r="CQ47">
        <v>-0.33</v>
      </c>
      <c r="CR47" s="64">
        <f t="shared" si="23"/>
        <v>-0.33</v>
      </c>
      <c r="CS47" s="64">
        <f t="shared" si="24"/>
        <v>0.49831143446070525</v>
      </c>
      <c r="CT47">
        <f t="shared" si="25"/>
        <v>-0.32108434391668955</v>
      </c>
      <c r="CU47">
        <v>0</v>
      </c>
      <c r="CV47">
        <v>0.67</v>
      </c>
      <c r="CW47">
        <v>0</v>
      </c>
      <c r="CX47">
        <v>0</v>
      </c>
      <c r="CY47">
        <v>0</v>
      </c>
      <c r="CZ47">
        <v>-0.67</v>
      </c>
      <c r="DA47">
        <v>0</v>
      </c>
      <c r="DB47" s="64">
        <f t="shared" si="26"/>
        <v>0</v>
      </c>
      <c r="DC47" s="64">
        <f t="shared" si="27"/>
        <v>0.38682468035704931</v>
      </c>
      <c r="DD47">
        <f t="shared" si="28"/>
        <v>0</v>
      </c>
    </row>
    <row r="48" spans="1:108">
      <c r="A48" t="s">
        <v>272</v>
      </c>
      <c r="B48" s="55">
        <f t="shared" si="31"/>
        <v>9.5658999999999939E-2</v>
      </c>
      <c r="C48" s="55">
        <f t="shared" si="1"/>
        <v>5.1562999999999803E-2</v>
      </c>
      <c r="D48" s="51">
        <v>-0.17826378198706208</v>
      </c>
      <c r="E48" s="55">
        <f t="shared" si="2"/>
        <v>0</v>
      </c>
      <c r="F48" s="55">
        <f t="shared" si="3"/>
        <v>0</v>
      </c>
      <c r="G48" s="55">
        <f t="shared" si="4"/>
        <v>1</v>
      </c>
      <c r="H48" s="51">
        <f t="shared" si="5"/>
        <v>0.22982678198706188</v>
      </c>
      <c r="I48" s="10">
        <f t="shared" si="6"/>
        <v>0</v>
      </c>
      <c r="J48" s="54">
        <f t="shared" si="7"/>
        <v>9.6762600000000115E-2</v>
      </c>
      <c r="K48" s="52">
        <v>-5.942986553262266E-2</v>
      </c>
      <c r="L48" s="55">
        <f t="shared" si="8"/>
        <v>0</v>
      </c>
      <c r="M48" s="55">
        <f t="shared" si="9"/>
        <v>0</v>
      </c>
      <c r="N48" s="55">
        <f t="shared" si="10"/>
        <v>1</v>
      </c>
      <c r="O48" s="55">
        <f t="shared" si="11"/>
        <v>0.38862260000000004</v>
      </c>
      <c r="P48">
        <v>1.62</v>
      </c>
      <c r="Q48">
        <v>2.74</v>
      </c>
      <c r="R48">
        <v>3.42</v>
      </c>
      <c r="S48">
        <v>0.21</v>
      </c>
      <c r="T48">
        <v>0.53</v>
      </c>
      <c r="U48">
        <v>0.72</v>
      </c>
      <c r="V48">
        <v>1.35</v>
      </c>
      <c r="W48">
        <v>0.66</v>
      </c>
      <c r="X48">
        <v>0.1</v>
      </c>
      <c r="Y48">
        <v>0.12</v>
      </c>
      <c r="Z48">
        <v>1.25</v>
      </c>
      <c r="AA48">
        <v>0.56000000000000005</v>
      </c>
      <c r="AD48" t="s">
        <v>272</v>
      </c>
      <c r="AE48">
        <v>-0.33</v>
      </c>
      <c r="AF48">
        <v>-1</v>
      </c>
      <c r="AG48">
        <v>0.33</v>
      </c>
      <c r="AH48">
        <v>-0.33</v>
      </c>
      <c r="AI48">
        <v>0.67</v>
      </c>
      <c r="AJ48">
        <v>0</v>
      </c>
      <c r="AK48">
        <v>0</v>
      </c>
      <c r="AL48">
        <v>0</v>
      </c>
      <c r="AM48">
        <v>0.33</v>
      </c>
      <c r="AN48">
        <v>0.33</v>
      </c>
      <c r="AO48">
        <v>0</v>
      </c>
      <c r="AP48">
        <v>0</v>
      </c>
      <c r="AQ48" s="64">
        <f t="shared" si="12"/>
        <v>0</v>
      </c>
      <c r="AR48" s="64">
        <f t="shared" si="13"/>
        <v>0.42569728894859293</v>
      </c>
      <c r="AS48" s="61">
        <f t="shared" si="30"/>
        <v>-0.38862260000000004</v>
      </c>
      <c r="AT48">
        <v>0</v>
      </c>
      <c r="AU48">
        <v>0</v>
      </c>
      <c r="AV48">
        <v>0.33</v>
      </c>
      <c r="AW48">
        <v>0.33</v>
      </c>
      <c r="AX48">
        <v>-0.67</v>
      </c>
      <c r="AY48">
        <v>0</v>
      </c>
      <c r="AZ48">
        <v>0</v>
      </c>
      <c r="BA48">
        <v>0.67</v>
      </c>
      <c r="BB48">
        <v>0</v>
      </c>
      <c r="BC48">
        <v>0.33</v>
      </c>
      <c r="BD48">
        <v>1</v>
      </c>
      <c r="BE48">
        <v>0.33</v>
      </c>
      <c r="BF48" s="64">
        <f t="shared" si="15"/>
        <v>0.17</v>
      </c>
      <c r="BG48" s="64">
        <f t="shared" si="16"/>
        <v>0.41394627085107938</v>
      </c>
      <c r="BH48">
        <v>0</v>
      </c>
      <c r="BI48">
        <v>1</v>
      </c>
      <c r="BJ48">
        <v>-0.33</v>
      </c>
      <c r="BK48">
        <v>-0.33</v>
      </c>
      <c r="BL48">
        <v>-0.33</v>
      </c>
      <c r="BM48">
        <v>-0.67</v>
      </c>
      <c r="BN48">
        <v>-0.67</v>
      </c>
      <c r="BO48">
        <v>0</v>
      </c>
      <c r="BP48">
        <v>0</v>
      </c>
      <c r="BQ48">
        <v>0.33</v>
      </c>
      <c r="BR48">
        <v>-0.33</v>
      </c>
      <c r="BS48">
        <v>0.33</v>
      </c>
      <c r="BT48" s="64">
        <f t="shared" si="17"/>
        <v>-0.17</v>
      </c>
      <c r="BU48" s="64">
        <f t="shared" si="18"/>
        <v>0.47365759273077762</v>
      </c>
      <c r="BV48" s="51">
        <v>-0.17826378198706208</v>
      </c>
      <c r="BW48" s="61">
        <f t="shared" si="19"/>
        <v>0.52499789909778483</v>
      </c>
      <c r="BX48" s="52">
        <v>-5.942986553262266E-2</v>
      </c>
      <c r="BY48" s="61">
        <f t="shared" si="20"/>
        <v>0.35194183338121154</v>
      </c>
      <c r="CA48">
        <v>0.33</v>
      </c>
      <c r="CB48">
        <v>0.33</v>
      </c>
      <c r="CC48">
        <v>0.33</v>
      </c>
      <c r="CD48">
        <v>-0.33</v>
      </c>
      <c r="CE48">
        <v>-0.33</v>
      </c>
      <c r="CF48">
        <v>0.33</v>
      </c>
      <c r="CG48">
        <v>-0.33</v>
      </c>
      <c r="CH48" s="64">
        <f t="shared" si="21"/>
        <v>0.33</v>
      </c>
      <c r="CI48" s="64">
        <f t="shared" si="22"/>
        <v>0.35278483932440019</v>
      </c>
      <c r="CJ48">
        <f t="shared" si="29"/>
        <v>0.93541434669348533</v>
      </c>
      <c r="CK48">
        <v>-0.33</v>
      </c>
      <c r="CL48">
        <v>0.67</v>
      </c>
      <c r="CM48">
        <v>0.67</v>
      </c>
      <c r="CN48">
        <v>0</v>
      </c>
      <c r="CO48">
        <v>0.33</v>
      </c>
      <c r="CP48">
        <v>0.33</v>
      </c>
      <c r="CQ48">
        <v>0.67</v>
      </c>
      <c r="CR48" s="64">
        <f t="shared" si="23"/>
        <v>0.33</v>
      </c>
      <c r="CS48" s="64">
        <f t="shared" si="24"/>
        <v>0.38539404695528373</v>
      </c>
      <c r="CT48">
        <f t="shared" si="25"/>
        <v>0.41515950042311989</v>
      </c>
      <c r="CU48">
        <v>-0.33</v>
      </c>
      <c r="CV48">
        <v>-0.33</v>
      </c>
      <c r="CW48">
        <v>0</v>
      </c>
      <c r="CX48">
        <v>-0.33</v>
      </c>
      <c r="CY48">
        <v>0.33</v>
      </c>
      <c r="CZ48">
        <v>-0.33</v>
      </c>
      <c r="DA48">
        <v>0</v>
      </c>
      <c r="DB48" s="64">
        <f t="shared" si="26"/>
        <v>-0.33</v>
      </c>
      <c r="DC48" s="64">
        <f t="shared" si="27"/>
        <v>0.2596426115149163</v>
      </c>
      <c r="DD48">
        <f t="shared" si="28"/>
        <v>-0.61623166962641684</v>
      </c>
    </row>
    <row r="49" spans="1:108">
      <c r="A49" s="2" t="s">
        <v>273</v>
      </c>
      <c r="B49" s="55">
        <f t="shared" si="31"/>
        <v>0.22646799999999989</v>
      </c>
      <c r="C49" s="55">
        <f t="shared" si="1"/>
        <v>0.33023799999999981</v>
      </c>
      <c r="D49" s="51">
        <v>-0.75158754095040647</v>
      </c>
      <c r="E49" s="55">
        <f t="shared" si="2"/>
        <v>-1</v>
      </c>
      <c r="F49" s="55">
        <f t="shared" si="3"/>
        <v>1</v>
      </c>
      <c r="G49" s="55">
        <f t="shared" si="4"/>
        <v>-1</v>
      </c>
      <c r="H49" s="51">
        <f t="shared" si="5"/>
        <v>1.0818255409504063</v>
      </c>
      <c r="I49" s="10">
        <f t="shared" si="6"/>
        <v>0</v>
      </c>
      <c r="J49" s="54">
        <f t="shared" si="7"/>
        <v>-2.4514000000000896E-3</v>
      </c>
      <c r="K49" s="52">
        <v>0.18232161282747864</v>
      </c>
      <c r="L49" s="55">
        <f t="shared" si="8"/>
        <v>0</v>
      </c>
      <c r="M49" s="55">
        <f t="shared" si="9"/>
        <v>0</v>
      </c>
      <c r="N49" s="55">
        <f t="shared" si="10"/>
        <v>1</v>
      </c>
      <c r="O49" s="55">
        <f t="shared" si="11"/>
        <v>0.45559390000000011</v>
      </c>
      <c r="P49">
        <v>0.28000000000000003</v>
      </c>
      <c r="Q49">
        <v>1.1000000000000001</v>
      </c>
      <c r="R49">
        <v>1.05</v>
      </c>
      <c r="S49">
        <v>0.15</v>
      </c>
      <c r="T49">
        <v>0.33</v>
      </c>
      <c r="U49">
        <v>0.34</v>
      </c>
      <c r="V49">
        <v>0.93</v>
      </c>
      <c r="W49">
        <v>0.17</v>
      </c>
      <c r="X49">
        <v>0.09</v>
      </c>
      <c r="Y49">
        <v>0.13</v>
      </c>
      <c r="Z49">
        <v>1.84</v>
      </c>
      <c r="AA49">
        <v>0.69</v>
      </c>
      <c r="AD49" t="s">
        <v>273</v>
      </c>
      <c r="AE49">
        <v>-0.33</v>
      </c>
      <c r="AF49">
        <v>-0.67</v>
      </c>
      <c r="AG49">
        <v>-0.33</v>
      </c>
      <c r="AH49">
        <v>-0.67</v>
      </c>
      <c r="AI49">
        <v>-0.33</v>
      </c>
      <c r="AJ49">
        <v>0</v>
      </c>
      <c r="AK49">
        <v>0</v>
      </c>
      <c r="AL49">
        <v>0.33</v>
      </c>
      <c r="AM49">
        <v>-0.33</v>
      </c>
      <c r="AN49">
        <v>-0.33</v>
      </c>
      <c r="AO49">
        <v>0.33</v>
      </c>
      <c r="AP49">
        <v>0.33</v>
      </c>
      <c r="AQ49" s="64">
        <f t="shared" si="12"/>
        <v>-0.33</v>
      </c>
      <c r="AR49" s="64">
        <f t="shared" si="13"/>
        <v>0.36126880783587106</v>
      </c>
      <c r="AS49" s="61">
        <f t="shared" si="30"/>
        <v>-0.78559390000000007</v>
      </c>
      <c r="AT49">
        <v>0.33</v>
      </c>
      <c r="AU49">
        <v>-1</v>
      </c>
      <c r="AV49">
        <v>0.33</v>
      </c>
      <c r="AW49">
        <v>-0.33</v>
      </c>
      <c r="AX49">
        <v>0</v>
      </c>
      <c r="AY49">
        <v>0</v>
      </c>
      <c r="AZ49">
        <v>0</v>
      </c>
      <c r="BA49">
        <v>0</v>
      </c>
      <c r="BB49">
        <v>-0.33</v>
      </c>
      <c r="BC49">
        <v>-0.67</v>
      </c>
      <c r="BD49">
        <v>0</v>
      </c>
      <c r="BE49">
        <v>0.33</v>
      </c>
      <c r="BF49" s="64">
        <f t="shared" si="15"/>
        <v>0</v>
      </c>
      <c r="BG49" s="64">
        <f t="shared" si="16"/>
        <v>0.40940829438978338</v>
      </c>
      <c r="BH49">
        <v>0.33</v>
      </c>
      <c r="BI49">
        <v>1</v>
      </c>
      <c r="BJ49">
        <v>0.33</v>
      </c>
      <c r="BK49">
        <v>0</v>
      </c>
      <c r="BL49">
        <v>0.67</v>
      </c>
      <c r="BM49">
        <v>0.33</v>
      </c>
      <c r="BN49">
        <v>0.33</v>
      </c>
      <c r="BO49">
        <v>0</v>
      </c>
      <c r="BP49">
        <v>0</v>
      </c>
      <c r="BQ49">
        <v>0.33</v>
      </c>
      <c r="BR49">
        <v>-0.33</v>
      </c>
      <c r="BS49">
        <v>0</v>
      </c>
      <c r="BT49" s="64">
        <f t="shared" si="17"/>
        <v>0.33</v>
      </c>
      <c r="BU49" s="64">
        <f t="shared" si="18"/>
        <v>0.35126934326119541</v>
      </c>
      <c r="BV49" s="51">
        <v>-0.75158754095040647</v>
      </c>
      <c r="BW49" s="61">
        <f t="shared" si="19"/>
        <v>2.8927197335545709</v>
      </c>
      <c r="BX49" s="52">
        <v>0.18232161282747864</v>
      </c>
      <c r="BY49" s="61">
        <f t="shared" si="20"/>
        <v>-0.48581160712984706</v>
      </c>
      <c r="CA49">
        <v>0.33</v>
      </c>
      <c r="CB49">
        <v>-0.33</v>
      </c>
      <c r="CC49">
        <v>-0.33</v>
      </c>
      <c r="CD49">
        <v>0</v>
      </c>
      <c r="CE49">
        <v>-0.33</v>
      </c>
      <c r="CF49">
        <v>0</v>
      </c>
      <c r="CG49">
        <v>0.33</v>
      </c>
      <c r="CH49" s="64">
        <f t="shared" si="21"/>
        <v>0</v>
      </c>
      <c r="CI49" s="64">
        <f t="shared" si="22"/>
        <v>0.29691268557800438</v>
      </c>
      <c r="CJ49">
        <f t="shared" si="29"/>
        <v>1.1114378604524224</v>
      </c>
      <c r="CK49">
        <v>0.67</v>
      </c>
      <c r="CL49">
        <v>0.33</v>
      </c>
      <c r="CM49">
        <v>0.33</v>
      </c>
      <c r="CN49">
        <v>0</v>
      </c>
      <c r="CO49">
        <v>0</v>
      </c>
      <c r="CP49">
        <v>0.33</v>
      </c>
      <c r="CQ49">
        <v>0.67</v>
      </c>
      <c r="CR49" s="64">
        <f t="shared" si="23"/>
        <v>0.33</v>
      </c>
      <c r="CS49" s="64">
        <f t="shared" si="24"/>
        <v>0.27353941128073211</v>
      </c>
      <c r="CT49">
        <f t="shared" si="25"/>
        <v>1.2064075098170139</v>
      </c>
      <c r="CU49">
        <v>-0.33</v>
      </c>
      <c r="CV49">
        <v>-0.33</v>
      </c>
      <c r="CW49">
        <v>-0.33</v>
      </c>
      <c r="CX49">
        <v>0</v>
      </c>
      <c r="CY49">
        <v>0</v>
      </c>
      <c r="CZ49">
        <v>0</v>
      </c>
      <c r="DA49">
        <v>-0.33</v>
      </c>
      <c r="DB49" s="64">
        <f t="shared" si="26"/>
        <v>-0.33</v>
      </c>
      <c r="DC49" s="64">
        <f t="shared" si="27"/>
        <v>0.1763924196622001</v>
      </c>
      <c r="DD49">
        <f t="shared" si="28"/>
        <v>-3.7416573867739413</v>
      </c>
    </row>
    <row r="50" spans="1:108">
      <c r="A50" t="s">
        <v>274</v>
      </c>
      <c r="B50" s="55">
        <f t="shared" si="31"/>
        <v>0.50701099999999977</v>
      </c>
      <c r="C50" s="55">
        <f t="shared" si="1"/>
        <v>0.63628899999999977</v>
      </c>
      <c r="D50" s="51">
        <v>0.11742497973096211</v>
      </c>
      <c r="E50" s="55">
        <f t="shared" si="2"/>
        <v>0</v>
      </c>
      <c r="F50" s="55">
        <f t="shared" si="3"/>
        <v>1</v>
      </c>
      <c r="G50" s="55">
        <f t="shared" si="4"/>
        <v>0</v>
      </c>
      <c r="H50" s="51">
        <f t="shared" si="5"/>
        <v>0.51886402026903766</v>
      </c>
      <c r="I50" s="10">
        <f t="shared" si="6"/>
        <v>2</v>
      </c>
      <c r="J50" s="54">
        <f t="shared" si="7"/>
        <v>1.3396899999999975E-2</v>
      </c>
      <c r="K50" s="52">
        <v>-0.20519904973137026</v>
      </c>
      <c r="L50" s="55">
        <f t="shared" si="8"/>
        <v>0</v>
      </c>
      <c r="M50" s="55">
        <f t="shared" si="9"/>
        <v>0</v>
      </c>
      <c r="N50" s="55">
        <f t="shared" si="10"/>
        <v>1</v>
      </c>
      <c r="O50" s="55">
        <f t="shared" si="11"/>
        <v>0.58071030000000001</v>
      </c>
      <c r="P50">
        <v>-7.0000000000000007E-2</v>
      </c>
      <c r="Q50">
        <v>0.38</v>
      </c>
      <c r="R50">
        <v>0.19</v>
      </c>
      <c r="S50">
        <v>-0.04</v>
      </c>
      <c r="T50">
        <v>0.18</v>
      </c>
      <c r="U50">
        <v>0.14000000000000001</v>
      </c>
      <c r="V50">
        <v>0.13</v>
      </c>
      <c r="W50">
        <v>-0.12</v>
      </c>
      <c r="X50">
        <v>7.0000000000000007E-2</v>
      </c>
      <c r="Y50">
        <v>0.13</v>
      </c>
      <c r="Z50">
        <v>1.72</v>
      </c>
      <c r="AA50">
        <v>0.63</v>
      </c>
      <c r="AD50" t="s">
        <v>274</v>
      </c>
      <c r="AE50">
        <v>0</v>
      </c>
      <c r="AF50">
        <v>-1</v>
      </c>
      <c r="AG50">
        <v>0.33</v>
      </c>
      <c r="AH50">
        <v>0.67</v>
      </c>
      <c r="AI50">
        <v>0.67</v>
      </c>
      <c r="AJ50">
        <v>1</v>
      </c>
      <c r="AK50">
        <v>0.67</v>
      </c>
      <c r="AL50">
        <v>0.33</v>
      </c>
      <c r="AM50">
        <v>0.67</v>
      </c>
      <c r="AN50">
        <v>0.33</v>
      </c>
      <c r="AO50">
        <v>0.33</v>
      </c>
      <c r="AP50">
        <v>0.67</v>
      </c>
      <c r="AQ50" s="64">
        <f t="shared" si="12"/>
        <v>0.5</v>
      </c>
      <c r="AR50" s="64">
        <f t="shared" si="13"/>
        <v>0.51014184005009544</v>
      </c>
      <c r="AS50" s="61">
        <f t="shared" si="30"/>
        <v>-8.0710300000000013E-2</v>
      </c>
      <c r="AT50">
        <v>-0.33</v>
      </c>
      <c r="AU50">
        <v>-0.33</v>
      </c>
      <c r="AV50">
        <v>0.67</v>
      </c>
      <c r="AW50">
        <v>-0.67</v>
      </c>
      <c r="AX50">
        <v>1</v>
      </c>
      <c r="AY50">
        <v>-0.33</v>
      </c>
      <c r="AZ50">
        <v>0.67</v>
      </c>
      <c r="BA50">
        <v>0</v>
      </c>
      <c r="BB50">
        <v>0</v>
      </c>
      <c r="BC50">
        <v>0</v>
      </c>
      <c r="BD50">
        <v>1</v>
      </c>
      <c r="BE50">
        <v>0.33</v>
      </c>
      <c r="BF50" s="64">
        <f t="shared" si="15"/>
        <v>0</v>
      </c>
      <c r="BG50" s="64">
        <f t="shared" si="16"/>
        <v>0.55967726089563119</v>
      </c>
      <c r="BH50">
        <v>0</v>
      </c>
      <c r="BI50">
        <v>0.33</v>
      </c>
      <c r="BJ50">
        <v>-0.67</v>
      </c>
      <c r="BK50">
        <v>-0.67</v>
      </c>
      <c r="BL50">
        <v>-0.33</v>
      </c>
      <c r="BM50">
        <v>-1</v>
      </c>
      <c r="BN50">
        <v>0</v>
      </c>
      <c r="BO50">
        <v>-0.33</v>
      </c>
      <c r="BP50">
        <v>-0.33</v>
      </c>
      <c r="BQ50">
        <v>-0.33</v>
      </c>
      <c r="BR50">
        <v>-0.67</v>
      </c>
      <c r="BS50">
        <v>-0.67</v>
      </c>
      <c r="BT50" s="64">
        <f t="shared" si="17"/>
        <v>-0.33</v>
      </c>
      <c r="BU50" s="64">
        <f t="shared" si="18"/>
        <v>0.37205713963249687</v>
      </c>
      <c r="BV50" s="51">
        <v>0.11742497973096211</v>
      </c>
      <c r="BW50" s="61">
        <f t="shared" si="19"/>
        <v>1.079560101623483</v>
      </c>
      <c r="BX50" s="52">
        <v>-0.20519904973137026</v>
      </c>
      <c r="BY50" s="61">
        <f t="shared" si="20"/>
        <v>0.46922373931340333</v>
      </c>
      <c r="CA50">
        <v>0.33</v>
      </c>
      <c r="CB50">
        <v>0</v>
      </c>
      <c r="CC50">
        <v>0.67</v>
      </c>
      <c r="CD50">
        <v>0</v>
      </c>
      <c r="CE50">
        <v>0.33</v>
      </c>
      <c r="CF50">
        <v>0.67</v>
      </c>
      <c r="CG50">
        <v>-0.33</v>
      </c>
      <c r="CH50" s="64">
        <f t="shared" si="21"/>
        <v>0.33</v>
      </c>
      <c r="CI50" s="64">
        <f t="shared" si="22"/>
        <v>0.37105384027247634</v>
      </c>
      <c r="CJ50">
        <f t="shared" si="29"/>
        <v>-0.4581545359432575</v>
      </c>
      <c r="CK50">
        <v>0.67</v>
      </c>
      <c r="CL50">
        <v>0</v>
      </c>
      <c r="CM50">
        <v>0.67</v>
      </c>
      <c r="CN50">
        <v>0</v>
      </c>
      <c r="CO50">
        <v>-0.33</v>
      </c>
      <c r="CP50">
        <v>0.67</v>
      </c>
      <c r="CQ50">
        <v>0.67</v>
      </c>
      <c r="CR50" s="64">
        <f t="shared" si="23"/>
        <v>0.67</v>
      </c>
      <c r="CS50" s="64">
        <f t="shared" si="24"/>
        <v>0.43119435458801109</v>
      </c>
      <c r="CT50">
        <f t="shared" si="25"/>
        <v>1.5538236826874929</v>
      </c>
      <c r="CU50">
        <v>0</v>
      </c>
      <c r="CV50">
        <v>-0.33</v>
      </c>
      <c r="CW50">
        <v>-0.33</v>
      </c>
      <c r="CX50">
        <v>-0.33</v>
      </c>
      <c r="CY50">
        <v>-0.67</v>
      </c>
      <c r="CZ50">
        <v>0</v>
      </c>
      <c r="DA50">
        <v>-0.67</v>
      </c>
      <c r="DB50" s="64">
        <f t="shared" si="26"/>
        <v>-0.33</v>
      </c>
      <c r="DC50" s="64">
        <f t="shared" si="27"/>
        <v>0.27353941128073211</v>
      </c>
      <c r="DD50">
        <f t="shared" si="28"/>
        <v>0</v>
      </c>
    </row>
    <row r="51" spans="1:108">
      <c r="A51" t="s">
        <v>275</v>
      </c>
      <c r="B51" s="55">
        <f t="shared" si="31"/>
        <v>0.9526349999999999</v>
      </c>
      <c r="C51" s="55">
        <f t="shared" si="1"/>
        <v>0.63003899999999968</v>
      </c>
      <c r="D51" s="51">
        <v>-7.3035109157116793E-2</v>
      </c>
      <c r="E51" s="55">
        <f t="shared" si="2"/>
        <v>0</v>
      </c>
      <c r="F51" s="55">
        <f t="shared" si="3"/>
        <v>1</v>
      </c>
      <c r="G51" s="55">
        <f t="shared" si="4"/>
        <v>0</v>
      </c>
      <c r="H51" s="51">
        <f t="shared" si="5"/>
        <v>0.70307410915711643</v>
      </c>
      <c r="I51" s="10">
        <f t="shared" si="6"/>
        <v>2</v>
      </c>
      <c r="J51" s="54">
        <f t="shared" si="7"/>
        <v>9.3924000000000091E-3</v>
      </c>
      <c r="K51" s="52">
        <v>0.35741862650738243</v>
      </c>
      <c r="L51" s="55">
        <f t="shared" si="8"/>
        <v>1</v>
      </c>
      <c r="M51" s="55">
        <f t="shared" si="9"/>
        <v>0</v>
      </c>
      <c r="N51" s="55">
        <f t="shared" si="10"/>
        <v>0</v>
      </c>
      <c r="O51" s="55">
        <f t="shared" si="11"/>
        <v>0.4971992999999999</v>
      </c>
      <c r="P51">
        <v>3.41</v>
      </c>
      <c r="Q51">
        <v>1.74</v>
      </c>
      <c r="R51">
        <v>2.78</v>
      </c>
      <c r="S51">
        <v>-0.15</v>
      </c>
      <c r="T51">
        <v>-1.04</v>
      </c>
      <c r="U51">
        <v>0.51</v>
      </c>
      <c r="V51">
        <v>-0.67</v>
      </c>
      <c r="W51">
        <v>0.04</v>
      </c>
      <c r="X51">
        <v>7.0000000000000007E-2</v>
      </c>
      <c r="Y51">
        <v>0.11</v>
      </c>
      <c r="Z51">
        <v>1.72</v>
      </c>
      <c r="AA51">
        <v>0.63</v>
      </c>
      <c r="AD51" t="s">
        <v>275</v>
      </c>
      <c r="AE51">
        <v>0.33</v>
      </c>
      <c r="AF51">
        <v>-0.67</v>
      </c>
      <c r="AG51">
        <v>0.33</v>
      </c>
      <c r="AH51">
        <v>1</v>
      </c>
      <c r="AI51">
        <v>-1</v>
      </c>
      <c r="AJ51">
        <v>0.67</v>
      </c>
      <c r="AK51">
        <v>-1</v>
      </c>
      <c r="AL51">
        <v>0.33</v>
      </c>
      <c r="AM51">
        <v>0.33</v>
      </c>
      <c r="AN51">
        <v>-1</v>
      </c>
      <c r="AO51">
        <v>0.33</v>
      </c>
      <c r="AP51">
        <v>0</v>
      </c>
      <c r="AQ51" s="64">
        <f t="shared" si="12"/>
        <v>0.33</v>
      </c>
      <c r="AR51" s="64">
        <f t="shared" si="13"/>
        <v>0.70272790975705191</v>
      </c>
      <c r="AS51" s="61">
        <f t="shared" si="30"/>
        <v>-0.16719929999999988</v>
      </c>
      <c r="AT51">
        <v>0</v>
      </c>
      <c r="AU51">
        <v>-0.33</v>
      </c>
      <c r="AV51">
        <v>0.33</v>
      </c>
      <c r="AW51">
        <v>0.33</v>
      </c>
      <c r="AX51">
        <v>-0.67</v>
      </c>
      <c r="AY51">
        <v>0.33</v>
      </c>
      <c r="AZ51">
        <v>0.33</v>
      </c>
      <c r="BA51">
        <v>0.33</v>
      </c>
      <c r="BB51">
        <v>0.67</v>
      </c>
      <c r="BC51">
        <v>0.33</v>
      </c>
      <c r="BD51">
        <v>1</v>
      </c>
      <c r="BE51">
        <v>0.33</v>
      </c>
      <c r="BF51" s="64">
        <f t="shared" si="15"/>
        <v>0.33</v>
      </c>
      <c r="BG51" s="64">
        <f t="shared" si="16"/>
        <v>0.42947818937812793</v>
      </c>
      <c r="BH51">
        <v>-0.33</v>
      </c>
      <c r="BI51">
        <v>0</v>
      </c>
      <c r="BJ51">
        <v>0.33</v>
      </c>
      <c r="BK51">
        <v>0.67</v>
      </c>
      <c r="BL51">
        <v>-1</v>
      </c>
      <c r="BM51">
        <v>-0.67</v>
      </c>
      <c r="BN51">
        <v>0</v>
      </c>
      <c r="BO51">
        <v>-0.67</v>
      </c>
      <c r="BP51">
        <v>0.33</v>
      </c>
      <c r="BQ51">
        <v>0.67</v>
      </c>
      <c r="BR51">
        <v>1</v>
      </c>
      <c r="BS51">
        <v>1</v>
      </c>
      <c r="BT51" s="64">
        <f t="shared" si="17"/>
        <v>0.17</v>
      </c>
      <c r="BU51" s="64">
        <f t="shared" si="18"/>
        <v>0.6725049284487653</v>
      </c>
      <c r="BV51" s="51">
        <v>-7.3035109157116793E-2</v>
      </c>
      <c r="BW51" s="61">
        <f t="shared" si="19"/>
        <v>1.1687313343982102</v>
      </c>
      <c r="BX51" s="52">
        <v>0.35741862650738243</v>
      </c>
      <c r="BY51" s="61">
        <f t="shared" si="20"/>
        <v>-0.63163622178475631</v>
      </c>
      <c r="CA51">
        <v>-0.33</v>
      </c>
      <c r="CB51">
        <v>0</v>
      </c>
      <c r="CC51">
        <v>-0.33</v>
      </c>
      <c r="CD51">
        <v>0.33</v>
      </c>
      <c r="CE51">
        <v>0</v>
      </c>
      <c r="CF51">
        <v>0</v>
      </c>
      <c r="CG51">
        <v>-1</v>
      </c>
      <c r="CH51" s="64">
        <f t="shared" si="21"/>
        <v>0</v>
      </c>
      <c r="CI51" s="64">
        <f t="shared" si="22"/>
        <v>0.42308391602612355</v>
      </c>
      <c r="CJ51">
        <f t="shared" si="29"/>
        <v>-0.77998710775765812</v>
      </c>
      <c r="CK51">
        <v>-0.33</v>
      </c>
      <c r="CL51">
        <v>-0.33</v>
      </c>
      <c r="CM51">
        <v>0.33</v>
      </c>
      <c r="CN51">
        <v>0.67</v>
      </c>
      <c r="CO51">
        <v>0</v>
      </c>
      <c r="CP51">
        <v>-0.67</v>
      </c>
      <c r="CQ51">
        <v>0.67</v>
      </c>
      <c r="CR51" s="64">
        <f t="shared" si="23"/>
        <v>0</v>
      </c>
      <c r="CS51" s="64">
        <f t="shared" si="24"/>
        <v>0.52549749670918422</v>
      </c>
      <c r="CT51">
        <f t="shared" si="25"/>
        <v>-0.62797635015685993</v>
      </c>
      <c r="CU51">
        <v>0.33</v>
      </c>
      <c r="CV51">
        <v>0.33</v>
      </c>
      <c r="CW51">
        <v>0.33</v>
      </c>
      <c r="CX51">
        <v>0.67</v>
      </c>
      <c r="CY51">
        <v>0</v>
      </c>
      <c r="CZ51">
        <v>-1</v>
      </c>
      <c r="DA51">
        <v>0.67</v>
      </c>
      <c r="DB51" s="64">
        <f t="shared" si="26"/>
        <v>0.33</v>
      </c>
      <c r="DC51" s="64">
        <f t="shared" si="27"/>
        <v>0.57326549986313791</v>
      </c>
      <c r="DD51">
        <f t="shared" si="28"/>
        <v>0.27910278926291326</v>
      </c>
    </row>
    <row r="52" spans="1:108">
      <c r="A52" t="s">
        <v>276</v>
      </c>
      <c r="B52" s="55">
        <f t="shared" si="31"/>
        <v>0.32958999999999983</v>
      </c>
      <c r="C52" s="55">
        <f t="shared" si="1"/>
        <v>0.24021999999999988</v>
      </c>
      <c r="D52" s="51">
        <v>-0.16661353793814856</v>
      </c>
      <c r="E52" s="55">
        <f t="shared" si="2"/>
        <v>0</v>
      </c>
      <c r="F52" s="55">
        <f t="shared" si="3"/>
        <v>0</v>
      </c>
      <c r="G52" s="55">
        <f t="shared" si="4"/>
        <v>1</v>
      </c>
      <c r="H52" s="51">
        <f t="shared" si="5"/>
        <v>0.40683353793814847</v>
      </c>
      <c r="I52" s="10">
        <f t="shared" si="6"/>
        <v>0</v>
      </c>
      <c r="J52" s="54">
        <f t="shared" si="7"/>
        <v>8.3599000000000021E-2</v>
      </c>
      <c r="K52" s="52">
        <v>0.49190044788939868</v>
      </c>
      <c r="L52" s="55">
        <f t="shared" si="8"/>
        <v>1</v>
      </c>
      <c r="M52" s="55">
        <f t="shared" si="9"/>
        <v>0</v>
      </c>
      <c r="N52" s="55">
        <f t="shared" si="10"/>
        <v>0</v>
      </c>
      <c r="O52" s="55">
        <f t="shared" si="11"/>
        <v>0.42992100000000011</v>
      </c>
      <c r="P52">
        <v>1.92</v>
      </c>
      <c r="Q52">
        <v>2.89</v>
      </c>
      <c r="R52">
        <v>2.68</v>
      </c>
      <c r="S52">
        <v>-0.09</v>
      </c>
      <c r="T52">
        <v>0.87</v>
      </c>
      <c r="U52">
        <v>0.74</v>
      </c>
      <c r="V52">
        <v>0.09</v>
      </c>
      <c r="W52">
        <v>0.38</v>
      </c>
      <c r="X52">
        <v>0.09</v>
      </c>
      <c r="Y52">
        <v>0.13</v>
      </c>
      <c r="Z52">
        <v>1.61</v>
      </c>
      <c r="AA52">
        <v>0.8</v>
      </c>
      <c r="AD52" t="s">
        <v>276</v>
      </c>
      <c r="AE52">
        <v>0.33</v>
      </c>
      <c r="AF52">
        <v>0</v>
      </c>
      <c r="AG52">
        <v>0.33</v>
      </c>
      <c r="AH52">
        <v>0</v>
      </c>
      <c r="AI52">
        <v>-1</v>
      </c>
      <c r="AJ52">
        <v>0.67</v>
      </c>
      <c r="AK52">
        <v>0.67</v>
      </c>
      <c r="AL52">
        <v>1</v>
      </c>
      <c r="AM52">
        <v>-0.33</v>
      </c>
      <c r="AN52">
        <v>1</v>
      </c>
      <c r="AO52">
        <v>1</v>
      </c>
      <c r="AP52">
        <v>0</v>
      </c>
      <c r="AQ52" s="64">
        <f t="shared" si="12"/>
        <v>0.33</v>
      </c>
      <c r="AR52" s="64">
        <f t="shared" si="13"/>
        <v>0.6106696523018188</v>
      </c>
      <c r="AS52" s="61">
        <f t="shared" si="30"/>
        <v>-9.9921000000000093E-2</v>
      </c>
      <c r="AT52">
        <v>0.67</v>
      </c>
      <c r="AU52">
        <v>-0.67</v>
      </c>
      <c r="AV52">
        <v>0.67</v>
      </c>
      <c r="AW52">
        <v>-1</v>
      </c>
      <c r="AX52">
        <v>0.33</v>
      </c>
      <c r="AY52">
        <v>-0.33</v>
      </c>
      <c r="AZ52">
        <v>0</v>
      </c>
      <c r="BA52">
        <v>0.33</v>
      </c>
      <c r="BB52">
        <v>0.33</v>
      </c>
      <c r="BC52">
        <v>0.33</v>
      </c>
      <c r="BD52">
        <v>0.67</v>
      </c>
      <c r="BE52">
        <v>1</v>
      </c>
      <c r="BF52" s="64">
        <f t="shared" si="15"/>
        <v>0.33</v>
      </c>
      <c r="BG52" s="64">
        <f t="shared" si="16"/>
        <v>0.59449685882392622</v>
      </c>
      <c r="BH52">
        <v>0</v>
      </c>
      <c r="BI52">
        <v>0</v>
      </c>
      <c r="BJ52">
        <v>0.67</v>
      </c>
      <c r="BK52">
        <v>1</v>
      </c>
      <c r="BL52">
        <v>-0.33</v>
      </c>
      <c r="BM52">
        <v>-0.33</v>
      </c>
      <c r="BN52">
        <v>0</v>
      </c>
      <c r="BO52">
        <v>-0.33</v>
      </c>
      <c r="BP52">
        <v>0.67</v>
      </c>
      <c r="BQ52">
        <v>1</v>
      </c>
      <c r="BR52">
        <v>1</v>
      </c>
      <c r="BS52">
        <v>0.67</v>
      </c>
      <c r="BT52" s="64">
        <f t="shared" si="17"/>
        <v>0.34</v>
      </c>
      <c r="BU52" s="64">
        <f t="shared" si="18"/>
        <v>0.5499338803231465</v>
      </c>
      <c r="BV52" s="51">
        <v>-0.16661353793814856</v>
      </c>
      <c r="BW52" s="61">
        <f t="shared" si="19"/>
        <v>0.69540216603044747</v>
      </c>
      <c r="BX52" s="52">
        <v>0.49190044788939868</v>
      </c>
      <c r="BY52" s="61">
        <f t="shared" si="20"/>
        <v>-0.71354505593531969</v>
      </c>
      <c r="CA52">
        <v>-0.33</v>
      </c>
      <c r="CB52">
        <v>0.33</v>
      </c>
      <c r="CC52">
        <v>0</v>
      </c>
      <c r="CD52">
        <v>0</v>
      </c>
      <c r="CE52">
        <v>-1</v>
      </c>
      <c r="CF52">
        <v>-1</v>
      </c>
      <c r="CG52">
        <v>-0.67</v>
      </c>
      <c r="CH52" s="64">
        <f t="shared" si="21"/>
        <v>-0.33</v>
      </c>
      <c r="CI52" s="64">
        <f t="shared" si="22"/>
        <v>0.52413193540776137</v>
      </c>
      <c r="CJ52">
        <f t="shared" si="29"/>
        <v>-1.2592249306208307</v>
      </c>
      <c r="CK52">
        <v>-0.33</v>
      </c>
      <c r="CL52">
        <v>-0.33</v>
      </c>
      <c r="CM52">
        <v>-0.33</v>
      </c>
      <c r="CN52">
        <v>1</v>
      </c>
      <c r="CO52">
        <v>0.33</v>
      </c>
      <c r="CP52">
        <v>-0.33</v>
      </c>
      <c r="CQ52">
        <v>0.33</v>
      </c>
      <c r="CR52" s="64">
        <f t="shared" si="23"/>
        <v>-0.33</v>
      </c>
      <c r="CS52" s="64">
        <f t="shared" si="24"/>
        <v>0.52231626981579438</v>
      </c>
      <c r="CT52">
        <f t="shared" si="25"/>
        <v>-1.2636022236733362</v>
      </c>
      <c r="CU52">
        <v>0.33</v>
      </c>
      <c r="CV52">
        <v>-0.33</v>
      </c>
      <c r="CW52">
        <v>0.67</v>
      </c>
      <c r="CX52">
        <v>1</v>
      </c>
      <c r="CY52">
        <v>0</v>
      </c>
      <c r="CZ52">
        <v>-0.67</v>
      </c>
      <c r="DA52">
        <v>1</v>
      </c>
      <c r="DB52" s="64">
        <f t="shared" si="26"/>
        <v>0.33</v>
      </c>
      <c r="DC52" s="64">
        <f t="shared" si="27"/>
        <v>0.65117476258572204</v>
      </c>
      <c r="DD52">
        <f t="shared" si="28"/>
        <v>-1.5356860515127208E-2</v>
      </c>
    </row>
    <row r="53" spans="1:108">
      <c r="A53" t="s">
        <v>277</v>
      </c>
      <c r="B53" s="55">
        <f t="shared" si="31"/>
        <v>0.33093700000000004</v>
      </c>
      <c r="C53" s="55">
        <f t="shared" si="1"/>
        <v>0.21401599999999976</v>
      </c>
      <c r="D53" s="51">
        <v>-0.16110892448044081</v>
      </c>
      <c r="E53" s="55">
        <f t="shared" si="2"/>
        <v>0</v>
      </c>
      <c r="F53" s="55">
        <f t="shared" si="3"/>
        <v>0</v>
      </c>
      <c r="G53" s="55">
        <f t="shared" si="4"/>
        <v>1</v>
      </c>
      <c r="H53" s="51">
        <f t="shared" si="5"/>
        <v>0.37512492448044055</v>
      </c>
      <c r="I53" s="10">
        <f t="shared" si="6"/>
        <v>0</v>
      </c>
      <c r="J53" s="54">
        <f t="shared" si="7"/>
        <v>8.2465799999999978E-2</v>
      </c>
      <c r="K53" s="52">
        <v>0.4839897525139859</v>
      </c>
      <c r="L53" s="55">
        <f t="shared" si="8"/>
        <v>1</v>
      </c>
      <c r="M53" s="55">
        <f t="shared" si="9"/>
        <v>0</v>
      </c>
      <c r="N53" s="55">
        <f t="shared" si="10"/>
        <v>0</v>
      </c>
      <c r="O53" s="55">
        <f t="shared" si="11"/>
        <v>0.36523130000000015</v>
      </c>
      <c r="P53">
        <v>2.0099999999999998</v>
      </c>
      <c r="Q53">
        <v>2.15</v>
      </c>
      <c r="R53">
        <v>2.02</v>
      </c>
      <c r="S53">
        <v>-0.04</v>
      </c>
      <c r="T53">
        <v>-0.03</v>
      </c>
      <c r="U53">
        <v>0.5</v>
      </c>
      <c r="V53">
        <v>-0.71</v>
      </c>
      <c r="W53">
        <v>0.26</v>
      </c>
      <c r="X53">
        <v>0.11</v>
      </c>
      <c r="Y53">
        <v>0.14000000000000001</v>
      </c>
      <c r="Z53">
        <v>1.6</v>
      </c>
      <c r="AA53">
        <v>0.78</v>
      </c>
      <c r="AD53" t="s">
        <v>277</v>
      </c>
      <c r="AE53">
        <v>0.33</v>
      </c>
      <c r="AF53">
        <v>0</v>
      </c>
      <c r="AG53">
        <v>0.33</v>
      </c>
      <c r="AH53">
        <v>-0.33</v>
      </c>
      <c r="AI53">
        <v>1</v>
      </c>
      <c r="AJ53">
        <v>0.33</v>
      </c>
      <c r="AK53">
        <v>0.33</v>
      </c>
      <c r="AL53">
        <v>0.67</v>
      </c>
      <c r="AM53">
        <v>0.33</v>
      </c>
      <c r="AN53">
        <v>0</v>
      </c>
      <c r="AO53">
        <v>0.67</v>
      </c>
      <c r="AP53">
        <v>0</v>
      </c>
      <c r="AQ53" s="64">
        <f t="shared" si="12"/>
        <v>0.33</v>
      </c>
      <c r="AR53" s="64">
        <f t="shared" si="13"/>
        <v>0.36117233358253586</v>
      </c>
      <c r="AS53" s="61">
        <f t="shared" si="30"/>
        <v>-3.5231300000000132E-2</v>
      </c>
      <c r="AT53">
        <v>0.33</v>
      </c>
      <c r="AU53">
        <v>0.33</v>
      </c>
      <c r="AV53">
        <v>0.33</v>
      </c>
      <c r="AW53">
        <v>-0.33</v>
      </c>
      <c r="AX53">
        <v>-0.33</v>
      </c>
      <c r="AY53">
        <v>0.33</v>
      </c>
      <c r="AZ53">
        <v>-0.67</v>
      </c>
      <c r="BA53">
        <v>0.67</v>
      </c>
      <c r="BB53">
        <v>0.33</v>
      </c>
      <c r="BC53">
        <v>0.33</v>
      </c>
      <c r="BD53">
        <v>0.33</v>
      </c>
      <c r="BE53">
        <v>1</v>
      </c>
      <c r="BF53" s="64">
        <f t="shared" si="15"/>
        <v>0.33</v>
      </c>
      <c r="BG53" s="64">
        <f t="shared" si="16"/>
        <v>0.45653752874382098</v>
      </c>
      <c r="BH53">
        <v>-0.33</v>
      </c>
      <c r="BI53">
        <v>0.33</v>
      </c>
      <c r="BJ53">
        <v>0.33</v>
      </c>
      <c r="BK53">
        <v>0.33</v>
      </c>
      <c r="BL53">
        <v>-0.67</v>
      </c>
      <c r="BM53">
        <v>0</v>
      </c>
      <c r="BN53">
        <v>0</v>
      </c>
      <c r="BO53">
        <v>-0.33</v>
      </c>
      <c r="BP53">
        <v>0.67</v>
      </c>
      <c r="BQ53">
        <v>0.33</v>
      </c>
      <c r="BR53">
        <v>0.67</v>
      </c>
      <c r="BS53">
        <v>0.67</v>
      </c>
      <c r="BT53" s="64">
        <f t="shared" si="17"/>
        <v>0.33</v>
      </c>
      <c r="BU53" s="64">
        <f t="shared" si="18"/>
        <v>0.43855824394638093</v>
      </c>
      <c r="BV53" s="51">
        <v>-0.16110892448044081</v>
      </c>
      <c r="BW53" s="61">
        <f t="shared" si="19"/>
        <v>0.89580780394101733</v>
      </c>
      <c r="BX53" s="52">
        <v>0.4839897525139859</v>
      </c>
      <c r="BY53" s="61">
        <f t="shared" si="20"/>
        <v>-0.89716422480068136</v>
      </c>
      <c r="CA53">
        <v>0.33</v>
      </c>
      <c r="CB53">
        <v>0</v>
      </c>
      <c r="CC53">
        <v>0</v>
      </c>
      <c r="CD53">
        <v>0.33</v>
      </c>
      <c r="CE53">
        <v>-0.67</v>
      </c>
      <c r="CF53">
        <v>-0.33</v>
      </c>
      <c r="CG53">
        <v>0.33</v>
      </c>
      <c r="CH53" s="64">
        <f t="shared" si="21"/>
        <v>0</v>
      </c>
      <c r="CI53" s="64">
        <f t="shared" si="22"/>
        <v>0.38394568068189766</v>
      </c>
      <c r="CJ53">
        <f t="shared" si="29"/>
        <v>-0.85949658142764185</v>
      </c>
      <c r="CK53">
        <v>0</v>
      </c>
      <c r="CL53">
        <v>-0.33</v>
      </c>
      <c r="CM53">
        <v>0.33</v>
      </c>
      <c r="CN53">
        <v>-0.33</v>
      </c>
      <c r="CO53">
        <v>0.33</v>
      </c>
      <c r="CP53">
        <v>0.33</v>
      </c>
      <c r="CQ53">
        <v>0.67</v>
      </c>
      <c r="CR53" s="64">
        <f t="shared" si="23"/>
        <v>0.33</v>
      </c>
      <c r="CS53" s="64">
        <f t="shared" si="24"/>
        <v>0.37650649776218059</v>
      </c>
      <c r="CT53">
        <f t="shared" si="25"/>
        <v>0</v>
      </c>
      <c r="CU53">
        <v>0.33</v>
      </c>
      <c r="CV53">
        <v>0.33</v>
      </c>
      <c r="CW53">
        <v>0.33</v>
      </c>
      <c r="CX53">
        <v>-0.33</v>
      </c>
      <c r="CY53">
        <v>0</v>
      </c>
      <c r="CZ53">
        <v>-0.33</v>
      </c>
      <c r="DA53">
        <v>0.33</v>
      </c>
      <c r="DB53" s="64">
        <f t="shared" si="26"/>
        <v>0.33</v>
      </c>
      <c r="DC53" s="64">
        <f t="shared" si="27"/>
        <v>0.31389261129974283</v>
      </c>
      <c r="DD53">
        <f t="shared" si="28"/>
        <v>0</v>
      </c>
    </row>
    <row r="54" spans="1:108">
      <c r="A54" t="s">
        <v>278</v>
      </c>
      <c r="B54" s="55">
        <f t="shared" si="31"/>
        <v>-0.20499300000000042</v>
      </c>
      <c r="C54" s="55">
        <f t="shared" si="1"/>
        <v>-0.27676300000000031</v>
      </c>
      <c r="D54" s="51">
        <v>-0.56993529684605071</v>
      </c>
      <c r="E54" s="55">
        <f t="shared" si="2"/>
        <v>-1</v>
      </c>
      <c r="F54" s="55">
        <f t="shared" si="3"/>
        <v>0</v>
      </c>
      <c r="G54" s="55">
        <f t="shared" si="4"/>
        <v>0</v>
      </c>
      <c r="H54" s="51">
        <f t="shared" si="5"/>
        <v>0.2931722968460504</v>
      </c>
      <c r="I54" s="10">
        <f t="shared" si="6"/>
        <v>-1</v>
      </c>
      <c r="J54" s="54">
        <f t="shared" si="7"/>
        <v>0.24877410000000003</v>
      </c>
      <c r="K54" s="52">
        <v>-7.8731334561141231E-2</v>
      </c>
      <c r="L54" s="55">
        <f t="shared" si="8"/>
        <v>0</v>
      </c>
      <c r="M54" s="55">
        <f t="shared" si="9"/>
        <v>0</v>
      </c>
      <c r="N54" s="55">
        <f t="shared" si="10"/>
        <v>1</v>
      </c>
      <c r="O54" s="55">
        <f t="shared" si="11"/>
        <v>0.14264600000000005</v>
      </c>
      <c r="P54">
        <v>1.87</v>
      </c>
      <c r="Q54">
        <v>1.6</v>
      </c>
      <c r="R54">
        <v>3.04</v>
      </c>
      <c r="S54">
        <v>-0.28999999999999998</v>
      </c>
      <c r="T54">
        <v>1</v>
      </c>
      <c r="U54">
        <v>0.56000000000000005</v>
      </c>
      <c r="V54">
        <v>0.06</v>
      </c>
      <c r="W54">
        <v>0.26</v>
      </c>
      <c r="X54">
        <v>0.17</v>
      </c>
      <c r="Y54">
        <v>0.19</v>
      </c>
      <c r="Z54">
        <v>1.29</v>
      </c>
      <c r="AA54">
        <v>1.2</v>
      </c>
      <c r="AD54" t="s">
        <v>278</v>
      </c>
      <c r="AE54">
        <v>-0.67</v>
      </c>
      <c r="AF54">
        <v>-1</v>
      </c>
      <c r="AG54">
        <v>-0.33</v>
      </c>
      <c r="AH54">
        <v>-1</v>
      </c>
      <c r="AI54">
        <v>-0.67</v>
      </c>
      <c r="AJ54">
        <v>0</v>
      </c>
      <c r="AK54">
        <v>0.33</v>
      </c>
      <c r="AL54">
        <v>-0.33</v>
      </c>
      <c r="AM54">
        <v>0</v>
      </c>
      <c r="AN54">
        <v>0</v>
      </c>
      <c r="AO54">
        <v>-0.33</v>
      </c>
      <c r="AP54">
        <v>-1</v>
      </c>
      <c r="AQ54" s="64">
        <f t="shared" si="12"/>
        <v>-0.33</v>
      </c>
      <c r="AR54" s="64">
        <f t="shared" si="13"/>
        <v>0.45227371706911651</v>
      </c>
      <c r="AS54" s="61">
        <f t="shared" si="30"/>
        <v>-0.47264600000000007</v>
      </c>
      <c r="AT54">
        <v>0.33</v>
      </c>
      <c r="AU54">
        <v>0.33</v>
      </c>
      <c r="AV54">
        <v>-0.67</v>
      </c>
      <c r="AW54">
        <v>-1</v>
      </c>
      <c r="AX54">
        <v>0</v>
      </c>
      <c r="AY54">
        <v>0</v>
      </c>
      <c r="AZ54">
        <v>0</v>
      </c>
      <c r="BA54">
        <v>0.33</v>
      </c>
      <c r="BB54">
        <v>0</v>
      </c>
      <c r="BC54">
        <v>0</v>
      </c>
      <c r="BD54">
        <v>-0.67</v>
      </c>
      <c r="BE54">
        <v>0</v>
      </c>
      <c r="BF54" s="64">
        <f t="shared" si="15"/>
        <v>0</v>
      </c>
      <c r="BG54" s="64">
        <f t="shared" si="16"/>
        <v>0.43407425003731165</v>
      </c>
      <c r="BH54">
        <v>0.67</v>
      </c>
      <c r="BI54">
        <v>0.33</v>
      </c>
      <c r="BJ54">
        <v>0</v>
      </c>
      <c r="BK54">
        <v>0</v>
      </c>
      <c r="BL54">
        <v>-0.33</v>
      </c>
      <c r="BM54">
        <v>-0.33</v>
      </c>
      <c r="BN54">
        <v>0</v>
      </c>
      <c r="BO54">
        <v>-0.67</v>
      </c>
      <c r="BP54">
        <v>0.33</v>
      </c>
      <c r="BQ54">
        <v>0</v>
      </c>
      <c r="BR54">
        <v>0</v>
      </c>
      <c r="BS54">
        <v>0.33</v>
      </c>
      <c r="BT54" s="64">
        <f t="shared" si="17"/>
        <v>0</v>
      </c>
      <c r="BU54" s="64">
        <f t="shared" si="18"/>
        <v>0.36096146860597439</v>
      </c>
      <c r="BV54" s="51">
        <v>-0.56993529684605071</v>
      </c>
      <c r="BW54" s="61">
        <f t="shared" si="19"/>
        <v>0.70513127324801628</v>
      </c>
      <c r="BX54" s="52">
        <v>-7.8731334561141231E-2</v>
      </c>
      <c r="BY54" s="61">
        <f t="shared" si="20"/>
        <v>0.82387602690360451</v>
      </c>
      <c r="CA54">
        <v>0</v>
      </c>
      <c r="CB54">
        <v>0</v>
      </c>
      <c r="CC54">
        <v>0</v>
      </c>
      <c r="CD54">
        <v>0</v>
      </c>
      <c r="CE54">
        <v>-0.33</v>
      </c>
      <c r="CF54">
        <v>0.33</v>
      </c>
      <c r="CG54">
        <v>0.33</v>
      </c>
      <c r="CH54" s="64">
        <f t="shared" si="21"/>
        <v>0</v>
      </c>
      <c r="CI54" s="64">
        <f t="shared" si="22"/>
        <v>0.2277216345829769</v>
      </c>
      <c r="CJ54">
        <f t="shared" si="29"/>
        <v>1.4491376746189439</v>
      </c>
      <c r="CK54">
        <v>-0.33</v>
      </c>
      <c r="CL54">
        <v>-0.67</v>
      </c>
      <c r="CM54">
        <v>0.33</v>
      </c>
      <c r="CN54">
        <v>-1</v>
      </c>
      <c r="CO54">
        <v>-0.33</v>
      </c>
      <c r="CP54">
        <v>-0.67</v>
      </c>
      <c r="CQ54">
        <v>-0.33</v>
      </c>
      <c r="CR54" s="64">
        <f t="shared" si="23"/>
        <v>-0.33</v>
      </c>
      <c r="CS54" s="64">
        <f t="shared" si="24"/>
        <v>0.41786874220774844</v>
      </c>
      <c r="CT54">
        <f t="shared" si="25"/>
        <v>-0.78972166775742358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0.33</v>
      </c>
      <c r="DA54">
        <v>0</v>
      </c>
      <c r="DB54" s="64">
        <f t="shared" si="26"/>
        <v>0</v>
      </c>
      <c r="DC54" s="64">
        <f t="shared" si="27"/>
        <v>0.37775653535048204</v>
      </c>
      <c r="DD54">
        <f t="shared" si="28"/>
        <v>0</v>
      </c>
    </row>
    <row r="55" spans="1:108">
      <c r="A55" t="s">
        <v>279</v>
      </c>
      <c r="B55" s="55">
        <f t="shared" si="31"/>
        <v>0.38960199999999956</v>
      </c>
      <c r="C55" s="55">
        <f t="shared" si="1"/>
        <v>0.23930699999999971</v>
      </c>
      <c r="D55" s="51">
        <v>0.4117573953661593</v>
      </c>
      <c r="E55" s="55">
        <f t="shared" si="2"/>
        <v>1</v>
      </c>
      <c r="F55" s="55">
        <f t="shared" si="3"/>
        <v>0</v>
      </c>
      <c r="G55" s="55">
        <f t="shared" si="4"/>
        <v>0</v>
      </c>
      <c r="H55" s="51">
        <f t="shared" si="5"/>
        <v>-0.17245039536615958</v>
      </c>
      <c r="I55" s="10">
        <f t="shared" si="6"/>
        <v>2</v>
      </c>
      <c r="J55" s="54">
        <f t="shared" si="7"/>
        <v>1.5745499999999968E-2</v>
      </c>
      <c r="K55" s="52">
        <v>0.31656763229091173</v>
      </c>
      <c r="L55" s="55">
        <f t="shared" si="8"/>
        <v>0</v>
      </c>
      <c r="M55" s="55">
        <f t="shared" si="9"/>
        <v>0</v>
      </c>
      <c r="N55" s="55">
        <f t="shared" si="10"/>
        <v>1</v>
      </c>
      <c r="O55" s="55">
        <f t="shared" si="11"/>
        <v>0.4858823000000001</v>
      </c>
      <c r="P55">
        <v>2.41</v>
      </c>
      <c r="Q55">
        <v>2.0699999999999998</v>
      </c>
      <c r="R55">
        <v>2.37</v>
      </c>
      <c r="S55">
        <v>-0.11</v>
      </c>
      <c r="T55">
        <v>1.29</v>
      </c>
      <c r="U55">
        <v>0.52</v>
      </c>
      <c r="V55">
        <v>-0.71</v>
      </c>
      <c r="W55">
        <v>0.1</v>
      </c>
      <c r="X55">
        <v>0.1</v>
      </c>
      <c r="Y55">
        <v>0.15</v>
      </c>
      <c r="Z55">
        <v>1.64</v>
      </c>
      <c r="AA55">
        <v>0.68</v>
      </c>
      <c r="AD55" t="s">
        <v>279</v>
      </c>
      <c r="AE55">
        <v>0.67</v>
      </c>
      <c r="AF55">
        <v>0.67</v>
      </c>
      <c r="AG55">
        <v>0</v>
      </c>
      <c r="AH55">
        <v>0.67</v>
      </c>
      <c r="AI55">
        <v>-0.33</v>
      </c>
      <c r="AJ55">
        <v>0.67</v>
      </c>
      <c r="AK55">
        <v>0.33</v>
      </c>
      <c r="AL55">
        <v>1</v>
      </c>
      <c r="AM55">
        <v>0.33</v>
      </c>
      <c r="AN55">
        <v>-0.33</v>
      </c>
      <c r="AO55">
        <v>1</v>
      </c>
      <c r="AP55">
        <v>0</v>
      </c>
      <c r="AQ55" s="64">
        <f t="shared" si="12"/>
        <v>0.5</v>
      </c>
      <c r="AR55" s="64">
        <f t="shared" si="13"/>
        <v>0.46768287623909521</v>
      </c>
      <c r="AS55" s="61">
        <f t="shared" si="30"/>
        <v>1.41176999999999E-2</v>
      </c>
      <c r="AT55">
        <v>0.67</v>
      </c>
      <c r="AU55">
        <v>0.33</v>
      </c>
      <c r="AV55">
        <v>0</v>
      </c>
      <c r="AW55">
        <v>1</v>
      </c>
      <c r="AX55">
        <v>0.33</v>
      </c>
      <c r="AY55">
        <v>0.67</v>
      </c>
      <c r="AZ55">
        <v>-0.33</v>
      </c>
      <c r="BA55">
        <v>0.67</v>
      </c>
      <c r="BB55">
        <v>1</v>
      </c>
      <c r="BC55">
        <v>1</v>
      </c>
      <c r="BD55">
        <v>0.67</v>
      </c>
      <c r="BE55">
        <v>1</v>
      </c>
      <c r="BF55" s="64">
        <f t="shared" si="15"/>
        <v>0.67</v>
      </c>
      <c r="BG55" s="64">
        <f t="shared" si="16"/>
        <v>0.42930087633761299</v>
      </c>
      <c r="BH55">
        <v>-0.33</v>
      </c>
      <c r="BI55">
        <v>-0.67</v>
      </c>
      <c r="BJ55">
        <v>0.33</v>
      </c>
      <c r="BK55">
        <v>0.67</v>
      </c>
      <c r="BL55">
        <v>-0.67</v>
      </c>
      <c r="BM55">
        <v>-0.67</v>
      </c>
      <c r="BN55">
        <v>0</v>
      </c>
      <c r="BO55">
        <v>-1</v>
      </c>
      <c r="BP55">
        <v>1</v>
      </c>
      <c r="BQ55">
        <v>0.67</v>
      </c>
      <c r="BR55">
        <v>-0.33</v>
      </c>
      <c r="BS55">
        <v>1</v>
      </c>
      <c r="BT55" s="64">
        <f t="shared" si="17"/>
        <v>-0.17</v>
      </c>
      <c r="BU55" s="64">
        <f t="shared" si="18"/>
        <v>0.71166897309966193</v>
      </c>
      <c r="BV55" s="51">
        <v>0.4117573953661593</v>
      </c>
      <c r="BW55" s="61">
        <f t="shared" si="19"/>
        <v>-0.32160526497784325</v>
      </c>
      <c r="BX55" s="52">
        <v>0.31656763229091173</v>
      </c>
      <c r="BY55" s="61">
        <f t="shared" si="20"/>
        <v>-0.52730952082437044</v>
      </c>
      <c r="CA55">
        <v>-0.33</v>
      </c>
      <c r="CB55">
        <v>0.33</v>
      </c>
      <c r="CC55">
        <v>-0.33</v>
      </c>
      <c r="CD55">
        <v>0.67</v>
      </c>
      <c r="CE55">
        <v>-0.33</v>
      </c>
      <c r="CF55">
        <v>0.33</v>
      </c>
      <c r="CG55">
        <v>0.33</v>
      </c>
      <c r="CH55" s="64">
        <f t="shared" si="21"/>
        <v>0.33</v>
      </c>
      <c r="CI55" s="64">
        <f t="shared" si="22"/>
        <v>0.41596703166064908</v>
      </c>
      <c r="CJ55">
        <f t="shared" si="29"/>
        <v>-0.40868623487134442</v>
      </c>
      <c r="CK55">
        <v>0.33</v>
      </c>
      <c r="CL55">
        <v>-0.33</v>
      </c>
      <c r="CM55">
        <v>0.33</v>
      </c>
      <c r="CN55">
        <v>0.67</v>
      </c>
      <c r="CO55">
        <v>0</v>
      </c>
      <c r="CP55">
        <v>-0.33</v>
      </c>
      <c r="CQ55">
        <v>1</v>
      </c>
      <c r="CR55" s="64">
        <f t="shared" si="23"/>
        <v>0.33</v>
      </c>
      <c r="CS55" s="64">
        <f t="shared" si="24"/>
        <v>0.49767554930994184</v>
      </c>
      <c r="CT55">
        <f t="shared" si="25"/>
        <v>-0.68317601793262939</v>
      </c>
      <c r="CU55">
        <v>0.33</v>
      </c>
      <c r="CV55">
        <v>0.33</v>
      </c>
      <c r="CW55">
        <v>0.67</v>
      </c>
      <c r="CX55">
        <v>1</v>
      </c>
      <c r="CY55">
        <v>0</v>
      </c>
      <c r="CZ55">
        <v>-1</v>
      </c>
      <c r="DA55">
        <v>1</v>
      </c>
      <c r="DB55" s="64">
        <f t="shared" si="26"/>
        <v>0.33</v>
      </c>
      <c r="DC55" s="64">
        <f t="shared" si="27"/>
        <v>0.69415930654075564</v>
      </c>
      <c r="DD55">
        <f t="shared" si="28"/>
        <v>0.72029575241406618</v>
      </c>
    </row>
    <row r="56" spans="1:108">
      <c r="A56" t="s">
        <v>280</v>
      </c>
      <c r="B56" s="55">
        <f t="shared" si="31"/>
        <v>0.15536399999999984</v>
      </c>
      <c r="C56" s="55">
        <f t="shared" si="1"/>
        <v>0.10829099999999992</v>
      </c>
      <c r="D56" s="51">
        <v>2.0543319623914952E-2</v>
      </c>
      <c r="E56" s="55">
        <f t="shared" si="2"/>
        <v>0</v>
      </c>
      <c r="F56" s="55">
        <f t="shared" si="3"/>
        <v>0</v>
      </c>
      <c r="G56" s="55">
        <f t="shared" si="4"/>
        <v>1</v>
      </c>
      <c r="H56" s="51">
        <f t="shared" si="5"/>
        <v>8.7747680376084963E-2</v>
      </c>
      <c r="I56" s="10">
        <f t="shared" si="6"/>
        <v>0</v>
      </c>
      <c r="J56" s="54">
        <f t="shared" si="7"/>
        <v>0.16197450000000008</v>
      </c>
      <c r="K56" s="52">
        <v>0.22293680512536609</v>
      </c>
      <c r="L56" s="55">
        <f t="shared" si="8"/>
        <v>0</v>
      </c>
      <c r="M56" s="55">
        <f t="shared" si="9"/>
        <v>0</v>
      </c>
      <c r="N56" s="55">
        <f t="shared" si="10"/>
        <v>1</v>
      </c>
      <c r="O56" s="55">
        <f t="shared" si="11"/>
        <v>0.31642180000000009</v>
      </c>
      <c r="P56">
        <v>1.53</v>
      </c>
      <c r="Q56">
        <v>1.52</v>
      </c>
      <c r="R56">
        <v>2.1</v>
      </c>
      <c r="S56">
        <v>-0.19</v>
      </c>
      <c r="T56">
        <v>0.39</v>
      </c>
      <c r="U56">
        <v>0.42</v>
      </c>
      <c r="V56">
        <v>-0.03</v>
      </c>
      <c r="W56">
        <v>0.3</v>
      </c>
      <c r="X56">
        <v>0.12</v>
      </c>
      <c r="Y56">
        <v>0.15</v>
      </c>
      <c r="Z56">
        <v>1.58</v>
      </c>
      <c r="AA56">
        <v>0.93</v>
      </c>
      <c r="AD56" t="s">
        <v>280</v>
      </c>
      <c r="AE56">
        <v>0.33</v>
      </c>
      <c r="AF56">
        <v>-0.67</v>
      </c>
      <c r="AG56">
        <v>0</v>
      </c>
      <c r="AH56">
        <v>-1</v>
      </c>
      <c r="AI56">
        <v>0.33</v>
      </c>
      <c r="AJ56">
        <v>0.33</v>
      </c>
      <c r="AK56">
        <v>0.33</v>
      </c>
      <c r="AL56">
        <v>0.33</v>
      </c>
      <c r="AM56">
        <v>0.33</v>
      </c>
      <c r="AN56">
        <v>0</v>
      </c>
      <c r="AO56">
        <v>0.33</v>
      </c>
      <c r="AP56">
        <v>-0.33</v>
      </c>
      <c r="AQ56" s="64">
        <f t="shared" si="12"/>
        <v>0.33</v>
      </c>
      <c r="AR56" s="64">
        <f t="shared" si="13"/>
        <v>0.4584649948634591</v>
      </c>
      <c r="AS56" s="61">
        <f t="shared" si="30"/>
        <v>1.3578199999999929E-2</v>
      </c>
      <c r="AT56">
        <v>0.33</v>
      </c>
      <c r="AU56">
        <v>-1</v>
      </c>
      <c r="AV56">
        <v>0</v>
      </c>
      <c r="AW56">
        <v>-1</v>
      </c>
      <c r="AX56">
        <v>-0.67</v>
      </c>
      <c r="AY56">
        <v>0.67</v>
      </c>
      <c r="AZ56">
        <v>-0.33</v>
      </c>
      <c r="BA56">
        <v>0.67</v>
      </c>
      <c r="BB56">
        <v>0.33</v>
      </c>
      <c r="BC56">
        <v>0.33</v>
      </c>
      <c r="BD56">
        <v>0.33</v>
      </c>
      <c r="BE56">
        <v>0.67</v>
      </c>
      <c r="BF56" s="64">
        <f t="shared" si="15"/>
        <v>0.33</v>
      </c>
      <c r="BG56" s="64">
        <f t="shared" si="16"/>
        <v>0.62747872111693603</v>
      </c>
      <c r="BH56">
        <v>-0.67</v>
      </c>
      <c r="BI56">
        <v>0.33</v>
      </c>
      <c r="BJ56">
        <v>0.33</v>
      </c>
      <c r="BK56">
        <v>0.67</v>
      </c>
      <c r="BL56">
        <v>-0.67</v>
      </c>
      <c r="BM56">
        <v>-0.33</v>
      </c>
      <c r="BN56">
        <v>0</v>
      </c>
      <c r="BO56">
        <v>-0.33</v>
      </c>
      <c r="BP56">
        <v>0.33</v>
      </c>
      <c r="BQ56">
        <v>0</v>
      </c>
      <c r="BR56">
        <v>0</v>
      </c>
      <c r="BS56">
        <v>0</v>
      </c>
      <c r="BT56" s="64">
        <f t="shared" si="17"/>
        <v>0</v>
      </c>
      <c r="BU56" s="64">
        <f t="shared" si="18"/>
        <v>0.41358374623710153</v>
      </c>
      <c r="BV56" s="51">
        <v>2.0543319623914952E-2</v>
      </c>
      <c r="BW56" s="61">
        <f t="shared" si="19"/>
        <v>0.17555066363304336</v>
      </c>
      <c r="BX56" s="52">
        <v>0.22293680512536609</v>
      </c>
      <c r="BY56" s="61">
        <f t="shared" si="20"/>
        <v>-0.11711555653390847</v>
      </c>
      <c r="CA56">
        <v>0</v>
      </c>
      <c r="CB56">
        <v>0</v>
      </c>
      <c r="CC56">
        <v>0</v>
      </c>
      <c r="CD56">
        <v>-0.33</v>
      </c>
      <c r="CE56">
        <v>0.33</v>
      </c>
      <c r="CF56">
        <v>0</v>
      </c>
      <c r="CG56">
        <v>0</v>
      </c>
      <c r="CH56" s="64">
        <f t="shared" si="21"/>
        <v>0</v>
      </c>
      <c r="CI56" s="64">
        <f t="shared" si="22"/>
        <v>0.19052558883257653</v>
      </c>
      <c r="CJ56">
        <f t="shared" si="29"/>
        <v>-1.7320508075688772</v>
      </c>
      <c r="CK56">
        <v>0.33</v>
      </c>
      <c r="CL56">
        <v>0</v>
      </c>
      <c r="CM56">
        <v>0</v>
      </c>
      <c r="CN56">
        <v>0.33</v>
      </c>
      <c r="CO56">
        <v>0</v>
      </c>
      <c r="CP56">
        <v>0.33</v>
      </c>
      <c r="CQ56">
        <v>0.33</v>
      </c>
      <c r="CR56" s="64">
        <f t="shared" si="23"/>
        <v>0.33</v>
      </c>
      <c r="CS56" s="64">
        <f t="shared" si="24"/>
        <v>0.1763924196622001</v>
      </c>
      <c r="CT56">
        <f t="shared" si="25"/>
        <v>0</v>
      </c>
      <c r="CU56">
        <v>0.33</v>
      </c>
      <c r="CV56">
        <v>0.33</v>
      </c>
      <c r="CW56">
        <v>0</v>
      </c>
      <c r="CX56">
        <v>0</v>
      </c>
      <c r="CY56">
        <v>0.33</v>
      </c>
      <c r="CZ56">
        <v>-0.67</v>
      </c>
      <c r="DA56">
        <v>0.67</v>
      </c>
      <c r="DB56" s="64">
        <f t="shared" si="26"/>
        <v>0.33</v>
      </c>
      <c r="DC56" s="64">
        <f t="shared" si="27"/>
        <v>0.42514423322869976</v>
      </c>
      <c r="DD56">
        <f t="shared" si="28"/>
        <v>0.77620716502223286</v>
      </c>
    </row>
    <row r="57" spans="1:108">
      <c r="A57" t="s">
        <v>281</v>
      </c>
      <c r="B57" s="55">
        <f t="shared" si="31"/>
        <v>0.49911799999999973</v>
      </c>
      <c r="C57" s="55">
        <f t="shared" si="1"/>
        <v>0.28762299999999996</v>
      </c>
      <c r="D57" s="51">
        <v>-0.26184188591014762</v>
      </c>
      <c r="E57" s="55">
        <f t="shared" si="2"/>
        <v>0</v>
      </c>
      <c r="F57" s="55">
        <f t="shared" si="3"/>
        <v>0</v>
      </c>
      <c r="G57" s="55">
        <f t="shared" si="4"/>
        <v>1</v>
      </c>
      <c r="H57" s="51">
        <f t="shared" si="5"/>
        <v>0.54946488591014764</v>
      </c>
      <c r="I57" s="10">
        <f t="shared" si="6"/>
        <v>2</v>
      </c>
      <c r="J57" s="54">
        <f t="shared" si="7"/>
        <v>8.3256399999999869E-2</v>
      </c>
      <c r="K57" s="52">
        <v>0.23709942720385141</v>
      </c>
      <c r="L57" s="55">
        <f t="shared" si="8"/>
        <v>0</v>
      </c>
      <c r="M57" s="55">
        <f t="shared" si="9"/>
        <v>0</v>
      </c>
      <c r="N57" s="55">
        <f t="shared" si="10"/>
        <v>1</v>
      </c>
      <c r="O57" s="55">
        <f t="shared" si="11"/>
        <v>0.30728860000000002</v>
      </c>
      <c r="P57">
        <v>2.57</v>
      </c>
      <c r="Q57">
        <v>2.17</v>
      </c>
      <c r="R57">
        <v>2.14</v>
      </c>
      <c r="S57">
        <v>-0.18</v>
      </c>
      <c r="T57">
        <v>-0.9</v>
      </c>
      <c r="U57">
        <v>0.57999999999999996</v>
      </c>
      <c r="V57">
        <v>-0.89</v>
      </c>
      <c r="W57">
        <v>-0.02</v>
      </c>
      <c r="X57">
        <v>0.13</v>
      </c>
      <c r="Y57">
        <v>0.16</v>
      </c>
      <c r="Z57">
        <v>1.63</v>
      </c>
      <c r="AA57">
        <v>0.91</v>
      </c>
      <c r="AD57" t="s">
        <v>281</v>
      </c>
      <c r="AE57">
        <v>0.33</v>
      </c>
      <c r="AF57">
        <v>0.67</v>
      </c>
      <c r="AG57">
        <v>0</v>
      </c>
      <c r="AH57">
        <v>0</v>
      </c>
      <c r="AI57">
        <v>-1</v>
      </c>
      <c r="AJ57">
        <v>0</v>
      </c>
      <c r="AK57">
        <v>0.33</v>
      </c>
      <c r="AL57">
        <v>0.33</v>
      </c>
      <c r="AM57">
        <v>0.33</v>
      </c>
      <c r="AN57">
        <v>-0.33</v>
      </c>
      <c r="AO57">
        <v>0.33</v>
      </c>
      <c r="AP57">
        <v>-0.33</v>
      </c>
      <c r="AQ57" s="64">
        <f t="shared" si="12"/>
        <v>0.17</v>
      </c>
      <c r="AR57" s="64">
        <f t="shared" si="13"/>
        <v>0.44465512683222475</v>
      </c>
      <c r="AS57" s="61">
        <f t="shared" si="30"/>
        <v>-0.13728860000000001</v>
      </c>
      <c r="AT57">
        <v>0.67</v>
      </c>
      <c r="AU57">
        <v>0</v>
      </c>
      <c r="AV57">
        <v>0</v>
      </c>
      <c r="AW57">
        <v>-0.67</v>
      </c>
      <c r="AX57">
        <v>-1</v>
      </c>
      <c r="AY57">
        <v>0.33</v>
      </c>
      <c r="AZ57">
        <v>0</v>
      </c>
      <c r="BA57">
        <v>0</v>
      </c>
      <c r="BB57">
        <v>0.67</v>
      </c>
      <c r="BC57">
        <v>0.33</v>
      </c>
      <c r="BD57">
        <v>0.67</v>
      </c>
      <c r="BE57">
        <v>0.67</v>
      </c>
      <c r="BF57" s="64">
        <f t="shared" si="15"/>
        <v>0.17</v>
      </c>
      <c r="BG57" s="64">
        <f t="shared" si="16"/>
        <v>0.5418731541159012</v>
      </c>
      <c r="BH57">
        <v>-0.33</v>
      </c>
      <c r="BI57">
        <v>0</v>
      </c>
      <c r="BJ57">
        <v>0.33</v>
      </c>
      <c r="BK57">
        <v>0.33</v>
      </c>
      <c r="BL57">
        <v>-0.67</v>
      </c>
      <c r="BM57">
        <v>-0.33</v>
      </c>
      <c r="BN57">
        <v>0</v>
      </c>
      <c r="BO57">
        <v>-0.67</v>
      </c>
      <c r="BP57">
        <v>0.33</v>
      </c>
      <c r="BQ57">
        <v>0.33</v>
      </c>
      <c r="BR57">
        <v>0.67</v>
      </c>
      <c r="BS57">
        <v>0.33</v>
      </c>
      <c r="BT57" s="64">
        <f t="shared" si="17"/>
        <v>0.17</v>
      </c>
      <c r="BU57" s="64">
        <f t="shared" si="18"/>
        <v>0.43697999399459375</v>
      </c>
      <c r="BV57" s="51">
        <v>-0.26184188591014762</v>
      </c>
      <c r="BW57" s="61">
        <f t="shared" si="19"/>
        <v>1.1579803832167905</v>
      </c>
      <c r="BX57" s="52">
        <v>0.23709942720385141</v>
      </c>
      <c r="BY57" s="61">
        <f t="shared" si="20"/>
        <v>-0.31433321229199424</v>
      </c>
      <c r="CA57">
        <v>-0.67</v>
      </c>
      <c r="CB57">
        <v>-0.33</v>
      </c>
      <c r="CC57">
        <v>-0.33</v>
      </c>
      <c r="CD57">
        <v>0.33</v>
      </c>
      <c r="CE57">
        <v>0</v>
      </c>
      <c r="CF57">
        <v>-0.67</v>
      </c>
      <c r="CG57">
        <v>0.33</v>
      </c>
      <c r="CH57" s="64">
        <f t="shared" si="21"/>
        <v>-0.33</v>
      </c>
      <c r="CI57" s="64">
        <f t="shared" si="22"/>
        <v>0.42365192361294951</v>
      </c>
      <c r="CJ57">
        <f t="shared" si="29"/>
        <v>-1.1802141619845505</v>
      </c>
      <c r="CK57">
        <v>-0.33</v>
      </c>
      <c r="CL57">
        <v>0.33</v>
      </c>
      <c r="CM57">
        <v>0.33</v>
      </c>
      <c r="CN57">
        <v>0.33</v>
      </c>
      <c r="CO57">
        <v>-0.33</v>
      </c>
      <c r="CP57">
        <v>-0.33</v>
      </c>
      <c r="CQ57">
        <v>0.67</v>
      </c>
      <c r="CR57" s="64">
        <f t="shared" si="23"/>
        <v>0.33</v>
      </c>
      <c r="CS57" s="64">
        <f t="shared" si="24"/>
        <v>0.41596703166064908</v>
      </c>
      <c r="CT57">
        <f t="shared" si="25"/>
        <v>0.38464586811420654</v>
      </c>
      <c r="CU57">
        <v>0.33</v>
      </c>
      <c r="CV57">
        <v>0</v>
      </c>
      <c r="CW57">
        <v>0.33</v>
      </c>
      <c r="CX57">
        <v>1</v>
      </c>
      <c r="CY57">
        <v>0</v>
      </c>
      <c r="CZ57">
        <v>-0.67</v>
      </c>
      <c r="DA57">
        <v>0.67</v>
      </c>
      <c r="DB57" s="64">
        <f t="shared" si="26"/>
        <v>0.33</v>
      </c>
      <c r="DC57" s="64">
        <f t="shared" si="27"/>
        <v>0.5357149206345444</v>
      </c>
      <c r="DD57">
        <f t="shared" si="28"/>
        <v>0.29866631269198729</v>
      </c>
    </row>
    <row r="58" spans="1:108">
      <c r="A58" t="s">
        <v>282</v>
      </c>
      <c r="B58" s="55">
        <f t="shared" si="31"/>
        <v>-3.8473000000000201E-2</v>
      </c>
      <c r="C58" s="55">
        <f t="shared" si="1"/>
        <v>-0.15624400000000005</v>
      </c>
      <c r="D58" s="51">
        <v>2.0543319623914952E-2</v>
      </c>
      <c r="E58" s="55">
        <f t="shared" si="2"/>
        <v>0</v>
      </c>
      <c r="F58" s="55">
        <f t="shared" si="3"/>
        <v>0</v>
      </c>
      <c r="G58" s="55">
        <f t="shared" si="4"/>
        <v>1</v>
      </c>
      <c r="H58" s="51">
        <f t="shared" si="5"/>
        <v>-0.176787319623915</v>
      </c>
      <c r="I58" s="10">
        <f t="shared" si="6"/>
        <v>-1</v>
      </c>
      <c r="J58" s="54">
        <f t="shared" si="7"/>
        <v>6.7583699999999927E-2</v>
      </c>
      <c r="K58" s="52">
        <v>0.22293680512536609</v>
      </c>
      <c r="L58" s="55">
        <f t="shared" si="8"/>
        <v>0</v>
      </c>
      <c r="M58" s="55">
        <f t="shared" si="9"/>
        <v>0</v>
      </c>
      <c r="N58" s="55">
        <f t="shared" si="10"/>
        <v>1</v>
      </c>
      <c r="O58" s="55">
        <f t="shared" si="11"/>
        <v>0.24254660000000006</v>
      </c>
      <c r="P58">
        <v>2.2000000000000002</v>
      </c>
      <c r="Q58">
        <v>1.96</v>
      </c>
      <c r="R58">
        <v>1.84</v>
      </c>
      <c r="S58">
        <v>-0.14000000000000001</v>
      </c>
      <c r="T58">
        <v>1.1200000000000001</v>
      </c>
      <c r="U58">
        <v>0.43</v>
      </c>
      <c r="V58">
        <v>-0.94</v>
      </c>
      <c r="W58">
        <v>-0.04</v>
      </c>
      <c r="X58">
        <v>0.16</v>
      </c>
      <c r="Y58">
        <v>0.19</v>
      </c>
      <c r="Z58">
        <v>1.35</v>
      </c>
      <c r="AA58">
        <v>1.01</v>
      </c>
      <c r="AD58" t="s">
        <v>282</v>
      </c>
      <c r="AE58">
        <v>0.33</v>
      </c>
      <c r="AF58">
        <v>-0.33</v>
      </c>
      <c r="AG58">
        <v>0.33</v>
      </c>
      <c r="AH58">
        <v>0.33</v>
      </c>
      <c r="AI58">
        <v>-0.67</v>
      </c>
      <c r="AJ58">
        <v>0.67</v>
      </c>
      <c r="AK58">
        <v>0.33</v>
      </c>
      <c r="AL58">
        <v>1</v>
      </c>
      <c r="AM58">
        <v>0.33</v>
      </c>
      <c r="AN58">
        <v>0.33</v>
      </c>
      <c r="AO58">
        <v>1</v>
      </c>
      <c r="AP58">
        <v>0</v>
      </c>
      <c r="AQ58" s="64">
        <f t="shared" si="12"/>
        <v>0.33</v>
      </c>
      <c r="AR58" s="64">
        <f t="shared" si="13"/>
        <v>0.48146477891257361</v>
      </c>
      <c r="AS58" s="61">
        <f t="shared" si="30"/>
        <v>8.7453399999999959E-2</v>
      </c>
      <c r="AT58">
        <v>0.33</v>
      </c>
      <c r="AU58">
        <v>0</v>
      </c>
      <c r="AV58">
        <v>0.67</v>
      </c>
      <c r="AW58">
        <v>-1</v>
      </c>
      <c r="AX58">
        <v>-1</v>
      </c>
      <c r="AY58">
        <v>0.33</v>
      </c>
      <c r="AZ58">
        <v>0.33</v>
      </c>
      <c r="BA58">
        <v>0.33</v>
      </c>
      <c r="BB58">
        <v>0.33</v>
      </c>
      <c r="BC58">
        <v>0.67</v>
      </c>
      <c r="BD58">
        <v>-0.33</v>
      </c>
      <c r="BE58">
        <v>0</v>
      </c>
      <c r="BF58" s="64">
        <f t="shared" si="15"/>
        <v>0.33</v>
      </c>
      <c r="BG58" s="64">
        <f t="shared" si="16"/>
        <v>0.5652754758844255</v>
      </c>
      <c r="BH58">
        <v>-0.33</v>
      </c>
      <c r="BI58">
        <v>0.67</v>
      </c>
      <c r="BJ58">
        <v>-0.33</v>
      </c>
      <c r="BK58">
        <v>0</v>
      </c>
      <c r="BL58">
        <v>-1</v>
      </c>
      <c r="BM58">
        <v>-0.33</v>
      </c>
      <c r="BN58">
        <v>0</v>
      </c>
      <c r="BO58">
        <v>-0.33</v>
      </c>
      <c r="BP58">
        <v>0</v>
      </c>
      <c r="BQ58">
        <v>0.33</v>
      </c>
      <c r="BR58">
        <v>0</v>
      </c>
      <c r="BS58">
        <v>0.33</v>
      </c>
      <c r="BT58" s="64">
        <f t="shared" si="17"/>
        <v>0</v>
      </c>
      <c r="BU58" s="64">
        <f t="shared" si="18"/>
        <v>0.42859442578990897</v>
      </c>
      <c r="BV58" s="51">
        <v>2.0543319623914952E-2</v>
      </c>
      <c r="BW58" s="61">
        <f t="shared" si="19"/>
        <v>-0.35948586164920887</v>
      </c>
      <c r="BX58" s="52">
        <v>0.22293680512536609</v>
      </c>
      <c r="BY58" s="61">
        <f t="shared" si="20"/>
        <v>-0.3126226176356659</v>
      </c>
      <c r="CA58">
        <v>-0.33</v>
      </c>
      <c r="CB58">
        <v>0.33</v>
      </c>
      <c r="CC58">
        <v>0.33</v>
      </c>
      <c r="CD58">
        <v>-0.33</v>
      </c>
      <c r="CE58">
        <v>0.33</v>
      </c>
      <c r="CF58">
        <v>-0.33</v>
      </c>
      <c r="CG58">
        <v>0</v>
      </c>
      <c r="CH58" s="64">
        <f t="shared" si="21"/>
        <v>0</v>
      </c>
      <c r="CI58" s="64">
        <f t="shared" si="22"/>
        <v>0.33</v>
      </c>
      <c r="CJ58">
        <f t="shared" si="29"/>
        <v>-1</v>
      </c>
      <c r="CK58">
        <v>0</v>
      </c>
      <c r="CL58">
        <v>-0.67</v>
      </c>
      <c r="CM58">
        <v>-0.33</v>
      </c>
      <c r="CN58">
        <v>-0.33</v>
      </c>
      <c r="CO58">
        <v>-0.67</v>
      </c>
      <c r="CP58">
        <v>-0.67</v>
      </c>
      <c r="CQ58">
        <v>0.33</v>
      </c>
      <c r="CR58" s="64">
        <f t="shared" si="23"/>
        <v>-0.33</v>
      </c>
      <c r="CS58" s="64">
        <f t="shared" si="24"/>
        <v>0.38539404695528379</v>
      </c>
      <c r="CT58">
        <f t="shared" si="25"/>
        <v>-1.7125329392453694</v>
      </c>
      <c r="CU58">
        <v>0.33</v>
      </c>
      <c r="CV58">
        <v>0</v>
      </c>
      <c r="CW58">
        <v>0</v>
      </c>
      <c r="CX58">
        <v>0</v>
      </c>
      <c r="CY58">
        <v>0</v>
      </c>
      <c r="CZ58">
        <v>-0.33</v>
      </c>
      <c r="DA58">
        <v>-0.33</v>
      </c>
      <c r="DB58" s="64">
        <f t="shared" si="26"/>
        <v>0</v>
      </c>
      <c r="DC58" s="64">
        <f t="shared" si="27"/>
        <v>0.2277216345829769</v>
      </c>
      <c r="DD58">
        <f t="shared" si="28"/>
        <v>0</v>
      </c>
    </row>
    <row r="59" spans="1:108">
      <c r="A59" t="s">
        <v>283</v>
      </c>
      <c r="B59" s="55">
        <f t="shared" si="31"/>
        <v>0.28196099999999991</v>
      </c>
      <c r="C59" s="55">
        <f t="shared" si="1"/>
        <v>0.14874399999999999</v>
      </c>
      <c r="D59" s="51">
        <v>-0.25169477449813127</v>
      </c>
      <c r="E59" s="55">
        <f t="shared" si="2"/>
        <v>0</v>
      </c>
      <c r="F59" s="55">
        <f t="shared" si="3"/>
        <v>0</v>
      </c>
      <c r="G59" s="55">
        <f t="shared" si="4"/>
        <v>1</v>
      </c>
      <c r="H59" s="51">
        <f t="shared" si="5"/>
        <v>0.40043877449813126</v>
      </c>
      <c r="I59" s="10">
        <f t="shared" si="6"/>
        <v>0</v>
      </c>
      <c r="J59" s="54">
        <f t="shared" si="7"/>
        <v>6.3118700000000083E-2</v>
      </c>
      <c r="K59" s="52">
        <v>0.92755625270260578</v>
      </c>
      <c r="L59" s="55">
        <f t="shared" si="8"/>
        <v>1</v>
      </c>
      <c r="M59" s="55">
        <f t="shared" si="9"/>
        <v>0</v>
      </c>
      <c r="N59" s="55">
        <f t="shared" si="10"/>
        <v>0</v>
      </c>
      <c r="O59" s="55">
        <f t="shared" si="11"/>
        <v>0.40917060000000005</v>
      </c>
      <c r="P59">
        <v>2.3199999999999998</v>
      </c>
      <c r="Q59">
        <v>1.74</v>
      </c>
      <c r="R59">
        <v>2.25</v>
      </c>
      <c r="S59">
        <v>-0.06</v>
      </c>
      <c r="T59">
        <v>0.79</v>
      </c>
      <c r="U59">
        <v>0.48</v>
      </c>
      <c r="V59">
        <v>-0.24</v>
      </c>
      <c r="W59">
        <v>-0.04</v>
      </c>
      <c r="X59">
        <v>0.09</v>
      </c>
      <c r="Y59">
        <v>0.12</v>
      </c>
      <c r="Z59">
        <v>1.55</v>
      </c>
      <c r="AA59">
        <v>0.71</v>
      </c>
      <c r="AD59" t="s">
        <v>283</v>
      </c>
      <c r="AE59">
        <v>0.67</v>
      </c>
      <c r="AF59">
        <v>0</v>
      </c>
      <c r="AG59">
        <v>0.33</v>
      </c>
      <c r="AH59">
        <v>0.33</v>
      </c>
      <c r="AI59">
        <v>-0.67</v>
      </c>
      <c r="AJ59">
        <v>0.67</v>
      </c>
      <c r="AK59">
        <v>-1</v>
      </c>
      <c r="AL59">
        <v>1</v>
      </c>
      <c r="AM59">
        <v>0</v>
      </c>
      <c r="AN59">
        <v>-1</v>
      </c>
      <c r="AO59">
        <v>1</v>
      </c>
      <c r="AP59">
        <v>-1</v>
      </c>
      <c r="AQ59" s="64">
        <f t="shared" si="12"/>
        <v>0.17</v>
      </c>
      <c r="AR59" s="64">
        <f t="shared" si="13"/>
        <v>0.7719765069435256</v>
      </c>
      <c r="AS59" s="61">
        <f t="shared" si="30"/>
        <v>-0.23917060000000004</v>
      </c>
      <c r="AT59">
        <v>0.67</v>
      </c>
      <c r="AU59">
        <v>0.33</v>
      </c>
      <c r="AV59">
        <v>0.67</v>
      </c>
      <c r="AW59">
        <v>0.67</v>
      </c>
      <c r="AX59">
        <v>-1</v>
      </c>
      <c r="AY59">
        <v>1</v>
      </c>
      <c r="AZ59">
        <v>0</v>
      </c>
      <c r="BA59">
        <v>0.67</v>
      </c>
      <c r="BB59">
        <v>0.67</v>
      </c>
      <c r="BC59">
        <v>0.67</v>
      </c>
      <c r="BD59">
        <v>-0.33</v>
      </c>
      <c r="BE59">
        <v>0.67</v>
      </c>
      <c r="BF59" s="64">
        <f t="shared" si="15"/>
        <v>0.67</v>
      </c>
      <c r="BG59" s="64">
        <f t="shared" si="16"/>
        <v>0.56625497522732382</v>
      </c>
      <c r="BH59">
        <v>0.33</v>
      </c>
      <c r="BI59">
        <v>0.67</v>
      </c>
      <c r="BJ59">
        <v>0.67</v>
      </c>
      <c r="BK59">
        <v>0.67</v>
      </c>
      <c r="BL59">
        <v>-1</v>
      </c>
      <c r="BM59">
        <v>-0.33</v>
      </c>
      <c r="BN59">
        <v>0</v>
      </c>
      <c r="BO59">
        <v>-0.67</v>
      </c>
      <c r="BP59">
        <v>1</v>
      </c>
      <c r="BQ59">
        <v>1</v>
      </c>
      <c r="BR59">
        <v>1</v>
      </c>
      <c r="BS59">
        <v>0.67</v>
      </c>
      <c r="BT59" s="64">
        <f t="shared" si="17"/>
        <v>0.67</v>
      </c>
      <c r="BU59" s="64">
        <f t="shared" si="18"/>
        <v>0.68239495806158978</v>
      </c>
      <c r="BV59" s="51">
        <v>-0.25169477449813127</v>
      </c>
      <c r="BW59" s="61">
        <f t="shared" si="19"/>
        <v>0.59452667725965347</v>
      </c>
      <c r="BX59" s="52">
        <v>0.92755625270260578</v>
      </c>
      <c r="BY59" s="61">
        <f t="shared" si="20"/>
        <v>-1.3845955213815584</v>
      </c>
      <c r="CA59">
        <v>-0.33</v>
      </c>
      <c r="CB59">
        <v>0</v>
      </c>
      <c r="CC59">
        <v>-0.33</v>
      </c>
      <c r="CD59">
        <v>-0.67</v>
      </c>
      <c r="CE59">
        <v>0</v>
      </c>
      <c r="CF59">
        <v>-0.67</v>
      </c>
      <c r="CG59">
        <v>0</v>
      </c>
      <c r="CH59" s="64">
        <f t="shared" si="21"/>
        <v>-0.33</v>
      </c>
      <c r="CI59" s="64">
        <f t="shared" si="22"/>
        <v>0.3011565010011209</v>
      </c>
      <c r="CJ59">
        <f t="shared" si="29"/>
        <v>-1.6602663344071029</v>
      </c>
      <c r="CK59">
        <v>0.33</v>
      </c>
      <c r="CL59">
        <v>0</v>
      </c>
      <c r="CM59">
        <v>0</v>
      </c>
      <c r="CN59">
        <v>1</v>
      </c>
      <c r="CO59">
        <v>0</v>
      </c>
      <c r="CP59">
        <v>-0.67</v>
      </c>
      <c r="CQ59">
        <v>0.67</v>
      </c>
      <c r="CR59" s="64">
        <f t="shared" si="23"/>
        <v>0</v>
      </c>
      <c r="CS59" s="64">
        <f t="shared" si="24"/>
        <v>0.54067858597630203</v>
      </c>
      <c r="CT59">
        <f t="shared" si="25"/>
        <v>-1.2391835322832006</v>
      </c>
      <c r="CU59">
        <v>0.67</v>
      </c>
      <c r="CV59">
        <v>0.33</v>
      </c>
      <c r="CW59">
        <v>0.67</v>
      </c>
      <c r="CX59">
        <v>1</v>
      </c>
      <c r="CY59">
        <v>0</v>
      </c>
      <c r="CZ59">
        <v>-0.67</v>
      </c>
      <c r="DA59">
        <v>1</v>
      </c>
      <c r="DB59" s="64">
        <f t="shared" si="26"/>
        <v>0.67</v>
      </c>
      <c r="DC59" s="64">
        <f t="shared" si="27"/>
        <v>0.60137144848057023</v>
      </c>
      <c r="DD59">
        <f t="shared" si="28"/>
        <v>0</v>
      </c>
    </row>
    <row r="60" spans="1:108">
      <c r="A60" t="s">
        <v>284</v>
      </c>
      <c r="B60" s="55">
        <f t="shared" si="31"/>
        <v>0.12957699999999961</v>
      </c>
      <c r="C60" s="55">
        <f t="shared" si="1"/>
        <v>2.7749999999997499E-3</v>
      </c>
      <c r="D60" s="51">
        <v>-0.27409974857395636</v>
      </c>
      <c r="E60" s="55">
        <f t="shared" si="2"/>
        <v>0</v>
      </c>
      <c r="F60" s="55">
        <f t="shared" si="3"/>
        <v>0</v>
      </c>
      <c r="G60" s="55">
        <f t="shared" si="4"/>
        <v>1</v>
      </c>
      <c r="H60" s="51">
        <f t="shared" si="5"/>
        <v>0.27687474857395611</v>
      </c>
      <c r="I60" s="10">
        <f t="shared" si="6"/>
        <v>0</v>
      </c>
      <c r="J60" s="54">
        <f t="shared" si="7"/>
        <v>0.18266530000000011</v>
      </c>
      <c r="K60" s="52">
        <v>0.30390883538440772</v>
      </c>
      <c r="L60" s="55">
        <f t="shared" si="8"/>
        <v>0</v>
      </c>
      <c r="M60" s="55">
        <f t="shared" si="9"/>
        <v>0</v>
      </c>
      <c r="N60" s="55">
        <f t="shared" si="10"/>
        <v>1</v>
      </c>
      <c r="O60" s="55">
        <f t="shared" si="11"/>
        <v>0.26786700000000008</v>
      </c>
      <c r="P60">
        <v>2.1800000000000002</v>
      </c>
      <c r="Q60">
        <v>1.46</v>
      </c>
      <c r="R60">
        <v>2.84</v>
      </c>
      <c r="S60">
        <v>-0.11</v>
      </c>
      <c r="T60">
        <v>0.18</v>
      </c>
      <c r="U60">
        <v>0.39</v>
      </c>
      <c r="V60">
        <v>-0.5</v>
      </c>
      <c r="W60">
        <v>0.05</v>
      </c>
      <c r="X60">
        <v>0.13</v>
      </c>
      <c r="Y60">
        <v>0.15</v>
      </c>
      <c r="Z60">
        <v>1.37</v>
      </c>
      <c r="AA60">
        <v>0.9</v>
      </c>
      <c r="AD60" t="s">
        <v>284</v>
      </c>
      <c r="AE60">
        <v>0</v>
      </c>
      <c r="AF60">
        <v>0</v>
      </c>
      <c r="AG60">
        <v>0</v>
      </c>
      <c r="AH60">
        <v>-1</v>
      </c>
      <c r="AI60">
        <v>-0.33</v>
      </c>
      <c r="AJ60">
        <v>0.33</v>
      </c>
      <c r="AK60">
        <v>0.33</v>
      </c>
      <c r="AL60">
        <v>0</v>
      </c>
      <c r="AM60">
        <v>0</v>
      </c>
      <c r="AN60">
        <v>0</v>
      </c>
      <c r="AO60">
        <v>0</v>
      </c>
      <c r="AP60">
        <v>0</v>
      </c>
      <c r="AQ60" s="64">
        <f t="shared" si="12"/>
        <v>0</v>
      </c>
      <c r="AR60" s="64">
        <f t="shared" si="13"/>
        <v>0.34235702611942015</v>
      </c>
      <c r="AS60" s="61">
        <f t="shared" si="30"/>
        <v>-0.26786700000000008</v>
      </c>
      <c r="AT60">
        <v>0.33</v>
      </c>
      <c r="AU60">
        <v>0</v>
      </c>
      <c r="AV60">
        <v>0</v>
      </c>
      <c r="AW60">
        <v>0.33</v>
      </c>
      <c r="AX60">
        <v>0.67</v>
      </c>
      <c r="AY60">
        <v>0.67</v>
      </c>
      <c r="AZ60">
        <v>0</v>
      </c>
      <c r="BA60">
        <v>0</v>
      </c>
      <c r="BB60">
        <v>0.33</v>
      </c>
      <c r="BC60">
        <v>0</v>
      </c>
      <c r="BD60">
        <v>0.67</v>
      </c>
      <c r="BE60">
        <v>0.67</v>
      </c>
      <c r="BF60" s="64">
        <f t="shared" si="15"/>
        <v>0.33</v>
      </c>
      <c r="BG60" s="64">
        <f t="shared" si="16"/>
        <v>0.3014950122709204</v>
      </c>
      <c r="BH60">
        <v>0</v>
      </c>
      <c r="BI60">
        <v>0.33</v>
      </c>
      <c r="BJ60">
        <v>0</v>
      </c>
      <c r="BK60">
        <v>0.67</v>
      </c>
      <c r="BL60">
        <v>0.67</v>
      </c>
      <c r="BM60">
        <v>-0.33</v>
      </c>
      <c r="BN60">
        <v>0</v>
      </c>
      <c r="BO60">
        <v>-0.33</v>
      </c>
      <c r="BP60">
        <v>0.67</v>
      </c>
      <c r="BQ60">
        <v>0.33</v>
      </c>
      <c r="BR60">
        <v>0.33</v>
      </c>
      <c r="BS60">
        <v>0</v>
      </c>
      <c r="BT60" s="64">
        <f t="shared" si="17"/>
        <v>0.17</v>
      </c>
      <c r="BU60" s="64">
        <f t="shared" si="18"/>
        <v>0.36117233358253586</v>
      </c>
      <c r="BV60" s="51">
        <v>-0.27409974857395636</v>
      </c>
      <c r="BW60" s="61">
        <f t="shared" si="19"/>
        <v>0.82647174425366587</v>
      </c>
      <c r="BX60" s="52">
        <v>0.30390883538440772</v>
      </c>
      <c r="BY60" s="61">
        <f t="shared" si="20"/>
        <v>-0.36592578808378368</v>
      </c>
      <c r="CA60">
        <v>-1</v>
      </c>
      <c r="CB60">
        <v>0</v>
      </c>
      <c r="CC60">
        <v>-0.33</v>
      </c>
      <c r="CD60">
        <v>-0.33</v>
      </c>
      <c r="CE60">
        <v>-0.33</v>
      </c>
      <c r="CF60">
        <v>0.33</v>
      </c>
      <c r="CG60">
        <v>0</v>
      </c>
      <c r="CH60" s="64">
        <f t="shared" si="21"/>
        <v>-0.33</v>
      </c>
      <c r="CI60" s="64">
        <f t="shared" si="22"/>
        <v>0.41672190110089347</v>
      </c>
      <c r="CJ60">
        <f t="shared" si="29"/>
        <v>-0.79189502430327741</v>
      </c>
      <c r="CK60">
        <v>0</v>
      </c>
      <c r="CL60">
        <v>0.33</v>
      </c>
      <c r="CM60">
        <v>0.33</v>
      </c>
      <c r="CN60">
        <v>1</v>
      </c>
      <c r="CO60">
        <v>0</v>
      </c>
      <c r="CP60">
        <v>-0.33</v>
      </c>
      <c r="CQ60">
        <v>1</v>
      </c>
      <c r="CR60" s="64">
        <f t="shared" si="23"/>
        <v>0.33</v>
      </c>
      <c r="CS60" s="64">
        <f t="shared" si="24"/>
        <v>0.50845236701564234</v>
      </c>
      <c r="CT60">
        <f t="shared" si="25"/>
        <v>0</v>
      </c>
      <c r="CU60">
        <v>0.67</v>
      </c>
      <c r="CV60">
        <v>0</v>
      </c>
      <c r="CW60">
        <v>0.67</v>
      </c>
      <c r="CX60">
        <v>1</v>
      </c>
      <c r="CY60">
        <v>0</v>
      </c>
      <c r="CZ60">
        <v>-0.33</v>
      </c>
      <c r="DA60">
        <v>0.33</v>
      </c>
      <c r="DB60" s="64">
        <f t="shared" si="26"/>
        <v>0.33</v>
      </c>
      <c r="DC60" s="64">
        <f t="shared" si="27"/>
        <v>0.47141125509322701</v>
      </c>
      <c r="DD60">
        <f t="shared" si="28"/>
        <v>0.33940640634122782</v>
      </c>
    </row>
    <row r="61" spans="1:108">
      <c r="A61" t="s">
        <v>285</v>
      </c>
      <c r="B61" s="55">
        <f t="shared" si="31"/>
        <v>0.37058099999999983</v>
      </c>
      <c r="C61" s="55">
        <f t="shared" si="1"/>
        <v>0.20997799999999978</v>
      </c>
      <c r="D61" s="51">
        <v>-0.27409974857395636</v>
      </c>
      <c r="E61" s="55">
        <f t="shared" si="2"/>
        <v>0</v>
      </c>
      <c r="F61" s="55">
        <f t="shared" si="3"/>
        <v>0</v>
      </c>
      <c r="G61" s="55">
        <f t="shared" si="4"/>
        <v>1</v>
      </c>
      <c r="H61" s="51">
        <f t="shared" si="5"/>
        <v>0.48407774857395613</v>
      </c>
      <c r="I61" s="10">
        <f t="shared" si="6"/>
        <v>2</v>
      </c>
      <c r="J61" s="54">
        <f t="shared" si="7"/>
        <v>4.806784000000007E-2</v>
      </c>
      <c r="K61" s="52">
        <v>0.30390883538440772</v>
      </c>
      <c r="L61" s="55">
        <f t="shared" si="8"/>
        <v>0</v>
      </c>
      <c r="M61" s="55">
        <f t="shared" si="9"/>
        <v>0</v>
      </c>
      <c r="N61" s="55">
        <f t="shared" si="10"/>
        <v>1</v>
      </c>
      <c r="O61" s="55">
        <f t="shared" si="11"/>
        <v>0.32809130000000009</v>
      </c>
      <c r="P61">
        <v>2.31</v>
      </c>
      <c r="Q61">
        <v>2.38</v>
      </c>
      <c r="R61">
        <v>2.54</v>
      </c>
      <c r="S61">
        <v>4.0000000000000001E-3</v>
      </c>
      <c r="T61">
        <v>-0.22</v>
      </c>
      <c r="U61">
        <v>0.53</v>
      </c>
      <c r="V61">
        <v>-0.56999999999999995</v>
      </c>
      <c r="W61">
        <v>0</v>
      </c>
      <c r="X61">
        <v>0.12</v>
      </c>
      <c r="Y61">
        <v>0.15</v>
      </c>
      <c r="Z61">
        <v>1.53</v>
      </c>
      <c r="AA61">
        <v>0.88</v>
      </c>
      <c r="AD61" t="s">
        <v>285</v>
      </c>
      <c r="AE61">
        <v>0.33</v>
      </c>
      <c r="AF61">
        <v>-0.33</v>
      </c>
      <c r="AG61">
        <v>-0.33</v>
      </c>
      <c r="AH61">
        <v>-0.67</v>
      </c>
      <c r="AI61">
        <v>-1</v>
      </c>
      <c r="AJ61">
        <v>0</v>
      </c>
      <c r="AK61">
        <v>0.33</v>
      </c>
      <c r="AL61">
        <v>0.67</v>
      </c>
      <c r="AM61">
        <v>0</v>
      </c>
      <c r="AN61">
        <v>-1</v>
      </c>
      <c r="AO61">
        <v>0.67</v>
      </c>
      <c r="AP61">
        <v>0</v>
      </c>
      <c r="AQ61" s="64">
        <f t="shared" si="12"/>
        <v>0</v>
      </c>
      <c r="AR61" s="64">
        <f t="shared" si="13"/>
        <v>0.57484319337511247</v>
      </c>
      <c r="AS61" s="61">
        <f t="shared" si="30"/>
        <v>-0.32809130000000009</v>
      </c>
      <c r="AT61">
        <v>0</v>
      </c>
      <c r="AU61">
        <v>-0.33</v>
      </c>
      <c r="AV61">
        <v>0</v>
      </c>
      <c r="AW61">
        <v>1</v>
      </c>
      <c r="AX61">
        <v>-0.33</v>
      </c>
      <c r="AY61">
        <v>0.67</v>
      </c>
      <c r="AZ61">
        <v>0.33</v>
      </c>
      <c r="BA61">
        <v>0.33</v>
      </c>
      <c r="BB61">
        <v>0.33</v>
      </c>
      <c r="BC61">
        <v>0</v>
      </c>
      <c r="BD61">
        <v>0.67</v>
      </c>
      <c r="BE61">
        <v>1</v>
      </c>
      <c r="BF61" s="64">
        <f t="shared" si="15"/>
        <v>0.33</v>
      </c>
      <c r="BG61" s="64">
        <f t="shared" si="16"/>
        <v>0.45923767531011916</v>
      </c>
      <c r="BH61">
        <v>-0.33</v>
      </c>
      <c r="BI61">
        <v>0.33</v>
      </c>
      <c r="BJ61">
        <v>0.33</v>
      </c>
      <c r="BK61">
        <v>0.67</v>
      </c>
      <c r="BL61">
        <v>-0.33</v>
      </c>
      <c r="BM61">
        <v>-0.67</v>
      </c>
      <c r="BN61">
        <v>0</v>
      </c>
      <c r="BO61">
        <v>-0.67</v>
      </c>
      <c r="BP61">
        <v>1</v>
      </c>
      <c r="BQ61">
        <v>1</v>
      </c>
      <c r="BR61">
        <v>1</v>
      </c>
      <c r="BS61">
        <v>0</v>
      </c>
      <c r="BT61" s="64">
        <f t="shared" si="17"/>
        <v>0.17</v>
      </c>
      <c r="BU61" s="64">
        <f t="shared" si="18"/>
        <v>0.62739661710238381</v>
      </c>
      <c r="BV61" s="51">
        <v>-0.27409974857395636</v>
      </c>
      <c r="BW61" s="61">
        <f t="shared" si="19"/>
        <v>0.87406134488391474</v>
      </c>
      <c r="BX61" s="52">
        <v>0.30390883538440772</v>
      </c>
      <c r="BY61" s="61">
        <f t="shared" si="20"/>
        <v>-0.47088702642799807</v>
      </c>
      <c r="CA61">
        <v>-0.33</v>
      </c>
      <c r="CB61">
        <v>0</v>
      </c>
      <c r="CC61">
        <v>-0.67</v>
      </c>
      <c r="CD61">
        <v>0</v>
      </c>
      <c r="CE61">
        <v>-0.33</v>
      </c>
      <c r="CF61">
        <v>-0.67</v>
      </c>
      <c r="CG61">
        <v>0</v>
      </c>
      <c r="CH61" s="64">
        <f t="shared" si="21"/>
        <v>-0.33</v>
      </c>
      <c r="CI61" s="64">
        <f t="shared" si="22"/>
        <v>0.3011565010011209</v>
      </c>
      <c r="CJ61">
        <f t="shared" si="29"/>
        <v>-1.0957757807086879</v>
      </c>
      <c r="CK61">
        <v>0.33</v>
      </c>
      <c r="CL61">
        <v>0.33</v>
      </c>
      <c r="CM61">
        <v>0.33</v>
      </c>
      <c r="CN61">
        <v>0.33</v>
      </c>
      <c r="CO61">
        <v>-0.33</v>
      </c>
      <c r="CP61">
        <v>-0.67</v>
      </c>
      <c r="CQ61">
        <v>0.33</v>
      </c>
      <c r="CR61" s="64">
        <f t="shared" si="23"/>
        <v>0.33</v>
      </c>
      <c r="CS61" s="64">
        <f t="shared" si="24"/>
        <v>0.41672190110089358</v>
      </c>
      <c r="CT61">
        <f t="shared" si="25"/>
        <v>0</v>
      </c>
      <c r="CU61">
        <v>0.67</v>
      </c>
      <c r="CV61">
        <v>0.67</v>
      </c>
      <c r="CW61">
        <v>0.67</v>
      </c>
      <c r="CX61">
        <v>1</v>
      </c>
      <c r="CY61">
        <v>0</v>
      </c>
      <c r="CZ61">
        <v>-0.33</v>
      </c>
      <c r="DA61">
        <v>0.67</v>
      </c>
      <c r="DB61" s="64">
        <f t="shared" si="26"/>
        <v>0.67</v>
      </c>
      <c r="DC61" s="64">
        <f t="shared" si="27"/>
        <v>0.4657047910221157</v>
      </c>
      <c r="DD61">
        <f t="shared" si="28"/>
        <v>1.0736415206350232</v>
      </c>
    </row>
    <row r="62" spans="1:108">
      <c r="A62" t="s">
        <v>286</v>
      </c>
      <c r="B62" s="55">
        <f t="shared" si="31"/>
        <v>0.30602700000000005</v>
      </c>
      <c r="C62" s="55">
        <f t="shared" si="1"/>
        <v>0.1845049999999997</v>
      </c>
      <c r="D62" s="51">
        <v>0.20219556372827072</v>
      </c>
      <c r="E62" s="55">
        <f t="shared" si="2"/>
        <v>0</v>
      </c>
      <c r="F62" s="55">
        <f t="shared" si="3"/>
        <v>0</v>
      </c>
      <c r="G62" s="55">
        <f t="shared" si="4"/>
        <v>1</v>
      </c>
      <c r="H62" s="51">
        <f t="shared" si="5"/>
        <v>-1.7690563728271019E-2</v>
      </c>
      <c r="I62" s="10">
        <f t="shared" si="6"/>
        <v>0</v>
      </c>
      <c r="J62" s="54">
        <f t="shared" si="7"/>
        <v>0.17137040000000001</v>
      </c>
      <c r="K62" s="52">
        <v>-3.811614226325373E-2</v>
      </c>
      <c r="L62" s="55">
        <f t="shared" si="8"/>
        <v>0</v>
      </c>
      <c r="M62" s="55">
        <f t="shared" si="9"/>
        <v>0</v>
      </c>
      <c r="N62" s="55">
        <f t="shared" si="10"/>
        <v>1</v>
      </c>
      <c r="O62" s="55">
        <f t="shared" si="11"/>
        <v>0.43012340000000016</v>
      </c>
      <c r="P62">
        <v>2.19</v>
      </c>
      <c r="Q62">
        <v>2.11</v>
      </c>
      <c r="R62">
        <v>3.1</v>
      </c>
      <c r="S62">
        <v>-0.24</v>
      </c>
      <c r="T62">
        <v>0.99</v>
      </c>
      <c r="U62">
        <v>0.64</v>
      </c>
      <c r="V62">
        <v>-0.06</v>
      </c>
      <c r="W62">
        <v>0.02</v>
      </c>
      <c r="X62">
        <v>0.1</v>
      </c>
      <c r="Y62">
        <v>0.14000000000000001</v>
      </c>
      <c r="Z62">
        <v>1.54</v>
      </c>
      <c r="AA62">
        <v>0.74</v>
      </c>
      <c r="AD62" t="s">
        <v>286</v>
      </c>
      <c r="AE62">
        <v>0.33</v>
      </c>
      <c r="AF62">
        <v>0</v>
      </c>
      <c r="AG62">
        <v>0.33</v>
      </c>
      <c r="AH62">
        <v>0</v>
      </c>
      <c r="AI62">
        <v>0.33</v>
      </c>
      <c r="AJ62">
        <v>0.67</v>
      </c>
      <c r="AK62">
        <v>0.33</v>
      </c>
      <c r="AL62">
        <v>0.33</v>
      </c>
      <c r="AM62">
        <v>0.33</v>
      </c>
      <c r="AN62">
        <v>0.67</v>
      </c>
      <c r="AO62">
        <v>0.33</v>
      </c>
      <c r="AP62">
        <v>-0.67</v>
      </c>
      <c r="AQ62" s="64">
        <f t="shared" si="12"/>
        <v>0.33</v>
      </c>
      <c r="AR62" s="64">
        <f t="shared" si="13"/>
        <v>0.352776863118197</v>
      </c>
      <c r="AS62" s="61">
        <f t="shared" si="30"/>
        <v>-0.10012340000000014</v>
      </c>
      <c r="AT62">
        <v>1</v>
      </c>
      <c r="AU62">
        <v>-0.67</v>
      </c>
      <c r="AV62">
        <v>0.33</v>
      </c>
      <c r="AW62">
        <v>-1</v>
      </c>
      <c r="AX62">
        <v>-0.33</v>
      </c>
      <c r="AY62">
        <v>-1</v>
      </c>
      <c r="AZ62">
        <v>0.33</v>
      </c>
      <c r="BA62">
        <v>0.67</v>
      </c>
      <c r="BB62">
        <v>0.67</v>
      </c>
      <c r="BC62">
        <v>0.67</v>
      </c>
      <c r="BD62">
        <v>0.33</v>
      </c>
      <c r="BE62">
        <v>1</v>
      </c>
      <c r="BF62" s="64">
        <f t="shared" si="15"/>
        <v>0.33</v>
      </c>
      <c r="BG62" s="64">
        <f t="shared" si="16"/>
        <v>0.73223609373595966</v>
      </c>
      <c r="BH62">
        <v>-0.33</v>
      </c>
      <c r="BI62">
        <v>-0.67</v>
      </c>
      <c r="BJ62">
        <v>-0.67</v>
      </c>
      <c r="BK62">
        <v>-0.33</v>
      </c>
      <c r="BL62">
        <v>-0.67</v>
      </c>
      <c r="BM62">
        <v>-0.67</v>
      </c>
      <c r="BN62">
        <v>0.33</v>
      </c>
      <c r="BO62">
        <v>-0.33</v>
      </c>
      <c r="BP62">
        <v>0.33</v>
      </c>
      <c r="BQ62">
        <v>-0.33</v>
      </c>
      <c r="BR62">
        <v>0.67</v>
      </c>
      <c r="BS62">
        <v>0.67</v>
      </c>
      <c r="BT62" s="64">
        <f t="shared" si="17"/>
        <v>-0.33</v>
      </c>
      <c r="BU62" s="64">
        <f t="shared" si="18"/>
        <v>0.5234037783122274</v>
      </c>
      <c r="BV62" s="51">
        <v>0.20219556372827072</v>
      </c>
      <c r="BW62" s="61">
        <f t="shared" si="19"/>
        <v>-3.2996231650948976E-2</v>
      </c>
      <c r="BX62" s="52">
        <v>-3.811614226325373E-2</v>
      </c>
      <c r="BY62" s="61">
        <f t="shared" si="20"/>
        <v>0.33367296933879848</v>
      </c>
      <c r="CA62">
        <v>0</v>
      </c>
      <c r="CB62">
        <v>0.33</v>
      </c>
      <c r="CC62">
        <v>0.67</v>
      </c>
      <c r="CD62">
        <v>0.33</v>
      </c>
      <c r="CE62">
        <v>0</v>
      </c>
      <c r="CF62">
        <v>0.33</v>
      </c>
      <c r="CG62">
        <v>0.67</v>
      </c>
      <c r="CH62" s="64">
        <f t="shared" si="21"/>
        <v>0.33</v>
      </c>
      <c r="CI62" s="64">
        <f t="shared" si="22"/>
        <v>0.27353941128073211</v>
      </c>
      <c r="CJ62">
        <f t="shared" si="29"/>
        <v>0</v>
      </c>
      <c r="CK62">
        <v>0.67</v>
      </c>
      <c r="CL62">
        <v>0.33</v>
      </c>
      <c r="CM62">
        <v>0.67</v>
      </c>
      <c r="CN62">
        <v>0.33</v>
      </c>
      <c r="CO62">
        <v>-0.33</v>
      </c>
      <c r="CP62">
        <v>0.67</v>
      </c>
      <c r="CQ62">
        <v>0.67</v>
      </c>
      <c r="CR62" s="64">
        <f t="shared" si="23"/>
        <v>0.67</v>
      </c>
      <c r="CS62" s="64">
        <f t="shared" si="24"/>
        <v>0.37148351242013428</v>
      </c>
      <c r="CT62">
        <f t="shared" si="25"/>
        <v>0.91524923349888121</v>
      </c>
      <c r="CU62">
        <v>0.33</v>
      </c>
      <c r="CV62">
        <v>-0.33</v>
      </c>
      <c r="CW62">
        <v>0</v>
      </c>
      <c r="CX62">
        <v>-1</v>
      </c>
      <c r="CY62">
        <v>-0.33</v>
      </c>
      <c r="CZ62">
        <v>-0.33</v>
      </c>
      <c r="DA62">
        <v>-0.33</v>
      </c>
      <c r="DB62" s="64">
        <f t="shared" si="26"/>
        <v>-0.33</v>
      </c>
      <c r="DC62" s="64">
        <f t="shared" si="27"/>
        <v>0.4038917818284638</v>
      </c>
      <c r="DD62">
        <f t="shared" si="28"/>
        <v>0</v>
      </c>
    </row>
    <row r="63" spans="1:108">
      <c r="A63" t="s">
        <v>287</v>
      </c>
      <c r="B63" s="55">
        <f t="shared" si="31"/>
        <v>0.20477699999999976</v>
      </c>
      <c r="C63" s="55">
        <f t="shared" si="1"/>
        <v>0.12873999999999985</v>
      </c>
      <c r="D63" s="51">
        <v>-0.46589910409032848</v>
      </c>
      <c r="E63" s="55">
        <f t="shared" si="2"/>
        <v>-1</v>
      </c>
      <c r="F63" s="55">
        <f t="shared" si="3"/>
        <v>0</v>
      </c>
      <c r="G63" s="55">
        <f t="shared" si="4"/>
        <v>0</v>
      </c>
      <c r="H63" s="51">
        <f t="shared" si="5"/>
        <v>0.59463910409032827</v>
      </c>
      <c r="I63" s="10">
        <f t="shared" si="6"/>
        <v>0</v>
      </c>
      <c r="J63" s="54">
        <f t="shared" si="7"/>
        <v>0.19607009999999997</v>
      </c>
      <c r="K63" s="52">
        <v>-0.12549504272572679</v>
      </c>
      <c r="L63" s="55">
        <f t="shared" si="8"/>
        <v>0</v>
      </c>
      <c r="M63" s="55">
        <f t="shared" si="9"/>
        <v>0</v>
      </c>
      <c r="N63" s="55">
        <f t="shared" si="10"/>
        <v>1</v>
      </c>
      <c r="O63" s="55">
        <f t="shared" si="11"/>
        <v>0.43250960000000005</v>
      </c>
      <c r="P63">
        <v>1.89</v>
      </c>
      <c r="Q63">
        <v>1.86</v>
      </c>
      <c r="R63">
        <v>1.57</v>
      </c>
      <c r="S63">
        <v>-0.28999999999999998</v>
      </c>
      <c r="T63">
        <v>0.91</v>
      </c>
      <c r="U63">
        <v>0.59</v>
      </c>
      <c r="V63">
        <v>-0.56999999999999995</v>
      </c>
      <c r="W63">
        <v>0.15</v>
      </c>
      <c r="X63">
        <v>0.09</v>
      </c>
      <c r="Y63">
        <v>0.12</v>
      </c>
      <c r="Z63">
        <v>1.57</v>
      </c>
      <c r="AA63">
        <v>0.61</v>
      </c>
      <c r="AD63" t="s">
        <v>287</v>
      </c>
      <c r="AE63">
        <v>0</v>
      </c>
      <c r="AF63">
        <v>-0.67</v>
      </c>
      <c r="AG63">
        <v>-1</v>
      </c>
      <c r="AH63">
        <v>-1</v>
      </c>
      <c r="AI63">
        <v>-0.33</v>
      </c>
      <c r="AJ63">
        <v>0.33</v>
      </c>
      <c r="AK63">
        <v>0.33</v>
      </c>
      <c r="AL63">
        <v>0.33</v>
      </c>
      <c r="AM63">
        <v>0.33</v>
      </c>
      <c r="AN63">
        <v>0</v>
      </c>
      <c r="AO63">
        <v>0.33</v>
      </c>
      <c r="AP63">
        <v>-0.67</v>
      </c>
      <c r="AQ63" s="64">
        <f t="shared" si="12"/>
        <v>0</v>
      </c>
      <c r="AR63" s="64">
        <f t="shared" si="13"/>
        <v>0.54030014105517554</v>
      </c>
      <c r="AS63" s="61">
        <f t="shared" si="30"/>
        <v>-0.43250960000000005</v>
      </c>
      <c r="AT63">
        <v>0</v>
      </c>
      <c r="AU63">
        <v>-0.33</v>
      </c>
      <c r="AV63">
        <v>-0.33</v>
      </c>
      <c r="AW63">
        <v>0.67</v>
      </c>
      <c r="AX63">
        <v>-1</v>
      </c>
      <c r="AY63">
        <v>-0.67</v>
      </c>
      <c r="AZ63">
        <v>-0.67</v>
      </c>
      <c r="BA63">
        <v>0</v>
      </c>
      <c r="BB63">
        <v>0.33</v>
      </c>
      <c r="BC63">
        <v>0</v>
      </c>
      <c r="BD63">
        <v>-1</v>
      </c>
      <c r="BE63">
        <v>0.67</v>
      </c>
      <c r="BF63" s="64">
        <f t="shared" si="15"/>
        <v>-0.17</v>
      </c>
      <c r="BG63" s="64">
        <f t="shared" si="16"/>
        <v>0.57760411628685193</v>
      </c>
      <c r="BH63">
        <v>0</v>
      </c>
      <c r="BI63">
        <v>0</v>
      </c>
      <c r="BJ63">
        <v>0</v>
      </c>
      <c r="BK63">
        <v>0</v>
      </c>
      <c r="BL63">
        <v>-0.67</v>
      </c>
      <c r="BM63">
        <v>-0.33</v>
      </c>
      <c r="BN63">
        <v>0.33</v>
      </c>
      <c r="BO63">
        <v>0</v>
      </c>
      <c r="BP63">
        <v>0.33</v>
      </c>
      <c r="BQ63">
        <v>0</v>
      </c>
      <c r="BR63">
        <v>0.33</v>
      </c>
      <c r="BS63">
        <v>0.67</v>
      </c>
      <c r="BT63" s="64">
        <f t="shared" si="17"/>
        <v>0</v>
      </c>
      <c r="BU63" s="64">
        <f t="shared" si="18"/>
        <v>0.34339216912763432</v>
      </c>
      <c r="BV63" s="51">
        <v>-0.46589910409032848</v>
      </c>
      <c r="BW63" s="61">
        <f t="shared" si="19"/>
        <v>1.2207771674229992</v>
      </c>
      <c r="BX63" s="52">
        <v>-0.12549504272572679</v>
      </c>
      <c r="BY63" s="61">
        <f t="shared" si="20"/>
        <v>0.6982984574818546</v>
      </c>
      <c r="CA63">
        <v>0</v>
      </c>
      <c r="CB63">
        <v>-0.33</v>
      </c>
      <c r="CC63">
        <v>-0.33</v>
      </c>
      <c r="CD63">
        <v>-0.67</v>
      </c>
      <c r="CE63">
        <v>0</v>
      </c>
      <c r="CF63">
        <v>0</v>
      </c>
      <c r="CG63">
        <v>0.33</v>
      </c>
      <c r="CH63" s="64">
        <f t="shared" si="21"/>
        <v>0</v>
      </c>
      <c r="CI63" s="64">
        <f t="shared" si="22"/>
        <v>0.32474165556199114</v>
      </c>
      <c r="CJ63">
        <f t="shared" si="29"/>
        <v>0</v>
      </c>
      <c r="CK63">
        <v>-0.67</v>
      </c>
      <c r="CL63">
        <v>0</v>
      </c>
      <c r="CM63">
        <v>0</v>
      </c>
      <c r="CN63">
        <v>0</v>
      </c>
      <c r="CO63">
        <v>0</v>
      </c>
      <c r="CP63">
        <v>-0.33</v>
      </c>
      <c r="CQ63">
        <v>-0.33</v>
      </c>
      <c r="CR63" s="64">
        <f t="shared" si="23"/>
        <v>0</v>
      </c>
      <c r="CS63" s="64">
        <f t="shared" si="24"/>
        <v>0.26267851073127396</v>
      </c>
      <c r="CT63">
        <f t="shared" si="25"/>
        <v>0.64717893948284888</v>
      </c>
      <c r="CU63">
        <v>0</v>
      </c>
      <c r="CV63">
        <v>-0.33</v>
      </c>
      <c r="CW63">
        <v>0</v>
      </c>
      <c r="CX63">
        <v>0</v>
      </c>
      <c r="CY63">
        <v>0</v>
      </c>
      <c r="CZ63">
        <v>-0.33</v>
      </c>
      <c r="DA63">
        <v>-0.33</v>
      </c>
      <c r="DB63" s="64">
        <f t="shared" si="26"/>
        <v>0</v>
      </c>
      <c r="DC63" s="64">
        <f t="shared" si="27"/>
        <v>0.17639241966220012</v>
      </c>
      <c r="DD63">
        <f t="shared" si="28"/>
        <v>0</v>
      </c>
    </row>
    <row r="64" spans="1:108">
      <c r="A64" t="s">
        <v>288</v>
      </c>
      <c r="B64" s="55">
        <f t="shared" si="31"/>
        <v>0.53803600000000018</v>
      </c>
      <c r="C64" s="55">
        <f t="shared" si="1"/>
        <v>0.35904499999999984</v>
      </c>
      <c r="D64" s="51">
        <v>-7.3035109157116793E-2</v>
      </c>
      <c r="E64" s="55">
        <f t="shared" si="2"/>
        <v>0</v>
      </c>
      <c r="F64" s="55">
        <f t="shared" si="3"/>
        <v>1</v>
      </c>
      <c r="G64" s="55">
        <f t="shared" si="4"/>
        <v>0</v>
      </c>
      <c r="H64" s="51">
        <f t="shared" si="5"/>
        <v>0.43208010915711664</v>
      </c>
      <c r="I64" s="10">
        <f t="shared" si="6"/>
        <v>2</v>
      </c>
      <c r="J64" s="54">
        <f t="shared" si="7"/>
        <v>0.13265059999999995</v>
      </c>
      <c r="K64" s="52">
        <v>0.35741862650738243</v>
      </c>
      <c r="L64" s="55">
        <f t="shared" si="8"/>
        <v>1</v>
      </c>
      <c r="M64" s="55">
        <f t="shared" si="9"/>
        <v>0</v>
      </c>
      <c r="N64" s="55">
        <f t="shared" si="10"/>
        <v>0</v>
      </c>
      <c r="O64" s="55">
        <f t="shared" si="11"/>
        <v>0.34422620000000015</v>
      </c>
      <c r="P64">
        <v>2.33</v>
      </c>
      <c r="Q64">
        <v>1.92</v>
      </c>
      <c r="R64">
        <v>2.0699999999999998</v>
      </c>
      <c r="S64">
        <v>-0.2</v>
      </c>
      <c r="T64">
        <v>-0.9</v>
      </c>
      <c r="U64">
        <v>0.5</v>
      </c>
      <c r="V64">
        <v>-1.07</v>
      </c>
      <c r="W64">
        <v>0.15</v>
      </c>
      <c r="X64">
        <v>0.11</v>
      </c>
      <c r="Y64">
        <v>0.14000000000000001</v>
      </c>
      <c r="Z64">
        <v>1.56</v>
      </c>
      <c r="AA64">
        <v>0.87</v>
      </c>
      <c r="AD64" t="s">
        <v>288</v>
      </c>
      <c r="AE64">
        <v>0</v>
      </c>
      <c r="AF64">
        <v>1</v>
      </c>
      <c r="AG64">
        <v>0.33</v>
      </c>
      <c r="AH64">
        <v>0.67</v>
      </c>
      <c r="AI64">
        <v>1</v>
      </c>
      <c r="AJ64">
        <v>0.67</v>
      </c>
      <c r="AK64">
        <v>-0.33</v>
      </c>
      <c r="AL64">
        <v>0.33</v>
      </c>
      <c r="AM64">
        <v>0.33</v>
      </c>
      <c r="AN64">
        <v>0</v>
      </c>
      <c r="AO64">
        <v>0.33</v>
      </c>
      <c r="AP64">
        <v>0</v>
      </c>
      <c r="AQ64" s="64">
        <f t="shared" si="12"/>
        <v>0.33</v>
      </c>
      <c r="AR64" s="64">
        <f t="shared" si="13"/>
        <v>0.41339961589755081</v>
      </c>
      <c r="AS64" s="61">
        <f t="shared" si="30"/>
        <v>-1.4226200000000133E-2</v>
      </c>
      <c r="AT64">
        <v>0</v>
      </c>
      <c r="AU64">
        <v>0</v>
      </c>
      <c r="AV64">
        <v>0</v>
      </c>
      <c r="AW64">
        <v>0.67</v>
      </c>
      <c r="AX64">
        <v>-1</v>
      </c>
      <c r="AY64">
        <v>0.33</v>
      </c>
      <c r="AZ64">
        <v>-0.33</v>
      </c>
      <c r="BA64">
        <v>1</v>
      </c>
      <c r="BB64">
        <v>0.67</v>
      </c>
      <c r="BC64">
        <v>0.33</v>
      </c>
      <c r="BD64">
        <v>0.67</v>
      </c>
      <c r="BE64">
        <v>1</v>
      </c>
      <c r="BF64" s="64">
        <f t="shared" si="15"/>
        <v>0.33</v>
      </c>
      <c r="BG64" s="64">
        <f t="shared" si="16"/>
        <v>0.58338874195721702</v>
      </c>
      <c r="BH64">
        <v>0</v>
      </c>
      <c r="BI64">
        <v>0</v>
      </c>
      <c r="BJ64">
        <v>0.33</v>
      </c>
      <c r="BK64">
        <v>0.67</v>
      </c>
      <c r="BL64">
        <v>-1</v>
      </c>
      <c r="BM64">
        <v>-0.33</v>
      </c>
      <c r="BN64">
        <v>-0.33</v>
      </c>
      <c r="BO64">
        <v>-0.67</v>
      </c>
      <c r="BP64">
        <v>1</v>
      </c>
      <c r="BQ64">
        <v>0.33</v>
      </c>
      <c r="BR64">
        <v>0.67</v>
      </c>
      <c r="BS64">
        <v>0.67</v>
      </c>
      <c r="BT64" s="64">
        <f t="shared" si="17"/>
        <v>0.17</v>
      </c>
      <c r="BU64" s="64">
        <f t="shared" si="18"/>
        <v>0.60913997993196534</v>
      </c>
      <c r="BV64" s="51">
        <v>-7.3035109157116793E-2</v>
      </c>
      <c r="BW64" s="61">
        <f t="shared" si="19"/>
        <v>0.80715950828653371</v>
      </c>
      <c r="BX64" s="52">
        <v>0.35741862650738243</v>
      </c>
      <c r="BY64" s="61">
        <f t="shared" si="20"/>
        <v>-0.37696035723367571</v>
      </c>
      <c r="CA64">
        <v>-0.33</v>
      </c>
      <c r="CB64">
        <v>0.33</v>
      </c>
      <c r="CC64">
        <v>0</v>
      </c>
      <c r="CD64">
        <v>0.67</v>
      </c>
      <c r="CE64">
        <v>-0.33</v>
      </c>
      <c r="CF64">
        <v>0.33</v>
      </c>
      <c r="CG64">
        <v>-0.33</v>
      </c>
      <c r="CH64" s="64">
        <f t="shared" si="21"/>
        <v>0</v>
      </c>
      <c r="CI64" s="64">
        <f t="shared" si="22"/>
        <v>0.40350252256248126</v>
      </c>
      <c r="CJ64">
        <f t="shared" si="29"/>
        <v>-0.81783875328536615</v>
      </c>
      <c r="CK64">
        <v>0.33</v>
      </c>
      <c r="CL64">
        <v>0.33</v>
      </c>
      <c r="CM64">
        <v>0.33</v>
      </c>
      <c r="CN64">
        <v>0.33</v>
      </c>
      <c r="CO64">
        <v>0.33</v>
      </c>
      <c r="CP64">
        <v>0.67</v>
      </c>
      <c r="CQ64">
        <v>0.33</v>
      </c>
      <c r="CR64" s="64">
        <f t="shared" si="23"/>
        <v>0.33</v>
      </c>
      <c r="CS64" s="64">
        <f t="shared" si="24"/>
        <v>0.12850792082313722</v>
      </c>
      <c r="CT64">
        <f t="shared" si="25"/>
        <v>0</v>
      </c>
      <c r="CU64">
        <v>0.67</v>
      </c>
      <c r="CV64">
        <v>0.33</v>
      </c>
      <c r="CW64">
        <v>0.67</v>
      </c>
      <c r="CX64">
        <v>0</v>
      </c>
      <c r="CY64">
        <v>0</v>
      </c>
      <c r="CZ64">
        <v>-1</v>
      </c>
      <c r="DA64">
        <v>0.33</v>
      </c>
      <c r="DB64" s="64">
        <f t="shared" si="26"/>
        <v>0.33</v>
      </c>
      <c r="DC64" s="64">
        <f t="shared" si="27"/>
        <v>0.57340254288804504</v>
      </c>
      <c r="DD64">
        <f t="shared" si="28"/>
        <v>0.279036083785278</v>
      </c>
    </row>
    <row r="65" spans="1:108">
      <c r="A65" t="s">
        <v>289</v>
      </c>
      <c r="B65" s="55">
        <f t="shared" si="31"/>
        <v>0.42171399999999992</v>
      </c>
      <c r="C65" s="55">
        <f t="shared" si="1"/>
        <v>0.32690399999999986</v>
      </c>
      <c r="D65" s="51">
        <v>2.7443355384086071E-2</v>
      </c>
      <c r="E65" s="55">
        <f t="shared" si="2"/>
        <v>0</v>
      </c>
      <c r="F65" s="55">
        <f t="shared" si="3"/>
        <v>0</v>
      </c>
      <c r="G65" s="55">
        <f t="shared" si="4"/>
        <v>1</v>
      </c>
      <c r="H65" s="51">
        <f t="shared" si="5"/>
        <v>0.29946064461591382</v>
      </c>
      <c r="I65" s="10">
        <f t="shared" si="6"/>
        <v>2</v>
      </c>
      <c r="J65" s="54">
        <f t="shared" si="7"/>
        <v>7.151398999999993E-2</v>
      </c>
      <c r="K65" s="52">
        <v>0.69244744646451906</v>
      </c>
      <c r="L65" s="55">
        <f t="shared" si="8"/>
        <v>1</v>
      </c>
      <c r="M65" s="55">
        <f t="shared" si="9"/>
        <v>0</v>
      </c>
      <c r="N65" s="55">
        <f t="shared" si="10"/>
        <v>0</v>
      </c>
      <c r="O65" s="55">
        <f t="shared" si="11"/>
        <v>0.41825150000000011</v>
      </c>
      <c r="P65">
        <v>1.86</v>
      </c>
      <c r="Q65">
        <v>1.82</v>
      </c>
      <c r="R65">
        <v>3.57</v>
      </c>
      <c r="S65">
        <v>8.9999999999999993E-3</v>
      </c>
      <c r="T65">
        <v>0.35</v>
      </c>
      <c r="U65">
        <v>0.5</v>
      </c>
      <c r="V65">
        <v>0.86</v>
      </c>
      <c r="W65">
        <v>0.09</v>
      </c>
      <c r="X65">
        <v>0.09</v>
      </c>
      <c r="Y65">
        <v>0.13</v>
      </c>
      <c r="Z65">
        <v>1.53</v>
      </c>
      <c r="AA65">
        <v>0.85</v>
      </c>
      <c r="AD65" t="s">
        <v>289</v>
      </c>
      <c r="AE65">
        <v>0.67</v>
      </c>
      <c r="AF65">
        <v>-0.33</v>
      </c>
      <c r="AG65">
        <v>0.33</v>
      </c>
      <c r="AH65">
        <v>0.67</v>
      </c>
      <c r="AI65">
        <v>0.33</v>
      </c>
      <c r="AJ65">
        <v>0.33</v>
      </c>
      <c r="AK65">
        <v>-0.33</v>
      </c>
      <c r="AL65">
        <v>0.67</v>
      </c>
      <c r="AM65">
        <v>0</v>
      </c>
      <c r="AN65">
        <v>-1</v>
      </c>
      <c r="AO65">
        <v>0.67</v>
      </c>
      <c r="AP65">
        <v>0</v>
      </c>
      <c r="AQ65" s="64">
        <f t="shared" si="12"/>
        <v>0.33</v>
      </c>
      <c r="AR65" s="64">
        <f t="shared" si="13"/>
        <v>0.52253099081646481</v>
      </c>
      <c r="AS65" s="61">
        <f t="shared" si="30"/>
        <v>-8.8251500000000094E-2</v>
      </c>
      <c r="AT65">
        <v>0</v>
      </c>
      <c r="AU65">
        <v>0.33</v>
      </c>
      <c r="AV65">
        <v>0.67</v>
      </c>
      <c r="AW65">
        <v>1</v>
      </c>
      <c r="AX65">
        <v>-0.67</v>
      </c>
      <c r="AY65">
        <v>1</v>
      </c>
      <c r="AZ65">
        <v>0</v>
      </c>
      <c r="BA65">
        <v>0.67</v>
      </c>
      <c r="BB65">
        <v>1</v>
      </c>
      <c r="BC65">
        <v>0.33</v>
      </c>
      <c r="BD65">
        <v>0.67</v>
      </c>
      <c r="BE65">
        <v>1</v>
      </c>
      <c r="BF65" s="64">
        <f t="shared" si="15"/>
        <v>0.67</v>
      </c>
      <c r="BG65" s="64">
        <f t="shared" si="16"/>
        <v>0.52339798867157927</v>
      </c>
      <c r="BH65">
        <v>-0.67</v>
      </c>
      <c r="BI65">
        <v>0</v>
      </c>
      <c r="BJ65">
        <v>0.67</v>
      </c>
      <c r="BK65">
        <v>1</v>
      </c>
      <c r="BL65">
        <v>-1</v>
      </c>
      <c r="BM65">
        <v>-0.33</v>
      </c>
      <c r="BN65">
        <v>0</v>
      </c>
      <c r="BO65">
        <v>-0.33</v>
      </c>
      <c r="BP65">
        <v>0.67</v>
      </c>
      <c r="BQ65">
        <v>1</v>
      </c>
      <c r="BR65">
        <v>1</v>
      </c>
      <c r="BS65">
        <v>1</v>
      </c>
      <c r="BT65" s="64">
        <f t="shared" si="17"/>
        <v>0.34</v>
      </c>
      <c r="BU65" s="64">
        <f t="shared" si="18"/>
        <v>0.7267293898423306</v>
      </c>
      <c r="BV65" s="51">
        <v>2.7443355384086071E-2</v>
      </c>
      <c r="BW65" s="61">
        <f t="shared" si="19"/>
        <v>0.50679925099561463</v>
      </c>
      <c r="BX65" s="52">
        <v>0.69244744646451906</v>
      </c>
      <c r="BY65" s="61">
        <f t="shared" si="20"/>
        <v>-0.99339230087521857</v>
      </c>
      <c r="CA65">
        <v>-0.33</v>
      </c>
      <c r="CB65">
        <v>0.33</v>
      </c>
      <c r="CC65">
        <v>-0.33</v>
      </c>
      <c r="CD65">
        <v>-0.33</v>
      </c>
      <c r="CE65">
        <v>0.33</v>
      </c>
      <c r="CF65">
        <v>0.33</v>
      </c>
      <c r="CG65">
        <v>-0.33</v>
      </c>
      <c r="CH65" s="64">
        <f t="shared" si="21"/>
        <v>-0.33</v>
      </c>
      <c r="CI65" s="64">
        <f t="shared" si="22"/>
        <v>0.35278483932440019</v>
      </c>
      <c r="CJ65">
        <f t="shared" si="29"/>
        <v>-1.8708286933869707</v>
      </c>
      <c r="CK65">
        <v>0.33</v>
      </c>
      <c r="CL65">
        <v>0.67</v>
      </c>
      <c r="CM65">
        <v>0.67</v>
      </c>
      <c r="CN65">
        <v>1</v>
      </c>
      <c r="CO65">
        <v>0</v>
      </c>
      <c r="CP65">
        <v>-0.33</v>
      </c>
      <c r="CQ65">
        <v>1</v>
      </c>
      <c r="CR65" s="64">
        <f t="shared" si="23"/>
        <v>0.67</v>
      </c>
      <c r="CS65" s="64">
        <f t="shared" si="24"/>
        <v>0.50364386510424508</v>
      </c>
      <c r="CT65">
        <f t="shared" si="25"/>
        <v>0</v>
      </c>
      <c r="CU65">
        <v>1</v>
      </c>
      <c r="CV65">
        <v>0.67</v>
      </c>
      <c r="CW65">
        <v>1</v>
      </c>
      <c r="CX65">
        <v>1</v>
      </c>
      <c r="CY65">
        <v>0.33</v>
      </c>
      <c r="CZ65">
        <v>-0.67</v>
      </c>
      <c r="DA65">
        <v>1</v>
      </c>
      <c r="DB65" s="64">
        <f t="shared" si="26"/>
        <v>1</v>
      </c>
      <c r="DC65" s="64">
        <f t="shared" si="27"/>
        <v>0.62293468281001918</v>
      </c>
      <c r="DD65">
        <f t="shared" si="28"/>
        <v>1.0595011294326742</v>
      </c>
    </row>
    <row r="66" spans="1:108">
      <c r="A66" t="s">
        <v>290</v>
      </c>
      <c r="B66" s="55">
        <f t="shared" ref="B66:B77" si="32">0.1122+P66*0.126+T66*(-0.1917)+X66*(-14.7944)+Y66*(11.3365)</f>
        <v>0.33216999999999985</v>
      </c>
      <c r="C66" s="55">
        <f t="shared" si="1"/>
        <v>0.17960399999999965</v>
      </c>
      <c r="D66" s="51">
        <v>3.0543644481861171E-2</v>
      </c>
      <c r="E66" s="55">
        <f t="shared" si="2"/>
        <v>0</v>
      </c>
      <c r="F66" s="55">
        <f t="shared" si="3"/>
        <v>0</v>
      </c>
      <c r="G66" s="55">
        <f t="shared" si="4"/>
        <v>1</v>
      </c>
      <c r="H66" s="51">
        <f t="shared" si="5"/>
        <v>0.14906035551813848</v>
      </c>
      <c r="I66" s="10">
        <f t="shared" si="6"/>
        <v>0</v>
      </c>
      <c r="J66" s="54">
        <f t="shared" si="7"/>
        <v>-0.14951809999999999</v>
      </c>
      <c r="K66" s="52">
        <v>0.38498427647982392</v>
      </c>
      <c r="L66" s="55">
        <f t="shared" si="8"/>
        <v>1</v>
      </c>
      <c r="M66" s="55">
        <f t="shared" si="9"/>
        <v>0</v>
      </c>
      <c r="N66" s="55">
        <f t="shared" si="10"/>
        <v>0</v>
      </c>
      <c r="O66" s="55">
        <f t="shared" si="11"/>
        <v>0.47243380000000001</v>
      </c>
      <c r="P66">
        <v>2.35</v>
      </c>
      <c r="Q66">
        <v>2.54</v>
      </c>
      <c r="R66">
        <v>2.31</v>
      </c>
      <c r="S66">
        <v>0.09</v>
      </c>
      <c r="T66">
        <v>1.42</v>
      </c>
      <c r="U66">
        <v>0.65</v>
      </c>
      <c r="V66">
        <v>-0.38</v>
      </c>
      <c r="W66">
        <v>0.28999999999999998</v>
      </c>
      <c r="X66">
        <v>0.14000000000000001</v>
      </c>
      <c r="Y66">
        <v>0.2</v>
      </c>
      <c r="Z66">
        <v>1.61</v>
      </c>
      <c r="AA66">
        <v>0.68</v>
      </c>
      <c r="AD66" t="s">
        <v>290</v>
      </c>
      <c r="AE66">
        <v>0.67</v>
      </c>
      <c r="AF66">
        <v>0</v>
      </c>
      <c r="AG66">
        <v>0</v>
      </c>
      <c r="AH66">
        <v>0</v>
      </c>
      <c r="AI66">
        <v>-1</v>
      </c>
      <c r="AJ66">
        <v>0.67</v>
      </c>
      <c r="AK66">
        <v>0.67</v>
      </c>
      <c r="AL66">
        <v>0.67</v>
      </c>
      <c r="AM66">
        <v>0.67</v>
      </c>
      <c r="AN66">
        <v>-1</v>
      </c>
      <c r="AO66">
        <v>0.67</v>
      </c>
      <c r="AP66">
        <v>0.33</v>
      </c>
      <c r="AQ66" s="64">
        <f t="shared" si="12"/>
        <v>0.5</v>
      </c>
      <c r="AR66" s="64">
        <f t="shared" si="13"/>
        <v>0.62827987876471592</v>
      </c>
      <c r="AS66" s="61">
        <f t="shared" si="30"/>
        <v>2.7566199999999985E-2</v>
      </c>
      <c r="AT66">
        <v>0.33</v>
      </c>
      <c r="AU66">
        <v>-0.33</v>
      </c>
      <c r="AV66">
        <v>0.67</v>
      </c>
      <c r="AW66">
        <v>-0.67</v>
      </c>
      <c r="AX66">
        <v>-0.67</v>
      </c>
      <c r="AY66">
        <v>0.33</v>
      </c>
      <c r="AZ66">
        <v>-0.33</v>
      </c>
      <c r="BA66">
        <v>0.33</v>
      </c>
      <c r="BB66">
        <v>0.33</v>
      </c>
      <c r="BC66">
        <v>0.33</v>
      </c>
      <c r="BD66">
        <v>-0.33</v>
      </c>
      <c r="BE66">
        <v>0.33</v>
      </c>
      <c r="BF66" s="64">
        <f t="shared" si="15"/>
        <v>0.33</v>
      </c>
      <c r="BG66" s="64">
        <f t="shared" si="16"/>
        <v>0.45907680746419249</v>
      </c>
      <c r="BH66">
        <v>-0.33</v>
      </c>
      <c r="BI66">
        <v>-0.33</v>
      </c>
      <c r="BJ66">
        <v>0.33</v>
      </c>
      <c r="BK66">
        <v>0.33</v>
      </c>
      <c r="BL66">
        <v>-1</v>
      </c>
      <c r="BM66">
        <v>-0.33</v>
      </c>
      <c r="BN66">
        <v>0</v>
      </c>
      <c r="BO66">
        <v>-0.33</v>
      </c>
      <c r="BP66">
        <v>0.33</v>
      </c>
      <c r="BQ66">
        <v>1</v>
      </c>
      <c r="BR66">
        <v>1</v>
      </c>
      <c r="BS66">
        <v>0.33</v>
      </c>
      <c r="BT66" s="64">
        <f t="shared" si="17"/>
        <v>0.17</v>
      </c>
      <c r="BU66" s="64">
        <f t="shared" si="18"/>
        <v>0.58681471961047049</v>
      </c>
      <c r="BV66" s="51">
        <v>3.0543644481861171E-2</v>
      </c>
      <c r="BW66" s="61">
        <f t="shared" si="19"/>
        <v>0.26710590384872357</v>
      </c>
      <c r="BX66" s="52">
        <v>0.38498427647982392</v>
      </c>
      <c r="BY66" s="61">
        <f t="shared" si="20"/>
        <v>-1.022099065999351</v>
      </c>
      <c r="CA66">
        <v>-0.33</v>
      </c>
      <c r="CB66">
        <v>0.33</v>
      </c>
      <c r="CC66">
        <v>0</v>
      </c>
      <c r="CD66">
        <v>0.67</v>
      </c>
      <c r="CE66">
        <v>-0.33</v>
      </c>
      <c r="CF66">
        <v>0.33</v>
      </c>
      <c r="CG66">
        <v>-0.67</v>
      </c>
      <c r="CH66" s="64">
        <f t="shared" si="21"/>
        <v>0</v>
      </c>
      <c r="CI66" s="64">
        <f t="shared" si="22"/>
        <v>0.47141630575674126</v>
      </c>
      <c r="CJ66">
        <f t="shared" si="29"/>
        <v>-1.0606336562698542</v>
      </c>
      <c r="CK66">
        <v>0.33</v>
      </c>
      <c r="CL66">
        <v>0.67</v>
      </c>
      <c r="CM66">
        <v>0</v>
      </c>
      <c r="CN66">
        <v>0.33</v>
      </c>
      <c r="CO66">
        <v>-0.33</v>
      </c>
      <c r="CP66">
        <v>0.33</v>
      </c>
      <c r="CQ66">
        <v>1</v>
      </c>
      <c r="CR66" s="64">
        <f t="shared" si="23"/>
        <v>0.33</v>
      </c>
      <c r="CS66" s="64">
        <f t="shared" si="24"/>
        <v>0.42991139729461642</v>
      </c>
      <c r="CT66">
        <f t="shared" si="25"/>
        <v>0</v>
      </c>
      <c r="CU66">
        <v>0</v>
      </c>
      <c r="CV66">
        <v>-0.33</v>
      </c>
      <c r="CW66">
        <v>0.33</v>
      </c>
      <c r="CX66">
        <v>-0.67</v>
      </c>
      <c r="CY66">
        <v>0</v>
      </c>
      <c r="CZ66">
        <v>-1</v>
      </c>
      <c r="DA66">
        <v>0</v>
      </c>
      <c r="DB66" s="64">
        <f t="shared" si="26"/>
        <v>0</v>
      </c>
      <c r="DC66" s="64">
        <f t="shared" si="27"/>
        <v>0.45976184311113982</v>
      </c>
      <c r="DD66">
        <f t="shared" si="28"/>
        <v>-0.36975665237818645</v>
      </c>
    </row>
    <row r="67" spans="1:108">
      <c r="A67" t="s">
        <v>291</v>
      </c>
      <c r="B67" s="55">
        <f t="shared" si="32"/>
        <v>0.16312199999999999</v>
      </c>
      <c r="C67" s="55">
        <f t="shared" ref="C67:C77" si="33">0.2874+T67*(-0.1667)+X67*(-14.0523)+Y67*(10.4812)</f>
        <v>7.0703999999999878E-2</v>
      </c>
      <c r="D67" s="51">
        <v>0.20219556372827072</v>
      </c>
      <c r="E67" s="55">
        <f t="shared" ref="E67:E77" si="34">IF(D67&lt;0.33,IF(D67&lt;-0.33,-1,0),1)</f>
        <v>0</v>
      </c>
      <c r="F67" s="55">
        <f t="shared" ref="F67:F77" si="35">IF(C67&lt;0.33,IF(C67&lt;-0.33,-1,0),1)</f>
        <v>0</v>
      </c>
      <c r="G67" s="55">
        <f t="shared" ref="G67:G77" si="36">IF(E67=F67,1,IF(OR(E67=0,F67=0),0,-1))</f>
        <v>1</v>
      </c>
      <c r="H67" s="51">
        <f t="shared" ref="H67:H77" si="37">C67-D67</f>
        <v>-0.13149156372827084</v>
      </c>
      <c r="I67" s="10">
        <f t="shared" ref="I67:I126" si="38">IF(B67&lt;-0.35,-1,0)+IF(B67&lt;0,-1,0)+IF(B67&gt;0.35,2,0)</f>
        <v>0</v>
      </c>
      <c r="J67" s="54">
        <f t="shared" ref="J67:J77" si="39">0.35597+P67*(-0.11678)+R67*0.0823+S67*(-0.47689)+V67*(-0.05061)+X67*(4.63661)+Y67*(-4.81435)+AA67*(-0.12314)</f>
        <v>6.5460499999999935E-2</v>
      </c>
      <c r="K67" s="52">
        <v>-3.811614226325373E-2</v>
      </c>
      <c r="L67" s="55">
        <f t="shared" ref="L67:L77" si="40">IF(K67&lt;0.33,IF(K67&lt;-0.33,-1,0),1)</f>
        <v>0</v>
      </c>
      <c r="M67" s="55">
        <f t="shared" ref="M67:M77" si="41">IF(J67&lt;0.33,IF(J67&lt;-0.33,-1,0),1)</f>
        <v>0</v>
      </c>
      <c r="N67" s="55">
        <f t="shared" ref="N67:N77" si="42">IF(L67=M67,1,IF(OR(L67=0,M67=0),0,-1))</f>
        <v>1</v>
      </c>
      <c r="O67" s="55">
        <f t="shared" ref="O67:O77" si="43">0.57382+X67*(-5.55565)+Y67*(4.17555)+AA67*(-0.23339)</f>
        <v>0.36304750000000008</v>
      </c>
      <c r="P67">
        <v>1.94</v>
      </c>
      <c r="Q67">
        <v>2.0099999999999998</v>
      </c>
      <c r="R67">
        <v>1.85</v>
      </c>
      <c r="S67">
        <v>-0.16</v>
      </c>
      <c r="T67">
        <v>1.03</v>
      </c>
      <c r="U67">
        <v>0.54</v>
      </c>
      <c r="V67">
        <v>-0.55000000000000004</v>
      </c>
      <c r="W67">
        <v>0.05</v>
      </c>
      <c r="X67">
        <v>0.13</v>
      </c>
      <c r="Y67">
        <v>0.17</v>
      </c>
      <c r="Z67">
        <v>1.46</v>
      </c>
      <c r="AA67">
        <v>0.85</v>
      </c>
      <c r="AD67" t="s">
        <v>291</v>
      </c>
      <c r="AE67">
        <v>0.33</v>
      </c>
      <c r="AF67">
        <v>0</v>
      </c>
      <c r="AG67">
        <v>-0.67</v>
      </c>
      <c r="AH67">
        <v>-0.33</v>
      </c>
      <c r="AI67">
        <v>0.67</v>
      </c>
      <c r="AJ67">
        <v>0.67</v>
      </c>
      <c r="AK67">
        <v>0.33</v>
      </c>
      <c r="AL67">
        <v>1</v>
      </c>
      <c r="AM67">
        <v>0.33</v>
      </c>
      <c r="AN67">
        <v>-0.67</v>
      </c>
      <c r="AO67">
        <v>1</v>
      </c>
      <c r="AP67">
        <v>0.33</v>
      </c>
      <c r="AQ67" s="64">
        <f t="shared" ref="AQ67:AQ77" si="44">ROUND(MEDIAN(AE67:AP67),2)</f>
        <v>0.33</v>
      </c>
      <c r="AR67" s="64">
        <f t="shared" ref="AR67:AR77" si="45">STDEV(AE67:AP67)</f>
        <v>0.57168742784104953</v>
      </c>
      <c r="AS67" s="61">
        <f t="shared" ref="AS67:AS77" si="46">AQ67-O67</f>
        <v>-3.3047500000000063E-2</v>
      </c>
      <c r="AT67">
        <v>0.33</v>
      </c>
      <c r="AU67">
        <v>0</v>
      </c>
      <c r="AV67">
        <v>0.33</v>
      </c>
      <c r="AW67">
        <v>-0.33</v>
      </c>
      <c r="AX67">
        <v>0.67</v>
      </c>
      <c r="AY67">
        <v>0.67</v>
      </c>
      <c r="AZ67">
        <v>0.33</v>
      </c>
      <c r="BA67">
        <v>0</v>
      </c>
      <c r="BB67">
        <v>1</v>
      </c>
      <c r="BC67">
        <v>0.33</v>
      </c>
      <c r="BD67">
        <v>0.33</v>
      </c>
      <c r="BE67">
        <v>0.33</v>
      </c>
      <c r="BF67" s="64">
        <f t="shared" ref="BF67:BF77" si="47">ROUND(MEDIAN(AT67:BE67),2)</f>
        <v>0.33</v>
      </c>
      <c r="BG67" s="64">
        <f t="shared" ref="BG67:BG77" si="48">STDEV(AT67:BE67)</f>
        <v>0.34816727954455257</v>
      </c>
      <c r="BH67">
        <v>-0.33</v>
      </c>
      <c r="BI67">
        <v>-0.33</v>
      </c>
      <c r="BJ67">
        <v>0</v>
      </c>
      <c r="BK67">
        <v>0.33</v>
      </c>
      <c r="BL67">
        <v>-1</v>
      </c>
      <c r="BM67">
        <v>-0.33</v>
      </c>
      <c r="BN67">
        <v>-1</v>
      </c>
      <c r="BO67">
        <v>-0.67</v>
      </c>
      <c r="BP67">
        <v>0.67</v>
      </c>
      <c r="BQ67">
        <v>-0.33</v>
      </c>
      <c r="BR67">
        <v>0.67</v>
      </c>
      <c r="BS67">
        <v>1</v>
      </c>
      <c r="BT67" s="64">
        <f t="shared" ref="BT67:BT77" si="49">ROUND(MEDIAN(BH67:BS67),2)</f>
        <v>-0.33</v>
      </c>
      <c r="BU67" s="64">
        <f t="shared" ref="BU67:BU77" si="50">STDEV(BH67:BS67)</f>
        <v>0.65685199661304638</v>
      </c>
      <c r="BV67" s="51">
        <v>0.20219556372827072</v>
      </c>
      <c r="BW67" s="61">
        <f t="shared" ref="BW67:BW77" si="51">(C67-BV67)/AVERAGE(AR67,BG67,BU67)</f>
        <v>-0.25018901117398346</v>
      </c>
      <c r="BX67" s="52">
        <v>-3.811614226325373E-2</v>
      </c>
      <c r="BY67" s="61">
        <f t="shared" ref="BY67:BY77" si="52">(J67-BX67)/AVERAGE(BG67,BU67)</f>
        <v>0.20611871776081561</v>
      </c>
      <c r="CA67">
        <v>-0.33</v>
      </c>
      <c r="CB67">
        <v>-0.33</v>
      </c>
      <c r="CC67">
        <v>0.33</v>
      </c>
      <c r="CD67">
        <v>0.33</v>
      </c>
      <c r="CE67">
        <v>0.33</v>
      </c>
      <c r="CF67">
        <v>-0.33</v>
      </c>
      <c r="CG67">
        <v>0</v>
      </c>
      <c r="CH67" s="64">
        <f t="shared" ref="CH67:CH77" si="53">ROUND(MEDIAN(CA67:CG67),2)</f>
        <v>0</v>
      </c>
      <c r="CI67" s="64">
        <f t="shared" ref="CI67:CI77" si="54">STDEV(CA67:CG67)</f>
        <v>0.33</v>
      </c>
      <c r="CJ67">
        <f t="shared" si="29"/>
        <v>-1</v>
      </c>
      <c r="CK67">
        <v>-0.33</v>
      </c>
      <c r="CL67">
        <v>-1</v>
      </c>
      <c r="CM67">
        <v>-0.33</v>
      </c>
      <c r="CN67">
        <v>0.67</v>
      </c>
      <c r="CO67">
        <v>0.33</v>
      </c>
      <c r="CP67">
        <v>-0.67</v>
      </c>
      <c r="CQ67">
        <v>0.67</v>
      </c>
      <c r="CR67" s="64">
        <f t="shared" ref="CR67:CR77" si="55">ROUND(MEDIAN(CK67:CQ67),2)</f>
        <v>-0.33</v>
      </c>
      <c r="CS67" s="64">
        <f t="shared" ref="CS67:CS77" si="56">STDEV(CK67:CQ67)</f>
        <v>0.65969329092786611</v>
      </c>
      <c r="CT67">
        <f t="shared" ref="CT67:CT77" si="57">(CR67-BF67)/CS67</f>
        <v>-1.0004649267718071</v>
      </c>
      <c r="CU67">
        <v>0.67</v>
      </c>
      <c r="CV67">
        <v>0.33</v>
      </c>
      <c r="CW67">
        <v>0.33</v>
      </c>
      <c r="CX67">
        <v>1</v>
      </c>
      <c r="CY67">
        <v>0</v>
      </c>
      <c r="CZ67">
        <v>-0.33</v>
      </c>
      <c r="DA67">
        <v>0.67</v>
      </c>
      <c r="DB67" s="64">
        <f t="shared" ref="DB67:DB77" si="58">ROUND(MEDIAN(CU67:DA67),2)</f>
        <v>0.33</v>
      </c>
      <c r="DC67" s="64">
        <f t="shared" ref="DC67:DC77" si="59">STDEV(CU67:DA67)</f>
        <v>0.44834616727957616</v>
      </c>
      <c r="DD67">
        <f t="shared" ref="DD67:DD77" si="60">(DB67-BT67)/DC67</f>
        <v>1.4720768195804437</v>
      </c>
    </row>
    <row r="68" spans="1:108">
      <c r="A68" t="s">
        <v>292</v>
      </c>
      <c r="B68" s="55">
        <f t="shared" si="32"/>
        <v>-3.1769000000000158E-2</v>
      </c>
      <c r="C68" s="55">
        <f t="shared" si="33"/>
        <v>-7.1772000000000169E-2</v>
      </c>
      <c r="D68" s="51">
        <v>-0.67351405048502855</v>
      </c>
      <c r="E68" s="55">
        <f t="shared" si="34"/>
        <v>-1</v>
      </c>
      <c r="F68" s="55">
        <f t="shared" si="35"/>
        <v>0</v>
      </c>
      <c r="G68" s="55">
        <f t="shared" si="36"/>
        <v>0</v>
      </c>
      <c r="H68" s="51">
        <f t="shared" si="37"/>
        <v>0.60174205048502838</v>
      </c>
      <c r="I68" s="10">
        <f t="shared" si="38"/>
        <v>-1</v>
      </c>
      <c r="J68" s="54">
        <f t="shared" si="39"/>
        <v>0.14467340000000001</v>
      </c>
      <c r="K68" s="52">
        <v>-0.1062969845335827</v>
      </c>
      <c r="L68" s="55">
        <f t="shared" si="40"/>
        <v>0</v>
      </c>
      <c r="M68" s="55">
        <f t="shared" si="41"/>
        <v>0</v>
      </c>
      <c r="N68" s="55">
        <f t="shared" si="42"/>
        <v>1</v>
      </c>
      <c r="O68" s="55">
        <f t="shared" si="43"/>
        <v>0.14716370000000001</v>
      </c>
      <c r="P68">
        <v>1.42</v>
      </c>
      <c r="Q68">
        <v>1.99</v>
      </c>
      <c r="R68">
        <v>1.76</v>
      </c>
      <c r="S68">
        <v>-0.03</v>
      </c>
      <c r="T68">
        <v>-0.43</v>
      </c>
      <c r="U68">
        <v>0.46</v>
      </c>
      <c r="V68">
        <v>-0.16</v>
      </c>
      <c r="W68">
        <v>0.36</v>
      </c>
      <c r="X68">
        <v>0.15</v>
      </c>
      <c r="Y68">
        <v>0.16</v>
      </c>
      <c r="Z68">
        <v>1.26</v>
      </c>
      <c r="AA68">
        <v>1.1200000000000001</v>
      </c>
      <c r="AD68" t="s">
        <v>292</v>
      </c>
      <c r="AE68">
        <v>0.67</v>
      </c>
      <c r="AF68">
        <v>-1</v>
      </c>
      <c r="AG68">
        <v>-0.33</v>
      </c>
      <c r="AH68">
        <v>-1</v>
      </c>
      <c r="AI68">
        <v>-0.67</v>
      </c>
      <c r="AJ68">
        <v>0.33</v>
      </c>
      <c r="AK68">
        <v>-0.33</v>
      </c>
      <c r="AL68">
        <v>0.33</v>
      </c>
      <c r="AM68">
        <v>-1</v>
      </c>
      <c r="AN68">
        <v>-1</v>
      </c>
      <c r="AO68">
        <v>0.33</v>
      </c>
      <c r="AP68">
        <v>-0.67</v>
      </c>
      <c r="AQ68" s="64">
        <f t="shared" si="44"/>
        <v>-0.5</v>
      </c>
      <c r="AR68" s="64">
        <f t="shared" si="45"/>
        <v>0.626793185165328</v>
      </c>
      <c r="AS68" s="61">
        <f t="shared" si="46"/>
        <v>-0.64716370000000001</v>
      </c>
      <c r="AT68">
        <v>0</v>
      </c>
      <c r="AU68">
        <v>-0.67</v>
      </c>
      <c r="AV68">
        <v>0</v>
      </c>
      <c r="AW68">
        <v>-0.33</v>
      </c>
      <c r="AX68">
        <v>-0.67</v>
      </c>
      <c r="AY68">
        <v>0.67</v>
      </c>
      <c r="AZ68">
        <v>-0.67</v>
      </c>
      <c r="BA68">
        <v>0</v>
      </c>
      <c r="BB68">
        <v>0</v>
      </c>
      <c r="BC68">
        <v>0.67</v>
      </c>
      <c r="BD68">
        <v>1</v>
      </c>
      <c r="BE68">
        <v>-0.33</v>
      </c>
      <c r="BF68" s="64">
        <f t="shared" si="47"/>
        <v>0</v>
      </c>
      <c r="BG68" s="64">
        <f t="shared" si="48"/>
        <v>0.56029415975409336</v>
      </c>
      <c r="BH68">
        <v>0</v>
      </c>
      <c r="BI68">
        <v>0</v>
      </c>
      <c r="BJ68">
        <v>0.33</v>
      </c>
      <c r="BK68">
        <v>0</v>
      </c>
      <c r="BL68">
        <v>-1</v>
      </c>
      <c r="BM68">
        <v>0</v>
      </c>
      <c r="BN68">
        <v>0</v>
      </c>
      <c r="BO68">
        <v>-0.33</v>
      </c>
      <c r="BP68">
        <v>0.33</v>
      </c>
      <c r="BQ68">
        <v>0.33</v>
      </c>
      <c r="BR68">
        <v>1</v>
      </c>
      <c r="BS68">
        <v>0.67</v>
      </c>
      <c r="BT68" s="64">
        <f t="shared" si="49"/>
        <v>0</v>
      </c>
      <c r="BU68" s="64">
        <f t="shared" si="50"/>
        <v>0.49882513484337893</v>
      </c>
      <c r="BV68" s="51">
        <v>-0.67351405048502855</v>
      </c>
      <c r="BW68" s="61">
        <f t="shared" si="51"/>
        <v>1.0707709760289998</v>
      </c>
      <c r="BX68" s="52">
        <v>-0.1062969845335827</v>
      </c>
      <c r="BY68" s="61">
        <f t="shared" si="52"/>
        <v>0.47392278813873606</v>
      </c>
      <c r="CA68">
        <v>-1</v>
      </c>
      <c r="CB68">
        <v>0</v>
      </c>
      <c r="CC68">
        <v>-0.33</v>
      </c>
      <c r="CD68">
        <v>-0.33</v>
      </c>
      <c r="CE68">
        <v>0</v>
      </c>
      <c r="CF68">
        <v>-1</v>
      </c>
      <c r="CG68">
        <v>0.33</v>
      </c>
      <c r="CH68" s="64">
        <f t="shared" si="53"/>
        <v>-0.33</v>
      </c>
      <c r="CI68" s="64">
        <f t="shared" si="54"/>
        <v>0.50845236701564245</v>
      </c>
      <c r="CJ68">
        <f t="shared" si="29"/>
        <v>0.33434793705025662</v>
      </c>
      <c r="CK68">
        <v>0.33</v>
      </c>
      <c r="CL68">
        <v>0.33</v>
      </c>
      <c r="CM68">
        <v>0.33</v>
      </c>
      <c r="CN68">
        <v>0.33</v>
      </c>
      <c r="CO68">
        <v>0.33</v>
      </c>
      <c r="CP68">
        <v>0.33</v>
      </c>
      <c r="CQ68">
        <v>0.33</v>
      </c>
      <c r="CR68" s="64">
        <f t="shared" si="55"/>
        <v>0.33</v>
      </c>
      <c r="CS68" s="64">
        <f t="shared" si="56"/>
        <v>0</v>
      </c>
      <c r="CU68">
        <v>0.67</v>
      </c>
      <c r="CV68">
        <v>0</v>
      </c>
      <c r="CW68">
        <v>0.33</v>
      </c>
      <c r="CX68">
        <v>0.67</v>
      </c>
      <c r="CY68">
        <v>0</v>
      </c>
      <c r="CZ68">
        <v>-0.67</v>
      </c>
      <c r="DA68">
        <v>1</v>
      </c>
      <c r="DB68" s="64">
        <f t="shared" si="58"/>
        <v>0.33</v>
      </c>
      <c r="DC68" s="64">
        <f t="shared" si="59"/>
        <v>0.56038252241533326</v>
      </c>
      <c r="DD68">
        <f t="shared" si="60"/>
        <v>0.58888346227796362</v>
      </c>
    </row>
    <row r="69" spans="1:108">
      <c r="A69" t="s">
        <v>293</v>
      </c>
      <c r="B69" s="55">
        <f t="shared" si="32"/>
        <v>0.15069999999999961</v>
      </c>
      <c r="C69" s="55">
        <f t="shared" si="33"/>
        <v>0.10112799999999988</v>
      </c>
      <c r="D69" s="51">
        <v>-0.56648527896596512</v>
      </c>
      <c r="E69" s="55">
        <f t="shared" si="34"/>
        <v>-1</v>
      </c>
      <c r="F69" s="55">
        <f t="shared" si="35"/>
        <v>0</v>
      </c>
      <c r="G69" s="55">
        <f t="shared" si="36"/>
        <v>0</v>
      </c>
      <c r="H69" s="51">
        <f t="shared" si="37"/>
        <v>0.66761327896596501</v>
      </c>
      <c r="I69" s="10">
        <f t="shared" si="38"/>
        <v>0</v>
      </c>
      <c r="J69" s="54">
        <f t="shared" si="39"/>
        <v>0.12581900000000001</v>
      </c>
      <c r="K69" s="52">
        <v>0.15602398610843526</v>
      </c>
      <c r="L69" s="55">
        <f t="shared" si="40"/>
        <v>0</v>
      </c>
      <c r="M69" s="55">
        <f t="shared" si="41"/>
        <v>0</v>
      </c>
      <c r="N69" s="55">
        <f t="shared" si="42"/>
        <v>1</v>
      </c>
      <c r="O69" s="55">
        <f t="shared" si="43"/>
        <v>0.27720260000000008</v>
      </c>
      <c r="P69">
        <v>1.45</v>
      </c>
      <c r="Q69">
        <v>1.85</v>
      </c>
      <c r="R69">
        <v>1.59</v>
      </c>
      <c r="S69">
        <v>-0.01</v>
      </c>
      <c r="T69">
        <v>-0.41</v>
      </c>
      <c r="U69">
        <v>0.46</v>
      </c>
      <c r="V69">
        <v>-0.56999999999999995</v>
      </c>
      <c r="W69">
        <v>0.5</v>
      </c>
      <c r="X69">
        <v>0.13</v>
      </c>
      <c r="Y69">
        <v>0.15</v>
      </c>
      <c r="Z69">
        <v>1.3</v>
      </c>
      <c r="AA69">
        <v>0.86</v>
      </c>
      <c r="AD69" t="s">
        <v>293</v>
      </c>
      <c r="AE69">
        <v>-0.67</v>
      </c>
      <c r="AF69">
        <v>-1</v>
      </c>
      <c r="AG69">
        <v>0.33</v>
      </c>
      <c r="AH69">
        <v>-1</v>
      </c>
      <c r="AI69">
        <v>-1</v>
      </c>
      <c r="AJ69">
        <v>0.33</v>
      </c>
      <c r="AK69">
        <v>-0.33</v>
      </c>
      <c r="AL69">
        <v>0.67</v>
      </c>
      <c r="AM69">
        <v>0.33</v>
      </c>
      <c r="AN69">
        <v>-1</v>
      </c>
      <c r="AO69">
        <v>0.67</v>
      </c>
      <c r="AP69">
        <v>-0.33</v>
      </c>
      <c r="AQ69" s="64">
        <f t="shared" si="44"/>
        <v>-0.33</v>
      </c>
      <c r="AR69" s="64">
        <f t="shared" si="45"/>
        <v>0.6836532879916678</v>
      </c>
      <c r="AS69" s="61">
        <f t="shared" si="46"/>
        <v>-0.60720260000000015</v>
      </c>
      <c r="AT69">
        <v>0.33</v>
      </c>
      <c r="AU69">
        <v>-0.33</v>
      </c>
      <c r="AV69">
        <v>0.33</v>
      </c>
      <c r="AW69">
        <v>0</v>
      </c>
      <c r="AX69">
        <v>-1</v>
      </c>
      <c r="AY69">
        <v>1</v>
      </c>
      <c r="AZ69">
        <v>0</v>
      </c>
      <c r="BA69">
        <v>0</v>
      </c>
      <c r="BB69">
        <v>1</v>
      </c>
      <c r="BC69">
        <v>1</v>
      </c>
      <c r="BD69">
        <v>-0.33</v>
      </c>
      <c r="BE69">
        <v>0.67</v>
      </c>
      <c r="BF69" s="64">
        <f t="shared" si="47"/>
        <v>0.17</v>
      </c>
      <c r="BG69" s="64">
        <f t="shared" si="48"/>
        <v>0.62453073292163641</v>
      </c>
      <c r="BH69">
        <v>0.33</v>
      </c>
      <c r="BI69">
        <v>-0.67</v>
      </c>
      <c r="BJ69">
        <v>0.67</v>
      </c>
      <c r="BK69">
        <v>1</v>
      </c>
      <c r="BL69">
        <v>-0.67</v>
      </c>
      <c r="BM69">
        <v>-0.33</v>
      </c>
      <c r="BN69">
        <v>0</v>
      </c>
      <c r="BO69">
        <v>-0.67</v>
      </c>
      <c r="BP69">
        <v>0.33</v>
      </c>
      <c r="BQ69">
        <v>1</v>
      </c>
      <c r="BR69">
        <v>0.33</v>
      </c>
      <c r="BS69">
        <v>0</v>
      </c>
      <c r="BT69" s="64">
        <f t="shared" si="49"/>
        <v>0.17</v>
      </c>
      <c r="BU69" s="64">
        <f t="shared" si="50"/>
        <v>0.60947070926710301</v>
      </c>
      <c r="BV69" s="51">
        <v>-0.56648527896596512</v>
      </c>
      <c r="BW69" s="61">
        <f t="shared" si="51"/>
        <v>1.0444215037132747</v>
      </c>
      <c r="BX69" s="52">
        <v>0.15602398610843526</v>
      </c>
      <c r="BY69" s="61">
        <f t="shared" si="52"/>
        <v>-4.8954539396422234E-2</v>
      </c>
      <c r="CA69">
        <v>-1</v>
      </c>
      <c r="CB69">
        <v>-0.33</v>
      </c>
      <c r="CC69">
        <v>-0.33</v>
      </c>
      <c r="CD69">
        <v>-1</v>
      </c>
      <c r="CE69">
        <v>-0.67</v>
      </c>
      <c r="CF69">
        <v>-0.67</v>
      </c>
      <c r="CG69">
        <v>-0.67</v>
      </c>
      <c r="CH69" s="64">
        <f t="shared" si="53"/>
        <v>-0.67</v>
      </c>
      <c r="CI69" s="64">
        <f t="shared" si="54"/>
        <v>0.27353941128073234</v>
      </c>
      <c r="CJ69">
        <f t="shared" si="29"/>
        <v>-1.2429653131448011</v>
      </c>
      <c r="CK69">
        <v>0.33</v>
      </c>
      <c r="CL69">
        <v>0.33</v>
      </c>
      <c r="CM69">
        <v>0.33</v>
      </c>
      <c r="CN69">
        <v>0.33</v>
      </c>
      <c r="CO69">
        <v>0.67</v>
      </c>
      <c r="CP69">
        <v>0.33</v>
      </c>
      <c r="CQ69">
        <v>0.33</v>
      </c>
      <c r="CR69" s="64">
        <f t="shared" si="55"/>
        <v>0.33</v>
      </c>
      <c r="CS69" s="64">
        <f t="shared" si="56"/>
        <v>0.12850792082313706</v>
      </c>
      <c r="CT69">
        <f t="shared" si="57"/>
        <v>1.2450594405009858</v>
      </c>
      <c r="CU69">
        <v>0.67</v>
      </c>
      <c r="CV69">
        <v>0.33</v>
      </c>
      <c r="CW69">
        <v>0</v>
      </c>
      <c r="CX69">
        <v>1</v>
      </c>
      <c r="CY69">
        <v>0</v>
      </c>
      <c r="CZ69">
        <v>-0.33</v>
      </c>
      <c r="DA69">
        <v>1</v>
      </c>
      <c r="DB69" s="64">
        <f t="shared" si="58"/>
        <v>0.33</v>
      </c>
      <c r="DC69" s="64">
        <f t="shared" si="59"/>
        <v>0.52413193540776137</v>
      </c>
      <c r="DD69">
        <f t="shared" si="60"/>
        <v>0.30526664984747409</v>
      </c>
    </row>
    <row r="70" spans="1:108">
      <c r="A70" t="s">
        <v>294</v>
      </c>
      <c r="B70" s="55">
        <f t="shared" si="32"/>
        <v>0.59164599999999978</v>
      </c>
      <c r="C70" s="55">
        <f t="shared" si="33"/>
        <v>0.4647969999999999</v>
      </c>
      <c r="D70" s="51">
        <v>-0.27409974857395636</v>
      </c>
      <c r="E70" s="55">
        <f t="shared" si="34"/>
        <v>0</v>
      </c>
      <c r="F70" s="55">
        <f t="shared" si="35"/>
        <v>1</v>
      </c>
      <c r="G70" s="55">
        <f t="shared" si="36"/>
        <v>0</v>
      </c>
      <c r="H70" s="51">
        <f t="shared" si="37"/>
        <v>0.73889674857395626</v>
      </c>
      <c r="I70" s="10">
        <f t="shared" si="38"/>
        <v>2</v>
      </c>
      <c r="J70" s="54">
        <f t="shared" si="39"/>
        <v>-5.890469999999981E-2</v>
      </c>
      <c r="K70" s="52">
        <v>0.30390883538440772</v>
      </c>
      <c r="L70" s="55">
        <f t="shared" si="40"/>
        <v>0</v>
      </c>
      <c r="M70" s="55">
        <f t="shared" si="41"/>
        <v>0</v>
      </c>
      <c r="N70" s="55">
        <f t="shared" si="42"/>
        <v>1</v>
      </c>
      <c r="O70" s="55">
        <f t="shared" si="43"/>
        <v>0.52261749999999996</v>
      </c>
      <c r="P70">
        <v>2.11</v>
      </c>
      <c r="Q70">
        <v>1.71</v>
      </c>
      <c r="R70">
        <v>2.1800000000000002</v>
      </c>
      <c r="S70">
        <v>0.02</v>
      </c>
      <c r="T70">
        <v>0.57999999999999996</v>
      </c>
      <c r="U70">
        <v>0.46</v>
      </c>
      <c r="V70">
        <v>-0.02</v>
      </c>
      <c r="W70">
        <v>0.38</v>
      </c>
      <c r="X70">
        <v>7.0000000000000007E-2</v>
      </c>
      <c r="Y70">
        <v>0.12</v>
      </c>
      <c r="Z70">
        <v>1.33</v>
      </c>
      <c r="AA70">
        <v>0.7</v>
      </c>
      <c r="AD70" t="s">
        <v>294</v>
      </c>
      <c r="AE70">
        <v>-1</v>
      </c>
      <c r="AF70">
        <v>-0.33</v>
      </c>
      <c r="AG70">
        <v>0</v>
      </c>
      <c r="AH70">
        <v>-0.67</v>
      </c>
      <c r="AI70">
        <v>-0.33</v>
      </c>
      <c r="AJ70">
        <v>0.33</v>
      </c>
      <c r="AK70">
        <v>-1</v>
      </c>
      <c r="AL70">
        <v>0.67</v>
      </c>
      <c r="AM70">
        <v>0</v>
      </c>
      <c r="AN70">
        <v>0.67</v>
      </c>
      <c r="AO70">
        <v>0.67</v>
      </c>
      <c r="AP70">
        <v>0.33</v>
      </c>
      <c r="AQ70" s="64">
        <f t="shared" si="44"/>
        <v>0</v>
      </c>
      <c r="AR70" s="64">
        <f t="shared" si="45"/>
        <v>0.61753910439302995</v>
      </c>
      <c r="AS70" s="61">
        <f t="shared" si="46"/>
        <v>-0.52261749999999996</v>
      </c>
      <c r="AT70">
        <v>0.67</v>
      </c>
      <c r="AU70">
        <v>0.33</v>
      </c>
      <c r="AV70">
        <v>0.33</v>
      </c>
      <c r="AW70">
        <v>-0.33</v>
      </c>
      <c r="AX70">
        <v>-1</v>
      </c>
      <c r="AY70">
        <v>0.33</v>
      </c>
      <c r="AZ70">
        <v>0.33</v>
      </c>
      <c r="BA70">
        <v>-0.33</v>
      </c>
      <c r="BB70">
        <v>0.67</v>
      </c>
      <c r="BC70">
        <v>0</v>
      </c>
      <c r="BD70">
        <v>0.67</v>
      </c>
      <c r="BE70">
        <v>0.67</v>
      </c>
      <c r="BF70" s="64">
        <f t="shared" si="47"/>
        <v>0.33</v>
      </c>
      <c r="BG70" s="64">
        <f t="shared" si="48"/>
        <v>0.52159719742693822</v>
      </c>
      <c r="BH70">
        <v>-0.33</v>
      </c>
      <c r="BI70">
        <v>-1</v>
      </c>
      <c r="BJ70">
        <v>0.33</v>
      </c>
      <c r="BK70">
        <v>0.67</v>
      </c>
      <c r="BL70">
        <v>0</v>
      </c>
      <c r="BM70">
        <v>-0.33</v>
      </c>
      <c r="BN70">
        <v>-0.33</v>
      </c>
      <c r="BO70">
        <v>-0.67</v>
      </c>
      <c r="BP70">
        <v>0.33</v>
      </c>
      <c r="BQ70">
        <v>0.67</v>
      </c>
      <c r="BR70">
        <v>1</v>
      </c>
      <c r="BS70">
        <v>1</v>
      </c>
      <c r="BT70" s="64">
        <f t="shared" si="49"/>
        <v>0.17</v>
      </c>
      <c r="BU70" s="64">
        <f t="shared" si="50"/>
        <v>0.65654513565444628</v>
      </c>
      <c r="BV70" s="51">
        <v>-0.27409974857395636</v>
      </c>
      <c r="BW70" s="61">
        <f t="shared" si="51"/>
        <v>1.2344562902201595</v>
      </c>
      <c r="BX70" s="52">
        <v>0.30390883538440772</v>
      </c>
      <c r="BY70" s="61">
        <f t="shared" si="52"/>
        <v>-0.61590781554463481</v>
      </c>
      <c r="CA70">
        <v>0.33</v>
      </c>
      <c r="CB70">
        <v>0</v>
      </c>
      <c r="CC70">
        <v>-0.67</v>
      </c>
      <c r="CD70">
        <v>-0.67</v>
      </c>
      <c r="CE70">
        <v>0</v>
      </c>
      <c r="CF70">
        <v>-0.67</v>
      </c>
      <c r="CG70">
        <v>0.33</v>
      </c>
      <c r="CH70" s="64">
        <f t="shared" si="53"/>
        <v>0</v>
      </c>
      <c r="CI70" s="64">
        <f t="shared" si="54"/>
        <v>0.46621576856337976</v>
      </c>
      <c r="CJ70">
        <f t="shared" ref="CJ70:CJ77" si="61">(CH70-AQ70)/CI70</f>
        <v>0</v>
      </c>
      <c r="CK70">
        <v>0</v>
      </c>
      <c r="CL70">
        <v>0</v>
      </c>
      <c r="CM70">
        <v>0</v>
      </c>
      <c r="CN70">
        <v>0.33</v>
      </c>
      <c r="CO70">
        <v>0</v>
      </c>
      <c r="CP70">
        <v>0.33</v>
      </c>
      <c r="CQ70">
        <v>0.33</v>
      </c>
      <c r="CR70" s="64">
        <f t="shared" si="55"/>
        <v>0</v>
      </c>
      <c r="CS70" s="64">
        <f t="shared" si="56"/>
        <v>0.17639241966220012</v>
      </c>
      <c r="CT70">
        <f t="shared" si="57"/>
        <v>-1.8708286933869704</v>
      </c>
      <c r="CU70">
        <v>0.33</v>
      </c>
      <c r="CV70">
        <v>0</v>
      </c>
      <c r="CW70">
        <v>0.67</v>
      </c>
      <c r="CX70">
        <v>0</v>
      </c>
      <c r="CY70">
        <v>0</v>
      </c>
      <c r="CZ70">
        <v>-0.67</v>
      </c>
      <c r="DA70">
        <v>0.33</v>
      </c>
      <c r="DB70" s="64">
        <f t="shared" si="58"/>
        <v>0</v>
      </c>
      <c r="DC70" s="64">
        <f t="shared" si="59"/>
        <v>0.41900107966675315</v>
      </c>
      <c r="DD70">
        <f t="shared" si="60"/>
        <v>-0.40572687816271791</v>
      </c>
    </row>
    <row r="71" spans="1:108">
      <c r="A71" t="s">
        <v>295</v>
      </c>
      <c r="B71" s="55">
        <f t="shared" si="32"/>
        <v>-2.5873000000000035E-2</v>
      </c>
      <c r="C71" s="55">
        <f t="shared" si="33"/>
        <v>-2.8639000000000303E-2</v>
      </c>
      <c r="D71" s="51">
        <v>9.6966890898325414E-2</v>
      </c>
      <c r="E71" s="55">
        <f t="shared" si="34"/>
        <v>0</v>
      </c>
      <c r="F71" s="55">
        <f t="shared" si="35"/>
        <v>0</v>
      </c>
      <c r="G71" s="55">
        <f t="shared" si="36"/>
        <v>1</v>
      </c>
      <c r="H71" s="51">
        <f t="shared" si="37"/>
        <v>-0.12560589089832572</v>
      </c>
      <c r="I71" s="10">
        <f t="shared" si="38"/>
        <v>-1</v>
      </c>
      <c r="J71" s="54">
        <f t="shared" si="39"/>
        <v>0.13051770000000001</v>
      </c>
      <c r="K71" s="52">
        <v>-0.45496463430325879</v>
      </c>
      <c r="L71" s="55">
        <f t="shared" si="40"/>
        <v>-1</v>
      </c>
      <c r="M71" s="55">
        <f t="shared" si="41"/>
        <v>0</v>
      </c>
      <c r="N71" s="55">
        <f t="shared" si="42"/>
        <v>0</v>
      </c>
      <c r="O71" s="55">
        <f t="shared" si="43"/>
        <v>0.18658530000000006</v>
      </c>
      <c r="P71">
        <v>1.1299999999999999</v>
      </c>
      <c r="Q71">
        <v>1.08</v>
      </c>
      <c r="R71">
        <v>1.1000000000000001</v>
      </c>
      <c r="S71">
        <v>-0.03</v>
      </c>
      <c r="T71">
        <v>-0.06</v>
      </c>
      <c r="U71">
        <v>0.23</v>
      </c>
      <c r="V71">
        <v>-1.26</v>
      </c>
      <c r="W71">
        <v>0.17</v>
      </c>
      <c r="X71">
        <v>0.15</v>
      </c>
      <c r="Y71">
        <v>0.17</v>
      </c>
      <c r="Z71">
        <v>1.35</v>
      </c>
      <c r="AA71">
        <v>1.1299999999999999</v>
      </c>
      <c r="AD71" t="s">
        <v>295</v>
      </c>
      <c r="AE71">
        <v>-1</v>
      </c>
      <c r="AF71">
        <v>-0.33</v>
      </c>
      <c r="AG71">
        <v>-0.33</v>
      </c>
      <c r="AH71">
        <v>0.67</v>
      </c>
      <c r="AI71">
        <v>-1</v>
      </c>
      <c r="AJ71">
        <v>0</v>
      </c>
      <c r="AK71">
        <v>0.33</v>
      </c>
      <c r="AL71">
        <v>0</v>
      </c>
      <c r="AM71">
        <v>0.33</v>
      </c>
      <c r="AN71">
        <v>0.33</v>
      </c>
      <c r="AO71">
        <v>0</v>
      </c>
      <c r="AP71">
        <v>-0.67</v>
      </c>
      <c r="AQ71" s="64">
        <f t="shared" si="44"/>
        <v>0</v>
      </c>
      <c r="AR71" s="64">
        <f t="shared" si="45"/>
        <v>0.54019286679234613</v>
      </c>
      <c r="AS71" s="61">
        <f t="shared" si="46"/>
        <v>-0.18658530000000006</v>
      </c>
      <c r="AT71">
        <v>-1</v>
      </c>
      <c r="AU71">
        <v>0</v>
      </c>
      <c r="AV71">
        <v>1</v>
      </c>
      <c r="AW71">
        <v>1</v>
      </c>
      <c r="AX71">
        <v>-1</v>
      </c>
      <c r="AY71">
        <v>0</v>
      </c>
      <c r="AZ71">
        <v>0.67</v>
      </c>
      <c r="BA71">
        <v>-0.67</v>
      </c>
      <c r="BB71">
        <v>0.33</v>
      </c>
      <c r="BC71">
        <v>0.33</v>
      </c>
      <c r="BD71">
        <v>0.67</v>
      </c>
      <c r="BE71">
        <v>-0.33</v>
      </c>
      <c r="BF71" s="64">
        <f t="shared" si="47"/>
        <v>0.17</v>
      </c>
      <c r="BG71" s="64">
        <f t="shared" si="48"/>
        <v>0.7128729752121894</v>
      </c>
      <c r="BH71">
        <v>0</v>
      </c>
      <c r="BI71">
        <v>0</v>
      </c>
      <c r="BJ71">
        <v>-0.67</v>
      </c>
      <c r="BK71">
        <v>-0.67</v>
      </c>
      <c r="BL71">
        <v>-1</v>
      </c>
      <c r="BM71">
        <v>-0.67</v>
      </c>
      <c r="BN71">
        <v>-1</v>
      </c>
      <c r="BO71">
        <v>0</v>
      </c>
      <c r="BP71">
        <v>-0.67</v>
      </c>
      <c r="BQ71">
        <v>0.33</v>
      </c>
      <c r="BR71">
        <v>0.67</v>
      </c>
      <c r="BS71">
        <v>-0.67</v>
      </c>
      <c r="BT71" s="64">
        <f t="shared" si="49"/>
        <v>-0.67</v>
      </c>
      <c r="BU71" s="64">
        <f t="shared" si="50"/>
        <v>0.54149834214469639</v>
      </c>
      <c r="BV71" s="51">
        <v>9.6966890898325414E-2</v>
      </c>
      <c r="BW71" s="61">
        <f t="shared" si="51"/>
        <v>-0.20997726134471981</v>
      </c>
      <c r="BX71" s="52">
        <v>-0.45496463430325879</v>
      </c>
      <c r="BY71" s="61">
        <f t="shared" si="52"/>
        <v>0.93350720986978863</v>
      </c>
      <c r="CA71">
        <v>-0.67</v>
      </c>
      <c r="CB71">
        <v>-0.67</v>
      </c>
      <c r="CC71">
        <v>-0.67</v>
      </c>
      <c r="CD71">
        <v>-0.67</v>
      </c>
      <c r="CE71">
        <v>-0.67</v>
      </c>
      <c r="CF71">
        <v>-0.33</v>
      </c>
      <c r="CG71">
        <v>-0.67</v>
      </c>
      <c r="CH71" s="64">
        <f t="shared" si="53"/>
        <v>-0.67</v>
      </c>
      <c r="CI71" s="64">
        <f t="shared" si="54"/>
        <v>0.1285079208231375</v>
      </c>
      <c r="CJ71" s="2">
        <f t="shared" si="61"/>
        <v>-5.2136864070978604</v>
      </c>
      <c r="CK71">
        <v>-0.33</v>
      </c>
      <c r="CL71">
        <v>0</v>
      </c>
      <c r="CM71">
        <v>0.33</v>
      </c>
      <c r="CN71">
        <v>-1</v>
      </c>
      <c r="CO71">
        <v>0.33</v>
      </c>
      <c r="CP71">
        <v>0.33</v>
      </c>
      <c r="CQ71">
        <v>-0.33</v>
      </c>
      <c r="CR71" s="64">
        <f t="shared" si="55"/>
        <v>0</v>
      </c>
      <c r="CS71" s="64">
        <f t="shared" si="56"/>
        <v>0.49671779858242593</v>
      </c>
      <c r="CT71">
        <f t="shared" si="57"/>
        <v>-0.34224664484574535</v>
      </c>
      <c r="CU71">
        <v>0.33</v>
      </c>
      <c r="CV71">
        <v>0</v>
      </c>
      <c r="CW71">
        <v>-0.67</v>
      </c>
      <c r="CX71">
        <v>0</v>
      </c>
      <c r="CY71">
        <v>-0.67</v>
      </c>
      <c r="CZ71">
        <v>-0.67</v>
      </c>
      <c r="DA71">
        <v>-0.33</v>
      </c>
      <c r="DB71" s="64">
        <f t="shared" si="58"/>
        <v>-0.33</v>
      </c>
      <c r="DC71" s="64">
        <f t="shared" si="59"/>
        <v>0.40565643450725997</v>
      </c>
      <c r="DD71">
        <f t="shared" si="60"/>
        <v>0.8381476813328228</v>
      </c>
    </row>
    <row r="72" spans="1:108">
      <c r="A72" t="s">
        <v>296</v>
      </c>
      <c r="B72" s="55">
        <f t="shared" si="32"/>
        <v>-6.189900000000037E-2</v>
      </c>
      <c r="C72" s="55">
        <f t="shared" si="33"/>
        <v>7.1171999999999569E-2</v>
      </c>
      <c r="D72" s="51">
        <v>-0.26529190379023321</v>
      </c>
      <c r="E72" s="55">
        <f t="shared" si="34"/>
        <v>0</v>
      </c>
      <c r="F72" s="55">
        <f t="shared" si="35"/>
        <v>0</v>
      </c>
      <c r="G72" s="55">
        <f t="shared" si="36"/>
        <v>1</v>
      </c>
      <c r="H72" s="51">
        <f t="shared" si="37"/>
        <v>0.33646390379023278</v>
      </c>
      <c r="I72" s="10">
        <f t="shared" si="38"/>
        <v>-1</v>
      </c>
      <c r="J72" s="54">
        <f t="shared" si="39"/>
        <v>3.739319999999996E-2</v>
      </c>
      <c r="K72" s="52">
        <v>2.3441065342749146E-3</v>
      </c>
      <c r="L72" s="55">
        <f t="shared" si="40"/>
        <v>0</v>
      </c>
      <c r="M72" s="55">
        <f t="shared" si="41"/>
        <v>0</v>
      </c>
      <c r="N72" s="55">
        <f t="shared" si="42"/>
        <v>1</v>
      </c>
      <c r="O72" s="55">
        <f t="shared" si="43"/>
        <v>0.22133910000000001</v>
      </c>
      <c r="P72">
        <v>-0.01</v>
      </c>
      <c r="Q72">
        <v>0.6</v>
      </c>
      <c r="R72">
        <v>0.48</v>
      </c>
      <c r="S72">
        <v>0.06</v>
      </c>
      <c r="T72">
        <v>-0.03</v>
      </c>
      <c r="U72">
        <v>0.19</v>
      </c>
      <c r="V72">
        <v>0.33</v>
      </c>
      <c r="W72">
        <v>-0.06</v>
      </c>
      <c r="X72">
        <v>0.15</v>
      </c>
      <c r="Y72">
        <v>0.18</v>
      </c>
      <c r="Z72">
        <v>1.44</v>
      </c>
      <c r="AA72">
        <v>1.1599999999999999</v>
      </c>
      <c r="AD72" t="s">
        <v>296</v>
      </c>
      <c r="AE72">
        <v>0.33</v>
      </c>
      <c r="AF72">
        <v>-1</v>
      </c>
      <c r="AG72">
        <v>-1</v>
      </c>
      <c r="AH72">
        <v>-1</v>
      </c>
      <c r="AI72">
        <v>0.33</v>
      </c>
      <c r="AJ72">
        <v>0</v>
      </c>
      <c r="AK72">
        <v>0.33</v>
      </c>
      <c r="AL72">
        <v>0.33</v>
      </c>
      <c r="AM72">
        <v>0</v>
      </c>
      <c r="AN72">
        <v>0.67</v>
      </c>
      <c r="AO72">
        <v>0.33</v>
      </c>
      <c r="AP72">
        <v>-0.67</v>
      </c>
      <c r="AQ72" s="64">
        <f t="shared" si="44"/>
        <v>0.17</v>
      </c>
      <c r="AR72" s="64">
        <f t="shared" si="45"/>
        <v>0.62453073292163652</v>
      </c>
      <c r="AS72" s="61">
        <f t="shared" si="46"/>
        <v>-5.1339099999999999E-2</v>
      </c>
      <c r="AT72">
        <v>-0.33</v>
      </c>
      <c r="AU72">
        <v>-0.33</v>
      </c>
      <c r="AV72">
        <v>-1</v>
      </c>
      <c r="AW72">
        <v>1</v>
      </c>
      <c r="AX72">
        <v>0</v>
      </c>
      <c r="AY72">
        <v>-0.33</v>
      </c>
      <c r="AZ72">
        <v>0.33</v>
      </c>
      <c r="BA72">
        <v>0</v>
      </c>
      <c r="BB72">
        <v>0</v>
      </c>
      <c r="BC72">
        <v>0</v>
      </c>
      <c r="BD72">
        <v>0.33</v>
      </c>
      <c r="BE72">
        <v>-0.33</v>
      </c>
      <c r="BF72" s="64">
        <f t="shared" si="47"/>
        <v>0</v>
      </c>
      <c r="BG72" s="64">
        <f t="shared" si="48"/>
        <v>0.48776857403709589</v>
      </c>
      <c r="BH72">
        <v>0</v>
      </c>
      <c r="BI72">
        <v>1</v>
      </c>
      <c r="BJ72">
        <v>0</v>
      </c>
      <c r="BK72">
        <v>-0.33</v>
      </c>
      <c r="BL72">
        <v>-1</v>
      </c>
      <c r="BM72">
        <v>-0.33</v>
      </c>
      <c r="BN72">
        <v>-0.33</v>
      </c>
      <c r="BO72">
        <v>0</v>
      </c>
      <c r="BP72">
        <v>-0.33</v>
      </c>
      <c r="BQ72">
        <v>0</v>
      </c>
      <c r="BR72">
        <v>0.67</v>
      </c>
      <c r="BS72">
        <v>0</v>
      </c>
      <c r="BT72" s="64">
        <f t="shared" si="49"/>
        <v>0</v>
      </c>
      <c r="BU72" s="64">
        <f t="shared" si="50"/>
        <v>0.5089464757236416</v>
      </c>
      <c r="BV72" s="51">
        <v>-0.26529190379023321</v>
      </c>
      <c r="BW72" s="61">
        <f t="shared" si="51"/>
        <v>0.62260252094574176</v>
      </c>
      <c r="BX72" s="52">
        <v>2.3441065342749146E-3</v>
      </c>
      <c r="BY72" s="61">
        <f t="shared" si="52"/>
        <v>7.0329214902772094E-2</v>
      </c>
      <c r="CA72">
        <v>-0.67</v>
      </c>
      <c r="CB72">
        <v>0.33</v>
      </c>
      <c r="CC72">
        <v>-0.33</v>
      </c>
      <c r="CD72">
        <v>0.33</v>
      </c>
      <c r="CE72">
        <v>0</v>
      </c>
      <c r="CF72">
        <v>-1</v>
      </c>
      <c r="CG72">
        <v>-0.67</v>
      </c>
      <c r="CH72" s="64">
        <f t="shared" si="53"/>
        <v>-0.33</v>
      </c>
      <c r="CI72" s="64">
        <f t="shared" si="54"/>
        <v>0.52398200623412905</v>
      </c>
      <c r="CJ72">
        <f t="shared" si="61"/>
        <v>-0.95423124086552458</v>
      </c>
      <c r="CK72">
        <v>-0.33</v>
      </c>
      <c r="CL72">
        <v>0.67</v>
      </c>
      <c r="CM72">
        <v>-0.33</v>
      </c>
      <c r="CN72">
        <v>0</v>
      </c>
      <c r="CO72">
        <v>0</v>
      </c>
      <c r="CP72">
        <v>-1</v>
      </c>
      <c r="CQ72">
        <v>0.33</v>
      </c>
      <c r="CR72" s="64">
        <f t="shared" si="55"/>
        <v>0</v>
      </c>
      <c r="CS72" s="64">
        <f t="shared" si="56"/>
        <v>0.53437992548551516</v>
      </c>
      <c r="CT72">
        <f t="shared" si="57"/>
        <v>0</v>
      </c>
      <c r="CU72">
        <v>0.33</v>
      </c>
      <c r="CV72">
        <v>-0.33</v>
      </c>
      <c r="CW72">
        <v>0</v>
      </c>
      <c r="CX72">
        <v>0.33</v>
      </c>
      <c r="CY72">
        <v>-0.33</v>
      </c>
      <c r="CZ72">
        <v>0</v>
      </c>
      <c r="DA72">
        <v>0</v>
      </c>
      <c r="DB72" s="64">
        <f t="shared" si="58"/>
        <v>0</v>
      </c>
      <c r="DC72" s="64">
        <f t="shared" si="59"/>
        <v>0.26944387170614964</v>
      </c>
      <c r="DD72">
        <f t="shared" si="60"/>
        <v>0</v>
      </c>
    </row>
    <row r="73" spans="1:108">
      <c r="A73" t="s">
        <v>297</v>
      </c>
      <c r="B73" s="55">
        <f t="shared" si="32"/>
        <v>0.27157999999999971</v>
      </c>
      <c r="C73" s="55">
        <f t="shared" si="33"/>
        <v>0.16426499999999988</v>
      </c>
      <c r="D73" s="51">
        <v>-0.18066810634699476</v>
      </c>
      <c r="E73" s="55">
        <f t="shared" si="34"/>
        <v>0</v>
      </c>
      <c r="F73" s="55">
        <f t="shared" si="35"/>
        <v>0</v>
      </c>
      <c r="G73" s="55">
        <f t="shared" si="36"/>
        <v>1</v>
      </c>
      <c r="H73" s="51">
        <f t="shared" si="37"/>
        <v>0.34493310634699464</v>
      </c>
      <c r="I73" s="10">
        <f t="shared" si="38"/>
        <v>0</v>
      </c>
      <c r="J73" s="54">
        <f t="shared" si="39"/>
        <v>0.10669759999999995</v>
      </c>
      <c r="K73" s="52">
        <v>-0.35898234014190511</v>
      </c>
      <c r="L73" s="55">
        <f t="shared" si="40"/>
        <v>-1</v>
      </c>
      <c r="M73" s="55">
        <f t="shared" si="41"/>
        <v>0</v>
      </c>
      <c r="N73" s="55">
        <f t="shared" si="42"/>
        <v>0</v>
      </c>
      <c r="O73" s="55">
        <f t="shared" si="43"/>
        <v>0.27928180000000002</v>
      </c>
      <c r="P73">
        <v>1.89</v>
      </c>
      <c r="Q73">
        <v>1.48</v>
      </c>
      <c r="R73">
        <v>1.49</v>
      </c>
      <c r="S73">
        <v>-0.14000000000000001</v>
      </c>
      <c r="T73">
        <v>-0.16</v>
      </c>
      <c r="U73">
        <v>0.35</v>
      </c>
      <c r="V73">
        <v>-1.51</v>
      </c>
      <c r="W73">
        <v>0.04</v>
      </c>
      <c r="X73">
        <v>0.13</v>
      </c>
      <c r="Y73">
        <v>0.16</v>
      </c>
      <c r="Z73">
        <v>1.48</v>
      </c>
      <c r="AA73">
        <v>1.03</v>
      </c>
      <c r="AD73" t="s">
        <v>297</v>
      </c>
      <c r="AE73">
        <v>0.33</v>
      </c>
      <c r="AF73">
        <v>0</v>
      </c>
      <c r="AG73">
        <v>0</v>
      </c>
      <c r="AH73">
        <v>0</v>
      </c>
      <c r="AI73">
        <v>0.67</v>
      </c>
      <c r="AJ73">
        <v>0.67</v>
      </c>
      <c r="AK73">
        <v>0</v>
      </c>
      <c r="AL73">
        <v>1</v>
      </c>
      <c r="AM73">
        <v>0.33</v>
      </c>
      <c r="AN73">
        <v>0</v>
      </c>
      <c r="AO73">
        <v>1</v>
      </c>
      <c r="AP73">
        <v>-0.67</v>
      </c>
      <c r="AQ73" s="64">
        <f t="shared" si="44"/>
        <v>0.17</v>
      </c>
      <c r="AR73" s="64">
        <f t="shared" si="45"/>
        <v>0.48993738004324228</v>
      </c>
      <c r="AS73" s="61">
        <f t="shared" si="46"/>
        <v>-0.10928180000000001</v>
      </c>
      <c r="AT73">
        <v>-0.67</v>
      </c>
      <c r="AU73">
        <v>0.33</v>
      </c>
      <c r="AV73">
        <v>-0.33</v>
      </c>
      <c r="AW73">
        <v>-0.67</v>
      </c>
      <c r="AX73">
        <v>-0.33</v>
      </c>
      <c r="AY73">
        <v>-0.33</v>
      </c>
      <c r="AZ73">
        <v>0</v>
      </c>
      <c r="BA73">
        <v>0</v>
      </c>
      <c r="BB73">
        <v>0</v>
      </c>
      <c r="BC73">
        <v>0.33</v>
      </c>
      <c r="BD73">
        <v>0.67</v>
      </c>
      <c r="BE73">
        <v>-0.33</v>
      </c>
      <c r="BF73" s="64">
        <f t="shared" si="47"/>
        <v>-0.17</v>
      </c>
      <c r="BG73" s="64">
        <f t="shared" si="48"/>
        <v>0.41039799603740168</v>
      </c>
      <c r="BH73">
        <v>0</v>
      </c>
      <c r="BI73">
        <v>1</v>
      </c>
      <c r="BJ73">
        <v>-0.67</v>
      </c>
      <c r="BK73">
        <v>0.67</v>
      </c>
      <c r="BL73">
        <v>-0.67</v>
      </c>
      <c r="BM73">
        <v>-0.67</v>
      </c>
      <c r="BN73">
        <v>-0.67</v>
      </c>
      <c r="BO73">
        <v>-0.33</v>
      </c>
      <c r="BP73">
        <v>-0.33</v>
      </c>
      <c r="BQ73">
        <v>0</v>
      </c>
      <c r="BR73">
        <v>-0.33</v>
      </c>
      <c r="BS73">
        <v>-0.33</v>
      </c>
      <c r="BT73" s="64">
        <f t="shared" si="49"/>
        <v>-0.33</v>
      </c>
      <c r="BU73" s="64">
        <f t="shared" si="50"/>
        <v>0.54168857764541722</v>
      </c>
      <c r="BV73" s="51">
        <v>-0.18066810634699476</v>
      </c>
      <c r="BW73" s="61">
        <f t="shared" si="51"/>
        <v>0.71760203176039827</v>
      </c>
      <c r="BX73" s="52">
        <v>-0.35898234014190511</v>
      </c>
      <c r="BY73" s="61">
        <f t="shared" si="52"/>
        <v>0.97823024295066496</v>
      </c>
      <c r="CA73">
        <v>-0.67</v>
      </c>
      <c r="CB73">
        <v>0</v>
      </c>
      <c r="CC73">
        <v>-0.33</v>
      </c>
      <c r="CD73">
        <v>0</v>
      </c>
      <c r="CE73">
        <v>-0.67</v>
      </c>
      <c r="CF73">
        <v>0.67</v>
      </c>
      <c r="CG73">
        <v>0.33</v>
      </c>
      <c r="CH73" s="64">
        <f t="shared" si="53"/>
        <v>0</v>
      </c>
      <c r="CI73" s="64">
        <f t="shared" si="54"/>
        <v>0.50006190093017966</v>
      </c>
      <c r="CJ73">
        <f t="shared" si="61"/>
        <v>-0.33995791257797903</v>
      </c>
      <c r="CK73">
        <v>-0.33</v>
      </c>
      <c r="CL73">
        <v>0.33</v>
      </c>
      <c r="CM73">
        <v>0.33</v>
      </c>
      <c r="CN73">
        <v>-0.33</v>
      </c>
      <c r="CO73">
        <v>-0.33</v>
      </c>
      <c r="CP73">
        <v>0</v>
      </c>
      <c r="CQ73">
        <v>0.33</v>
      </c>
      <c r="CR73" s="64">
        <f t="shared" si="55"/>
        <v>0</v>
      </c>
      <c r="CS73" s="64">
        <f t="shared" si="56"/>
        <v>0.33</v>
      </c>
      <c r="CT73">
        <f t="shared" si="57"/>
        <v>0.51515151515151514</v>
      </c>
      <c r="CU73">
        <v>-0.33</v>
      </c>
      <c r="CV73">
        <v>-0.33</v>
      </c>
      <c r="CW73">
        <v>0</v>
      </c>
      <c r="CX73">
        <v>-0.33</v>
      </c>
      <c r="CY73">
        <v>-0.33</v>
      </c>
      <c r="CZ73">
        <v>-0.33</v>
      </c>
      <c r="DA73">
        <v>-0.67</v>
      </c>
      <c r="DB73" s="64">
        <f t="shared" si="58"/>
        <v>-0.33</v>
      </c>
      <c r="DC73" s="64">
        <f t="shared" si="59"/>
        <v>0.19342772736680156</v>
      </c>
      <c r="DD73">
        <f t="shared" si="60"/>
        <v>0</v>
      </c>
    </row>
    <row r="74" spans="1:108">
      <c r="A74" s="2" t="s">
        <v>298</v>
      </c>
      <c r="B74" s="55">
        <f t="shared" si="32"/>
        <v>0.41218099999999969</v>
      </c>
      <c r="C74" s="55">
        <f t="shared" si="33"/>
        <v>0.39717699999999967</v>
      </c>
      <c r="D74" s="51">
        <v>-0.35615535564865813</v>
      </c>
      <c r="E74" s="55">
        <f t="shared" si="34"/>
        <v>-1</v>
      </c>
      <c r="F74" s="55">
        <f t="shared" si="35"/>
        <v>1</v>
      </c>
      <c r="G74" s="55">
        <f t="shared" si="36"/>
        <v>-1</v>
      </c>
      <c r="H74" s="51">
        <f t="shared" si="37"/>
        <v>0.75333235564865775</v>
      </c>
      <c r="I74" s="10">
        <f t="shared" si="38"/>
        <v>2</v>
      </c>
      <c r="J74" s="54">
        <f t="shared" si="39"/>
        <v>0.12321880000000011</v>
      </c>
      <c r="K74" s="52">
        <v>-0.16636030975574995</v>
      </c>
      <c r="L74" s="55">
        <f t="shared" si="40"/>
        <v>0</v>
      </c>
      <c r="M74" s="55">
        <f t="shared" si="41"/>
        <v>0</v>
      </c>
      <c r="N74" s="55">
        <f t="shared" si="42"/>
        <v>1</v>
      </c>
      <c r="O74" s="55">
        <f t="shared" si="43"/>
        <v>0.40231900000000009</v>
      </c>
      <c r="P74">
        <v>1.04</v>
      </c>
      <c r="Q74">
        <v>1.1100000000000001</v>
      </c>
      <c r="R74">
        <v>0.99</v>
      </c>
      <c r="S74">
        <v>-0.21</v>
      </c>
      <c r="T74">
        <v>-0.5</v>
      </c>
      <c r="U74">
        <v>0.4</v>
      </c>
      <c r="V74">
        <v>-0.35</v>
      </c>
      <c r="W74">
        <v>0.16</v>
      </c>
      <c r="X74">
        <v>0.11</v>
      </c>
      <c r="Y74">
        <v>0.15</v>
      </c>
      <c r="Z74">
        <v>1.64</v>
      </c>
      <c r="AA74">
        <v>0.8</v>
      </c>
      <c r="AD74" t="s">
        <v>298</v>
      </c>
      <c r="AE74">
        <v>0</v>
      </c>
      <c r="AF74">
        <v>0.33</v>
      </c>
      <c r="AG74">
        <v>0</v>
      </c>
      <c r="AH74">
        <v>-0.67</v>
      </c>
      <c r="AI74">
        <v>-0.33</v>
      </c>
      <c r="AJ74">
        <v>0.67</v>
      </c>
      <c r="AK74">
        <v>0</v>
      </c>
      <c r="AL74">
        <v>1</v>
      </c>
      <c r="AM74">
        <v>0.33</v>
      </c>
      <c r="AN74">
        <v>0.67</v>
      </c>
      <c r="AO74">
        <v>1</v>
      </c>
      <c r="AP74">
        <v>0.33</v>
      </c>
      <c r="AQ74" s="64">
        <f t="shared" si="44"/>
        <v>0.33</v>
      </c>
      <c r="AR74" s="64">
        <f t="shared" si="45"/>
        <v>0.50974369673752362</v>
      </c>
      <c r="AS74" s="61">
        <f t="shared" si="46"/>
        <v>-7.2319000000000078E-2</v>
      </c>
      <c r="AT74">
        <v>0.33</v>
      </c>
      <c r="AU74">
        <v>-0.33</v>
      </c>
      <c r="AV74">
        <v>-0.33</v>
      </c>
      <c r="AW74">
        <v>-0.33</v>
      </c>
      <c r="AX74">
        <v>-0.67</v>
      </c>
      <c r="AY74">
        <v>-0.33</v>
      </c>
      <c r="AZ74">
        <v>0</v>
      </c>
      <c r="BA74">
        <v>0.67</v>
      </c>
      <c r="BB74">
        <v>-0.33</v>
      </c>
      <c r="BC74">
        <v>0.33</v>
      </c>
      <c r="BD74">
        <v>-0.33</v>
      </c>
      <c r="BE74">
        <v>0.33</v>
      </c>
      <c r="BF74" s="64">
        <f t="shared" si="47"/>
        <v>-0.33</v>
      </c>
      <c r="BG74" s="64">
        <f t="shared" si="48"/>
        <v>0.40409551076222294</v>
      </c>
      <c r="BH74">
        <v>0.33</v>
      </c>
      <c r="BI74">
        <v>1</v>
      </c>
      <c r="BJ74">
        <v>0</v>
      </c>
      <c r="BK74">
        <v>-0.33</v>
      </c>
      <c r="BL74">
        <v>0.33</v>
      </c>
      <c r="BM74">
        <v>-0.67</v>
      </c>
      <c r="BN74">
        <v>0</v>
      </c>
      <c r="BO74">
        <v>-0.67</v>
      </c>
      <c r="BP74">
        <v>0</v>
      </c>
      <c r="BQ74">
        <v>-0.33</v>
      </c>
      <c r="BR74">
        <v>0.33</v>
      </c>
      <c r="BS74">
        <v>-0.33</v>
      </c>
      <c r="BT74" s="64">
        <f t="shared" si="49"/>
        <v>0</v>
      </c>
      <c r="BU74" s="64">
        <f t="shared" si="50"/>
        <v>0.48067818252081629</v>
      </c>
      <c r="BV74" s="51">
        <v>-0.35615535564865813</v>
      </c>
      <c r="BW74" s="61">
        <f t="shared" si="51"/>
        <v>1.6206302503783392</v>
      </c>
      <c r="BX74" s="52">
        <v>-0.16636030975574995</v>
      </c>
      <c r="BY74" s="61">
        <f t="shared" si="52"/>
        <v>0.65458345326981526</v>
      </c>
      <c r="CA74">
        <v>0</v>
      </c>
      <c r="CB74">
        <v>0.67</v>
      </c>
      <c r="CC74">
        <v>0.67</v>
      </c>
      <c r="CD74">
        <v>0.33</v>
      </c>
      <c r="CE74">
        <v>0.33</v>
      </c>
      <c r="CF74">
        <v>0.33</v>
      </c>
      <c r="CG74">
        <v>0.33</v>
      </c>
      <c r="CH74" s="64">
        <f t="shared" si="53"/>
        <v>0.33</v>
      </c>
      <c r="CI74" s="64">
        <f t="shared" si="54"/>
        <v>0.2318764038591824</v>
      </c>
      <c r="CJ74">
        <f t="shared" si="61"/>
        <v>0</v>
      </c>
      <c r="CK74">
        <v>0</v>
      </c>
      <c r="CL74">
        <v>0.33</v>
      </c>
      <c r="CM74">
        <v>0.33</v>
      </c>
      <c r="CN74">
        <v>0</v>
      </c>
      <c r="CO74">
        <v>0.33</v>
      </c>
      <c r="CP74">
        <v>-0.33</v>
      </c>
      <c r="CQ74">
        <v>0.33</v>
      </c>
      <c r="CR74" s="64">
        <f t="shared" si="55"/>
        <v>0.33</v>
      </c>
      <c r="CS74" s="64">
        <f t="shared" si="56"/>
        <v>0.2596426115149163</v>
      </c>
      <c r="CT74">
        <f t="shared" si="57"/>
        <v>2.5419556372089698</v>
      </c>
      <c r="CU74">
        <v>0.67</v>
      </c>
      <c r="CV74">
        <v>0</v>
      </c>
      <c r="CW74">
        <v>-0.33</v>
      </c>
      <c r="CX74">
        <v>0</v>
      </c>
      <c r="CY74">
        <v>0</v>
      </c>
      <c r="CZ74">
        <v>-0.33</v>
      </c>
      <c r="DA74">
        <v>-0.33</v>
      </c>
      <c r="DB74" s="64">
        <f t="shared" si="58"/>
        <v>0</v>
      </c>
      <c r="DC74" s="64">
        <f t="shared" si="59"/>
        <v>0.35612999231821435</v>
      </c>
      <c r="DD74">
        <f t="shared" si="60"/>
        <v>0</v>
      </c>
    </row>
    <row r="75" spans="1:108">
      <c r="A75" t="s">
        <v>299</v>
      </c>
      <c r="B75" s="55">
        <f t="shared" si="32"/>
        <v>0.17337499999999983</v>
      </c>
      <c r="C75" s="55">
        <f t="shared" si="33"/>
        <v>0.20047099999999984</v>
      </c>
      <c r="D75" s="51">
        <v>-7.0777571351254287E-2</v>
      </c>
      <c r="E75" s="55">
        <f t="shared" si="34"/>
        <v>0</v>
      </c>
      <c r="F75" s="55">
        <f t="shared" si="35"/>
        <v>0</v>
      </c>
      <c r="G75" s="55">
        <f t="shared" si="36"/>
        <v>1</v>
      </c>
      <c r="H75" s="51">
        <f t="shared" si="37"/>
        <v>0.27124857135125413</v>
      </c>
      <c r="I75" s="10">
        <f t="shared" si="38"/>
        <v>0</v>
      </c>
      <c r="J75" s="54">
        <f t="shared" si="39"/>
        <v>7.9973600000000145E-2</v>
      </c>
      <c r="K75" s="52">
        <v>0.12856174697236827</v>
      </c>
      <c r="L75" s="55">
        <f t="shared" si="40"/>
        <v>0</v>
      </c>
      <c r="M75" s="55">
        <f t="shared" si="41"/>
        <v>0</v>
      </c>
      <c r="N75" s="55">
        <f t="shared" si="42"/>
        <v>1</v>
      </c>
      <c r="O75" s="55">
        <f t="shared" si="43"/>
        <v>0.40932070000000009</v>
      </c>
      <c r="P75">
        <v>0.94</v>
      </c>
      <c r="Q75">
        <v>1.1599999999999999</v>
      </c>
      <c r="R75">
        <v>1.01</v>
      </c>
      <c r="S75">
        <v>-0.09</v>
      </c>
      <c r="T75">
        <v>0.68</v>
      </c>
      <c r="U75">
        <v>0.42</v>
      </c>
      <c r="V75">
        <v>-0.28999999999999998</v>
      </c>
      <c r="W75">
        <v>0.15</v>
      </c>
      <c r="X75">
        <v>0.11</v>
      </c>
      <c r="Y75">
        <v>0.15</v>
      </c>
      <c r="Z75">
        <v>1.69</v>
      </c>
      <c r="AA75">
        <v>0.77</v>
      </c>
      <c r="AD75" t="s">
        <v>299</v>
      </c>
      <c r="AE75">
        <v>-0.33</v>
      </c>
      <c r="AF75">
        <v>1</v>
      </c>
      <c r="AG75">
        <v>0.33</v>
      </c>
      <c r="AH75">
        <v>-1</v>
      </c>
      <c r="AI75">
        <v>-0.33</v>
      </c>
      <c r="AJ75">
        <v>1</v>
      </c>
      <c r="AK75">
        <v>0</v>
      </c>
      <c r="AL75">
        <v>1</v>
      </c>
      <c r="AM75">
        <v>0.33</v>
      </c>
      <c r="AN75">
        <v>0.67</v>
      </c>
      <c r="AO75">
        <v>1</v>
      </c>
      <c r="AP75">
        <v>-1</v>
      </c>
      <c r="AQ75" s="64">
        <f t="shared" si="44"/>
        <v>0.33</v>
      </c>
      <c r="AR75" s="64">
        <f t="shared" si="45"/>
        <v>0.75621215156979471</v>
      </c>
      <c r="AS75" s="61">
        <f t="shared" si="46"/>
        <v>-7.9320700000000077E-2</v>
      </c>
      <c r="AT75">
        <v>-0.33</v>
      </c>
      <c r="AU75">
        <v>0.67</v>
      </c>
      <c r="AV75">
        <v>0.33</v>
      </c>
      <c r="AW75">
        <v>-1</v>
      </c>
      <c r="AX75">
        <v>-1</v>
      </c>
      <c r="AY75">
        <v>0.33</v>
      </c>
      <c r="AZ75">
        <v>0</v>
      </c>
      <c r="BA75">
        <v>0.33</v>
      </c>
      <c r="BB75">
        <v>0.33</v>
      </c>
      <c r="BC75">
        <v>0.33</v>
      </c>
      <c r="BD75">
        <v>0</v>
      </c>
      <c r="BE75">
        <v>-1</v>
      </c>
      <c r="BF75" s="64">
        <f t="shared" si="47"/>
        <v>0.17</v>
      </c>
      <c r="BG75" s="64">
        <f t="shared" si="48"/>
        <v>0.60432469197719652</v>
      </c>
      <c r="BH75">
        <v>0.33</v>
      </c>
      <c r="BI75">
        <v>0.33</v>
      </c>
      <c r="BJ75">
        <v>-0.33</v>
      </c>
      <c r="BK75">
        <v>-0.67</v>
      </c>
      <c r="BL75">
        <v>0.67</v>
      </c>
      <c r="BM75">
        <v>-1</v>
      </c>
      <c r="BN75">
        <v>0</v>
      </c>
      <c r="BO75">
        <v>0</v>
      </c>
      <c r="BP75">
        <v>-0.33</v>
      </c>
      <c r="BQ75">
        <v>-0.67</v>
      </c>
      <c r="BR75">
        <v>0.67</v>
      </c>
      <c r="BS75">
        <v>0.33</v>
      </c>
      <c r="BT75" s="64">
        <f t="shared" si="49"/>
        <v>0</v>
      </c>
      <c r="BU75" s="64">
        <f t="shared" si="50"/>
        <v>0.54794588872414862</v>
      </c>
      <c r="BV75" s="51">
        <v>-7.0777571351254287E-2</v>
      </c>
      <c r="BW75" s="61">
        <f t="shared" si="51"/>
        <v>0.42638358749276478</v>
      </c>
      <c r="BX75" s="52">
        <v>0.12856174697236827</v>
      </c>
      <c r="BY75" s="61">
        <f t="shared" si="52"/>
        <v>-8.4334613390535912E-2</v>
      </c>
      <c r="CA75">
        <v>-0.33</v>
      </c>
      <c r="CB75">
        <v>0.33</v>
      </c>
      <c r="CC75">
        <v>0.33</v>
      </c>
      <c r="CD75">
        <v>-0.33</v>
      </c>
      <c r="CE75">
        <v>0</v>
      </c>
      <c r="CF75">
        <v>0.33</v>
      </c>
      <c r="CG75">
        <v>-0.33</v>
      </c>
      <c r="CH75" s="64">
        <f t="shared" si="53"/>
        <v>0</v>
      </c>
      <c r="CI75" s="64">
        <f t="shared" si="54"/>
        <v>0.33</v>
      </c>
      <c r="CJ75">
        <f t="shared" si="61"/>
        <v>-1</v>
      </c>
      <c r="CK75">
        <v>-0.67</v>
      </c>
      <c r="CL75">
        <v>-0.33</v>
      </c>
      <c r="CM75">
        <v>0</v>
      </c>
      <c r="CN75">
        <v>-0.33</v>
      </c>
      <c r="CO75">
        <v>0</v>
      </c>
      <c r="CP75">
        <v>-1</v>
      </c>
      <c r="CQ75">
        <v>0.33</v>
      </c>
      <c r="CR75" s="64">
        <f t="shared" si="55"/>
        <v>-0.33</v>
      </c>
      <c r="CS75" s="64">
        <f t="shared" si="56"/>
        <v>0.44799022098170638</v>
      </c>
      <c r="CT75">
        <f t="shared" si="57"/>
        <v>-1.1160957908954388</v>
      </c>
      <c r="CU75">
        <v>0.67</v>
      </c>
      <c r="CV75">
        <v>0</v>
      </c>
      <c r="CW75">
        <v>-0.33</v>
      </c>
      <c r="CX75">
        <v>0.33</v>
      </c>
      <c r="CY75">
        <v>0.33</v>
      </c>
      <c r="CZ75">
        <v>-0.67</v>
      </c>
      <c r="DA75">
        <v>0.67</v>
      </c>
      <c r="DB75" s="64">
        <f t="shared" si="58"/>
        <v>0.33</v>
      </c>
      <c r="DC75" s="64">
        <f t="shared" si="59"/>
        <v>0.50506482375084905</v>
      </c>
      <c r="DD75">
        <f t="shared" si="60"/>
        <v>0.65338147596434204</v>
      </c>
    </row>
    <row r="76" spans="1:108">
      <c r="A76" t="s">
        <v>300</v>
      </c>
      <c r="B76" s="55">
        <f t="shared" si="32"/>
        <v>0.39316099999999965</v>
      </c>
      <c r="C76" s="55">
        <f t="shared" si="33"/>
        <v>0.19169099999999961</v>
      </c>
      <c r="D76" s="51">
        <v>-0.65769845960670059</v>
      </c>
      <c r="E76" s="55">
        <f t="shared" si="34"/>
        <v>-1</v>
      </c>
      <c r="F76" s="55">
        <f t="shared" si="35"/>
        <v>0</v>
      </c>
      <c r="G76" s="55">
        <f t="shared" si="36"/>
        <v>0</v>
      </c>
      <c r="H76" s="51">
        <f t="shared" si="37"/>
        <v>0.8493894596067002</v>
      </c>
      <c r="I76" s="10">
        <f t="shared" si="38"/>
        <v>2</v>
      </c>
      <c r="J76" s="54">
        <f t="shared" si="39"/>
        <v>-3.7725199999999931E-2</v>
      </c>
      <c r="K76" s="52">
        <v>-0.55489892083586134</v>
      </c>
      <c r="L76" s="55">
        <f t="shared" si="40"/>
        <v>-1</v>
      </c>
      <c r="M76" s="55">
        <f t="shared" si="41"/>
        <v>0</v>
      </c>
      <c r="N76" s="55">
        <f t="shared" si="42"/>
        <v>0</v>
      </c>
      <c r="O76" s="55">
        <f t="shared" si="43"/>
        <v>0.3375769999999999</v>
      </c>
      <c r="P76">
        <v>2.61</v>
      </c>
      <c r="Q76">
        <v>2.09</v>
      </c>
      <c r="R76">
        <v>2.64</v>
      </c>
      <c r="S76">
        <v>-0.04</v>
      </c>
      <c r="T76">
        <v>0.09</v>
      </c>
      <c r="U76">
        <v>0.54</v>
      </c>
      <c r="V76">
        <v>-0.06</v>
      </c>
      <c r="W76">
        <v>0.43</v>
      </c>
      <c r="X76">
        <v>0.14000000000000001</v>
      </c>
      <c r="Y76">
        <v>0.18</v>
      </c>
      <c r="Z76">
        <v>1.53</v>
      </c>
      <c r="AA76">
        <v>0.9</v>
      </c>
      <c r="AD76" t="s">
        <v>300</v>
      </c>
      <c r="AE76">
        <v>0.33</v>
      </c>
      <c r="AF76">
        <v>0</v>
      </c>
      <c r="AG76">
        <v>0</v>
      </c>
      <c r="AH76">
        <v>0</v>
      </c>
      <c r="AI76">
        <v>-1</v>
      </c>
      <c r="AJ76">
        <v>0.67</v>
      </c>
      <c r="AK76">
        <v>0.33</v>
      </c>
      <c r="AL76">
        <v>0.33</v>
      </c>
      <c r="AM76">
        <v>-0.67</v>
      </c>
      <c r="AN76">
        <v>0</v>
      </c>
      <c r="AO76">
        <v>0.33</v>
      </c>
      <c r="AP76">
        <v>0</v>
      </c>
      <c r="AQ76" s="64">
        <f t="shared" si="44"/>
        <v>0</v>
      </c>
      <c r="AR76" s="64">
        <f t="shared" si="45"/>
        <v>0.45972982843352156</v>
      </c>
      <c r="AS76" s="61">
        <f t="shared" si="46"/>
        <v>-0.3375769999999999</v>
      </c>
      <c r="AT76">
        <v>-1</v>
      </c>
      <c r="AU76">
        <v>-0.67</v>
      </c>
      <c r="AV76">
        <v>-0.67</v>
      </c>
      <c r="AW76">
        <v>-0.67</v>
      </c>
      <c r="AX76">
        <v>0</v>
      </c>
      <c r="AY76">
        <v>-1</v>
      </c>
      <c r="AZ76">
        <v>-0.67</v>
      </c>
      <c r="BA76">
        <v>0</v>
      </c>
      <c r="BB76">
        <v>-0.33</v>
      </c>
      <c r="BC76">
        <v>0</v>
      </c>
      <c r="BD76">
        <v>0</v>
      </c>
      <c r="BE76">
        <v>-1</v>
      </c>
      <c r="BF76" s="64">
        <f t="shared" si="47"/>
        <v>-0.67</v>
      </c>
      <c r="BG76" s="64">
        <f t="shared" si="48"/>
        <v>0.41500182547973835</v>
      </c>
      <c r="BH76">
        <v>1</v>
      </c>
      <c r="BI76">
        <v>1</v>
      </c>
      <c r="BJ76">
        <v>-0.33</v>
      </c>
      <c r="BK76">
        <v>-0.67</v>
      </c>
      <c r="BL76">
        <v>0.67</v>
      </c>
      <c r="BM76">
        <v>-0.33</v>
      </c>
      <c r="BN76">
        <v>0</v>
      </c>
      <c r="BO76">
        <v>-0.33</v>
      </c>
      <c r="BP76">
        <v>0</v>
      </c>
      <c r="BQ76">
        <v>-0.33</v>
      </c>
      <c r="BR76">
        <v>0</v>
      </c>
      <c r="BS76">
        <v>-0.33</v>
      </c>
      <c r="BT76" s="64">
        <f t="shared" si="49"/>
        <v>-0.17</v>
      </c>
      <c r="BU76" s="64">
        <f t="shared" si="50"/>
        <v>0.55857706123088646</v>
      </c>
      <c r="BV76" s="51">
        <v>-0.65769845960670059</v>
      </c>
      <c r="BW76" s="61">
        <f t="shared" si="51"/>
        <v>1.7778224271550835</v>
      </c>
      <c r="BX76" s="52">
        <v>-0.55489892083586134</v>
      </c>
      <c r="BY76" s="61">
        <f t="shared" si="52"/>
        <v>1.0624177000863415</v>
      </c>
      <c r="CA76">
        <v>-0.33</v>
      </c>
      <c r="CB76">
        <v>0</v>
      </c>
      <c r="CC76">
        <v>0.33</v>
      </c>
      <c r="CD76">
        <v>-1</v>
      </c>
      <c r="CE76">
        <v>-0.33</v>
      </c>
      <c r="CF76">
        <v>0</v>
      </c>
      <c r="CG76">
        <v>0</v>
      </c>
      <c r="CH76" s="64">
        <f t="shared" si="53"/>
        <v>0</v>
      </c>
      <c r="CI76" s="64">
        <f t="shared" si="54"/>
        <v>0.42308391602612355</v>
      </c>
      <c r="CJ76">
        <f t="shared" si="61"/>
        <v>0</v>
      </c>
      <c r="CK76">
        <v>0</v>
      </c>
      <c r="CL76">
        <v>-0.67</v>
      </c>
      <c r="CM76">
        <v>-0.33</v>
      </c>
      <c r="CN76">
        <v>-1</v>
      </c>
      <c r="CO76">
        <v>-1</v>
      </c>
      <c r="CP76">
        <v>-0.67</v>
      </c>
      <c r="CQ76">
        <v>0.33</v>
      </c>
      <c r="CR76" s="64">
        <f t="shared" si="55"/>
        <v>-0.67</v>
      </c>
      <c r="CS76" s="64">
        <f t="shared" si="56"/>
        <v>0.50364386510424508</v>
      </c>
      <c r="CT76">
        <f t="shared" si="57"/>
        <v>0</v>
      </c>
      <c r="CU76">
        <v>0.33</v>
      </c>
      <c r="CV76">
        <v>0</v>
      </c>
      <c r="CW76">
        <v>-0.33</v>
      </c>
      <c r="CX76">
        <v>-0.33</v>
      </c>
      <c r="CY76">
        <v>-0.33</v>
      </c>
      <c r="CZ76">
        <v>-0.33</v>
      </c>
      <c r="DA76">
        <v>0.33</v>
      </c>
      <c r="DB76" s="64">
        <f t="shared" si="58"/>
        <v>-0.33</v>
      </c>
      <c r="DC76" s="64">
        <f t="shared" si="59"/>
        <v>0.31389261129974283</v>
      </c>
      <c r="DD76">
        <f t="shared" si="60"/>
        <v>-0.50972846840033625</v>
      </c>
    </row>
    <row r="77" spans="1:108">
      <c r="A77" t="s">
        <v>301</v>
      </c>
      <c r="B77" s="55">
        <f t="shared" si="32"/>
        <v>7.9257999999999829E-2</v>
      </c>
      <c r="C77" s="55">
        <f t="shared" si="33"/>
        <v>0.10263599999999973</v>
      </c>
      <c r="D77" s="51">
        <v>0.40280276402836596</v>
      </c>
      <c r="E77" s="55">
        <f t="shared" si="34"/>
        <v>1</v>
      </c>
      <c r="F77" s="55">
        <f t="shared" si="35"/>
        <v>0</v>
      </c>
      <c r="G77" s="55">
        <f t="shared" si="36"/>
        <v>0</v>
      </c>
      <c r="H77" s="51">
        <f t="shared" si="37"/>
        <v>-0.30016676402836623</v>
      </c>
      <c r="I77" s="10">
        <f t="shared" si="38"/>
        <v>0</v>
      </c>
      <c r="J77" s="54">
        <f t="shared" si="39"/>
        <v>3.8418400000000144E-2</v>
      </c>
      <c r="K77" s="52">
        <v>8.9723006996747942E-2</v>
      </c>
      <c r="L77" s="55">
        <f t="shared" si="40"/>
        <v>0</v>
      </c>
      <c r="M77" s="55">
        <f t="shared" si="41"/>
        <v>0</v>
      </c>
      <c r="N77" s="55">
        <f t="shared" si="42"/>
        <v>1</v>
      </c>
      <c r="O77" s="55">
        <f t="shared" si="43"/>
        <v>0.31910820000000006</v>
      </c>
      <c r="P77">
        <v>0.88</v>
      </c>
      <c r="Q77">
        <v>1.24</v>
      </c>
      <c r="R77">
        <v>1.45</v>
      </c>
      <c r="S77">
        <v>-0.02</v>
      </c>
      <c r="T77">
        <v>0.41</v>
      </c>
      <c r="U77">
        <v>0.39</v>
      </c>
      <c r="V77">
        <v>0.22</v>
      </c>
      <c r="W77">
        <v>0.31</v>
      </c>
      <c r="X77">
        <v>0.15</v>
      </c>
      <c r="Y77">
        <v>0.19</v>
      </c>
      <c r="Z77">
        <v>1.48</v>
      </c>
      <c r="AA77">
        <v>0.92</v>
      </c>
      <c r="AD77" t="s">
        <v>301</v>
      </c>
      <c r="AE77">
        <v>-0.33</v>
      </c>
      <c r="AF77">
        <v>0.33</v>
      </c>
      <c r="AG77">
        <v>0.33</v>
      </c>
      <c r="AH77">
        <v>0.33</v>
      </c>
      <c r="AI77">
        <v>1</v>
      </c>
      <c r="AJ77">
        <v>0.67</v>
      </c>
      <c r="AK77">
        <v>0.67</v>
      </c>
      <c r="AL77">
        <v>1</v>
      </c>
      <c r="AM77">
        <v>-0.33</v>
      </c>
      <c r="AN77">
        <v>0.67</v>
      </c>
      <c r="AO77">
        <v>1</v>
      </c>
      <c r="AP77">
        <v>0.33</v>
      </c>
      <c r="AQ77" s="64">
        <f t="shared" si="44"/>
        <v>0.5</v>
      </c>
      <c r="AR77" s="64">
        <f t="shared" si="45"/>
        <v>0.4593498369731645</v>
      </c>
      <c r="AS77" s="61">
        <f t="shared" si="46"/>
        <v>0.18089179999999994</v>
      </c>
      <c r="AT77">
        <v>0.67</v>
      </c>
      <c r="AU77">
        <v>0</v>
      </c>
      <c r="AV77">
        <v>0.67</v>
      </c>
      <c r="AW77">
        <v>-1</v>
      </c>
      <c r="AX77">
        <v>1</v>
      </c>
      <c r="AY77">
        <v>0.67</v>
      </c>
      <c r="AZ77">
        <v>0.67</v>
      </c>
      <c r="BA77">
        <v>-0.67</v>
      </c>
      <c r="BB77">
        <v>0</v>
      </c>
      <c r="BC77">
        <v>0.67</v>
      </c>
      <c r="BD77">
        <v>0.33</v>
      </c>
      <c r="BE77">
        <v>-0.33</v>
      </c>
      <c r="BF77" s="64">
        <f t="shared" si="47"/>
        <v>0.5</v>
      </c>
      <c r="BG77" s="64">
        <f t="shared" si="48"/>
        <v>0.62614743156912023</v>
      </c>
      <c r="BH77">
        <v>-0.33</v>
      </c>
      <c r="BI77">
        <v>1</v>
      </c>
      <c r="BJ77">
        <v>0</v>
      </c>
      <c r="BK77">
        <v>-0.67</v>
      </c>
      <c r="BL77">
        <v>0.33</v>
      </c>
      <c r="BM77">
        <v>-0.67</v>
      </c>
      <c r="BN77">
        <v>0</v>
      </c>
      <c r="BO77">
        <v>-0.33</v>
      </c>
      <c r="BP77">
        <v>-0.33</v>
      </c>
      <c r="BQ77">
        <v>-0.33</v>
      </c>
      <c r="BR77">
        <v>-0.33</v>
      </c>
      <c r="BS77">
        <v>0</v>
      </c>
      <c r="BT77" s="64">
        <f t="shared" si="49"/>
        <v>-0.33</v>
      </c>
      <c r="BU77" s="64">
        <f t="shared" si="50"/>
        <v>0.45940343397880168</v>
      </c>
      <c r="BV77" s="51">
        <v>0.40280276402836596</v>
      </c>
      <c r="BW77" s="61">
        <f t="shared" si="51"/>
        <v>-0.58288554767021195</v>
      </c>
      <c r="BX77" s="52">
        <v>8.9723006996747942E-2</v>
      </c>
      <c r="BY77" s="61">
        <f t="shared" si="52"/>
        <v>-9.4522713997104629E-2</v>
      </c>
      <c r="CA77">
        <v>0</v>
      </c>
      <c r="CB77">
        <v>0.33</v>
      </c>
      <c r="CC77">
        <v>0.33</v>
      </c>
      <c r="CD77">
        <v>-0.67</v>
      </c>
      <c r="CE77">
        <v>0.33</v>
      </c>
      <c r="CF77">
        <v>0.67</v>
      </c>
      <c r="CG77">
        <v>0.33</v>
      </c>
      <c r="CH77" s="64">
        <f t="shared" si="53"/>
        <v>0.33</v>
      </c>
      <c r="CI77" s="64">
        <f t="shared" si="54"/>
        <v>0.42514423322869976</v>
      </c>
      <c r="CJ77">
        <f t="shared" si="61"/>
        <v>-0.39986429713266536</v>
      </c>
      <c r="CK77">
        <v>0.33</v>
      </c>
      <c r="CL77">
        <v>-0.33</v>
      </c>
      <c r="CM77">
        <v>0.67</v>
      </c>
      <c r="CN77">
        <v>0</v>
      </c>
      <c r="CO77">
        <v>0</v>
      </c>
      <c r="CP77">
        <v>-0.67</v>
      </c>
      <c r="CQ77">
        <v>0</v>
      </c>
      <c r="CR77" s="64">
        <f t="shared" si="55"/>
        <v>0</v>
      </c>
      <c r="CS77" s="64">
        <f t="shared" si="56"/>
        <v>0.4311998763141443</v>
      </c>
      <c r="CT77">
        <f t="shared" si="57"/>
        <v>-1.1595550635912808</v>
      </c>
      <c r="CU77">
        <v>0.33</v>
      </c>
      <c r="CV77">
        <v>-0.67</v>
      </c>
      <c r="CW77">
        <v>-0.33</v>
      </c>
      <c r="CX77">
        <v>-1</v>
      </c>
      <c r="CY77">
        <v>-0.33</v>
      </c>
      <c r="CZ77">
        <v>-0.67</v>
      </c>
      <c r="DA77">
        <v>0</v>
      </c>
      <c r="DB77" s="64">
        <f t="shared" si="58"/>
        <v>-0.33</v>
      </c>
      <c r="DC77" s="64">
        <f t="shared" si="59"/>
        <v>0.44834616727957616</v>
      </c>
      <c r="DD77">
        <f t="shared" si="60"/>
        <v>0</v>
      </c>
    </row>
    <row r="78" spans="1:108">
      <c r="B78" s="55">
        <f>MAX(B2:B77)</f>
        <v>0.9526349999999999</v>
      </c>
      <c r="C78" s="55"/>
      <c r="D78" s="55"/>
      <c r="E78" s="55"/>
      <c r="F78" s="55"/>
      <c r="G78" s="55"/>
      <c r="H78" s="55">
        <f>MAX(H2:H77)</f>
        <v>1.4484452507851238</v>
      </c>
      <c r="I78" s="10"/>
      <c r="J78" s="55">
        <f>MAX(J2:J77)</f>
        <v>0.24877410000000003</v>
      </c>
      <c r="K78" s="10"/>
      <c r="L78" s="10"/>
      <c r="M78" s="10"/>
      <c r="N78" s="10"/>
      <c r="AS78" s="65">
        <f>AVERAGE(AS2:AS77)</f>
        <v>0.14840976493143254</v>
      </c>
      <c r="CJ78" s="67">
        <f>AVERAGE(CJ2:CJ77)</f>
        <v>-0.41742391300059567</v>
      </c>
      <c r="CT78" s="67">
        <f>AVERAGE(CT2:CT77)</f>
        <v>0.2265818449593732</v>
      </c>
      <c r="DD78" s="67">
        <f>AVERAGE(DD2:DD77)</f>
        <v>0.119605873677954</v>
      </c>
    </row>
    <row r="79" spans="1:108">
      <c r="B79" s="55">
        <f>MIN(B2:B77)</f>
        <v>-1.2334560000000012</v>
      </c>
      <c r="C79" s="55"/>
      <c r="D79" s="55"/>
      <c r="E79" s="55"/>
      <c r="F79" s="55"/>
      <c r="G79" s="55"/>
      <c r="H79" s="55">
        <f>MIN(H2:H77)</f>
        <v>-1.6281850430480067</v>
      </c>
      <c r="I79" s="10"/>
      <c r="J79" s="55">
        <f>MIN(J2:J77)</f>
        <v>-0.28994899999999951</v>
      </c>
      <c r="K79" s="10"/>
      <c r="L79" s="10"/>
      <c r="M79" s="10"/>
      <c r="N79" s="10"/>
    </row>
    <row r="80" spans="1:108">
      <c r="B80" s="57">
        <f>STDEV(B2:B77)</f>
        <v>0.33648225549657496</v>
      </c>
      <c r="C80" s="57">
        <f>STDEV(C2:C77)</f>
        <v>0.31097326835865136</v>
      </c>
      <c r="D80" s="57"/>
      <c r="E80" s="57"/>
      <c r="F80" s="57"/>
      <c r="G80" s="57"/>
      <c r="H80" s="57">
        <f>STDEV(H2:H77)</f>
        <v>0.62541334714831054</v>
      </c>
      <c r="I80" s="9"/>
      <c r="J80" s="57">
        <f>STDEV(J2:J77)</f>
        <v>0.10427190806358815</v>
      </c>
      <c r="K80" s="10"/>
      <c r="L80" s="10"/>
      <c r="M80" s="10"/>
      <c r="N80" s="10"/>
    </row>
    <row r="81" spans="1:27">
      <c r="B81" s="57">
        <f>AVERAGE(B2:B77)</f>
        <v>0.16846243421052617</v>
      </c>
      <c r="C81" s="57">
        <f>AVERAGE(C2:C77)</f>
        <v>0.13786278947368397</v>
      </c>
      <c r="D81" s="57"/>
      <c r="E81" s="57"/>
      <c r="F81" s="57"/>
      <c r="G81" s="57"/>
      <c r="H81" s="57">
        <f>AVERAGE(H2:H77)</f>
        <v>0.17910329579412246</v>
      </c>
      <c r="I81" s="9"/>
      <c r="J81" s="57"/>
      <c r="K81" s="10"/>
      <c r="L81" s="10"/>
      <c r="M81" s="10"/>
      <c r="N81" s="10"/>
    </row>
    <row r="82" spans="1:27">
      <c r="A82" s="47" t="s">
        <v>303</v>
      </c>
      <c r="B82" s="55">
        <f>0.1122+P82*0.126+T82*(-0.1917)+X82*(-14.7944)+Y82*(11.3365)</f>
        <v>-0.41747800000000002</v>
      </c>
      <c r="C82" s="55"/>
      <c r="D82" s="55"/>
      <c r="E82" s="55"/>
      <c r="F82" s="55"/>
      <c r="G82" s="55"/>
      <c r="H82" s="55"/>
      <c r="I82" s="10">
        <f t="shared" si="38"/>
        <v>-2</v>
      </c>
      <c r="J82" s="54">
        <f>0.36323+P82*(-0.13341)+Q82*(-0.04157)+R82*0.08439+S82*(-0.4737)+T82*(0.00467)+U82*0.26918+V82*(-0.05775)+W82*(-0.15333)+X82*(4.05565)+Y82*(-4.04215)+Z82*(0.00287)+AA82*(-0.16866)</f>
        <v>-0.63237110000000007</v>
      </c>
      <c r="K82" s="10"/>
      <c r="L82" s="10"/>
      <c r="M82" s="10"/>
      <c r="N82" s="10"/>
      <c r="P82">
        <v>-0.18</v>
      </c>
      <c r="Q82">
        <v>0.42</v>
      </c>
      <c r="R82">
        <v>1.3</v>
      </c>
      <c r="S82">
        <v>0.15</v>
      </c>
      <c r="T82">
        <v>0.06</v>
      </c>
      <c r="U82">
        <v>0.21</v>
      </c>
      <c r="V82">
        <v>4.8899999999999997</v>
      </c>
      <c r="W82">
        <v>1.69</v>
      </c>
      <c r="X82">
        <v>0.34</v>
      </c>
      <c r="Y82">
        <v>0.4</v>
      </c>
      <c r="Z82">
        <v>1.39</v>
      </c>
      <c r="AA82">
        <v>1.91</v>
      </c>
    </row>
    <row r="83" spans="1:27">
      <c r="A83" s="10" t="s">
        <v>304</v>
      </c>
      <c r="B83" s="55">
        <f>0.1122+P83*0.126+T83*(-0.1917)+X83*(-14.7944)+Y83*(11.3365)</f>
        <v>-0.44793299999999991</v>
      </c>
      <c r="C83" s="55"/>
      <c r="D83" s="55"/>
      <c r="E83" s="55"/>
      <c r="F83" s="55"/>
      <c r="G83" s="55"/>
      <c r="H83" s="55"/>
      <c r="I83" s="10">
        <f t="shared" si="38"/>
        <v>-2</v>
      </c>
      <c r="J83" s="54">
        <f>0.36323+P83*(-0.13341)+Q83*(-0.04157)+R83*0.08439+S83*(-0.4737)+T83*(0.00467)+U83*0.26918+V83*(-0.05775)+W83*(-0.15333)+X83*(4.05565)+Y83*(-4.04215)+Z83*(0.00287)+AA83*(-0.16866)</f>
        <v>-0.36296010000000017</v>
      </c>
      <c r="K83" s="10"/>
      <c r="L83" s="10"/>
      <c r="M83" s="10"/>
      <c r="N83" s="10"/>
      <c r="P83">
        <v>-0.01</v>
      </c>
      <c r="Q83">
        <v>0.43</v>
      </c>
      <c r="R83">
        <v>0.36</v>
      </c>
      <c r="S83">
        <v>0.09</v>
      </c>
      <c r="T83">
        <v>0.1</v>
      </c>
      <c r="U83">
        <v>0.12</v>
      </c>
      <c r="V83">
        <v>1.1000000000000001</v>
      </c>
      <c r="W83">
        <v>0.09</v>
      </c>
      <c r="X83">
        <v>0.32</v>
      </c>
      <c r="Y83">
        <v>0.37</v>
      </c>
      <c r="Z83">
        <v>1.29</v>
      </c>
      <c r="AA83">
        <v>2.72</v>
      </c>
    </row>
    <row r="84" spans="1:27">
      <c r="A84" s="10" t="s">
        <v>305</v>
      </c>
      <c r="B84" s="55">
        <f>0.1122+P84*0.126+T84*(-0.1917)+X84*(-14.7944)+Y84*(11.3365)</f>
        <v>-4.083900000000007E-2</v>
      </c>
      <c r="C84" s="55"/>
      <c r="D84" s="55"/>
      <c r="E84" s="55"/>
      <c r="F84" s="55"/>
      <c r="G84" s="55"/>
      <c r="H84" s="55"/>
      <c r="I84" s="10">
        <f t="shared" si="38"/>
        <v>-1</v>
      </c>
      <c r="J84" s="54">
        <f>0.36323+P84*(-0.13341)+Q84*(-0.04157)+R84*0.08439+S84*(-0.4737)+T84*(0.00467)+U84*0.26918+V84*(-0.05775)+W84*(-0.15333)+X84*(4.05565)+Y84*(-4.04215)+Z84*(0.00287)+AA84*(-0.16866)</f>
        <v>-0.21234340000000002</v>
      </c>
      <c r="K84" s="10"/>
      <c r="L84" s="10"/>
      <c r="M84" s="10"/>
      <c r="N84" s="10"/>
      <c r="P84">
        <v>1.27</v>
      </c>
      <c r="Q84">
        <v>0.73</v>
      </c>
      <c r="R84">
        <v>3.08</v>
      </c>
      <c r="S84">
        <v>-0.01</v>
      </c>
      <c r="T84">
        <v>-0.1</v>
      </c>
      <c r="U84">
        <v>0.27</v>
      </c>
      <c r="V84">
        <v>2.52</v>
      </c>
      <c r="W84">
        <v>0.12</v>
      </c>
      <c r="X84">
        <v>0.26</v>
      </c>
      <c r="Y84">
        <v>0.31</v>
      </c>
      <c r="Z84">
        <v>1.41</v>
      </c>
      <c r="AA84">
        <v>2.1</v>
      </c>
    </row>
    <row r="85" spans="1:27">
      <c r="A85" s="10" t="s">
        <v>306</v>
      </c>
      <c r="B85" s="55">
        <f>0.1122+P85*0.126+T85*(-0.1917)+X85*(-14.7944)+Y85*(11.3365)</f>
        <v>-0.78497899999999987</v>
      </c>
      <c r="C85" s="55"/>
      <c r="D85" s="55"/>
      <c r="E85" s="55"/>
      <c r="F85" s="55"/>
      <c r="G85" s="55"/>
      <c r="H85" s="55"/>
      <c r="I85" s="10">
        <f t="shared" si="38"/>
        <v>-2</v>
      </c>
      <c r="J85" s="54">
        <f>0.36323+P85*(-0.13341)+Q85*(-0.04157)+R85*0.08439+S85*(-0.4737)+T85*(0.00467)+U85*0.26918+V85*(-0.05775)+W85*(-0.15333)+X85*(4.05565)+Y85*(-4.04215)+Z85*(0.00287)+AA85*(-0.16866)</f>
        <v>-0.2762524000000004</v>
      </c>
      <c r="K85" s="10"/>
      <c r="L85" s="10"/>
      <c r="M85" s="10"/>
      <c r="N85" s="10"/>
      <c r="P85">
        <v>-0.26</v>
      </c>
      <c r="Q85">
        <v>0.26</v>
      </c>
      <c r="R85">
        <v>0.12</v>
      </c>
      <c r="S85">
        <v>0.04</v>
      </c>
      <c r="T85">
        <v>-0.03</v>
      </c>
      <c r="U85">
        <v>0.08</v>
      </c>
      <c r="V85">
        <v>0.54</v>
      </c>
      <c r="W85">
        <v>0.19</v>
      </c>
      <c r="X85">
        <v>0.35</v>
      </c>
      <c r="Y85">
        <v>0.38</v>
      </c>
      <c r="Z85">
        <v>1.23</v>
      </c>
      <c r="AA85">
        <v>2.98</v>
      </c>
    </row>
    <row r="86" spans="1:27">
      <c r="A86" s="10" t="s">
        <v>307</v>
      </c>
      <c r="B86" s="55">
        <f>0.1122+P86*0.126+T86*(-0.1917)+X86*(-14.7944)+Y86*(11.3365)</f>
        <v>-0.41747800000000002</v>
      </c>
      <c r="C86" s="55"/>
      <c r="D86" s="55"/>
      <c r="E86" s="55"/>
      <c r="F86" s="55"/>
      <c r="G86" s="55"/>
      <c r="H86" s="55"/>
      <c r="I86" s="10">
        <f t="shared" si="38"/>
        <v>-2</v>
      </c>
      <c r="J86" s="54">
        <f>0.36323+P86*(-0.13341)+Q86*(-0.04157)+R86*0.08439+S86*(-0.4737)+T86*(0.00467)+U86*0.26918+V86*(-0.05775)+W86*(-0.15333)+X86*(4.05565)+Y86*(-4.04215)+Z86*(0.00287)+AA86*(-0.16866)</f>
        <v>-0.63237110000000007</v>
      </c>
      <c r="K86" s="10"/>
      <c r="L86" s="10"/>
      <c r="M86" s="10"/>
      <c r="N86" s="10"/>
      <c r="P86">
        <v>-0.18</v>
      </c>
      <c r="Q86">
        <v>0.42</v>
      </c>
      <c r="R86">
        <v>1.3</v>
      </c>
      <c r="S86">
        <v>0.15</v>
      </c>
      <c r="T86">
        <v>0.06</v>
      </c>
      <c r="U86">
        <v>0.21</v>
      </c>
      <c r="V86">
        <v>4.8899999999999997</v>
      </c>
      <c r="W86">
        <v>1.69</v>
      </c>
      <c r="X86">
        <v>0.34</v>
      </c>
      <c r="Y86">
        <v>0.4</v>
      </c>
      <c r="Z86">
        <v>1.39</v>
      </c>
      <c r="AA86">
        <v>1.91</v>
      </c>
    </row>
    <row r="87" spans="1:27">
      <c r="A87" t="s">
        <v>315</v>
      </c>
      <c r="B87" s="55">
        <f t="shared" ref="B87:B126" si="62">0.1122+P87*0.126+T87*(-0.1917)+X87*(-14.7944)+Y87*(11.3365)</f>
        <v>0.81722499999999965</v>
      </c>
      <c r="C87" s="55"/>
      <c r="D87" s="55"/>
      <c r="E87" s="55"/>
      <c r="F87" s="55"/>
      <c r="G87" s="55"/>
      <c r="H87" s="55"/>
      <c r="I87" s="10">
        <f t="shared" si="38"/>
        <v>2</v>
      </c>
      <c r="J87" s="54">
        <f t="shared" ref="J87:J126" si="63">0.36323+P87*(-0.13341)+Q87*(-0.04157)+R87*0.08439+S87*(-0.4737)+T87*(0.00467)+U87*0.26918+V87*(-0.05775)+W87*(-0.15333)+X87*(4.05565)+Y87*(-4.04215)+Z87*(0.00287)+AA87*(-0.16866)</f>
        <v>-0.3086989</v>
      </c>
      <c r="K87" s="10"/>
      <c r="L87" s="10"/>
      <c r="M87" s="10"/>
      <c r="N87" s="10"/>
      <c r="P87">
        <v>0.41</v>
      </c>
      <c r="Q87">
        <v>0.8</v>
      </c>
      <c r="R87">
        <v>0.86</v>
      </c>
      <c r="S87">
        <v>0.11</v>
      </c>
      <c r="T87">
        <v>0.06</v>
      </c>
      <c r="U87">
        <v>0.23</v>
      </c>
      <c r="V87">
        <v>1.57</v>
      </c>
      <c r="W87">
        <v>0.4</v>
      </c>
      <c r="X87">
        <v>7.0000000000000007E-2</v>
      </c>
      <c r="Y87">
        <v>0.15</v>
      </c>
      <c r="Z87">
        <v>0.61</v>
      </c>
      <c r="AA87">
        <v>1.1499999999999999</v>
      </c>
    </row>
    <row r="88" spans="1:27">
      <c r="A88" t="s">
        <v>316</v>
      </c>
      <c r="B88" s="55">
        <f t="shared" si="62"/>
        <v>0.80960199999999993</v>
      </c>
      <c r="C88" s="55"/>
      <c r="D88" s="55"/>
      <c r="E88" s="55"/>
      <c r="F88" s="55"/>
      <c r="G88" s="55"/>
      <c r="H88" s="55"/>
      <c r="I88" s="10">
        <f t="shared" si="38"/>
        <v>2</v>
      </c>
      <c r="J88" s="54">
        <f t="shared" si="63"/>
        <v>-0.28015180000000017</v>
      </c>
      <c r="K88" s="10"/>
      <c r="L88" s="10"/>
      <c r="M88" s="10"/>
      <c r="N88" s="10"/>
      <c r="P88">
        <v>0.99</v>
      </c>
      <c r="Q88">
        <v>1.1499999999999999</v>
      </c>
      <c r="R88">
        <v>1.33</v>
      </c>
      <c r="S88">
        <v>-0.01</v>
      </c>
      <c r="T88">
        <v>7.0000000000000007E-2</v>
      </c>
      <c r="U88">
        <v>0.33</v>
      </c>
      <c r="V88">
        <v>1.97</v>
      </c>
      <c r="W88">
        <v>0.67</v>
      </c>
      <c r="X88">
        <v>0.06</v>
      </c>
      <c r="Y88">
        <v>0.13</v>
      </c>
      <c r="Z88">
        <v>0.95</v>
      </c>
      <c r="AA88">
        <v>1.03</v>
      </c>
    </row>
    <row r="89" spans="1:27">
      <c r="A89" t="s">
        <v>317</v>
      </c>
      <c r="B89" s="55">
        <f t="shared" si="62"/>
        <v>0.88642300000000018</v>
      </c>
      <c r="C89" s="55"/>
      <c r="D89" s="55"/>
      <c r="E89" s="55"/>
      <c r="F89" s="55"/>
      <c r="G89" s="55"/>
      <c r="H89" s="55"/>
      <c r="I89" s="10">
        <f t="shared" si="38"/>
        <v>2</v>
      </c>
      <c r="J89" s="54">
        <f t="shared" si="63"/>
        <v>-0.35665580000000008</v>
      </c>
      <c r="K89" s="10"/>
      <c r="L89" s="10"/>
      <c r="M89" s="10"/>
      <c r="N89" s="10"/>
      <c r="P89">
        <v>0.28999999999999998</v>
      </c>
      <c r="Q89">
        <v>0.78</v>
      </c>
      <c r="R89">
        <v>1.07</v>
      </c>
      <c r="S89">
        <v>0.16</v>
      </c>
      <c r="T89">
        <v>-0.51</v>
      </c>
      <c r="U89">
        <v>0.21</v>
      </c>
      <c r="V89">
        <v>1.19</v>
      </c>
      <c r="W89">
        <v>0.5</v>
      </c>
      <c r="X89">
        <v>0.11</v>
      </c>
      <c r="Y89">
        <v>0.2</v>
      </c>
      <c r="Z89">
        <v>0.97</v>
      </c>
      <c r="AA89">
        <v>1.26</v>
      </c>
    </row>
    <row r="90" spans="1:27">
      <c r="A90" t="s">
        <v>318</v>
      </c>
      <c r="B90" s="55">
        <f t="shared" si="62"/>
        <v>1.7412929999999998</v>
      </c>
      <c r="C90" s="55"/>
      <c r="D90" s="55"/>
      <c r="E90" s="55"/>
      <c r="F90" s="55"/>
      <c r="G90" s="55"/>
      <c r="H90" s="55"/>
      <c r="I90" s="10">
        <f t="shared" si="38"/>
        <v>2</v>
      </c>
      <c r="J90" s="54">
        <f t="shared" si="63"/>
        <v>-0.71917189999999998</v>
      </c>
      <c r="K90" s="10"/>
      <c r="L90" s="10"/>
      <c r="M90" s="10"/>
      <c r="N90" s="10"/>
      <c r="P90">
        <v>0.37</v>
      </c>
      <c r="Q90">
        <v>0.93</v>
      </c>
      <c r="R90">
        <v>3.61</v>
      </c>
      <c r="S90">
        <v>0.26</v>
      </c>
      <c r="T90">
        <v>-1.96</v>
      </c>
      <c r="U90">
        <v>0.46</v>
      </c>
      <c r="V90">
        <v>4.22</v>
      </c>
      <c r="W90">
        <v>1.96</v>
      </c>
      <c r="X90">
        <v>0.11</v>
      </c>
      <c r="Y90">
        <v>0.25</v>
      </c>
      <c r="Z90">
        <v>0.68</v>
      </c>
      <c r="AA90">
        <v>1.0900000000000001</v>
      </c>
    </row>
    <row r="91" spans="1:27">
      <c r="A91" t="s">
        <v>319</v>
      </c>
      <c r="B91" s="55">
        <f t="shared" si="62"/>
        <v>1.0438620000000001</v>
      </c>
      <c r="C91" s="55"/>
      <c r="D91" s="55"/>
      <c r="E91" s="55"/>
      <c r="F91" s="55"/>
      <c r="G91" s="55"/>
      <c r="H91" s="55"/>
      <c r="I91" s="10">
        <f t="shared" si="38"/>
        <v>2</v>
      </c>
      <c r="J91" s="54">
        <f t="shared" si="63"/>
        <v>-0.55097779999999996</v>
      </c>
      <c r="K91" s="10"/>
      <c r="L91" s="10"/>
      <c r="M91" s="10"/>
      <c r="N91" s="10"/>
      <c r="P91">
        <v>0.09</v>
      </c>
      <c r="Q91">
        <v>0.79</v>
      </c>
      <c r="R91">
        <v>2.7</v>
      </c>
      <c r="S91">
        <v>0.3</v>
      </c>
      <c r="T91">
        <v>-0.28000000000000003</v>
      </c>
      <c r="U91">
        <v>0.3</v>
      </c>
      <c r="V91">
        <v>3.98</v>
      </c>
      <c r="W91">
        <v>0.85</v>
      </c>
      <c r="X91">
        <v>0.11</v>
      </c>
      <c r="Y91">
        <v>0.22</v>
      </c>
      <c r="Z91">
        <v>1.1200000000000001</v>
      </c>
      <c r="AA91">
        <v>1.39</v>
      </c>
    </row>
    <row r="92" spans="1:27">
      <c r="A92" t="s">
        <v>320</v>
      </c>
      <c r="B92" s="55">
        <f t="shared" si="62"/>
        <v>0.76365399999999961</v>
      </c>
      <c r="C92" s="55"/>
      <c r="D92" s="55"/>
      <c r="E92" s="55"/>
      <c r="F92" s="55"/>
      <c r="G92" s="55"/>
      <c r="H92" s="55"/>
      <c r="I92" s="10">
        <f t="shared" si="38"/>
        <v>2</v>
      </c>
      <c r="J92" s="54">
        <f t="shared" si="63"/>
        <v>-0.35955009999999998</v>
      </c>
      <c r="K92" s="10"/>
      <c r="L92" s="10"/>
      <c r="M92" s="10"/>
      <c r="N92" s="10"/>
      <c r="P92">
        <v>0.23</v>
      </c>
      <c r="Q92">
        <v>0.91</v>
      </c>
      <c r="R92">
        <v>1.68</v>
      </c>
      <c r="S92">
        <v>0.21</v>
      </c>
      <c r="T92">
        <v>-0.32</v>
      </c>
      <c r="U92">
        <v>0.3</v>
      </c>
      <c r="V92">
        <v>3.1</v>
      </c>
      <c r="W92">
        <v>0.62</v>
      </c>
      <c r="X92">
        <v>0.1</v>
      </c>
      <c r="Y92">
        <v>0.18</v>
      </c>
      <c r="Z92">
        <v>0.85</v>
      </c>
      <c r="AA92">
        <v>1.08</v>
      </c>
    </row>
    <row r="93" spans="1:27">
      <c r="A93" t="s">
        <v>321</v>
      </c>
      <c r="B93" s="55">
        <f t="shared" si="62"/>
        <v>0.78335699999999986</v>
      </c>
      <c r="C93" s="55"/>
      <c r="D93" s="55"/>
      <c r="E93" s="55"/>
      <c r="F93" s="55"/>
      <c r="G93" s="55"/>
      <c r="H93" s="55"/>
      <c r="I93" s="10">
        <f t="shared" si="38"/>
        <v>2</v>
      </c>
      <c r="J93" s="54">
        <f t="shared" si="63"/>
        <v>-0.33333040000000019</v>
      </c>
      <c r="K93" s="10"/>
      <c r="L93" s="10"/>
      <c r="M93" s="10"/>
      <c r="N93" s="10"/>
      <c r="P93">
        <v>0.37</v>
      </c>
      <c r="Q93">
        <v>0.82</v>
      </c>
      <c r="R93">
        <v>2.35</v>
      </c>
      <c r="S93">
        <v>0.18</v>
      </c>
      <c r="T93">
        <v>0.03</v>
      </c>
      <c r="U93">
        <v>0.28000000000000003</v>
      </c>
      <c r="V93">
        <v>3.56</v>
      </c>
      <c r="W93">
        <v>0.47</v>
      </c>
      <c r="X93">
        <v>0.08</v>
      </c>
      <c r="Y93">
        <v>0.16</v>
      </c>
      <c r="Z93">
        <v>0.82</v>
      </c>
      <c r="AA93">
        <v>1.21</v>
      </c>
    </row>
    <row r="94" spans="1:27">
      <c r="A94" t="s">
        <v>322</v>
      </c>
      <c r="B94" s="55">
        <f t="shared" si="62"/>
        <v>0.47355499999999973</v>
      </c>
      <c r="C94" s="55"/>
      <c r="D94" s="55"/>
      <c r="E94" s="55"/>
      <c r="F94" s="55"/>
      <c r="G94" s="55"/>
      <c r="H94" s="55"/>
      <c r="I94" s="10">
        <f t="shared" si="38"/>
        <v>2</v>
      </c>
      <c r="J94" s="54">
        <f t="shared" si="63"/>
        <v>-0.23881740000000004</v>
      </c>
      <c r="K94" s="10"/>
      <c r="L94" s="10"/>
      <c r="M94" s="10"/>
      <c r="N94" s="10"/>
      <c r="P94">
        <v>0.28999999999999998</v>
      </c>
      <c r="Q94">
        <v>0.76</v>
      </c>
      <c r="R94">
        <v>2.06</v>
      </c>
      <c r="S94">
        <v>0.12</v>
      </c>
      <c r="T94">
        <v>0.05</v>
      </c>
      <c r="U94">
        <v>0.25</v>
      </c>
      <c r="V94">
        <v>3.51</v>
      </c>
      <c r="W94">
        <v>0.39</v>
      </c>
      <c r="X94">
        <v>0.1</v>
      </c>
      <c r="Y94">
        <v>0.16</v>
      </c>
      <c r="Z94">
        <v>1.1399999999999999</v>
      </c>
      <c r="AA94">
        <v>1.28</v>
      </c>
    </row>
    <row r="95" spans="1:27">
      <c r="A95" t="s">
        <v>323</v>
      </c>
      <c r="B95" s="55">
        <f t="shared" si="62"/>
        <v>0.76139899999999994</v>
      </c>
      <c r="C95" s="55"/>
      <c r="D95" s="55"/>
      <c r="E95" s="55"/>
      <c r="F95" s="55"/>
      <c r="G95" s="55"/>
      <c r="H95" s="55"/>
      <c r="I95" s="10">
        <f t="shared" si="38"/>
        <v>2</v>
      </c>
      <c r="J95" s="54">
        <f t="shared" si="63"/>
        <v>-0.22342080000000003</v>
      </c>
      <c r="K95" s="10"/>
      <c r="L95" s="10"/>
      <c r="M95" s="10"/>
      <c r="N95" s="10"/>
      <c r="P95">
        <v>0.32</v>
      </c>
      <c r="Q95">
        <v>1.26</v>
      </c>
      <c r="R95">
        <v>1.33</v>
      </c>
      <c r="S95">
        <v>0.17</v>
      </c>
      <c r="T95">
        <v>-0.74</v>
      </c>
      <c r="U95">
        <v>0.4</v>
      </c>
      <c r="V95">
        <v>0.82</v>
      </c>
      <c r="W95">
        <v>0.56000000000000005</v>
      </c>
      <c r="X95">
        <v>0.16</v>
      </c>
      <c r="Y95">
        <v>0.25</v>
      </c>
      <c r="Z95">
        <v>1.38</v>
      </c>
      <c r="AA95">
        <v>0.81</v>
      </c>
    </row>
    <row r="96" spans="1:27">
      <c r="A96" t="s">
        <v>324</v>
      </c>
      <c r="B96" s="55">
        <f t="shared" si="62"/>
        <v>0.9773369999999999</v>
      </c>
      <c r="C96" s="55"/>
      <c r="D96" s="55"/>
      <c r="E96" s="55"/>
      <c r="F96" s="55"/>
      <c r="G96" s="55"/>
      <c r="H96" s="55"/>
      <c r="I96" s="10">
        <f t="shared" si="38"/>
        <v>2</v>
      </c>
      <c r="J96" s="54">
        <f t="shared" si="63"/>
        <v>-0.14830589999999999</v>
      </c>
      <c r="K96" s="10"/>
      <c r="L96" s="10"/>
      <c r="M96" s="10"/>
      <c r="N96" s="10"/>
      <c r="P96">
        <v>1.7</v>
      </c>
      <c r="Q96">
        <v>2.68</v>
      </c>
      <c r="R96">
        <v>3.48</v>
      </c>
      <c r="S96">
        <v>0.11</v>
      </c>
      <c r="T96">
        <v>-1.19</v>
      </c>
      <c r="U96">
        <v>0.66</v>
      </c>
      <c r="V96">
        <v>0.79</v>
      </c>
      <c r="W96">
        <v>0.47</v>
      </c>
      <c r="X96">
        <v>0.14000000000000001</v>
      </c>
      <c r="Y96">
        <v>0.22</v>
      </c>
      <c r="Z96">
        <v>1.38</v>
      </c>
      <c r="AA96">
        <v>0.9</v>
      </c>
    </row>
    <row r="97" spans="1:27">
      <c r="A97" t="s">
        <v>325</v>
      </c>
      <c r="B97" s="55">
        <f t="shared" si="62"/>
        <v>2.0216080000000005</v>
      </c>
      <c r="C97" s="55"/>
      <c r="D97" s="55"/>
      <c r="E97" s="55"/>
      <c r="F97" s="55"/>
      <c r="G97" s="55"/>
      <c r="H97" s="55"/>
      <c r="I97" s="10">
        <f t="shared" si="38"/>
        <v>2</v>
      </c>
      <c r="J97" s="54">
        <f t="shared" si="63"/>
        <v>-0.5599048000000002</v>
      </c>
      <c r="K97" s="10"/>
      <c r="L97" s="10"/>
      <c r="M97" s="10"/>
      <c r="N97" s="10"/>
      <c r="P97">
        <v>1.8</v>
      </c>
      <c r="Q97">
        <v>2.74</v>
      </c>
      <c r="R97">
        <v>3.34</v>
      </c>
      <c r="S97">
        <v>0.12</v>
      </c>
      <c r="T97">
        <v>-1.48</v>
      </c>
      <c r="U97">
        <v>0.64</v>
      </c>
      <c r="V97">
        <v>0.67</v>
      </c>
      <c r="W97">
        <v>1.1200000000000001</v>
      </c>
      <c r="X97">
        <v>0.12</v>
      </c>
      <c r="Y97">
        <v>0.28000000000000003</v>
      </c>
      <c r="Z97">
        <v>0.81</v>
      </c>
      <c r="AA97">
        <v>0.63</v>
      </c>
    </row>
    <row r="98" spans="1:27">
      <c r="A98" t="s">
        <v>326</v>
      </c>
      <c r="B98" s="55">
        <f t="shared" si="62"/>
        <v>0.46285099999999946</v>
      </c>
      <c r="C98" s="55"/>
      <c r="D98" s="55"/>
      <c r="E98" s="55"/>
      <c r="F98" s="55"/>
      <c r="G98" s="55"/>
      <c r="H98" s="55"/>
      <c r="I98" s="10">
        <f t="shared" si="38"/>
        <v>2</v>
      </c>
      <c r="J98" s="54">
        <f t="shared" si="63"/>
        <v>-8.0900299999999967E-2</v>
      </c>
      <c r="K98" s="10"/>
      <c r="L98" s="10"/>
      <c r="M98" s="10"/>
      <c r="N98" s="10"/>
      <c r="P98">
        <v>0.54</v>
      </c>
      <c r="Q98">
        <v>1.24</v>
      </c>
      <c r="R98">
        <v>1.33</v>
      </c>
      <c r="S98">
        <v>0.09</v>
      </c>
      <c r="T98">
        <v>0.14000000000000001</v>
      </c>
      <c r="U98">
        <v>0.4</v>
      </c>
      <c r="V98">
        <v>0.52</v>
      </c>
      <c r="W98">
        <v>0.4</v>
      </c>
      <c r="X98">
        <v>0.14000000000000001</v>
      </c>
      <c r="Y98">
        <v>0.21</v>
      </c>
      <c r="Z98">
        <v>1.33</v>
      </c>
      <c r="AA98">
        <v>0.77</v>
      </c>
    </row>
    <row r="99" spans="1:27">
      <c r="A99" t="s">
        <v>327</v>
      </c>
      <c r="B99" s="55">
        <f t="shared" si="62"/>
        <v>-0.48247200000000046</v>
      </c>
      <c r="C99" s="55"/>
      <c r="D99" s="55"/>
      <c r="E99" s="55"/>
      <c r="F99" s="55"/>
      <c r="G99" s="55"/>
      <c r="H99" s="55"/>
      <c r="I99" s="10">
        <f t="shared" si="38"/>
        <v>-2</v>
      </c>
      <c r="J99" s="54">
        <f t="shared" si="63"/>
        <v>-0.12310100000000002</v>
      </c>
      <c r="K99" s="10"/>
      <c r="L99" s="10"/>
      <c r="M99" s="10"/>
      <c r="N99" s="10"/>
      <c r="P99">
        <v>-0.33</v>
      </c>
      <c r="Q99">
        <v>2.67</v>
      </c>
      <c r="R99">
        <v>3.13</v>
      </c>
      <c r="S99">
        <v>0.17</v>
      </c>
      <c r="T99">
        <v>0.2</v>
      </c>
      <c r="U99">
        <v>0.63</v>
      </c>
      <c r="V99">
        <v>2.8</v>
      </c>
      <c r="W99">
        <v>1.4</v>
      </c>
      <c r="X99">
        <v>0.28000000000000003</v>
      </c>
      <c r="Y99">
        <v>0.32</v>
      </c>
      <c r="Z99">
        <v>1.27</v>
      </c>
      <c r="AA99">
        <v>1.44</v>
      </c>
    </row>
    <row r="100" spans="1:27">
      <c r="A100" t="s">
        <v>328</v>
      </c>
      <c r="B100" s="55">
        <f t="shared" si="62"/>
        <v>0.63909299999999969</v>
      </c>
      <c r="C100" s="55"/>
      <c r="D100" s="55"/>
      <c r="E100" s="55"/>
      <c r="F100" s="55"/>
      <c r="G100" s="55"/>
      <c r="H100" s="55"/>
      <c r="I100" s="10">
        <f t="shared" si="38"/>
        <v>2</v>
      </c>
      <c r="J100" s="54">
        <f t="shared" si="63"/>
        <v>-0.3165537000000001</v>
      </c>
      <c r="K100" s="10"/>
      <c r="L100" s="10"/>
      <c r="M100" s="10"/>
      <c r="N100" s="10"/>
      <c r="P100">
        <v>-0.44</v>
      </c>
      <c r="Q100">
        <v>0.7</v>
      </c>
      <c r="R100">
        <v>0.85</v>
      </c>
      <c r="S100">
        <v>0.16</v>
      </c>
      <c r="T100">
        <v>0.12</v>
      </c>
      <c r="U100">
        <v>0.22</v>
      </c>
      <c r="V100">
        <v>2.81</v>
      </c>
      <c r="W100">
        <v>0.5</v>
      </c>
      <c r="X100">
        <v>0.12</v>
      </c>
      <c r="Y100">
        <v>0.21</v>
      </c>
      <c r="Z100">
        <v>1.04</v>
      </c>
      <c r="AA100">
        <v>0.99</v>
      </c>
    </row>
    <row r="101" spans="1:27">
      <c r="A101" t="s">
        <v>329</v>
      </c>
      <c r="B101" s="55">
        <f t="shared" si="62"/>
        <v>7.0001999999999676E-2</v>
      </c>
      <c r="C101" s="55"/>
      <c r="D101" s="55"/>
      <c r="E101" s="55"/>
      <c r="F101" s="55"/>
      <c r="G101" s="55"/>
      <c r="H101" s="55"/>
      <c r="I101" s="10">
        <f t="shared" si="38"/>
        <v>0</v>
      </c>
      <c r="J101" s="54">
        <f t="shared" si="63"/>
        <v>-7.6289700000000266E-2</v>
      </c>
      <c r="K101" s="10"/>
      <c r="L101" s="10"/>
      <c r="M101" s="10"/>
      <c r="N101" s="10"/>
      <c r="P101">
        <v>-0.54</v>
      </c>
      <c r="Q101">
        <v>2.57</v>
      </c>
      <c r="R101">
        <v>3.2</v>
      </c>
      <c r="S101">
        <v>0.2</v>
      </c>
      <c r="T101">
        <v>-2.82</v>
      </c>
      <c r="U101">
        <v>0.64</v>
      </c>
      <c r="V101">
        <v>2.77</v>
      </c>
      <c r="W101">
        <v>1.1000000000000001</v>
      </c>
      <c r="X101">
        <v>0.28000000000000003</v>
      </c>
      <c r="Y101">
        <v>0.32</v>
      </c>
      <c r="Z101">
        <v>1.31</v>
      </c>
      <c r="AA101">
        <v>1.52</v>
      </c>
    </row>
    <row r="102" spans="1:27">
      <c r="A102" t="s">
        <v>330</v>
      </c>
      <c r="B102" s="55">
        <f t="shared" si="62"/>
        <v>1.2309779999999995</v>
      </c>
      <c r="C102" s="55"/>
      <c r="D102" s="55"/>
      <c r="E102" s="55"/>
      <c r="F102" s="55"/>
      <c r="G102" s="55"/>
      <c r="H102" s="55"/>
      <c r="I102" s="10">
        <f t="shared" si="38"/>
        <v>2</v>
      </c>
      <c r="J102" s="54">
        <f t="shared" si="63"/>
        <v>-0.87949050000000017</v>
      </c>
      <c r="K102" s="10"/>
      <c r="L102" s="10"/>
      <c r="M102" s="10"/>
      <c r="N102" s="10"/>
      <c r="P102">
        <v>-0.76</v>
      </c>
      <c r="Q102">
        <v>0.77</v>
      </c>
      <c r="R102">
        <v>1.82</v>
      </c>
      <c r="S102">
        <v>0.28000000000000003</v>
      </c>
      <c r="T102">
        <v>0.11</v>
      </c>
      <c r="U102">
        <v>0.26</v>
      </c>
      <c r="V102">
        <v>4.32</v>
      </c>
      <c r="W102">
        <v>1.9</v>
      </c>
      <c r="X102">
        <v>0.2</v>
      </c>
      <c r="Y102">
        <v>0.37</v>
      </c>
      <c r="Z102">
        <v>0.76</v>
      </c>
      <c r="AA102">
        <v>1.07</v>
      </c>
    </row>
    <row r="103" spans="1:27">
      <c r="A103" t="s">
        <v>331</v>
      </c>
      <c r="B103" s="55">
        <f t="shared" si="62"/>
        <v>-0.5245659999999992</v>
      </c>
      <c r="C103" s="55"/>
      <c r="D103" s="55"/>
      <c r="E103" s="55"/>
      <c r="F103" s="55"/>
      <c r="G103" s="55"/>
      <c r="H103" s="55"/>
      <c r="I103" s="10">
        <f t="shared" si="38"/>
        <v>-2</v>
      </c>
      <c r="J103" s="54">
        <f t="shared" si="63"/>
        <v>-0.39097080000000006</v>
      </c>
      <c r="K103" s="10"/>
      <c r="L103" s="10"/>
      <c r="M103" s="10"/>
      <c r="N103" s="10"/>
      <c r="P103">
        <v>-0.77</v>
      </c>
      <c r="Q103">
        <v>0.35</v>
      </c>
      <c r="R103">
        <v>2.95</v>
      </c>
      <c r="S103">
        <v>0.33</v>
      </c>
      <c r="T103">
        <v>-0.05</v>
      </c>
      <c r="U103">
        <v>0.31</v>
      </c>
      <c r="V103">
        <v>7.92</v>
      </c>
      <c r="W103">
        <v>0.98</v>
      </c>
      <c r="X103">
        <v>0.28999999999999998</v>
      </c>
      <c r="Y103">
        <v>0.33</v>
      </c>
      <c r="Z103">
        <v>1.24</v>
      </c>
      <c r="AA103">
        <v>1.52</v>
      </c>
    </row>
    <row r="104" spans="1:27">
      <c r="A104" t="s">
        <v>332</v>
      </c>
      <c r="B104" s="55">
        <f t="shared" si="62"/>
        <v>0.89842399999999989</v>
      </c>
      <c r="C104" s="55"/>
      <c r="D104" s="55"/>
      <c r="E104" s="55"/>
      <c r="F104" s="55"/>
      <c r="G104" s="55"/>
      <c r="H104" s="55"/>
      <c r="I104" s="10">
        <f t="shared" si="38"/>
        <v>2</v>
      </c>
      <c r="J104" s="54">
        <f t="shared" si="63"/>
        <v>-0.62396640000000014</v>
      </c>
      <c r="K104" s="10"/>
      <c r="L104" s="10"/>
      <c r="M104" s="10"/>
      <c r="N104" s="10"/>
      <c r="P104">
        <v>-0.73</v>
      </c>
      <c r="Q104">
        <v>0.45</v>
      </c>
      <c r="R104">
        <v>0.17</v>
      </c>
      <c r="S104">
        <v>0.19</v>
      </c>
      <c r="T104">
        <v>-0.09</v>
      </c>
      <c r="U104">
        <v>0.12</v>
      </c>
      <c r="V104">
        <v>1.54</v>
      </c>
      <c r="W104">
        <v>1.4</v>
      </c>
      <c r="X104">
        <v>0.21</v>
      </c>
      <c r="Y104">
        <v>0.35</v>
      </c>
      <c r="Z104">
        <v>1.08</v>
      </c>
      <c r="AA104">
        <v>0.94</v>
      </c>
    </row>
    <row r="105" spans="1:27">
      <c r="A105" t="s">
        <v>333</v>
      </c>
      <c r="B105" s="55">
        <f t="shared" si="62"/>
        <v>0.26543299999999981</v>
      </c>
      <c r="C105" s="55"/>
      <c r="D105" s="55"/>
      <c r="E105" s="55"/>
      <c r="F105" s="55"/>
      <c r="G105" s="55"/>
      <c r="H105" s="55"/>
      <c r="I105" s="10">
        <f t="shared" si="38"/>
        <v>0</v>
      </c>
      <c r="J105" s="54">
        <f t="shared" si="63"/>
        <v>-6.7164600000000241E-2</v>
      </c>
      <c r="K105" s="10"/>
      <c r="L105" s="10"/>
      <c r="M105" s="10"/>
      <c r="N105" s="10"/>
      <c r="P105">
        <v>0.43</v>
      </c>
      <c r="Q105">
        <v>2.76</v>
      </c>
      <c r="R105">
        <v>3.79</v>
      </c>
      <c r="S105">
        <v>0.1</v>
      </c>
      <c r="T105">
        <v>-2.2999999999999998</v>
      </c>
      <c r="U105">
        <v>0.66</v>
      </c>
      <c r="V105">
        <v>2.63</v>
      </c>
      <c r="W105">
        <v>0.91</v>
      </c>
      <c r="X105">
        <v>0.23</v>
      </c>
      <c r="Y105">
        <v>0.27</v>
      </c>
      <c r="Z105">
        <v>1.26</v>
      </c>
      <c r="AA105">
        <v>1.49</v>
      </c>
    </row>
    <row r="106" spans="1:27">
      <c r="A106" t="s">
        <v>334</v>
      </c>
      <c r="B106" s="55">
        <f t="shared" si="62"/>
        <v>0.47080799999999989</v>
      </c>
      <c r="C106" s="55"/>
      <c r="D106" s="55"/>
      <c r="E106" s="55"/>
      <c r="F106" s="55"/>
      <c r="G106" s="55"/>
      <c r="H106" s="55"/>
      <c r="I106" s="10">
        <f t="shared" si="38"/>
        <v>2</v>
      </c>
      <c r="J106" s="54">
        <f t="shared" si="63"/>
        <v>-0.12599380000000007</v>
      </c>
      <c r="K106" s="10"/>
      <c r="L106" s="10"/>
      <c r="M106" s="10"/>
      <c r="N106" s="10"/>
      <c r="P106">
        <v>-0.54</v>
      </c>
      <c r="Q106">
        <v>0.49</v>
      </c>
      <c r="R106">
        <v>0.3</v>
      </c>
      <c r="S106">
        <v>-0.01</v>
      </c>
      <c r="T106">
        <v>-0.02</v>
      </c>
      <c r="U106">
        <v>0.13</v>
      </c>
      <c r="V106">
        <v>0.94</v>
      </c>
      <c r="W106">
        <v>0.44</v>
      </c>
      <c r="X106">
        <v>0.14000000000000001</v>
      </c>
      <c r="Y106">
        <v>0.22</v>
      </c>
      <c r="Z106">
        <v>0.93</v>
      </c>
      <c r="AA106">
        <v>0.98</v>
      </c>
    </row>
    <row r="107" spans="1:27">
      <c r="A107" t="s">
        <v>335</v>
      </c>
      <c r="B107" s="55">
        <f t="shared" si="62"/>
        <v>1.3733599999999997</v>
      </c>
      <c r="C107" s="55"/>
      <c r="D107" s="55"/>
      <c r="E107" s="55"/>
      <c r="F107" s="55"/>
      <c r="G107" s="55"/>
      <c r="H107" s="55"/>
      <c r="I107" s="10">
        <f t="shared" si="38"/>
        <v>2</v>
      </c>
      <c r="J107" s="54">
        <f t="shared" si="63"/>
        <v>-0.34993649999999998</v>
      </c>
      <c r="K107" s="10"/>
      <c r="L107" s="10"/>
      <c r="M107" s="10"/>
      <c r="N107" s="10"/>
      <c r="P107">
        <v>1.7</v>
      </c>
      <c r="Q107">
        <v>1.97</v>
      </c>
      <c r="R107">
        <v>2.88</v>
      </c>
      <c r="S107">
        <v>0.03</v>
      </c>
      <c r="T107">
        <v>-0.71</v>
      </c>
      <c r="U107">
        <v>0.45</v>
      </c>
      <c r="V107">
        <v>0.15</v>
      </c>
      <c r="W107">
        <v>0.49</v>
      </c>
      <c r="X107">
        <v>0.13</v>
      </c>
      <c r="Y107">
        <v>0.25</v>
      </c>
      <c r="Z107">
        <v>1.1100000000000001</v>
      </c>
      <c r="AA107">
        <v>1.1100000000000001</v>
      </c>
    </row>
    <row r="108" spans="1:27">
      <c r="A108" t="s">
        <v>336</v>
      </c>
      <c r="B108" s="55">
        <f t="shared" si="62"/>
        <v>0.83211100000000005</v>
      </c>
      <c r="C108" s="55"/>
      <c r="D108" s="55"/>
      <c r="E108" s="55"/>
      <c r="F108" s="55"/>
      <c r="G108" s="55"/>
      <c r="H108" s="55"/>
      <c r="I108" s="10">
        <f t="shared" si="38"/>
        <v>2</v>
      </c>
      <c r="J108" s="54">
        <f t="shared" si="63"/>
        <v>-0.16298380000000001</v>
      </c>
      <c r="K108" s="10"/>
      <c r="L108" s="10"/>
      <c r="M108" s="10"/>
      <c r="N108" s="10"/>
      <c r="P108">
        <v>2.0699999999999998</v>
      </c>
      <c r="Q108">
        <v>2.27</v>
      </c>
      <c r="R108">
        <v>2.69</v>
      </c>
      <c r="S108">
        <v>-0.05</v>
      </c>
      <c r="T108">
        <v>-0.55000000000000004</v>
      </c>
      <c r="U108">
        <v>0.56999999999999995</v>
      </c>
      <c r="V108">
        <v>0.31</v>
      </c>
      <c r="W108">
        <v>0.49</v>
      </c>
      <c r="X108">
        <v>0.16</v>
      </c>
      <c r="Y108">
        <v>0.24</v>
      </c>
      <c r="Z108">
        <v>1.3</v>
      </c>
      <c r="AA108">
        <v>0.87</v>
      </c>
    </row>
    <row r="109" spans="1:27">
      <c r="A109" t="s">
        <v>337</v>
      </c>
      <c r="B109" s="55">
        <f t="shared" si="62"/>
        <v>1.1872919999999996</v>
      </c>
      <c r="C109" s="55"/>
      <c r="D109" s="55"/>
      <c r="E109" s="55"/>
      <c r="F109" s="55"/>
      <c r="G109" s="55"/>
      <c r="H109" s="55"/>
      <c r="I109" s="10">
        <f t="shared" si="38"/>
        <v>2</v>
      </c>
      <c r="J109" s="54">
        <f t="shared" si="63"/>
        <v>-0.23408000000000007</v>
      </c>
      <c r="K109" s="10"/>
      <c r="L109" s="10"/>
      <c r="M109" s="10"/>
      <c r="N109" s="10"/>
      <c r="P109">
        <v>1.58</v>
      </c>
      <c r="Q109">
        <v>2.87</v>
      </c>
      <c r="R109">
        <v>3.62</v>
      </c>
      <c r="S109">
        <v>0.1</v>
      </c>
      <c r="T109">
        <v>-0.59</v>
      </c>
      <c r="U109">
        <v>0.75</v>
      </c>
      <c r="V109">
        <v>0.62</v>
      </c>
      <c r="W109">
        <v>0.66</v>
      </c>
      <c r="X109">
        <v>0.14000000000000001</v>
      </c>
      <c r="Y109">
        <v>0.25</v>
      </c>
      <c r="Z109">
        <v>1.29</v>
      </c>
      <c r="AA109">
        <v>0.88</v>
      </c>
    </row>
    <row r="110" spans="1:27">
      <c r="A110" t="s">
        <v>338</v>
      </c>
      <c r="B110" s="55">
        <f t="shared" si="62"/>
        <v>1.3258749999999999</v>
      </c>
      <c r="C110" s="55"/>
      <c r="D110" s="55"/>
      <c r="E110" s="55"/>
      <c r="F110" s="55"/>
      <c r="G110" s="55"/>
      <c r="H110" s="55"/>
      <c r="I110" s="10">
        <f t="shared" si="38"/>
        <v>2</v>
      </c>
      <c r="J110" s="54">
        <f t="shared" si="63"/>
        <v>-0.29754250000000015</v>
      </c>
      <c r="K110" s="10"/>
      <c r="L110" s="10"/>
      <c r="M110" s="10"/>
      <c r="N110" s="10"/>
      <c r="P110">
        <v>1.31</v>
      </c>
      <c r="Q110">
        <v>2.58</v>
      </c>
      <c r="R110">
        <v>2.96</v>
      </c>
      <c r="S110">
        <v>0.1</v>
      </c>
      <c r="T110">
        <v>-1.31</v>
      </c>
      <c r="U110">
        <v>0.61</v>
      </c>
      <c r="V110">
        <v>0.95</v>
      </c>
      <c r="W110">
        <v>0.63</v>
      </c>
      <c r="X110">
        <v>0.13</v>
      </c>
      <c r="Y110">
        <v>0.24</v>
      </c>
      <c r="Z110">
        <v>1.22</v>
      </c>
      <c r="AA110">
        <v>0.88</v>
      </c>
    </row>
    <row r="111" spans="1:27">
      <c r="A111" t="s">
        <v>339</v>
      </c>
      <c r="B111" s="55">
        <f t="shared" si="62"/>
        <v>1.1215629999999996</v>
      </c>
      <c r="C111" s="55"/>
      <c r="D111" s="55"/>
      <c r="E111" s="55"/>
      <c r="F111" s="55"/>
      <c r="G111" s="55"/>
      <c r="H111" s="55"/>
      <c r="I111" s="10">
        <f t="shared" si="38"/>
        <v>2</v>
      </c>
      <c r="J111" s="54">
        <f t="shared" si="63"/>
        <v>-0.20735890000000021</v>
      </c>
      <c r="K111" s="10"/>
      <c r="L111" s="10"/>
      <c r="M111" s="10"/>
      <c r="N111" s="10"/>
      <c r="P111">
        <v>1.7</v>
      </c>
      <c r="Q111">
        <v>2.94</v>
      </c>
      <c r="R111">
        <v>3.58</v>
      </c>
      <c r="S111">
        <v>0.01</v>
      </c>
      <c r="T111">
        <v>-0.94</v>
      </c>
      <c r="U111">
        <v>0.71</v>
      </c>
      <c r="V111">
        <v>0.77</v>
      </c>
      <c r="W111">
        <v>0.81</v>
      </c>
      <c r="X111">
        <v>0.15</v>
      </c>
      <c r="Y111">
        <v>0.25</v>
      </c>
      <c r="Z111">
        <v>1.21</v>
      </c>
      <c r="AA111">
        <v>0.82</v>
      </c>
    </row>
    <row r="112" spans="1:27">
      <c r="A112" t="s">
        <v>340</v>
      </c>
      <c r="B112" s="55">
        <f t="shared" si="62"/>
        <v>0.80546300000000004</v>
      </c>
      <c r="C112" s="55"/>
      <c r="D112" s="55"/>
      <c r="E112" s="55"/>
      <c r="F112" s="55"/>
      <c r="G112" s="55"/>
      <c r="H112" s="55"/>
      <c r="I112" s="10">
        <f t="shared" si="38"/>
        <v>2</v>
      </c>
      <c r="J112" s="54">
        <f t="shared" si="63"/>
        <v>-0.19205760000000002</v>
      </c>
      <c r="K112" s="10"/>
      <c r="L112" s="10"/>
      <c r="M112" s="10"/>
      <c r="N112" s="10"/>
      <c r="P112">
        <v>1.4</v>
      </c>
      <c r="Q112">
        <v>2.69</v>
      </c>
      <c r="R112">
        <v>3.01</v>
      </c>
      <c r="S112">
        <v>0.11</v>
      </c>
      <c r="T112">
        <v>-0.26</v>
      </c>
      <c r="U112">
        <v>0.65</v>
      </c>
      <c r="V112">
        <v>0.76</v>
      </c>
      <c r="W112">
        <v>0.6</v>
      </c>
      <c r="X112">
        <v>0.16</v>
      </c>
      <c r="Y112">
        <v>0.25</v>
      </c>
      <c r="Z112">
        <v>1.21</v>
      </c>
      <c r="AA112">
        <v>0.82</v>
      </c>
    </row>
    <row r="113" spans="1:27">
      <c r="A113" t="s">
        <v>341</v>
      </c>
      <c r="B113" s="55">
        <f t="shared" si="62"/>
        <v>1.1709399999999996</v>
      </c>
      <c r="C113" s="55"/>
      <c r="D113" s="55"/>
      <c r="E113" s="55"/>
      <c r="F113" s="55"/>
      <c r="G113" s="55"/>
      <c r="H113" s="55"/>
      <c r="I113" s="10">
        <f t="shared" si="38"/>
        <v>2</v>
      </c>
      <c r="J113" s="54">
        <f t="shared" si="63"/>
        <v>-0.33964780000000011</v>
      </c>
      <c r="K113" s="10"/>
      <c r="L113" s="10"/>
      <c r="M113" s="10"/>
      <c r="N113" s="10"/>
      <c r="P113">
        <v>1.83</v>
      </c>
      <c r="Q113">
        <v>1.84</v>
      </c>
      <c r="R113">
        <v>3.21</v>
      </c>
      <c r="S113">
        <v>0.12</v>
      </c>
      <c r="T113">
        <v>-0.16</v>
      </c>
      <c r="U113">
        <v>0.51</v>
      </c>
      <c r="V113">
        <v>0.65</v>
      </c>
      <c r="W113">
        <v>0.49</v>
      </c>
      <c r="X113">
        <v>0.13</v>
      </c>
      <c r="Y113">
        <v>0.24</v>
      </c>
      <c r="Z113">
        <v>1.1100000000000001</v>
      </c>
      <c r="AA113">
        <v>1.07</v>
      </c>
    </row>
    <row r="114" spans="1:27">
      <c r="A114" t="s">
        <v>342</v>
      </c>
      <c r="B114" s="55">
        <f t="shared" si="62"/>
        <v>1.6237509999999999</v>
      </c>
      <c r="C114" s="55"/>
      <c r="D114" s="55"/>
      <c r="E114" s="55"/>
      <c r="F114" s="55"/>
      <c r="G114" s="55"/>
      <c r="H114" s="55"/>
      <c r="I114" s="10">
        <f t="shared" si="38"/>
        <v>2</v>
      </c>
      <c r="J114" s="54">
        <f t="shared" si="63"/>
        <v>-0.33174780000000015</v>
      </c>
      <c r="K114" s="10"/>
      <c r="L114" s="10"/>
      <c r="M114" s="10"/>
      <c r="N114" s="10"/>
      <c r="P114">
        <v>1.48</v>
      </c>
      <c r="Q114">
        <v>3.35</v>
      </c>
      <c r="R114">
        <v>3.62</v>
      </c>
      <c r="S114">
        <v>0.17</v>
      </c>
      <c r="T114">
        <v>-1.8</v>
      </c>
      <c r="U114">
        <v>0.79</v>
      </c>
      <c r="V114">
        <v>1.2</v>
      </c>
      <c r="W114">
        <v>0.54</v>
      </c>
      <c r="X114">
        <v>0.11</v>
      </c>
      <c r="Y114">
        <v>0.23</v>
      </c>
      <c r="Z114">
        <v>1.17</v>
      </c>
      <c r="AA114">
        <v>0.92</v>
      </c>
    </row>
    <row r="115" spans="1:27">
      <c r="A115" t="s">
        <v>343</v>
      </c>
      <c r="B115" s="55">
        <f t="shared" si="62"/>
        <v>0.78884599999999971</v>
      </c>
      <c r="C115" s="55"/>
      <c r="D115" s="55"/>
      <c r="E115" s="55"/>
      <c r="F115" s="55"/>
      <c r="G115" s="55"/>
      <c r="H115" s="55"/>
      <c r="I115" s="10">
        <f t="shared" si="38"/>
        <v>2</v>
      </c>
      <c r="J115" s="54">
        <f t="shared" si="63"/>
        <v>-0.12384170000000014</v>
      </c>
      <c r="K115" s="10"/>
      <c r="L115" s="10"/>
      <c r="M115" s="10"/>
      <c r="N115" s="10"/>
      <c r="P115">
        <v>0.57999999999999996</v>
      </c>
      <c r="Q115">
        <v>1.24</v>
      </c>
      <c r="R115">
        <v>1.42</v>
      </c>
      <c r="S115">
        <v>0.1</v>
      </c>
      <c r="T115">
        <v>0.37</v>
      </c>
      <c r="U115">
        <v>0.42</v>
      </c>
      <c r="V115">
        <v>0.51</v>
      </c>
      <c r="W115">
        <v>0.63</v>
      </c>
      <c r="X115">
        <v>0.1</v>
      </c>
      <c r="Y115">
        <v>0.19</v>
      </c>
      <c r="Z115">
        <v>1.33</v>
      </c>
      <c r="AA115">
        <v>0.36</v>
      </c>
    </row>
    <row r="116" spans="1:27">
      <c r="A116" t="s">
        <v>344</v>
      </c>
      <c r="B116" s="55">
        <f t="shared" si="62"/>
        <v>0.65345499999999945</v>
      </c>
      <c r="C116" s="55"/>
      <c r="D116" s="55"/>
      <c r="E116" s="55"/>
      <c r="F116" s="55"/>
      <c r="G116" s="55"/>
      <c r="H116" s="55"/>
      <c r="I116" s="10">
        <f t="shared" si="38"/>
        <v>2</v>
      </c>
      <c r="J116" s="54">
        <f t="shared" si="63"/>
        <v>-0.12762490000000004</v>
      </c>
      <c r="K116" s="10"/>
      <c r="L116" s="10"/>
      <c r="M116" s="10"/>
      <c r="N116" s="10"/>
      <c r="P116">
        <v>0.27</v>
      </c>
      <c r="Q116">
        <v>0.88</v>
      </c>
      <c r="R116">
        <v>0.88</v>
      </c>
      <c r="S116">
        <v>0.08</v>
      </c>
      <c r="T116">
        <v>-0.26</v>
      </c>
      <c r="U116">
        <v>0.28000000000000003</v>
      </c>
      <c r="V116">
        <v>0.36</v>
      </c>
      <c r="W116">
        <v>0.77</v>
      </c>
      <c r="X116">
        <v>0.13</v>
      </c>
      <c r="Y116">
        <v>0.21</v>
      </c>
      <c r="Z116">
        <v>1.47</v>
      </c>
      <c r="AA116">
        <v>0.43</v>
      </c>
    </row>
    <row r="117" spans="1:27">
      <c r="A117" t="s">
        <v>345</v>
      </c>
      <c r="B117" s="55">
        <f t="shared" si="62"/>
        <v>0.59793600000000002</v>
      </c>
      <c r="C117" s="55"/>
      <c r="D117" s="55"/>
      <c r="E117" s="55"/>
      <c r="F117" s="55"/>
      <c r="G117" s="55"/>
      <c r="H117" s="55"/>
      <c r="I117" s="10">
        <f t="shared" si="38"/>
        <v>2</v>
      </c>
      <c r="J117" s="54">
        <f t="shared" si="63"/>
        <v>-6.2929900000000094E-2</v>
      </c>
      <c r="K117" s="10"/>
      <c r="L117" s="10"/>
      <c r="M117" s="10"/>
      <c r="N117" s="10"/>
      <c r="P117">
        <v>0.56000000000000005</v>
      </c>
      <c r="Q117">
        <v>1.21</v>
      </c>
      <c r="R117">
        <v>1.42</v>
      </c>
      <c r="S117">
        <v>0.02</v>
      </c>
      <c r="T117">
        <v>0.17</v>
      </c>
      <c r="U117">
        <v>0.36</v>
      </c>
      <c r="V117">
        <v>0.9</v>
      </c>
      <c r="W117">
        <v>0.43</v>
      </c>
      <c r="X117">
        <v>0.1</v>
      </c>
      <c r="Y117">
        <v>0.17</v>
      </c>
      <c r="Z117">
        <v>1.1499999999999999</v>
      </c>
      <c r="AA117">
        <v>0.67</v>
      </c>
    </row>
    <row r="118" spans="1:27">
      <c r="A118" t="s">
        <v>346</v>
      </c>
      <c r="B118" s="55">
        <f t="shared" si="62"/>
        <v>0.96123199999999964</v>
      </c>
      <c r="C118" s="55"/>
      <c r="D118" s="55"/>
      <c r="E118" s="55"/>
      <c r="F118" s="55"/>
      <c r="G118" s="55"/>
      <c r="H118" s="55"/>
      <c r="I118" s="10">
        <f t="shared" si="38"/>
        <v>2</v>
      </c>
      <c r="J118" s="54">
        <f t="shared" si="63"/>
        <v>-0.27602080000000001</v>
      </c>
      <c r="K118" s="10"/>
      <c r="L118" s="10"/>
      <c r="M118" s="10"/>
      <c r="N118" s="10"/>
      <c r="P118">
        <v>2.54</v>
      </c>
      <c r="Q118">
        <v>2.67</v>
      </c>
      <c r="R118">
        <v>3.74</v>
      </c>
      <c r="S118">
        <v>0.12</v>
      </c>
      <c r="T118">
        <v>1.17</v>
      </c>
      <c r="U118">
        <v>0.71</v>
      </c>
      <c r="V118">
        <v>0.64</v>
      </c>
      <c r="W118">
        <v>0.57999999999999996</v>
      </c>
      <c r="X118">
        <v>0.11</v>
      </c>
      <c r="Y118">
        <v>0.21</v>
      </c>
      <c r="Z118">
        <v>1.26</v>
      </c>
      <c r="AA118">
        <v>0.71</v>
      </c>
    </row>
    <row r="119" spans="1:27">
      <c r="A119" t="s">
        <v>347</v>
      </c>
      <c r="B119" s="55">
        <f t="shared" si="62"/>
        <v>0.72588200000000014</v>
      </c>
      <c r="C119" s="55"/>
      <c r="D119" s="55"/>
      <c r="E119" s="55"/>
      <c r="F119" s="55"/>
      <c r="G119" s="55"/>
      <c r="H119" s="55"/>
      <c r="I119" s="10">
        <f t="shared" si="38"/>
        <v>2</v>
      </c>
      <c r="J119" s="54">
        <f t="shared" si="63"/>
        <v>-0.15020150000000015</v>
      </c>
      <c r="K119" s="10"/>
      <c r="L119" s="10"/>
      <c r="M119" s="10"/>
      <c r="N119" s="10"/>
      <c r="P119">
        <v>0.31</v>
      </c>
      <c r="Q119">
        <v>0.82</v>
      </c>
      <c r="R119">
        <v>0.95</v>
      </c>
      <c r="S119">
        <v>-0.02</v>
      </c>
      <c r="T119">
        <v>0.11</v>
      </c>
      <c r="U119">
        <v>0.21</v>
      </c>
      <c r="V119">
        <v>0.36</v>
      </c>
      <c r="W119">
        <v>0.46</v>
      </c>
      <c r="X119">
        <v>0.09</v>
      </c>
      <c r="Y119">
        <v>0.17</v>
      </c>
      <c r="Z119">
        <v>0.88</v>
      </c>
      <c r="AA119">
        <v>1.03</v>
      </c>
    </row>
    <row r="120" spans="1:27">
      <c r="A120" t="s">
        <v>348</v>
      </c>
      <c r="B120" s="55">
        <f t="shared" si="62"/>
        <v>0.72693199999999991</v>
      </c>
      <c r="C120" s="55"/>
      <c r="D120" s="55"/>
      <c r="E120" s="55"/>
      <c r="F120" s="55"/>
      <c r="G120" s="55"/>
      <c r="H120" s="55"/>
      <c r="I120" s="10">
        <f t="shared" si="38"/>
        <v>2</v>
      </c>
      <c r="J120" s="54">
        <f t="shared" si="63"/>
        <v>-0.3146528999999999</v>
      </c>
      <c r="K120" s="10"/>
      <c r="L120" s="10"/>
      <c r="M120" s="10"/>
      <c r="N120" s="10"/>
      <c r="P120">
        <v>-0.28999999999999998</v>
      </c>
      <c r="Q120">
        <v>0.88</v>
      </c>
      <c r="R120">
        <v>2.99</v>
      </c>
      <c r="S120">
        <v>0.28000000000000003</v>
      </c>
      <c r="T120">
        <v>-0.42</v>
      </c>
      <c r="U120">
        <v>0.36</v>
      </c>
      <c r="V120">
        <v>4.8899999999999997</v>
      </c>
      <c r="W120">
        <v>0.46</v>
      </c>
      <c r="X120">
        <v>0.13</v>
      </c>
      <c r="Y120">
        <v>0.22</v>
      </c>
      <c r="Z120">
        <v>0.87</v>
      </c>
      <c r="AA120">
        <v>1.08</v>
      </c>
    </row>
    <row r="121" spans="1:27">
      <c r="A121" t="s">
        <v>349</v>
      </c>
      <c r="B121" s="55">
        <f t="shared" si="62"/>
        <v>0.37218499999999954</v>
      </c>
      <c r="C121" s="55"/>
      <c r="D121" s="55"/>
      <c r="E121" s="55"/>
      <c r="F121" s="55"/>
      <c r="G121" s="55"/>
      <c r="H121" s="55"/>
      <c r="I121" s="10">
        <f t="shared" si="38"/>
        <v>2</v>
      </c>
      <c r="J121" s="54">
        <f t="shared" si="63"/>
        <v>-0.25549079999999991</v>
      </c>
      <c r="K121" s="10"/>
      <c r="L121" s="10"/>
      <c r="M121" s="10"/>
      <c r="N121" s="10"/>
      <c r="P121">
        <v>-0.21</v>
      </c>
      <c r="Q121">
        <v>0.76</v>
      </c>
      <c r="R121">
        <v>2.57</v>
      </c>
      <c r="S121">
        <v>0.13</v>
      </c>
      <c r="T121">
        <v>0.12</v>
      </c>
      <c r="U121">
        <v>0.28000000000000003</v>
      </c>
      <c r="V121">
        <v>5.17</v>
      </c>
      <c r="W121">
        <v>0.45</v>
      </c>
      <c r="X121">
        <v>0.14000000000000001</v>
      </c>
      <c r="Y121">
        <v>0.21</v>
      </c>
      <c r="Z121">
        <v>1.03</v>
      </c>
      <c r="AA121">
        <v>1.19</v>
      </c>
    </row>
    <row r="122" spans="1:27">
      <c r="A122" t="s">
        <v>350</v>
      </c>
      <c r="B122" s="55">
        <f t="shared" si="62"/>
        <v>0.49936699999999989</v>
      </c>
      <c r="C122" s="55"/>
      <c r="D122" s="55"/>
      <c r="E122" s="55"/>
      <c r="F122" s="55"/>
      <c r="G122" s="55"/>
      <c r="H122" s="55"/>
      <c r="I122" s="10">
        <f t="shared" si="38"/>
        <v>2</v>
      </c>
      <c r="J122" s="54">
        <f t="shared" si="63"/>
        <v>-2.7745600000000092E-2</v>
      </c>
      <c r="K122" s="10"/>
      <c r="L122" s="10"/>
      <c r="M122" s="10"/>
      <c r="N122" s="10"/>
      <c r="P122">
        <v>0.86</v>
      </c>
      <c r="Q122">
        <v>1.83</v>
      </c>
      <c r="R122">
        <v>2.61</v>
      </c>
      <c r="S122">
        <v>0.02</v>
      </c>
      <c r="T122">
        <v>0.28999999999999998</v>
      </c>
      <c r="U122">
        <v>0.51</v>
      </c>
      <c r="V122">
        <v>0.82</v>
      </c>
      <c r="W122">
        <v>0.48</v>
      </c>
      <c r="X122">
        <v>0.1</v>
      </c>
      <c r="Y122">
        <v>0.16</v>
      </c>
      <c r="Z122">
        <v>1.0900000000000001</v>
      </c>
      <c r="AA122">
        <v>1.1299999999999999</v>
      </c>
    </row>
    <row r="123" spans="1:27">
      <c r="A123" t="s">
        <v>351</v>
      </c>
      <c r="B123" s="55">
        <f t="shared" si="62"/>
        <v>0.72770099999999993</v>
      </c>
      <c r="C123" s="55"/>
      <c r="D123" s="55"/>
      <c r="E123" s="55"/>
      <c r="F123" s="55"/>
      <c r="G123" s="55"/>
      <c r="H123" s="55"/>
      <c r="I123" s="10">
        <f t="shared" si="38"/>
        <v>2</v>
      </c>
      <c r="J123" s="54">
        <f t="shared" si="63"/>
        <v>-0.10128160000000017</v>
      </c>
      <c r="K123" s="10"/>
      <c r="L123" s="10"/>
      <c r="M123" s="10"/>
      <c r="N123" s="10"/>
      <c r="P123">
        <v>0.05</v>
      </c>
      <c r="Q123">
        <v>0.56000000000000005</v>
      </c>
      <c r="R123">
        <v>0.59</v>
      </c>
      <c r="S123">
        <v>0.13</v>
      </c>
      <c r="T123">
        <v>0.11</v>
      </c>
      <c r="U123">
        <v>0.19</v>
      </c>
      <c r="V123">
        <v>0.53</v>
      </c>
      <c r="W123">
        <v>0.39</v>
      </c>
      <c r="X123">
        <v>0.08</v>
      </c>
      <c r="Y123">
        <v>0.16</v>
      </c>
      <c r="Z123">
        <v>1.41</v>
      </c>
      <c r="AA123">
        <v>0.39</v>
      </c>
    </row>
    <row r="124" spans="1:27">
      <c r="A124" t="s">
        <v>352</v>
      </c>
      <c r="B124" s="55">
        <f t="shared" si="62"/>
        <v>1.22471</v>
      </c>
      <c r="C124" s="55"/>
      <c r="D124" s="55"/>
      <c r="E124" s="55"/>
      <c r="F124" s="55"/>
      <c r="G124" s="55"/>
      <c r="H124" s="55"/>
      <c r="I124" s="10">
        <f t="shared" si="38"/>
        <v>2</v>
      </c>
      <c r="J124" s="54">
        <f t="shared" si="63"/>
        <v>-0.17839010000000011</v>
      </c>
      <c r="K124" s="10"/>
      <c r="L124" s="10"/>
      <c r="M124" s="10"/>
      <c r="N124" s="10"/>
      <c r="P124">
        <v>1.48</v>
      </c>
      <c r="Q124">
        <v>1.55</v>
      </c>
      <c r="R124">
        <v>2.0299999999999998</v>
      </c>
      <c r="S124">
        <v>-0.06</v>
      </c>
      <c r="T124">
        <v>-0.36</v>
      </c>
      <c r="U124">
        <v>0.39</v>
      </c>
      <c r="V124">
        <v>-0.54</v>
      </c>
      <c r="W124">
        <v>0.68</v>
      </c>
      <c r="X124">
        <v>0.08</v>
      </c>
      <c r="Y124">
        <v>0.18</v>
      </c>
      <c r="Z124">
        <v>1.07</v>
      </c>
      <c r="AA124">
        <v>0.65</v>
      </c>
    </row>
    <row r="125" spans="1:27">
      <c r="A125" t="s">
        <v>353</v>
      </c>
      <c r="B125" s="55">
        <f t="shared" si="62"/>
        <v>1.1222869999999996</v>
      </c>
      <c r="C125" s="55"/>
      <c r="D125" s="55"/>
      <c r="E125" s="55"/>
      <c r="F125" s="55"/>
      <c r="G125" s="55"/>
      <c r="H125" s="55"/>
      <c r="I125" s="10">
        <f t="shared" si="38"/>
        <v>2</v>
      </c>
      <c r="J125" s="54">
        <f t="shared" si="63"/>
        <v>-0.20599540000000019</v>
      </c>
      <c r="K125" s="10"/>
      <c r="L125" s="10"/>
      <c r="M125" s="10"/>
      <c r="N125" s="10"/>
      <c r="P125">
        <v>1.46</v>
      </c>
      <c r="Q125">
        <v>1.66</v>
      </c>
      <c r="R125">
        <v>1.87</v>
      </c>
      <c r="S125">
        <v>-0.03</v>
      </c>
      <c r="T125">
        <v>-0.38</v>
      </c>
      <c r="U125">
        <v>0.44</v>
      </c>
      <c r="V125">
        <v>-0.47</v>
      </c>
      <c r="W125">
        <v>0.68</v>
      </c>
      <c r="X125">
        <v>0.11</v>
      </c>
      <c r="Y125">
        <v>0.21</v>
      </c>
      <c r="Z125">
        <v>1.32</v>
      </c>
      <c r="AA125">
        <v>0.7</v>
      </c>
    </row>
    <row r="126" spans="1:27">
      <c r="A126" t="s">
        <v>354</v>
      </c>
      <c r="B126" s="55">
        <f t="shared" si="62"/>
        <v>1.171424</v>
      </c>
      <c r="C126" s="55"/>
      <c r="D126" s="55"/>
      <c r="E126" s="55"/>
      <c r="F126" s="55"/>
      <c r="G126" s="55"/>
      <c r="H126" s="55"/>
      <c r="I126" s="10">
        <f t="shared" si="38"/>
        <v>2</v>
      </c>
      <c r="J126" s="54">
        <f t="shared" si="63"/>
        <v>-9.6515700000000121E-2</v>
      </c>
      <c r="K126" s="10"/>
      <c r="L126" s="10"/>
      <c r="M126" s="10"/>
      <c r="N126" s="10"/>
      <c r="P126">
        <v>0.56999999999999995</v>
      </c>
      <c r="Q126">
        <v>0.88</v>
      </c>
      <c r="R126">
        <v>1.02</v>
      </c>
      <c r="S126">
        <v>-0.03</v>
      </c>
      <c r="T126">
        <v>-0.55000000000000004</v>
      </c>
      <c r="U126">
        <v>0.28000000000000003</v>
      </c>
      <c r="V126">
        <v>0.12</v>
      </c>
      <c r="W126">
        <v>0.59</v>
      </c>
      <c r="X126">
        <v>0.04</v>
      </c>
      <c r="Y126">
        <v>0.13</v>
      </c>
      <c r="Z126">
        <v>0.99</v>
      </c>
      <c r="AA126">
        <v>0.37</v>
      </c>
    </row>
    <row r="127" spans="1:27">
      <c r="A127" s="10"/>
      <c r="B127" s="55">
        <f>MAX(B87:B126)</f>
        <v>2.0216080000000005</v>
      </c>
      <c r="C127" s="55"/>
      <c r="D127" s="55"/>
      <c r="E127" s="55"/>
      <c r="F127" s="55"/>
      <c r="G127" s="55"/>
      <c r="H127" s="55"/>
      <c r="I127" s="10"/>
      <c r="J127" s="55">
        <f>MAX(J87:J126)</f>
        <v>-2.7745600000000092E-2</v>
      </c>
      <c r="K127" s="10"/>
      <c r="L127" s="10"/>
      <c r="M127" s="10"/>
      <c r="N127" s="10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0"/>
      <c r="B128" s="55">
        <f>MIN(B87:B126)</f>
        <v>-0.5245659999999992</v>
      </c>
      <c r="C128" s="55"/>
      <c r="D128" s="55"/>
      <c r="E128" s="55"/>
      <c r="F128" s="55"/>
      <c r="G128" s="55"/>
      <c r="H128" s="55"/>
      <c r="I128" s="10"/>
      <c r="J128" s="55">
        <f>MIN(J87:J126)</f>
        <v>-0.87949050000000017</v>
      </c>
      <c r="K128" s="10"/>
      <c r="L128" s="10"/>
      <c r="M128" s="10"/>
      <c r="N128" s="10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0"/>
      <c r="B129" s="57">
        <f>STDEV(B87:B126)</f>
        <v>0.49852430756280275</v>
      </c>
      <c r="C129" s="57"/>
      <c r="D129" s="57"/>
      <c r="E129" s="57"/>
      <c r="F129" s="57"/>
      <c r="G129" s="57"/>
      <c r="H129" s="57"/>
      <c r="I129" s="9"/>
      <c r="J129" s="57">
        <f>STDEV(J87:J126)</f>
        <v>0.18560708007492041</v>
      </c>
      <c r="K129" s="10"/>
      <c r="L129" s="10"/>
      <c r="M129" s="10"/>
      <c r="N129" s="10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0"/>
      <c r="B130" s="55"/>
      <c r="C130" s="55"/>
      <c r="D130" s="55"/>
      <c r="E130" s="55"/>
      <c r="F130" s="55"/>
      <c r="G130" s="55"/>
      <c r="H130" s="55"/>
      <c r="I130" s="10"/>
      <c r="J130" s="54"/>
      <c r="K130" s="10"/>
      <c r="L130" s="10"/>
      <c r="M130" s="10"/>
      <c r="N130" s="10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t="s">
        <v>355</v>
      </c>
      <c r="B131" s="55">
        <f>0.1122+P131*0.126+T131*(-0.1917)+X131*(-14.7944)+Y131*(11.3365)</f>
        <v>0.86122399999999955</v>
      </c>
      <c r="C131" s="55"/>
      <c r="D131" s="55"/>
      <c r="E131" s="55"/>
      <c r="F131" s="55"/>
      <c r="G131" s="55"/>
      <c r="H131" s="55"/>
      <c r="I131" s="10">
        <f t="shared" ref="I131:I175" si="64">IF(B131&lt;-0.35,-1,0)+IF(B131&lt;0,-1,0)+IF(B131&gt;0.35,2,0)</f>
        <v>2</v>
      </c>
      <c r="J131" s="54">
        <f>0.36323+P131*(-0.13341)+Q131*(-0.04157)+R131*0.08439+S131*(-0.4737)+T131*(0.00467)+U131*0.26918+V131*(-0.05775)+W131*(-0.15333)+X131*(4.05565)+Y131*(-4.04215)+Z131*(0.00287)+AA131*(-0.16866)</f>
        <v>-0.22102790000000017</v>
      </c>
      <c r="K131" s="10"/>
      <c r="L131" s="10"/>
      <c r="M131" s="10"/>
      <c r="N131" s="10"/>
      <c r="P131">
        <v>0.59</v>
      </c>
      <c r="Q131">
        <v>1.07</v>
      </c>
      <c r="R131">
        <v>1.29</v>
      </c>
      <c r="S131">
        <v>0.06</v>
      </c>
      <c r="T131">
        <v>0.41</v>
      </c>
      <c r="U131">
        <v>0.34</v>
      </c>
      <c r="V131">
        <v>0.5</v>
      </c>
      <c r="W131">
        <v>0.37</v>
      </c>
      <c r="X131">
        <v>0.11</v>
      </c>
      <c r="Y131">
        <v>0.21</v>
      </c>
      <c r="Z131">
        <v>1.22</v>
      </c>
      <c r="AA131">
        <v>0.89</v>
      </c>
    </row>
    <row r="132" spans="1:27">
      <c r="B132" s="55"/>
      <c r="C132" s="55"/>
      <c r="D132" s="55"/>
      <c r="E132" s="55"/>
      <c r="F132" s="55"/>
      <c r="G132" s="55"/>
      <c r="H132" s="55"/>
      <c r="I132" s="10"/>
      <c r="J132" s="54"/>
      <c r="K132" s="10"/>
      <c r="L132" s="10"/>
      <c r="M132" s="10"/>
      <c r="N132" s="10"/>
    </row>
    <row r="133" spans="1:27">
      <c r="A133" t="s">
        <v>356</v>
      </c>
      <c r="B133" s="55">
        <f t="shared" ref="B133:B175" si="65">0.1122+P133*0.126+T133*(-0.1917)+X133*(-14.7944)+Y133*(11.3365)</f>
        <v>0.80038799999999988</v>
      </c>
      <c r="C133" s="55"/>
      <c r="D133" s="55"/>
      <c r="E133" s="55"/>
      <c r="F133" s="55"/>
      <c r="G133" s="55"/>
      <c r="H133" s="55"/>
      <c r="I133" s="10">
        <f t="shared" si="64"/>
        <v>2</v>
      </c>
      <c r="J133" s="54">
        <f t="shared" ref="J133:J175" si="66">0.36323+P133*(-0.13341)+Q133*(-0.04157)+R133*0.08439+S133*(-0.4737)+T133*(0.00467)+U133*0.26918+V133*(-0.05775)+W133*(-0.15333)+X133*(4.05565)+Y133*(-4.04215)+Z133*(0.00287)+AA133*(-0.16866)</f>
        <v>-0.20090640000000004</v>
      </c>
      <c r="K133" s="10"/>
      <c r="L133" s="10"/>
      <c r="M133" s="10"/>
      <c r="N133" s="10"/>
      <c r="P133">
        <v>2.38</v>
      </c>
      <c r="Q133">
        <v>1.84</v>
      </c>
      <c r="R133">
        <v>3.04</v>
      </c>
      <c r="S133">
        <v>0.04</v>
      </c>
      <c r="T133">
        <v>0.18</v>
      </c>
      <c r="U133">
        <v>0.47</v>
      </c>
      <c r="V133">
        <v>0.23</v>
      </c>
      <c r="W133">
        <v>0.44</v>
      </c>
      <c r="X133">
        <v>0.14000000000000001</v>
      </c>
      <c r="Y133">
        <v>0.22</v>
      </c>
      <c r="Z133">
        <v>1.31</v>
      </c>
      <c r="AA133">
        <v>0.81</v>
      </c>
    </row>
    <row r="134" spans="1:27">
      <c r="B134" s="55"/>
      <c r="C134" s="55"/>
      <c r="D134" s="55"/>
      <c r="E134" s="55"/>
      <c r="F134" s="55"/>
      <c r="G134" s="55"/>
      <c r="H134" s="55"/>
      <c r="I134" s="10"/>
      <c r="J134" s="54"/>
      <c r="K134" s="10"/>
      <c r="L134" s="10"/>
      <c r="M134" s="10"/>
      <c r="N134" s="10"/>
    </row>
    <row r="135" spans="1:27">
      <c r="A135" t="s">
        <v>357</v>
      </c>
      <c r="B135" s="55">
        <f t="shared" si="65"/>
        <v>1.2102069999999998</v>
      </c>
      <c r="C135" s="55"/>
      <c r="D135" s="55"/>
      <c r="E135" s="55"/>
      <c r="F135" s="55"/>
      <c r="G135" s="55"/>
      <c r="H135" s="55"/>
      <c r="I135" s="10">
        <f t="shared" si="64"/>
        <v>2</v>
      </c>
      <c r="J135" s="54">
        <f t="shared" si="66"/>
        <v>-0.31235170000000012</v>
      </c>
      <c r="K135" s="10"/>
      <c r="L135" s="10"/>
      <c r="M135" s="10"/>
      <c r="N135" s="10"/>
      <c r="P135">
        <v>1.67</v>
      </c>
      <c r="Q135">
        <v>1.83</v>
      </c>
      <c r="R135">
        <v>2.8</v>
      </c>
      <c r="S135">
        <v>0.09</v>
      </c>
      <c r="T135">
        <v>-0.47</v>
      </c>
      <c r="U135">
        <v>0.47</v>
      </c>
      <c r="V135">
        <v>0.73</v>
      </c>
      <c r="W135">
        <v>0.51</v>
      </c>
      <c r="X135">
        <v>0.13</v>
      </c>
      <c r="Y135">
        <v>0.24</v>
      </c>
      <c r="Z135">
        <v>1.21</v>
      </c>
      <c r="AA135">
        <v>0.8</v>
      </c>
    </row>
    <row r="136" spans="1:27">
      <c r="B136" s="55"/>
      <c r="C136" s="55"/>
      <c r="D136" s="55"/>
      <c r="E136" s="55"/>
      <c r="F136" s="55"/>
      <c r="G136" s="55"/>
      <c r="H136" s="55"/>
      <c r="I136" s="10"/>
      <c r="J136" s="54"/>
      <c r="K136" s="10"/>
      <c r="L136" s="10"/>
      <c r="M136" s="10"/>
      <c r="N136" s="10"/>
    </row>
    <row r="137" spans="1:27">
      <c r="A137" t="s">
        <v>358</v>
      </c>
      <c r="B137" s="55">
        <f t="shared" si="65"/>
        <v>1.0880379999999998</v>
      </c>
      <c r="C137" s="55"/>
      <c r="D137" s="55"/>
      <c r="E137" s="55"/>
      <c r="F137" s="55"/>
      <c r="G137" s="55"/>
      <c r="H137" s="55"/>
      <c r="I137" s="10">
        <f t="shared" si="64"/>
        <v>2</v>
      </c>
      <c r="J137" s="54">
        <f t="shared" si="66"/>
        <v>-0.33699660000000009</v>
      </c>
      <c r="K137" s="10"/>
      <c r="L137" s="10"/>
      <c r="M137" s="10"/>
      <c r="N137" s="10"/>
      <c r="P137">
        <v>1.51</v>
      </c>
      <c r="Q137">
        <v>2.08</v>
      </c>
      <c r="R137">
        <v>3.22</v>
      </c>
      <c r="S137">
        <v>0.2</v>
      </c>
      <c r="T137">
        <v>-0.89</v>
      </c>
      <c r="U137">
        <v>0.54</v>
      </c>
      <c r="V137">
        <v>1.25</v>
      </c>
      <c r="W137">
        <v>0.68</v>
      </c>
      <c r="X137">
        <v>0.15</v>
      </c>
      <c r="Y137">
        <v>0.25</v>
      </c>
      <c r="Z137">
        <v>1.1499999999999999</v>
      </c>
      <c r="AA137">
        <v>0.92</v>
      </c>
    </row>
    <row r="138" spans="1:27">
      <c r="B138" s="55"/>
      <c r="C138" s="55"/>
      <c r="D138" s="55"/>
      <c r="E138" s="55"/>
      <c r="F138" s="55"/>
      <c r="G138" s="55"/>
      <c r="H138" s="55"/>
      <c r="I138" s="10"/>
      <c r="J138" s="54"/>
      <c r="K138" s="10"/>
      <c r="L138" s="10"/>
      <c r="M138" s="10"/>
      <c r="N138" s="10"/>
    </row>
    <row r="139" spans="1:27">
      <c r="A139" t="s">
        <v>359</v>
      </c>
      <c r="B139" s="55">
        <f t="shared" si="65"/>
        <v>1.2152660000000002</v>
      </c>
      <c r="C139" s="55"/>
      <c r="D139" s="55"/>
      <c r="E139" s="55"/>
      <c r="F139" s="55"/>
      <c r="G139" s="55"/>
      <c r="H139" s="55"/>
      <c r="I139" s="10">
        <f t="shared" si="64"/>
        <v>2</v>
      </c>
      <c r="J139" s="54">
        <f t="shared" si="66"/>
        <v>-0.24083620000000006</v>
      </c>
      <c r="K139" s="10"/>
      <c r="L139" s="10"/>
      <c r="M139" s="10"/>
      <c r="N139" s="10"/>
      <c r="P139">
        <v>1.74</v>
      </c>
      <c r="Q139">
        <v>2.41</v>
      </c>
      <c r="R139">
        <v>3.61</v>
      </c>
      <c r="S139">
        <v>0.11</v>
      </c>
      <c r="T139">
        <v>-0.27</v>
      </c>
      <c r="U139">
        <v>0.63</v>
      </c>
      <c r="V139">
        <v>0.76</v>
      </c>
      <c r="W139">
        <v>0.65</v>
      </c>
      <c r="X139">
        <v>0.12</v>
      </c>
      <c r="Y139">
        <v>0.23</v>
      </c>
      <c r="Z139">
        <v>1.25</v>
      </c>
      <c r="AA139">
        <v>0.65</v>
      </c>
    </row>
    <row r="140" spans="1:27">
      <c r="A140" t="s">
        <v>360</v>
      </c>
      <c r="B140" s="55">
        <f t="shared" si="65"/>
        <v>1.8719670000000002</v>
      </c>
      <c r="C140" s="55"/>
      <c r="D140" s="55"/>
      <c r="E140" s="55"/>
      <c r="F140" s="55"/>
      <c r="G140" s="55"/>
      <c r="H140" s="55"/>
      <c r="I140" s="10">
        <f t="shared" si="64"/>
        <v>2</v>
      </c>
      <c r="J140" s="54">
        <f t="shared" si="66"/>
        <v>-0.38845720000000006</v>
      </c>
      <c r="K140" s="10"/>
      <c r="L140" s="10"/>
      <c r="M140" s="10"/>
      <c r="N140" s="10"/>
      <c r="P140">
        <v>2.09</v>
      </c>
      <c r="Q140">
        <v>3.41</v>
      </c>
      <c r="R140">
        <v>3.75</v>
      </c>
      <c r="S140">
        <v>0.16</v>
      </c>
      <c r="T140">
        <v>-0.97</v>
      </c>
      <c r="U140">
        <v>0.9</v>
      </c>
      <c r="V140">
        <v>0.68</v>
      </c>
      <c r="W140">
        <v>0.93</v>
      </c>
      <c r="X140">
        <v>0.08</v>
      </c>
      <c r="Y140">
        <v>0.22</v>
      </c>
      <c r="Z140">
        <v>1.03</v>
      </c>
      <c r="AA140">
        <v>0.39</v>
      </c>
    </row>
    <row r="141" spans="1:27">
      <c r="A141" t="s">
        <v>361</v>
      </c>
      <c r="B141" s="55">
        <f t="shared" si="65"/>
        <v>1.0449699999999997</v>
      </c>
      <c r="C141" s="55"/>
      <c r="D141" s="55"/>
      <c r="E141" s="55"/>
      <c r="F141" s="55"/>
      <c r="G141" s="55"/>
      <c r="H141" s="55"/>
      <c r="I141" s="10">
        <f t="shared" si="64"/>
        <v>2</v>
      </c>
      <c r="J141" s="54">
        <f t="shared" si="66"/>
        <v>-0.18118950000000017</v>
      </c>
      <c r="K141" s="10"/>
      <c r="L141" s="10"/>
      <c r="M141" s="10"/>
      <c r="N141" s="10"/>
      <c r="P141">
        <v>0.83</v>
      </c>
      <c r="Q141">
        <v>1.23</v>
      </c>
      <c r="R141">
        <v>1.33</v>
      </c>
      <c r="S141">
        <v>0.06</v>
      </c>
      <c r="T141">
        <v>-0.03</v>
      </c>
      <c r="U141">
        <v>0.39</v>
      </c>
      <c r="V141">
        <v>0.22</v>
      </c>
      <c r="W141">
        <v>0.4</v>
      </c>
      <c r="X141">
        <v>0.09</v>
      </c>
      <c r="Y141">
        <v>0.19</v>
      </c>
      <c r="Z141">
        <v>1.27</v>
      </c>
      <c r="AA141">
        <v>0.57999999999999996</v>
      </c>
    </row>
    <row r="142" spans="1:27">
      <c r="A142" t="s">
        <v>362</v>
      </c>
      <c r="B142" s="55">
        <f t="shared" si="65"/>
        <v>0.7871309999999998</v>
      </c>
      <c r="C142" s="55"/>
      <c r="D142" s="55"/>
      <c r="E142" s="55"/>
      <c r="F142" s="55"/>
      <c r="G142" s="55"/>
      <c r="H142" s="55"/>
      <c r="I142" s="10">
        <f t="shared" si="64"/>
        <v>2</v>
      </c>
      <c r="J142" s="54">
        <f t="shared" si="66"/>
        <v>-0.14081350000000015</v>
      </c>
      <c r="K142" s="10"/>
      <c r="L142" s="10"/>
      <c r="M142" s="10"/>
      <c r="N142" s="10"/>
      <c r="P142">
        <v>2.29</v>
      </c>
      <c r="Q142">
        <v>2.48</v>
      </c>
      <c r="R142">
        <v>3.75</v>
      </c>
      <c r="S142">
        <v>0.13</v>
      </c>
      <c r="T142">
        <v>0.19</v>
      </c>
      <c r="U142">
        <v>0.65</v>
      </c>
      <c r="V142">
        <v>0.93</v>
      </c>
      <c r="W142">
        <v>0.46</v>
      </c>
      <c r="X142">
        <v>0.14000000000000001</v>
      </c>
      <c r="Y142">
        <v>0.22</v>
      </c>
      <c r="Z142">
        <v>1.35</v>
      </c>
      <c r="AA142">
        <v>0.5</v>
      </c>
    </row>
    <row r="143" spans="1:27">
      <c r="A143" t="s">
        <v>363</v>
      </c>
      <c r="B143" s="55">
        <f t="shared" si="65"/>
        <v>1.3596879999999998</v>
      </c>
      <c r="C143" s="55"/>
      <c r="D143" s="55"/>
      <c r="E143" s="55"/>
      <c r="F143" s="55"/>
      <c r="G143" s="55"/>
      <c r="H143" s="55"/>
      <c r="I143" s="10">
        <f t="shared" si="64"/>
        <v>2</v>
      </c>
      <c r="J143" s="54">
        <f t="shared" si="66"/>
        <v>-0.3383555000000002</v>
      </c>
      <c r="K143" s="10"/>
      <c r="L143" s="10"/>
      <c r="M143" s="10"/>
      <c r="N143" s="10"/>
      <c r="P143">
        <v>0.14000000000000001</v>
      </c>
      <c r="Q143">
        <v>0.63</v>
      </c>
      <c r="R143">
        <v>0.86</v>
      </c>
      <c r="S143">
        <v>0.2</v>
      </c>
      <c r="T143">
        <v>0.19</v>
      </c>
      <c r="U143">
        <v>0.23</v>
      </c>
      <c r="V143">
        <v>0.81</v>
      </c>
      <c r="W143">
        <v>0.31</v>
      </c>
      <c r="X143">
        <v>0.06</v>
      </c>
      <c r="Y143">
        <v>0.19</v>
      </c>
      <c r="Z143">
        <v>0.9</v>
      </c>
      <c r="AA143">
        <v>0.48</v>
      </c>
    </row>
    <row r="144" spans="1:27">
      <c r="A144" t="s">
        <v>364</v>
      </c>
      <c r="B144" s="55">
        <f t="shared" si="65"/>
        <v>0.60670100000000038</v>
      </c>
      <c r="C144" s="55"/>
      <c r="D144" s="55"/>
      <c r="E144" s="55"/>
      <c r="F144" s="55"/>
      <c r="G144" s="55"/>
      <c r="H144" s="55"/>
      <c r="I144" s="10">
        <f t="shared" si="64"/>
        <v>2</v>
      </c>
      <c r="J144" s="54">
        <f t="shared" si="66"/>
        <v>-8.5125200000000151E-2</v>
      </c>
      <c r="K144" s="10"/>
      <c r="L144" s="10"/>
      <c r="M144" s="10"/>
      <c r="N144" s="10"/>
      <c r="P144">
        <v>0.37</v>
      </c>
      <c r="Q144">
        <v>0.79</v>
      </c>
      <c r="R144">
        <v>0.83</v>
      </c>
      <c r="S144">
        <v>0.04</v>
      </c>
      <c r="T144">
        <v>0.23</v>
      </c>
      <c r="U144">
        <v>0.24</v>
      </c>
      <c r="V144">
        <v>0.49</v>
      </c>
      <c r="W144">
        <v>0.5</v>
      </c>
      <c r="X144">
        <v>0.12</v>
      </c>
      <c r="Y144">
        <v>0.2</v>
      </c>
      <c r="Z144">
        <v>1.57</v>
      </c>
      <c r="AA144">
        <v>0.36</v>
      </c>
    </row>
    <row r="145" spans="1:27">
      <c r="A145" t="s">
        <v>365</v>
      </c>
      <c r="B145" s="55">
        <f t="shared" si="65"/>
        <v>1.251196</v>
      </c>
      <c r="C145" s="55"/>
      <c r="D145" s="55"/>
      <c r="E145" s="55"/>
      <c r="F145" s="55"/>
      <c r="G145" s="55"/>
      <c r="H145" s="55"/>
      <c r="I145" s="10">
        <f t="shared" si="64"/>
        <v>2</v>
      </c>
      <c r="J145" s="54">
        <f t="shared" si="66"/>
        <v>-0.40873760000000015</v>
      </c>
      <c r="K145" s="10"/>
      <c r="L145" s="10"/>
      <c r="M145" s="10"/>
      <c r="N145" s="10"/>
      <c r="P145">
        <v>1.49</v>
      </c>
      <c r="Q145">
        <v>1.46</v>
      </c>
      <c r="R145">
        <v>3.25</v>
      </c>
      <c r="S145">
        <v>0.15</v>
      </c>
      <c r="T145">
        <v>0.15</v>
      </c>
      <c r="U145">
        <v>0.41</v>
      </c>
      <c r="V145">
        <v>1.81</v>
      </c>
      <c r="W145">
        <v>0.73</v>
      </c>
      <c r="X145">
        <v>0.11</v>
      </c>
      <c r="Y145">
        <v>0.23</v>
      </c>
      <c r="Z145">
        <v>1.0900000000000001</v>
      </c>
      <c r="AA145">
        <v>0.77</v>
      </c>
    </row>
    <row r="146" spans="1:27">
      <c r="B146" s="55"/>
      <c r="C146" s="55"/>
      <c r="D146" s="55"/>
      <c r="E146" s="55"/>
      <c r="F146" s="55"/>
      <c r="G146" s="55"/>
      <c r="H146" s="55"/>
      <c r="I146" s="10"/>
      <c r="J146" s="54"/>
      <c r="K146" s="10"/>
      <c r="L146" s="10"/>
      <c r="M146" s="10"/>
      <c r="N146" s="10"/>
    </row>
    <row r="147" spans="1:27">
      <c r="A147" t="s">
        <v>366</v>
      </c>
      <c r="B147" s="55">
        <f t="shared" si="65"/>
        <v>0.81697499999999978</v>
      </c>
      <c r="C147" s="55"/>
      <c r="D147" s="55"/>
      <c r="E147" s="55"/>
      <c r="F147" s="55"/>
      <c r="G147" s="55"/>
      <c r="H147" s="55"/>
      <c r="I147" s="10">
        <f t="shared" si="64"/>
        <v>2</v>
      </c>
      <c r="J147" s="54">
        <f t="shared" si="66"/>
        <v>-0.22277939999999996</v>
      </c>
      <c r="K147" s="10"/>
      <c r="L147" s="10"/>
      <c r="M147" s="10"/>
      <c r="N147" s="10"/>
      <c r="P147">
        <v>2.04</v>
      </c>
      <c r="Q147">
        <v>1.97</v>
      </c>
      <c r="R147">
        <v>3.01</v>
      </c>
      <c r="S147">
        <v>0.04</v>
      </c>
      <c r="T147">
        <v>-0.13</v>
      </c>
      <c r="U147">
        <v>0.51</v>
      </c>
      <c r="V147">
        <v>0.76</v>
      </c>
      <c r="W147">
        <v>1</v>
      </c>
      <c r="X147">
        <v>0.14000000000000001</v>
      </c>
      <c r="Y147">
        <v>0.22</v>
      </c>
      <c r="Z147">
        <v>1.53</v>
      </c>
      <c r="AA147">
        <v>0.53</v>
      </c>
    </row>
    <row r="148" spans="1:27">
      <c r="A148" t="s">
        <v>367</v>
      </c>
      <c r="B148" s="55">
        <f t="shared" si="65"/>
        <v>0.87061099999999958</v>
      </c>
      <c r="C148" s="55"/>
      <c r="D148" s="55"/>
      <c r="E148" s="55"/>
      <c r="F148" s="55"/>
      <c r="G148" s="55"/>
      <c r="H148" s="55"/>
      <c r="I148" s="10">
        <f t="shared" si="64"/>
        <v>2</v>
      </c>
      <c r="J148" s="54">
        <f t="shared" si="66"/>
        <v>-0.16646260000000018</v>
      </c>
      <c r="K148" s="10"/>
      <c r="L148" s="10"/>
      <c r="M148" s="10"/>
      <c r="N148" s="10"/>
      <c r="P148">
        <v>0.24</v>
      </c>
      <c r="Q148">
        <v>1.18</v>
      </c>
      <c r="R148">
        <v>1.25</v>
      </c>
      <c r="S148">
        <v>0.14000000000000001</v>
      </c>
      <c r="T148">
        <v>-0.28000000000000003</v>
      </c>
      <c r="U148">
        <v>0.36</v>
      </c>
      <c r="V148">
        <v>0.92</v>
      </c>
      <c r="W148">
        <v>0.47</v>
      </c>
      <c r="X148">
        <v>0.1</v>
      </c>
      <c r="Y148">
        <v>0.19</v>
      </c>
      <c r="Z148">
        <v>1.31</v>
      </c>
      <c r="AA148">
        <v>0.59</v>
      </c>
    </row>
    <row r="149" spans="1:27">
      <c r="A149" t="s">
        <v>368</v>
      </c>
      <c r="B149" s="55">
        <f t="shared" si="65"/>
        <v>0.63169699999999951</v>
      </c>
      <c r="C149" s="55"/>
      <c r="D149" s="55"/>
      <c r="E149" s="55"/>
      <c r="F149" s="55"/>
      <c r="G149" s="55"/>
      <c r="H149" s="55"/>
      <c r="I149" s="10">
        <f t="shared" si="64"/>
        <v>2</v>
      </c>
      <c r="J149" s="54">
        <f t="shared" si="66"/>
        <v>-8.8043400000000077E-2</v>
      </c>
      <c r="K149" s="10"/>
      <c r="L149" s="10"/>
      <c r="M149" s="10"/>
      <c r="N149" s="10"/>
      <c r="P149">
        <v>2.11</v>
      </c>
      <c r="Q149">
        <v>2.5499999999999998</v>
      </c>
      <c r="R149">
        <v>2.9</v>
      </c>
      <c r="S149">
        <v>-0.03</v>
      </c>
      <c r="T149">
        <v>-0.25</v>
      </c>
      <c r="U149">
        <v>0.65</v>
      </c>
      <c r="V149">
        <v>0.1</v>
      </c>
      <c r="W149">
        <v>0.56000000000000005</v>
      </c>
      <c r="X149">
        <v>0.17</v>
      </c>
      <c r="Y149">
        <v>0.24</v>
      </c>
      <c r="Z149">
        <v>1.38</v>
      </c>
      <c r="AA149">
        <v>0.76</v>
      </c>
    </row>
    <row r="150" spans="1:27">
      <c r="A150" t="s">
        <v>369</v>
      </c>
      <c r="B150" s="55">
        <f t="shared" si="65"/>
        <v>0.90968999999999967</v>
      </c>
      <c r="C150" s="55"/>
      <c r="D150" s="55"/>
      <c r="E150" s="55"/>
      <c r="F150" s="55"/>
      <c r="G150" s="55"/>
      <c r="H150" s="55"/>
      <c r="I150" s="10">
        <f t="shared" si="64"/>
        <v>2</v>
      </c>
      <c r="J150" s="54">
        <f t="shared" si="66"/>
        <v>-0.13062039999999997</v>
      </c>
      <c r="K150" s="10"/>
      <c r="L150" s="10"/>
      <c r="M150" s="10"/>
      <c r="N150" s="10"/>
      <c r="P150">
        <v>0.57999999999999996</v>
      </c>
      <c r="Q150">
        <v>1.02</v>
      </c>
      <c r="R150">
        <v>1.3</v>
      </c>
      <c r="S150">
        <v>0.03</v>
      </c>
      <c r="T150">
        <v>-0.08</v>
      </c>
      <c r="U150">
        <v>0.31</v>
      </c>
      <c r="V150">
        <v>0.66</v>
      </c>
      <c r="W150">
        <v>0.5</v>
      </c>
      <c r="X150">
        <v>0.09</v>
      </c>
      <c r="Y150">
        <v>0.18</v>
      </c>
      <c r="Z150">
        <v>1.39</v>
      </c>
      <c r="AA150">
        <v>0.47</v>
      </c>
    </row>
    <row r="151" spans="1:27">
      <c r="A151" t="s">
        <v>370</v>
      </c>
      <c r="B151" s="55">
        <f t="shared" si="65"/>
        <v>0.83821199999999974</v>
      </c>
      <c r="C151" s="55"/>
      <c r="D151" s="55"/>
      <c r="E151" s="55"/>
      <c r="F151" s="55"/>
      <c r="G151" s="55"/>
      <c r="H151" s="55"/>
      <c r="I151" s="10">
        <f t="shared" si="64"/>
        <v>2</v>
      </c>
      <c r="J151" s="54">
        <f t="shared" si="66"/>
        <v>-0.1193808</v>
      </c>
      <c r="K151" s="10"/>
      <c r="L151" s="10"/>
      <c r="M151" s="10"/>
      <c r="N151" s="10"/>
      <c r="P151">
        <v>0.53</v>
      </c>
      <c r="Q151">
        <v>1.25</v>
      </c>
      <c r="R151">
        <v>1.37</v>
      </c>
      <c r="S151">
        <v>0.11</v>
      </c>
      <c r="T151">
        <v>0.26</v>
      </c>
      <c r="U151">
        <v>0.39</v>
      </c>
      <c r="V151">
        <v>0.67</v>
      </c>
      <c r="W151">
        <v>0.38</v>
      </c>
      <c r="X151">
        <v>0.09</v>
      </c>
      <c r="Y151">
        <v>0.18</v>
      </c>
      <c r="Z151">
        <v>1.43</v>
      </c>
      <c r="AA151">
        <v>0.44</v>
      </c>
    </row>
    <row r="152" spans="1:27">
      <c r="A152" t="s">
        <v>371</v>
      </c>
      <c r="B152" s="55">
        <f t="shared" si="65"/>
        <v>0.37882900000000008</v>
      </c>
      <c r="C152" s="55"/>
      <c r="D152" s="55"/>
      <c r="E152" s="55"/>
      <c r="F152" s="55"/>
      <c r="G152" s="55"/>
      <c r="H152" s="55"/>
      <c r="I152" s="10">
        <f t="shared" si="64"/>
        <v>2</v>
      </c>
      <c r="J152" s="54">
        <f t="shared" si="66"/>
        <v>-0.12967450000000008</v>
      </c>
      <c r="K152" s="10"/>
      <c r="L152" s="10"/>
      <c r="M152" s="10"/>
      <c r="N152" s="10"/>
      <c r="P152">
        <v>-0.02</v>
      </c>
      <c r="Q152">
        <v>0.89</v>
      </c>
      <c r="R152">
        <v>1.18</v>
      </c>
      <c r="S152">
        <v>0.14000000000000001</v>
      </c>
      <c r="T152">
        <v>0.16</v>
      </c>
      <c r="U152">
        <v>0.25</v>
      </c>
      <c r="V152">
        <v>0.89</v>
      </c>
      <c r="W152">
        <v>0.5</v>
      </c>
      <c r="X152">
        <v>0.11</v>
      </c>
      <c r="Y152">
        <v>0.17</v>
      </c>
      <c r="Z152">
        <v>1.1100000000000001</v>
      </c>
      <c r="AA152">
        <v>1.1499999999999999</v>
      </c>
    </row>
    <row r="153" spans="1:27">
      <c r="A153" t="s">
        <v>372</v>
      </c>
      <c r="B153" s="55">
        <f t="shared" si="65"/>
        <v>0.66725499999999971</v>
      </c>
      <c r="C153" s="55"/>
      <c r="D153" s="55"/>
      <c r="E153" s="55"/>
      <c r="F153" s="55"/>
      <c r="G153" s="55"/>
      <c r="H153" s="55"/>
      <c r="I153" s="10">
        <f t="shared" si="64"/>
        <v>2</v>
      </c>
      <c r="J153" s="54">
        <f t="shared" si="66"/>
        <v>-0.24125089999999999</v>
      </c>
      <c r="K153" s="10"/>
      <c r="L153" s="10"/>
      <c r="M153" s="10"/>
      <c r="N153" s="10"/>
      <c r="P153">
        <v>0.18</v>
      </c>
      <c r="Q153">
        <v>0.94</v>
      </c>
      <c r="R153">
        <v>2.36</v>
      </c>
      <c r="S153">
        <v>0.14000000000000001</v>
      </c>
      <c r="T153">
        <v>0.15</v>
      </c>
      <c r="U153">
        <v>0.33</v>
      </c>
      <c r="V153">
        <v>2.92</v>
      </c>
      <c r="W153">
        <v>0.56999999999999995</v>
      </c>
      <c r="X153">
        <v>0.1</v>
      </c>
      <c r="Y153">
        <v>0.18</v>
      </c>
      <c r="Z153">
        <v>1.1100000000000001</v>
      </c>
      <c r="AA153">
        <v>1.1200000000000001</v>
      </c>
    </row>
    <row r="154" spans="1:27">
      <c r="A154" t="s">
        <v>373</v>
      </c>
      <c r="B154" s="55">
        <f t="shared" si="65"/>
        <v>0.54910099999999984</v>
      </c>
      <c r="C154" s="55"/>
      <c r="D154" s="55"/>
      <c r="E154" s="55"/>
      <c r="F154" s="55"/>
      <c r="G154" s="55"/>
      <c r="H154" s="55"/>
      <c r="I154" s="10">
        <f t="shared" si="64"/>
        <v>2</v>
      </c>
      <c r="J154" s="54">
        <f t="shared" si="66"/>
        <v>-0.20809690000000003</v>
      </c>
      <c r="K154" s="10"/>
      <c r="L154" s="10"/>
      <c r="M154" s="10"/>
      <c r="N154" s="10"/>
      <c r="P154">
        <v>-0.04</v>
      </c>
      <c r="Q154">
        <v>0.68</v>
      </c>
      <c r="R154">
        <v>2.2799999999999998</v>
      </c>
      <c r="S154">
        <v>0.08</v>
      </c>
      <c r="T154">
        <v>-0.15</v>
      </c>
      <c r="U154">
        <v>0.25</v>
      </c>
      <c r="V154">
        <v>4.1399999999999997</v>
      </c>
      <c r="W154">
        <v>0.49</v>
      </c>
      <c r="X154">
        <v>0.11</v>
      </c>
      <c r="Y154">
        <v>0.18</v>
      </c>
      <c r="Z154">
        <v>1.1399999999999999</v>
      </c>
      <c r="AA154">
        <v>1.05</v>
      </c>
    </row>
    <row r="155" spans="1:27">
      <c r="A155" t="s">
        <v>374</v>
      </c>
      <c r="B155" s="55">
        <f t="shared" si="65"/>
        <v>0.52498799999999979</v>
      </c>
      <c r="C155" s="55"/>
      <c r="D155" s="55"/>
      <c r="E155" s="55"/>
      <c r="F155" s="55"/>
      <c r="G155" s="55"/>
      <c r="H155" s="55"/>
      <c r="I155" s="10">
        <f t="shared" si="64"/>
        <v>2</v>
      </c>
      <c r="J155" s="54">
        <f t="shared" si="66"/>
        <v>-0.35761690000000002</v>
      </c>
      <c r="K155" s="10"/>
      <c r="L155" s="10"/>
      <c r="M155" s="10"/>
      <c r="N155" s="10"/>
      <c r="P155">
        <v>-0.11</v>
      </c>
      <c r="Q155">
        <v>0.68</v>
      </c>
      <c r="R155">
        <v>1.26</v>
      </c>
      <c r="S155">
        <v>0.16</v>
      </c>
      <c r="T155">
        <v>-0.02</v>
      </c>
      <c r="U155">
        <v>0.22</v>
      </c>
      <c r="V155">
        <v>3.35</v>
      </c>
      <c r="W155">
        <v>0.43</v>
      </c>
      <c r="X155">
        <v>0.14000000000000001</v>
      </c>
      <c r="Y155">
        <v>0.22</v>
      </c>
      <c r="Z155">
        <v>1.1200000000000001</v>
      </c>
      <c r="AA155">
        <v>1.3</v>
      </c>
    </row>
    <row r="156" spans="1:27">
      <c r="A156" t="s">
        <v>375</v>
      </c>
      <c r="B156" s="55">
        <f t="shared" si="65"/>
        <v>0.61444099999999979</v>
      </c>
      <c r="C156" s="55"/>
      <c r="D156" s="55"/>
      <c r="E156" s="55"/>
      <c r="F156" s="55"/>
      <c r="G156" s="55"/>
      <c r="H156" s="55"/>
      <c r="I156" s="10">
        <f t="shared" si="64"/>
        <v>2</v>
      </c>
      <c r="J156" s="54">
        <f t="shared" si="66"/>
        <v>-0.29749309999999995</v>
      </c>
      <c r="K156" s="10"/>
      <c r="L156" s="10"/>
      <c r="M156" s="10"/>
      <c r="N156" s="10"/>
      <c r="P156">
        <v>0.08</v>
      </c>
      <c r="Q156">
        <v>0.83</v>
      </c>
      <c r="R156">
        <v>0.9</v>
      </c>
      <c r="S156">
        <v>0.08</v>
      </c>
      <c r="T156">
        <v>0.41</v>
      </c>
      <c r="U156">
        <v>0.21</v>
      </c>
      <c r="V156">
        <v>0.88</v>
      </c>
      <c r="W156">
        <v>0.54</v>
      </c>
      <c r="X156">
        <v>0.13</v>
      </c>
      <c r="Y156">
        <v>0.22</v>
      </c>
      <c r="Z156">
        <v>1</v>
      </c>
      <c r="AA156">
        <v>1.3</v>
      </c>
    </row>
    <row r="157" spans="1:27">
      <c r="A157" t="s">
        <v>376</v>
      </c>
      <c r="B157" s="55">
        <f t="shared" si="65"/>
        <v>0.85694999999999988</v>
      </c>
      <c r="C157" s="55"/>
      <c r="D157" s="55"/>
      <c r="E157" s="55"/>
      <c r="F157" s="55"/>
      <c r="G157" s="55"/>
      <c r="H157" s="55"/>
      <c r="I157" s="10">
        <f t="shared" si="64"/>
        <v>2</v>
      </c>
      <c r="J157" s="54">
        <f t="shared" si="66"/>
        <v>-0.40758560000000021</v>
      </c>
      <c r="K157" s="10"/>
      <c r="L157" s="10"/>
      <c r="M157" s="10"/>
      <c r="N157" s="10"/>
      <c r="P157">
        <v>-0.19</v>
      </c>
      <c r="Q157">
        <v>0.56999999999999995</v>
      </c>
      <c r="R157">
        <v>0.66</v>
      </c>
      <c r="S157">
        <v>0.18</v>
      </c>
      <c r="T157">
        <v>0.1</v>
      </c>
      <c r="U157">
        <v>0.17</v>
      </c>
      <c r="V157">
        <v>2.04</v>
      </c>
      <c r="W157">
        <v>0.49</v>
      </c>
      <c r="X157">
        <v>0.1</v>
      </c>
      <c r="Y157">
        <v>0.2</v>
      </c>
      <c r="Z157">
        <v>0.81</v>
      </c>
      <c r="AA157">
        <v>1.1599999999999999</v>
      </c>
    </row>
    <row r="158" spans="1:27">
      <c r="A158" t="s">
        <v>377</v>
      </c>
      <c r="B158" s="55">
        <f t="shared" si="65"/>
        <v>0.56982800000000022</v>
      </c>
      <c r="C158" s="55"/>
      <c r="D158" s="55"/>
      <c r="E158" s="55"/>
      <c r="F158" s="55"/>
      <c r="G158" s="55"/>
      <c r="H158" s="55"/>
      <c r="I158" s="10">
        <f t="shared" si="64"/>
        <v>2</v>
      </c>
      <c r="J158" s="54">
        <f t="shared" si="66"/>
        <v>-0.4095242</v>
      </c>
      <c r="K158" s="10"/>
      <c r="L158" s="10"/>
      <c r="M158" s="10"/>
      <c r="N158" s="10"/>
      <c r="P158">
        <v>-0.09</v>
      </c>
      <c r="Q158">
        <v>0.69</v>
      </c>
      <c r="R158">
        <v>0.79</v>
      </c>
      <c r="S158">
        <v>0.05</v>
      </c>
      <c r="T158">
        <v>0.12</v>
      </c>
      <c r="U158">
        <v>0.23</v>
      </c>
      <c r="V158">
        <v>4.92</v>
      </c>
      <c r="W158">
        <v>0.4</v>
      </c>
      <c r="X158">
        <v>0.12</v>
      </c>
      <c r="Y158">
        <v>0.2</v>
      </c>
      <c r="Z158">
        <v>1.05</v>
      </c>
      <c r="AA158">
        <v>1.17</v>
      </c>
    </row>
    <row r="159" spans="1:27">
      <c r="A159" t="s">
        <v>378</v>
      </c>
      <c r="B159" s="55">
        <f t="shared" si="65"/>
        <v>0.64163799999999971</v>
      </c>
      <c r="C159" s="55"/>
      <c r="D159" s="55"/>
      <c r="E159" s="55"/>
      <c r="F159" s="55"/>
      <c r="G159" s="55"/>
      <c r="H159" s="55"/>
      <c r="I159" s="10">
        <f t="shared" si="64"/>
        <v>2</v>
      </c>
      <c r="J159" s="54">
        <f t="shared" si="66"/>
        <v>-0.30024980000000001</v>
      </c>
      <c r="K159" s="10"/>
      <c r="L159" s="10"/>
      <c r="M159" s="10"/>
      <c r="N159" s="10"/>
      <c r="P159">
        <v>-0.16</v>
      </c>
      <c r="Q159">
        <v>0.55000000000000004</v>
      </c>
      <c r="R159">
        <v>0.32</v>
      </c>
      <c r="S159">
        <v>0.05</v>
      </c>
      <c r="T159">
        <v>-7.0000000000000007E-2</v>
      </c>
      <c r="U159">
        <v>0.14000000000000001</v>
      </c>
      <c r="V159">
        <v>0.18</v>
      </c>
      <c r="W159">
        <v>0.68</v>
      </c>
      <c r="X159">
        <v>0.14000000000000001</v>
      </c>
      <c r="Y159">
        <v>0.23</v>
      </c>
      <c r="Z159">
        <v>1.1499999999999999</v>
      </c>
      <c r="AA159">
        <v>1.36</v>
      </c>
    </row>
    <row r="160" spans="1:27">
      <c r="A160" t="s">
        <v>379</v>
      </c>
      <c r="B160" s="55">
        <f t="shared" si="65"/>
        <v>0.5026609999999998</v>
      </c>
      <c r="C160" s="55"/>
      <c r="D160" s="55"/>
      <c r="E160" s="55"/>
      <c r="F160" s="55"/>
      <c r="G160" s="55"/>
      <c r="H160" s="55"/>
      <c r="I160" s="10">
        <f t="shared" si="64"/>
        <v>2</v>
      </c>
      <c r="J160" s="54">
        <f t="shared" si="66"/>
        <v>-0.22760130000000001</v>
      </c>
      <c r="K160" s="10"/>
      <c r="L160" s="10"/>
      <c r="M160" s="10"/>
      <c r="N160" s="10"/>
      <c r="P160">
        <v>0.2</v>
      </c>
      <c r="Q160">
        <v>0.92</v>
      </c>
      <c r="R160">
        <v>0.97</v>
      </c>
      <c r="S160">
        <v>0.06</v>
      </c>
      <c r="T160">
        <v>0.25</v>
      </c>
      <c r="U160">
        <v>0.26</v>
      </c>
      <c r="V160">
        <v>1.76</v>
      </c>
      <c r="W160">
        <v>0.52</v>
      </c>
      <c r="X160">
        <v>0.11</v>
      </c>
      <c r="Y160">
        <v>0.18</v>
      </c>
      <c r="Z160">
        <v>1.02</v>
      </c>
      <c r="AA160">
        <v>1.1299999999999999</v>
      </c>
    </row>
    <row r="161" spans="1:27">
      <c r="A161" t="s">
        <v>380</v>
      </c>
      <c r="B161" s="55">
        <f t="shared" si="65"/>
        <v>0.91554299999999977</v>
      </c>
      <c r="C161" s="55"/>
      <c r="D161" s="55"/>
      <c r="E161" s="55"/>
      <c r="F161" s="55"/>
      <c r="G161" s="55"/>
      <c r="H161" s="55"/>
      <c r="I161" s="10">
        <f t="shared" si="64"/>
        <v>2</v>
      </c>
      <c r="J161" s="54">
        <f t="shared" si="66"/>
        <v>-0.15923139999999997</v>
      </c>
      <c r="K161" s="10"/>
      <c r="L161" s="10"/>
      <c r="M161" s="10"/>
      <c r="N161" s="10"/>
      <c r="P161">
        <v>0.28999999999999998</v>
      </c>
      <c r="Q161">
        <v>1.08</v>
      </c>
      <c r="R161">
        <v>1.76</v>
      </c>
      <c r="S161">
        <v>0.02</v>
      </c>
      <c r="T161">
        <v>0.24</v>
      </c>
      <c r="U161">
        <v>0.33</v>
      </c>
      <c r="V161">
        <v>1.03</v>
      </c>
      <c r="W161">
        <v>0.52</v>
      </c>
      <c r="X161">
        <v>0.06</v>
      </c>
      <c r="Y161">
        <v>0.15</v>
      </c>
      <c r="Z161">
        <v>0.45</v>
      </c>
      <c r="AA161">
        <v>0.99</v>
      </c>
    </row>
    <row r="162" spans="1:27">
      <c r="A162" t="s">
        <v>381</v>
      </c>
      <c r="B162" s="55">
        <f t="shared" si="65"/>
        <v>0.41986000000000012</v>
      </c>
      <c r="C162" s="55"/>
      <c r="D162" s="55"/>
      <c r="E162" s="55"/>
      <c r="F162" s="55"/>
      <c r="G162" s="55"/>
      <c r="H162" s="55"/>
      <c r="I162" s="10">
        <f t="shared" si="64"/>
        <v>2</v>
      </c>
      <c r="J162" s="54">
        <f t="shared" si="66"/>
        <v>-3.8546100000000139E-2</v>
      </c>
      <c r="K162" s="10"/>
      <c r="L162" s="10"/>
      <c r="M162" s="10"/>
      <c r="N162" s="10"/>
      <c r="P162">
        <v>0.26</v>
      </c>
      <c r="Q162">
        <v>0.62</v>
      </c>
      <c r="R162">
        <v>0.76</v>
      </c>
      <c r="S162">
        <v>-0.01</v>
      </c>
      <c r="T162">
        <v>0.13</v>
      </c>
      <c r="U162">
        <v>0.18</v>
      </c>
      <c r="V162">
        <v>0.47</v>
      </c>
      <c r="W162">
        <v>0.52</v>
      </c>
      <c r="X162">
        <v>0.11</v>
      </c>
      <c r="Y162">
        <v>0.17</v>
      </c>
      <c r="Z162">
        <v>1.17</v>
      </c>
      <c r="AA162">
        <v>0.68</v>
      </c>
    </row>
    <row r="163" spans="1:27">
      <c r="A163" t="s">
        <v>382</v>
      </c>
      <c r="B163" s="55">
        <f t="shared" si="65"/>
        <v>0.60715699999999995</v>
      </c>
      <c r="C163" s="55"/>
      <c r="D163" s="55"/>
      <c r="E163" s="55"/>
      <c r="F163" s="55"/>
      <c r="G163" s="55"/>
      <c r="H163" s="55"/>
      <c r="I163" s="10">
        <f t="shared" si="64"/>
        <v>2</v>
      </c>
      <c r="J163" s="54">
        <f t="shared" si="66"/>
        <v>-0.2437976</v>
      </c>
      <c r="K163" s="10"/>
      <c r="L163" s="10"/>
      <c r="M163" s="10"/>
      <c r="N163" s="10"/>
      <c r="P163">
        <v>0.1</v>
      </c>
      <c r="Q163">
        <v>0.44</v>
      </c>
      <c r="R163">
        <v>0.53</v>
      </c>
      <c r="S163">
        <v>0.01</v>
      </c>
      <c r="T163">
        <v>-0.08</v>
      </c>
      <c r="U163">
        <v>0.14000000000000001</v>
      </c>
      <c r="V163">
        <v>0.08</v>
      </c>
      <c r="W163">
        <v>0.86</v>
      </c>
      <c r="X163">
        <v>0.16</v>
      </c>
      <c r="Y163">
        <v>0.25</v>
      </c>
      <c r="Z163">
        <v>1.38</v>
      </c>
      <c r="AA163">
        <v>0.94</v>
      </c>
    </row>
    <row r="164" spans="1:27">
      <c r="A164" t="s">
        <v>383</v>
      </c>
      <c r="B164" s="55">
        <f t="shared" si="65"/>
        <v>1.3575140000000001</v>
      </c>
      <c r="C164" s="55"/>
      <c r="D164" s="55"/>
      <c r="E164" s="55"/>
      <c r="F164" s="55"/>
      <c r="G164" s="55"/>
      <c r="H164" s="55"/>
      <c r="I164" s="10">
        <f t="shared" si="64"/>
        <v>2</v>
      </c>
      <c r="J164" s="54">
        <f t="shared" si="66"/>
        <v>-0.26639180000000007</v>
      </c>
      <c r="K164" s="10"/>
      <c r="L164" s="10"/>
      <c r="M164" s="10"/>
      <c r="N164" s="10"/>
      <c r="P164">
        <v>2</v>
      </c>
      <c r="Q164">
        <v>1.54</v>
      </c>
      <c r="R164">
        <v>1.72</v>
      </c>
      <c r="S164">
        <v>-0.12</v>
      </c>
      <c r="T164">
        <v>-0.3</v>
      </c>
      <c r="U164">
        <v>0.36</v>
      </c>
      <c r="V164">
        <v>-1.07</v>
      </c>
      <c r="W164">
        <v>0.49</v>
      </c>
      <c r="X164">
        <v>0.09</v>
      </c>
      <c r="Y164">
        <v>0.2</v>
      </c>
      <c r="Z164">
        <v>0.75</v>
      </c>
      <c r="AA164">
        <v>0.84</v>
      </c>
    </row>
    <row r="165" spans="1:27">
      <c r="A165" t="s">
        <v>384</v>
      </c>
      <c r="B165" s="55">
        <f t="shared" si="65"/>
        <v>0.59268999999999994</v>
      </c>
      <c r="C165" s="55"/>
      <c r="D165" s="55"/>
      <c r="E165" s="55"/>
      <c r="F165" s="55"/>
      <c r="G165" s="55"/>
      <c r="H165" s="55"/>
      <c r="I165" s="10">
        <f t="shared" si="64"/>
        <v>2</v>
      </c>
      <c r="J165" s="54">
        <f t="shared" si="66"/>
        <v>-9.8154700000000109E-2</v>
      </c>
      <c r="K165" s="10"/>
      <c r="L165" s="10"/>
      <c r="M165" s="10"/>
      <c r="N165" s="10"/>
      <c r="P165">
        <v>0.32</v>
      </c>
      <c r="Q165">
        <v>1.1200000000000001</v>
      </c>
      <c r="R165">
        <v>1.27</v>
      </c>
      <c r="S165">
        <v>0.09</v>
      </c>
      <c r="T165">
        <v>0.22</v>
      </c>
      <c r="U165">
        <v>0.34</v>
      </c>
      <c r="V165">
        <v>1.19</v>
      </c>
      <c r="W165">
        <v>0.66</v>
      </c>
      <c r="X165">
        <v>0.09</v>
      </c>
      <c r="Y165">
        <v>0.16</v>
      </c>
      <c r="Z165">
        <v>1.18</v>
      </c>
      <c r="AA165">
        <v>0.48</v>
      </c>
    </row>
    <row r="166" spans="1:27">
      <c r="A166" t="s">
        <v>385</v>
      </c>
      <c r="B166" s="55">
        <f t="shared" si="65"/>
        <v>1.0235409999999996</v>
      </c>
      <c r="C166" s="55"/>
      <c r="D166" s="55"/>
      <c r="E166" s="55"/>
      <c r="F166" s="55"/>
      <c r="G166" s="55"/>
      <c r="H166" s="55"/>
      <c r="I166" s="10">
        <f t="shared" si="64"/>
        <v>2</v>
      </c>
      <c r="J166" s="54">
        <f t="shared" si="66"/>
        <v>-0.16131189999999987</v>
      </c>
      <c r="K166" s="10"/>
      <c r="L166" s="10"/>
      <c r="M166" s="10"/>
      <c r="N166" s="10"/>
      <c r="P166">
        <v>2.23</v>
      </c>
      <c r="Q166">
        <v>1.66</v>
      </c>
      <c r="R166">
        <v>2.41</v>
      </c>
      <c r="S166">
        <v>0.02</v>
      </c>
      <c r="T166">
        <v>0.18</v>
      </c>
      <c r="U166">
        <v>0.41</v>
      </c>
      <c r="V166">
        <v>-0.26</v>
      </c>
      <c r="W166">
        <v>0.41</v>
      </c>
      <c r="X166">
        <v>7.0000000000000007E-2</v>
      </c>
      <c r="Y166">
        <v>0.15</v>
      </c>
      <c r="Z166">
        <v>1.1399999999999999</v>
      </c>
      <c r="AA166">
        <v>0.56999999999999995</v>
      </c>
    </row>
    <row r="167" spans="1:27">
      <c r="A167" t="s">
        <v>386</v>
      </c>
      <c r="B167" s="55">
        <f t="shared" si="65"/>
        <v>0.79002700000000003</v>
      </c>
      <c r="C167" s="55"/>
      <c r="D167" s="55"/>
      <c r="E167" s="55"/>
      <c r="F167" s="55"/>
      <c r="G167" s="55"/>
      <c r="H167" s="55"/>
      <c r="I167" s="10">
        <f t="shared" si="64"/>
        <v>2</v>
      </c>
      <c r="J167" s="54">
        <f t="shared" si="66"/>
        <v>-7.4268600000000004E-2</v>
      </c>
      <c r="K167" s="10"/>
      <c r="L167" s="10"/>
      <c r="M167" s="10"/>
      <c r="N167" s="10"/>
      <c r="P167">
        <v>0.36</v>
      </c>
      <c r="Q167">
        <v>0.9</v>
      </c>
      <c r="R167">
        <v>0.86</v>
      </c>
      <c r="S167">
        <v>-0.06</v>
      </c>
      <c r="T167">
        <v>0.57999999999999996</v>
      </c>
      <c r="U167">
        <v>0.28000000000000003</v>
      </c>
      <c r="V167">
        <v>-0.06</v>
      </c>
      <c r="W167">
        <v>0.49</v>
      </c>
      <c r="X167">
        <v>0.08</v>
      </c>
      <c r="Y167">
        <v>0.17</v>
      </c>
      <c r="Z167">
        <v>0.96</v>
      </c>
      <c r="AA167">
        <v>0.59</v>
      </c>
    </row>
    <row r="168" spans="1:27">
      <c r="A168" t="s">
        <v>387</v>
      </c>
      <c r="B168" s="55">
        <f t="shared" si="65"/>
        <v>0.78387799999999974</v>
      </c>
      <c r="C168" s="55"/>
      <c r="D168" s="55"/>
      <c r="E168" s="55"/>
      <c r="F168" s="55"/>
      <c r="G168" s="55"/>
      <c r="H168" s="55"/>
      <c r="I168" s="10">
        <f t="shared" si="64"/>
        <v>2</v>
      </c>
      <c r="J168" s="54">
        <f t="shared" si="66"/>
        <v>-8.0042000000000446E-3</v>
      </c>
      <c r="K168" s="10"/>
      <c r="L168" s="10"/>
      <c r="M168" s="10"/>
      <c r="N168" s="10"/>
      <c r="P168">
        <v>1.96</v>
      </c>
      <c r="Q168">
        <v>1.48</v>
      </c>
      <c r="R168">
        <v>2.42</v>
      </c>
      <c r="S168">
        <v>-0.1</v>
      </c>
      <c r="T168">
        <v>7.0000000000000007E-2</v>
      </c>
      <c r="U168">
        <v>0.4</v>
      </c>
      <c r="V168">
        <v>0.2</v>
      </c>
      <c r="W168">
        <v>0.34</v>
      </c>
      <c r="X168">
        <v>7.0000000000000007E-2</v>
      </c>
      <c r="Y168">
        <v>0.13</v>
      </c>
      <c r="Z168">
        <v>1.29</v>
      </c>
      <c r="AA168">
        <v>0.63</v>
      </c>
    </row>
    <row r="169" spans="1:27">
      <c r="A169" t="s">
        <v>388</v>
      </c>
      <c r="B169" s="55">
        <f t="shared" si="65"/>
        <v>1.0470580000000003</v>
      </c>
      <c r="C169" s="55"/>
      <c r="D169" s="55"/>
      <c r="E169" s="55"/>
      <c r="F169" s="55"/>
      <c r="G169" s="55"/>
      <c r="H169" s="55"/>
      <c r="I169" s="10">
        <f t="shared" si="64"/>
        <v>2</v>
      </c>
      <c r="J169" s="54">
        <f t="shared" si="66"/>
        <v>-0.2244619000000001</v>
      </c>
      <c r="K169" s="10"/>
      <c r="L169" s="10"/>
      <c r="M169" s="10"/>
      <c r="N169" s="10"/>
      <c r="P169">
        <v>-0.08</v>
      </c>
      <c r="Q169">
        <v>0.5</v>
      </c>
      <c r="R169">
        <v>0.98</v>
      </c>
      <c r="S169">
        <v>0.09</v>
      </c>
      <c r="T169">
        <v>-1.05</v>
      </c>
      <c r="U169">
        <v>0.21</v>
      </c>
      <c r="V169">
        <v>2.34</v>
      </c>
      <c r="W169">
        <v>0.33</v>
      </c>
      <c r="X169">
        <v>0.08</v>
      </c>
      <c r="Y169">
        <v>0.17</v>
      </c>
      <c r="Z169">
        <v>0.8</v>
      </c>
      <c r="AA169">
        <v>0.73</v>
      </c>
    </row>
    <row r="170" spans="1:27">
      <c r="A170" t="s">
        <v>389</v>
      </c>
      <c r="B170" s="55">
        <f t="shared" si="65"/>
        <v>0.48077899999999962</v>
      </c>
      <c r="C170" s="55"/>
      <c r="D170" s="55"/>
      <c r="E170" s="55"/>
      <c r="F170" s="55"/>
      <c r="G170" s="55"/>
      <c r="H170" s="55"/>
      <c r="I170" s="10">
        <f t="shared" si="64"/>
        <v>2</v>
      </c>
      <c r="J170" s="54">
        <f t="shared" si="66"/>
        <v>-9.5672300000000141E-2</v>
      </c>
      <c r="K170" s="10"/>
      <c r="L170" s="10"/>
      <c r="M170" s="10"/>
      <c r="N170" s="10"/>
      <c r="P170">
        <v>0.06</v>
      </c>
      <c r="Q170">
        <v>1.28</v>
      </c>
      <c r="R170">
        <v>1.1000000000000001</v>
      </c>
      <c r="S170">
        <v>0.22</v>
      </c>
      <c r="T170">
        <v>-0.68</v>
      </c>
      <c r="U170">
        <v>0.4</v>
      </c>
      <c r="V170">
        <v>0.72</v>
      </c>
      <c r="W170">
        <v>0.38</v>
      </c>
      <c r="X170">
        <v>0.13</v>
      </c>
      <c r="Y170">
        <v>0.19</v>
      </c>
      <c r="Z170">
        <v>1.1499999999999999</v>
      </c>
      <c r="AA170">
        <v>0.91</v>
      </c>
    </row>
    <row r="171" spans="1:27">
      <c r="A171" t="s">
        <v>390</v>
      </c>
      <c r="B171" s="55">
        <f t="shared" si="65"/>
        <v>0.94725300000000001</v>
      </c>
      <c r="C171" s="55"/>
      <c r="D171" s="55"/>
      <c r="E171" s="55"/>
      <c r="F171" s="55"/>
      <c r="G171" s="55"/>
      <c r="H171" s="55"/>
      <c r="I171" s="10">
        <f t="shared" si="64"/>
        <v>2</v>
      </c>
      <c r="J171" s="54">
        <f t="shared" si="66"/>
        <v>-0.12884860000000004</v>
      </c>
      <c r="K171" s="10"/>
      <c r="L171" s="10"/>
      <c r="M171" s="10"/>
      <c r="N171" s="10"/>
      <c r="P171">
        <v>2.1</v>
      </c>
      <c r="Q171">
        <v>2.2599999999999998</v>
      </c>
      <c r="R171">
        <v>2.96</v>
      </c>
      <c r="S171">
        <v>0.14000000000000001</v>
      </c>
      <c r="T171">
        <v>-0.64</v>
      </c>
      <c r="U171">
        <v>0.57999999999999996</v>
      </c>
      <c r="V171">
        <v>0.5</v>
      </c>
      <c r="W171">
        <v>0.26</v>
      </c>
      <c r="X171">
        <v>0.1</v>
      </c>
      <c r="Y171">
        <v>0.17</v>
      </c>
      <c r="Z171">
        <v>1.29</v>
      </c>
      <c r="AA171">
        <v>0.64</v>
      </c>
    </row>
    <row r="172" spans="1:27">
      <c r="A172" t="s">
        <v>391</v>
      </c>
      <c r="B172" s="55">
        <f t="shared" si="65"/>
        <v>1.3079429999999999</v>
      </c>
      <c r="C172" s="55"/>
      <c r="D172" s="55"/>
      <c r="E172" s="55"/>
      <c r="F172" s="55"/>
      <c r="G172" s="55"/>
      <c r="H172" s="55"/>
      <c r="I172" s="10">
        <f t="shared" si="64"/>
        <v>2</v>
      </c>
      <c r="J172" s="54">
        <f t="shared" si="66"/>
        <v>-0.22590830000000012</v>
      </c>
      <c r="K172" s="10"/>
      <c r="L172" s="10"/>
      <c r="M172" s="10"/>
      <c r="N172" s="10"/>
      <c r="P172">
        <v>2.14</v>
      </c>
      <c r="Q172">
        <v>1.88</v>
      </c>
      <c r="R172">
        <v>2.52</v>
      </c>
      <c r="S172">
        <v>0.06</v>
      </c>
      <c r="T172">
        <v>-0.18</v>
      </c>
      <c r="U172">
        <v>0.46</v>
      </c>
      <c r="V172">
        <v>0.15</v>
      </c>
      <c r="W172">
        <v>0.28999999999999998</v>
      </c>
      <c r="X172">
        <v>7.0000000000000007E-2</v>
      </c>
      <c r="Y172">
        <v>0.17</v>
      </c>
      <c r="Z172">
        <v>1.03</v>
      </c>
      <c r="AA172">
        <v>0.47</v>
      </c>
    </row>
    <row r="173" spans="1:27">
      <c r="A173" t="s">
        <v>392</v>
      </c>
      <c r="B173" s="55">
        <f t="shared" si="65"/>
        <v>0.62997299999999989</v>
      </c>
      <c r="C173" s="55"/>
      <c r="D173" s="55"/>
      <c r="E173" s="55"/>
      <c r="F173" s="55"/>
      <c r="G173" s="55"/>
      <c r="H173" s="55"/>
      <c r="I173" s="10">
        <f t="shared" si="64"/>
        <v>2</v>
      </c>
      <c r="J173" s="54">
        <f t="shared" si="66"/>
        <v>-1.1700600000000089E-2</v>
      </c>
      <c r="K173" s="10"/>
      <c r="L173" s="10"/>
      <c r="M173" s="10"/>
      <c r="N173" s="10"/>
      <c r="P173">
        <v>2.31</v>
      </c>
      <c r="Q173">
        <v>1.63</v>
      </c>
      <c r="R173">
        <v>3.05</v>
      </c>
      <c r="S173">
        <v>-0.02</v>
      </c>
      <c r="T173">
        <v>-0.21</v>
      </c>
      <c r="U173">
        <v>0.47</v>
      </c>
      <c r="V173">
        <v>0.43</v>
      </c>
      <c r="W173">
        <v>0.35</v>
      </c>
      <c r="X173">
        <v>0.11</v>
      </c>
      <c r="Y173">
        <v>0.16</v>
      </c>
      <c r="Z173">
        <v>1.43</v>
      </c>
      <c r="AA173">
        <v>0.69</v>
      </c>
    </row>
    <row r="174" spans="1:27">
      <c r="A174" t="s">
        <v>393</v>
      </c>
      <c r="B174" s="55">
        <f t="shared" si="65"/>
        <v>1.1778929999999999</v>
      </c>
      <c r="C174" s="55"/>
      <c r="D174" s="55"/>
      <c r="E174" s="55"/>
      <c r="F174" s="55"/>
      <c r="G174" s="55"/>
      <c r="H174" s="55"/>
      <c r="I174" s="10">
        <f t="shared" si="64"/>
        <v>2</v>
      </c>
      <c r="J174" s="54">
        <f t="shared" si="66"/>
        <v>-0.20650990000000008</v>
      </c>
      <c r="K174" s="10"/>
      <c r="L174" s="10"/>
      <c r="M174" s="10"/>
      <c r="N174" s="10"/>
      <c r="P174">
        <v>2.2200000000000002</v>
      </c>
      <c r="Q174">
        <v>1.93</v>
      </c>
      <c r="R174">
        <v>2.44</v>
      </c>
      <c r="S174">
        <v>8.0000000000000002E-3</v>
      </c>
      <c r="T174">
        <v>0.14000000000000001</v>
      </c>
      <c r="U174">
        <v>0.47</v>
      </c>
      <c r="V174">
        <v>0.19</v>
      </c>
      <c r="W174">
        <v>0.3</v>
      </c>
      <c r="X174">
        <v>0.06</v>
      </c>
      <c r="Y174">
        <v>0.15</v>
      </c>
      <c r="Z174">
        <v>0.66</v>
      </c>
      <c r="AA174">
        <v>0.62</v>
      </c>
    </row>
    <row r="175" spans="1:27">
      <c r="A175" t="s">
        <v>394</v>
      </c>
      <c r="B175" s="55">
        <f t="shared" si="65"/>
        <v>0.6583469999999999</v>
      </c>
      <c r="C175" s="55"/>
      <c r="D175" s="55"/>
      <c r="E175" s="55"/>
      <c r="F175" s="55"/>
      <c r="G175" s="55"/>
      <c r="H175" s="55"/>
      <c r="I175" s="10">
        <f t="shared" si="64"/>
        <v>2</v>
      </c>
      <c r="J175" s="54">
        <f t="shared" si="66"/>
        <v>1.2724999999998571E-3</v>
      </c>
      <c r="K175" s="10"/>
      <c r="L175" s="10"/>
      <c r="M175" s="10"/>
      <c r="N175" s="10"/>
      <c r="P175">
        <v>0.49</v>
      </c>
      <c r="Q175">
        <v>1.25</v>
      </c>
      <c r="R175">
        <v>1.18</v>
      </c>
      <c r="S175">
        <v>0.04</v>
      </c>
      <c r="T175">
        <v>0.35</v>
      </c>
      <c r="U175">
        <v>0.38</v>
      </c>
      <c r="V175">
        <v>0.31</v>
      </c>
      <c r="W175">
        <v>0.37</v>
      </c>
      <c r="X175">
        <v>7.0000000000000007E-2</v>
      </c>
      <c r="Y175">
        <v>0.14000000000000001</v>
      </c>
      <c r="Z175">
        <v>1.17</v>
      </c>
      <c r="AA175">
        <v>0.45</v>
      </c>
    </row>
    <row r="176" spans="1:27">
      <c r="B176" s="57">
        <f>STDEV(B131:B175)</f>
        <v>0.31571300720694329</v>
      </c>
      <c r="C176" s="57"/>
      <c r="D176" s="57"/>
      <c r="E176" s="57"/>
      <c r="F176" s="57"/>
      <c r="G176" s="57"/>
      <c r="H176" s="57"/>
      <c r="I176" s="9"/>
      <c r="J176" s="57">
        <f>STDEV(J131:J175)</f>
        <v>0.11375841435006293</v>
      </c>
    </row>
  </sheetData>
  <autoFilter ref="G1:G176"/>
  <phoneticPr fontId="2" type="noConversion"/>
  <pageMargins left="0.75" right="0.75" top="1" bottom="1" header="0.49212598499999999" footer="0.49212598499999999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Activation</vt:lpstr>
      <vt:lpstr>Valence</vt:lpstr>
      <vt:lpstr>Dominance</vt:lpstr>
      <vt:lpstr>Prediction (Training)</vt:lpstr>
      <vt:lpstr>Involvement</vt:lpstr>
      <vt:lpstr>Prediction (Test)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 -</cp:lastModifiedBy>
  <dcterms:created xsi:type="dcterms:W3CDTF">2007-11-14T17:04:30Z</dcterms:created>
  <dcterms:modified xsi:type="dcterms:W3CDTF">2015-04-30T18:42:21Z</dcterms:modified>
</cp:coreProperties>
</file>