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esus.candido_petfiv\Desktop\GitHub\PO_Press\"/>
    </mc:Choice>
  </mc:AlternateContent>
  <xr:revisionPtr revIDLastSave="0" documentId="13_ncr:1_{61FFDEFA-B6F2-473B-ADC0-54300BA8A9D5}" xr6:coauthVersionLast="47" xr6:coauthVersionMax="47" xr10:uidLastSave="{00000000-0000-0000-0000-000000000000}"/>
  <bookViews>
    <workbookView xWindow="-110" yWindow="-110" windowWidth="19420" windowHeight="10300" activeTab="1" xr2:uid="{AAB60403-D3AF-4A58-870C-875B60C26CB7}"/>
  </bookViews>
  <sheets>
    <sheet name="---" sheetId="3" r:id="rId1"/>
    <sheet name="---&gt; COLE A MACRO AQUI" sheetId="1" r:id="rId2"/>
    <sheet name="ANÁLISE" sheetId="2" r:id="rId3"/>
    <sheet name="🪚  " sheetId="5" r:id="rId4"/>
  </sheets>
  <definedNames>
    <definedName name="_xlnm._FilterDatabase" localSheetId="0" hidden="1">'---'!$A$1:$C$47</definedName>
    <definedName name="_xlnm.Print_Area" localSheetId="2">ANÁLISE!$C$1:$E$22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D5" i="2" s="1"/>
  <c r="H34" i="2"/>
  <c r="H33" i="2"/>
  <c r="H32" i="2"/>
  <c r="H31" i="2"/>
  <c r="H30" i="2"/>
  <c r="N4" i="1"/>
  <c r="O4" i="1"/>
  <c r="N5" i="1"/>
  <c r="O5" i="1" s="1"/>
  <c r="N6" i="1"/>
  <c r="O6" i="1"/>
  <c r="N7" i="1"/>
  <c r="O7" i="1"/>
  <c r="N8" i="1"/>
  <c r="O8" i="1"/>
  <c r="N9" i="1"/>
  <c r="O9" i="1" s="1"/>
  <c r="N10" i="1"/>
  <c r="O10" i="1"/>
  <c r="N11" i="1"/>
  <c r="O11" i="1"/>
  <c r="N12" i="1"/>
  <c r="O12" i="1"/>
  <c r="N13" i="1"/>
  <c r="O13" i="1" s="1"/>
  <c r="N14" i="1"/>
  <c r="O14" i="1"/>
  <c r="N15" i="1"/>
  <c r="O15" i="1"/>
  <c r="N16" i="1"/>
  <c r="O16" i="1"/>
  <c r="N17" i="1"/>
  <c r="O17" i="1" s="1"/>
  <c r="N18" i="1"/>
  <c r="O18" i="1"/>
  <c r="N19" i="1"/>
  <c r="O19" i="1"/>
  <c r="N20" i="1"/>
  <c r="O20" i="1"/>
  <c r="N21" i="1"/>
  <c r="O21" i="1" s="1"/>
  <c r="N22" i="1"/>
  <c r="O22" i="1"/>
  <c r="N23" i="1"/>
  <c r="O23" i="1"/>
  <c r="N24" i="1"/>
  <c r="O24" i="1"/>
  <c r="N25" i="1"/>
  <c r="O25" i="1" s="1"/>
  <c r="N26" i="1"/>
  <c r="O26" i="1"/>
  <c r="N27" i="1"/>
  <c r="O27" i="1"/>
  <c r="H29" i="2"/>
  <c r="N1" i="1"/>
  <c r="D2" i="5"/>
  <c r="H28" i="2" l="1"/>
  <c r="H27" i="2"/>
  <c r="N3" i="1"/>
  <c r="O3" i="1" s="1"/>
  <c r="C1" i="2"/>
  <c r="D22" i="2"/>
  <c r="D21" i="2"/>
  <c r="D20" i="2"/>
  <c r="D19" i="2"/>
  <c r="D18" i="2"/>
  <c r="D15" i="2"/>
  <c r="D14" i="2"/>
  <c r="D13" i="2"/>
  <c r="D12" i="2"/>
  <c r="D11" i="2"/>
  <c r="N4" i="2"/>
  <c r="E7" i="2" s="1"/>
  <c r="J6" i="2"/>
  <c r="J5" i="2"/>
  <c r="J4" i="2"/>
  <c r="H26" i="2"/>
  <c r="H25" i="2"/>
  <c r="H24" i="2"/>
  <c r="H23" i="2"/>
  <c r="H22" i="2"/>
  <c r="H21" i="2"/>
  <c r="H20" i="2"/>
  <c r="H19" i="2"/>
  <c r="H17" i="2"/>
  <c r="H16" i="2"/>
  <c r="H15" i="2"/>
  <c r="H14" i="2"/>
  <c r="H13" i="2"/>
  <c r="H12" i="2"/>
  <c r="H11" i="2"/>
  <c r="H10" i="2"/>
  <c r="H9" i="2"/>
  <c r="H8" i="2"/>
  <c r="H7" i="2"/>
  <c r="H6" i="2"/>
  <c r="H4" i="2"/>
  <c r="D7" i="2" l="1"/>
  <c r="H5" i="2"/>
  <c r="H18" i="2"/>
  <c r="E4" i="2" l="1"/>
  <c r="D4" i="2" s="1"/>
  <c r="L4" i="2"/>
  <c r="E6" i="2" s="1"/>
  <c r="D6" i="2" s="1"/>
</calcChain>
</file>

<file path=xl/sharedStrings.xml><?xml version="1.0" encoding="utf-8"?>
<sst xmlns="http://schemas.openxmlformats.org/spreadsheetml/2006/main" count="246" uniqueCount="178">
  <si>
    <t>Houston</t>
  </si>
  <si>
    <t>Stamp</t>
  </si>
  <si>
    <t>Leis Pet</t>
  </si>
  <si>
    <t>COLAR ABAIXO AS PRÓXIMAS OPS</t>
  </si>
  <si>
    <t>Nº do item</t>
  </si>
  <si>
    <t>Descrição do item</t>
  </si>
  <si>
    <t>EMSYLG10</t>
  </si>
  <si>
    <t>EMSYLG13lb</t>
  </si>
  <si>
    <t>EMSYLG26lb</t>
  </si>
  <si>
    <t>EMSYMG13</t>
  </si>
  <si>
    <t>EMSYMG26</t>
  </si>
  <si>
    <t>EMSYSG13</t>
  </si>
  <si>
    <t>MPAM.</t>
  </si>
  <si>
    <t>AMIDO DE MILHO IN NATURA</t>
  </si>
  <si>
    <t>MN01415</t>
  </si>
  <si>
    <t>CX00006</t>
  </si>
  <si>
    <t>Caixa VV! Kit 5</t>
  </si>
  <si>
    <t>IP00003</t>
  </si>
  <si>
    <t>EMSYLG13</t>
  </si>
  <si>
    <t>EMSYLG26</t>
  </si>
  <si>
    <t>EMSYMC13</t>
  </si>
  <si>
    <t>EMSYMC26</t>
  </si>
  <si>
    <t>EMVVVD05</t>
  </si>
  <si>
    <t>Embalagem Rebranding Viva Verde - PE + PE Verde</t>
  </si>
  <si>
    <t>EMVVVD06</t>
  </si>
  <si>
    <t>Embalagem Rebranding Viva Verde - PE MDO + PE Verde</t>
  </si>
  <si>
    <t>EMSYMC10</t>
  </si>
  <si>
    <t>EMSYPL10</t>
  </si>
  <si>
    <t>EMSYPL13</t>
  </si>
  <si>
    <t>EMSYPL26</t>
  </si>
  <si>
    <t>EMVVVD04</t>
  </si>
  <si>
    <t>EMVVLP04</t>
  </si>
  <si>
    <t>ET00060</t>
  </si>
  <si>
    <t>Etiqueta 150x100 Azul</t>
  </si>
  <si>
    <t>ET00061</t>
  </si>
  <si>
    <t>ET00062</t>
  </si>
  <si>
    <t>Etiqueta 150x100 Verde</t>
  </si>
  <si>
    <t>ET00063</t>
  </si>
  <si>
    <t>Etiqueta 150x100 Vermelha</t>
  </si>
  <si>
    <t>IP00043</t>
  </si>
  <si>
    <t>Fecomix 212</t>
  </si>
  <si>
    <t>IP00005</t>
  </si>
  <si>
    <t>PL00002</t>
  </si>
  <si>
    <t>PL00001</t>
  </si>
  <si>
    <t>Pallet PBR</t>
  </si>
  <si>
    <t>PL00004</t>
  </si>
  <si>
    <t>Pallet Europeu</t>
  </si>
  <si>
    <t>PL00015</t>
  </si>
  <si>
    <t>Pallet PBR Fumigado</t>
  </si>
  <si>
    <t>PNTATP0</t>
  </si>
  <si>
    <t>PNTATP1</t>
  </si>
  <si>
    <t>TAPIOCA PEN 1 BIG BAG 850 KGS(LOANDA)-TIPO 1 GROSSO</t>
  </si>
  <si>
    <t>GMA</t>
  </si>
  <si>
    <t>PBR</t>
  </si>
  <si>
    <t>PBR FUMIGADO</t>
  </si>
  <si>
    <t>EUROPEU</t>
  </si>
  <si>
    <t>EMBALAGENS</t>
  </si>
  <si>
    <t>PALLETS</t>
  </si>
  <si>
    <t>CÓD</t>
  </si>
  <si>
    <t>QTD</t>
  </si>
  <si>
    <t>TEMOS EM ESTOQUE</t>
  </si>
  <si>
    <t>Brasil/Amazon</t>
  </si>
  <si>
    <t>Amazon</t>
  </si>
  <si>
    <t>Brasil</t>
  </si>
  <si>
    <t>PFE</t>
  </si>
  <si>
    <t>Filadelfia</t>
  </si>
  <si>
    <t>OFT</t>
  </si>
  <si>
    <t>Green peets</t>
  </si>
  <si>
    <t>Maddies</t>
  </si>
  <si>
    <t>PFE - Oakland</t>
  </si>
  <si>
    <t>Oakland</t>
  </si>
  <si>
    <t>AndeanVet</t>
  </si>
  <si>
    <t>Los Angeles/Oakland</t>
  </si>
  <si>
    <t>Chewy</t>
  </si>
  <si>
    <t>Filadelfa</t>
  </si>
  <si>
    <t>Pet Station</t>
  </si>
  <si>
    <t>Los Angeles</t>
  </si>
  <si>
    <t>Penglai</t>
  </si>
  <si>
    <t>Wing Lee</t>
  </si>
  <si>
    <t>Los Angeles/Houston</t>
  </si>
  <si>
    <t>GNV</t>
  </si>
  <si>
    <t>Dubai</t>
  </si>
  <si>
    <t>Green pets</t>
  </si>
  <si>
    <t xml:space="preserve">Can Chile </t>
  </si>
  <si>
    <t>Chile</t>
  </si>
  <si>
    <t>Aden</t>
  </si>
  <si>
    <t>formula</t>
  </si>
  <si>
    <t>ETIQUETAS</t>
  </si>
  <si>
    <t>OUTROS</t>
  </si>
  <si>
    <t>BAGS</t>
  </si>
  <si>
    <t>CANTONEIRAS</t>
  </si>
  <si>
    <t>ETQ BRANCA</t>
  </si>
  <si>
    <t>STRETCH</t>
  </si>
  <si>
    <t>FOLHA SEPARA.</t>
  </si>
  <si>
    <t>Pallet GMA</t>
  </si>
  <si>
    <t>EMBALAGEM</t>
  </si>
  <si>
    <t>CLASSE</t>
  </si>
  <si>
    <t>NÃO FREQUENTE</t>
  </si>
  <si>
    <t>EMVVGG04</t>
  </si>
  <si>
    <t>EMVVGF04</t>
  </si>
  <si>
    <t>EMVVGF10</t>
  </si>
  <si>
    <t>EMVVGG10</t>
  </si>
  <si>
    <t>EMVVGM04</t>
  </si>
  <si>
    <t>EMVVGM10</t>
  </si>
  <si>
    <t>VV Vida Descomplicada 4kg</t>
  </si>
  <si>
    <t>VV Limpeza Plena 4kg</t>
  </si>
  <si>
    <t>US</t>
  </si>
  <si>
    <t>International US</t>
  </si>
  <si>
    <t>SY Mixed 10lb</t>
  </si>
  <si>
    <t>SY Large 13lb</t>
  </si>
  <si>
    <t>SY Large 10lb</t>
  </si>
  <si>
    <t>SY Large 26lb</t>
  </si>
  <si>
    <t>SY Mixed 13lb</t>
  </si>
  <si>
    <t>SY Mixed 26lb</t>
  </si>
  <si>
    <t>SY Small 13lb</t>
  </si>
  <si>
    <t>SY Small 26lb</t>
  </si>
  <si>
    <t>ANTIGA LG13</t>
  </si>
  <si>
    <t>ANTIGA LG26</t>
  </si>
  <si>
    <t>ANTIGA MC13</t>
  </si>
  <si>
    <t>ANTIGA MC26</t>
  </si>
  <si>
    <t>ANTIGA SYP13</t>
  </si>
  <si>
    <t>ANTIGA SYP26</t>
  </si>
  <si>
    <t>ANTIGA LG10</t>
  </si>
  <si>
    <t>ANTIGA MC10</t>
  </si>
  <si>
    <t>ANTIGA SYP10</t>
  </si>
  <si>
    <t>SY Small 10lb</t>
  </si>
  <si>
    <t>EMSYMG10</t>
  </si>
  <si>
    <t>EMSYLG10lb</t>
  </si>
  <si>
    <t>LG26 NOVA</t>
  </si>
  <si>
    <t>PESO</t>
  </si>
  <si>
    <t>ETQ</t>
  </si>
  <si>
    <t>SYP13 ANTIGA</t>
  </si>
  <si>
    <t>SYP26 ANTIGA</t>
  </si>
  <si>
    <t>ET00158</t>
  </si>
  <si>
    <t>ET00157</t>
  </si>
  <si>
    <t>ET00154</t>
  </si>
  <si>
    <t>ET00153</t>
  </si>
  <si>
    <t>ET00156</t>
  </si>
  <si>
    <t>ET00155</t>
  </si>
  <si>
    <t>ETQ / OUTROS</t>
  </si>
  <si>
    <t>LG26 ANTIGA</t>
  </si>
  <si>
    <t>LG13 ANTIGA</t>
  </si>
  <si>
    <t>MATERIAL</t>
  </si>
  <si>
    <t>DIF</t>
  </si>
  <si>
    <t>A: 4712</t>
  </si>
  <si>
    <t>B: 5101</t>
  </si>
  <si>
    <t>C: 4644</t>
  </si>
  <si>
    <t>LG13 NOVA</t>
  </si>
  <si>
    <t>Janda</t>
  </si>
  <si>
    <t>Seattle</t>
  </si>
  <si>
    <t>California</t>
  </si>
  <si>
    <t>EUA</t>
  </si>
  <si>
    <t>USA</t>
  </si>
  <si>
    <t>Florida</t>
  </si>
  <si>
    <t>VV G. Finos 4kg</t>
  </si>
  <si>
    <t>VV G. Finos 10kg</t>
  </si>
  <si>
    <t>VV G. Grossos 4kg</t>
  </si>
  <si>
    <t>VV G. Grossos 10kg</t>
  </si>
  <si>
    <t>VV G. Mistos 4kg</t>
  </si>
  <si>
    <t>VV G. Mistos 10kg</t>
  </si>
  <si>
    <t>RIBBON</t>
  </si>
  <si>
    <t>IP00011 </t>
  </si>
  <si>
    <t>FM00004</t>
  </si>
  <si>
    <t>CÓD. BARRAS SG26</t>
  </si>
  <si>
    <t>ET00183</t>
  </si>
  <si>
    <t>CÓD. BARRAS MG26</t>
  </si>
  <si>
    <t>CÓD. BARRAS LG26</t>
  </si>
  <si>
    <t>ET00181</t>
  </si>
  <si>
    <t>ET00182</t>
  </si>
  <si>
    <t>EMSYSG26</t>
  </si>
  <si>
    <t>TAPIOCA</t>
  </si>
  <si>
    <t>STAMP SG13</t>
  </si>
  <si>
    <t>STAMP SG26</t>
  </si>
  <si>
    <t>STAMP MG13</t>
  </si>
  <si>
    <t>STAMP MG26</t>
  </si>
  <si>
    <t>STAMP LG13</t>
  </si>
  <si>
    <t>STAMP LG26</t>
  </si>
  <si>
    <t>EMSYSG10lb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</si>
</sst>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8"/>
      <color rgb="FFFFFF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7"/>
      <color rgb="FFFFFF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2" borderId="0" xfId="0" applyFont="1" applyFill="1"/>
    <xf numFmtId="0" fontId="1" fillId="2" borderId="0" xfId="0" applyFont="1" applyFill="1" applyAlignment="1">
      <alignment vertical="center"/>
    </xf>
    <xf numFmtId="0" fontId="4" fillId="2" borderId="0" xfId="0" applyFont="1" applyFill="1"/>
    <xf numFmtId="1" fontId="4" fillId="2" borderId="0" xfId="0" applyNumberFormat="1" applyFont="1" applyFill="1"/>
    <xf numFmtId="1" fontId="0" fillId="0" borderId="0" xfId="0" applyNumberFormat="1"/>
    <xf numFmtId="0" fontId="1" fillId="4" borderId="1" xfId="0" applyFont="1" applyFill="1" applyBorder="1"/>
    <xf numFmtId="0" fontId="3" fillId="5" borderId="1" xfId="0" applyFont="1" applyFill="1" applyBorder="1"/>
    <xf numFmtId="0" fontId="1" fillId="4" borderId="0" xfId="0" applyFont="1" applyFill="1"/>
    <xf numFmtId="0" fontId="3" fillId="5" borderId="0" xfId="0" applyFont="1" applyFill="1"/>
    <xf numFmtId="0" fontId="3" fillId="2" borderId="1" xfId="0" applyFont="1" applyFill="1" applyBorder="1"/>
    <xf numFmtId="0" fontId="3" fillId="6" borderId="0" xfId="0" applyFont="1" applyFill="1"/>
    <xf numFmtId="0" fontId="3" fillId="6" borderId="1" xfId="0" applyFont="1" applyFill="1" applyBorder="1"/>
    <xf numFmtId="0" fontId="3" fillId="7" borderId="0" xfId="0" applyFont="1" applyFill="1"/>
    <xf numFmtId="0" fontId="3" fillId="7" borderId="1" xfId="0" applyFont="1" applyFill="1" applyBorder="1"/>
    <xf numFmtId="0" fontId="3" fillId="8" borderId="0" xfId="0" applyFont="1" applyFill="1"/>
    <xf numFmtId="0" fontId="3" fillId="8" borderId="1" xfId="0" applyFont="1" applyFill="1" applyBorder="1"/>
    <xf numFmtId="0" fontId="1" fillId="4" borderId="3" xfId="0" applyFont="1" applyFill="1" applyBorder="1"/>
    <xf numFmtId="0" fontId="3" fillId="5" borderId="3" xfId="0" applyFont="1" applyFill="1" applyBorder="1"/>
    <xf numFmtId="0" fontId="3" fillId="7" borderId="3" xfId="0" applyFont="1" applyFill="1" applyBorder="1"/>
    <xf numFmtId="0" fontId="3" fillId="6" borderId="3" xfId="0" applyFont="1" applyFill="1" applyBorder="1"/>
    <xf numFmtId="0" fontId="3" fillId="8" borderId="3" xfId="0" applyFont="1" applyFill="1" applyBorder="1"/>
    <xf numFmtId="0" fontId="3" fillId="2" borderId="3" xfId="0" applyFont="1" applyFill="1" applyBorder="1"/>
    <xf numFmtId="0" fontId="0" fillId="0" borderId="0" xfId="0" applyProtection="1"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1" fontId="0" fillId="0" borderId="6" xfId="0" applyNumberFormat="1" applyBorder="1" applyAlignment="1" applyProtection="1">
      <alignment horizontal="left"/>
      <protection locked="0"/>
    </xf>
    <xf numFmtId="1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2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9" fillId="9" borderId="10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2" fillId="0" borderId="0" xfId="0" applyFont="1"/>
    <xf numFmtId="0" fontId="4" fillId="2" borderId="4" xfId="0" applyFont="1" applyFill="1" applyBorder="1" applyAlignment="1">
      <alignment horizontal="left"/>
    </xf>
    <xf numFmtId="0" fontId="8" fillId="0" borderId="6" xfId="0" applyFont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 applyProtection="1">
      <alignment horizontal="left"/>
      <protection locked="0"/>
    </xf>
    <xf numFmtId="0" fontId="3" fillId="10" borderId="1" xfId="0" applyFont="1" applyFill="1" applyBorder="1"/>
    <xf numFmtId="0" fontId="3" fillId="10" borderId="3" xfId="0" applyFont="1" applyFill="1" applyBorder="1"/>
    <xf numFmtId="0" fontId="3" fillId="1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12" xfId="0" applyBorder="1" applyAlignment="1">
      <alignment horizontal="left"/>
    </xf>
    <xf numFmtId="0" fontId="10" fillId="12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164" fontId="10" fillId="1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0" fillId="11" borderId="0" xfId="0" applyNumberForma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A7BDB-682D-4195-BB1F-7C492C75DF7C}" name="SAP" displayName="SAP" ref="A1:C56" totalsRowShown="0" tableBorderDxfId="9">
  <autoFilter ref="A1:C56" xr:uid="{79FA7BDB-682D-4195-BB1F-7C492C75DF7C}"/>
  <tableColumns count="3">
    <tableColumn id="2" xr3:uid="{48826133-16F3-4ED5-A42A-3DF5892BA6B9}" name="Descrição do item" dataDxfId="8"/>
    <tableColumn id="1" xr3:uid="{79B78C57-555B-45B0-BB92-4A8CBA405F47}" name="Nº do item" dataDxfId="7"/>
    <tableColumn id="3" xr3:uid="{A652AFE1-FEFC-4496-9DFD-52B6084D7DB5}" name="CLASSE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E248-5D29-4536-939D-34199FF43DAE}">
  <dimension ref="A1:C56"/>
  <sheetViews>
    <sheetView showGridLines="0" zoomScale="85" zoomScaleNormal="85" workbookViewId="0">
      <selection activeCell="B9" sqref="B9"/>
    </sheetView>
  </sheetViews>
  <sheetFormatPr defaultColWidth="24.08984375" defaultRowHeight="15" customHeight="1" x14ac:dyDescent="0.35"/>
  <sheetData>
    <row r="1" spans="1:3" ht="15" customHeight="1" x14ac:dyDescent="0.35">
      <c r="A1" s="6" t="s">
        <v>5</v>
      </c>
      <c r="B1" s="17" t="s">
        <v>4</v>
      </c>
      <c r="C1" s="8" t="s">
        <v>96</v>
      </c>
    </row>
    <row r="2" spans="1:3" ht="15" customHeight="1" x14ac:dyDescent="0.35">
      <c r="A2" s="7" t="s">
        <v>110</v>
      </c>
      <c r="B2" s="18" t="s">
        <v>127</v>
      </c>
      <c r="C2" s="9" t="s">
        <v>95</v>
      </c>
    </row>
    <row r="3" spans="1:3" ht="15" customHeight="1" x14ac:dyDescent="0.35">
      <c r="A3" s="7" t="s">
        <v>109</v>
      </c>
      <c r="B3" s="18" t="s">
        <v>7</v>
      </c>
      <c r="C3" s="9" t="s">
        <v>95</v>
      </c>
    </row>
    <row r="4" spans="1:3" ht="15" customHeight="1" x14ac:dyDescent="0.35">
      <c r="A4" s="7" t="s">
        <v>111</v>
      </c>
      <c r="B4" s="18" t="s">
        <v>8</v>
      </c>
      <c r="C4" s="9" t="s">
        <v>95</v>
      </c>
    </row>
    <row r="5" spans="1:3" ht="15" customHeight="1" x14ac:dyDescent="0.35">
      <c r="A5" s="7" t="s">
        <v>108</v>
      </c>
      <c r="B5" s="18" t="s">
        <v>126</v>
      </c>
      <c r="C5" s="9" t="s">
        <v>95</v>
      </c>
    </row>
    <row r="6" spans="1:3" ht="15" customHeight="1" x14ac:dyDescent="0.35">
      <c r="A6" s="7" t="s">
        <v>112</v>
      </c>
      <c r="B6" s="18" t="s">
        <v>9</v>
      </c>
      <c r="C6" s="9" t="s">
        <v>95</v>
      </c>
    </row>
    <row r="7" spans="1:3" ht="15" customHeight="1" x14ac:dyDescent="0.35">
      <c r="A7" s="7" t="s">
        <v>113</v>
      </c>
      <c r="B7" s="18" t="s">
        <v>10</v>
      </c>
      <c r="C7" s="9" t="s">
        <v>95</v>
      </c>
    </row>
    <row r="8" spans="1:3" ht="15" customHeight="1" x14ac:dyDescent="0.35">
      <c r="A8" s="7" t="s">
        <v>125</v>
      </c>
      <c r="B8" s="18" t="s">
        <v>177</v>
      </c>
      <c r="C8" s="9" t="s">
        <v>95</v>
      </c>
    </row>
    <row r="9" spans="1:3" ht="15" customHeight="1" x14ac:dyDescent="0.35">
      <c r="A9" s="7" t="s">
        <v>114</v>
      </c>
      <c r="B9" s="18" t="s">
        <v>11</v>
      </c>
      <c r="C9" s="9" t="s">
        <v>95</v>
      </c>
    </row>
    <row r="10" spans="1:3" ht="15" customHeight="1" x14ac:dyDescent="0.35">
      <c r="A10" s="7" t="s">
        <v>115</v>
      </c>
      <c r="B10" s="18" t="s">
        <v>169</v>
      </c>
      <c r="C10" s="9" t="s">
        <v>95</v>
      </c>
    </row>
    <row r="11" spans="1:3" ht="15" customHeight="1" x14ac:dyDescent="0.35">
      <c r="A11" s="47" t="s">
        <v>116</v>
      </c>
      <c r="B11" s="48" t="s">
        <v>18</v>
      </c>
      <c r="C11" s="49" t="s">
        <v>95</v>
      </c>
    </row>
    <row r="12" spans="1:3" ht="15" customHeight="1" x14ac:dyDescent="0.35">
      <c r="A12" s="47" t="s">
        <v>117</v>
      </c>
      <c r="B12" s="48" t="s">
        <v>19</v>
      </c>
      <c r="C12" s="49" t="s">
        <v>95</v>
      </c>
    </row>
    <row r="13" spans="1:3" ht="15" customHeight="1" x14ac:dyDescent="0.35">
      <c r="A13" s="47" t="s">
        <v>118</v>
      </c>
      <c r="B13" s="48" t="s">
        <v>20</v>
      </c>
      <c r="C13" s="49" t="s">
        <v>95</v>
      </c>
    </row>
    <row r="14" spans="1:3" ht="15" customHeight="1" x14ac:dyDescent="0.35">
      <c r="A14" s="47" t="s">
        <v>119</v>
      </c>
      <c r="B14" s="48" t="s">
        <v>21</v>
      </c>
      <c r="C14" s="49" t="s">
        <v>95</v>
      </c>
    </row>
    <row r="15" spans="1:3" ht="15" customHeight="1" x14ac:dyDescent="0.35">
      <c r="A15" s="47" t="s">
        <v>120</v>
      </c>
      <c r="B15" s="48" t="s">
        <v>28</v>
      </c>
      <c r="C15" s="49" t="s">
        <v>95</v>
      </c>
    </row>
    <row r="16" spans="1:3" ht="15" customHeight="1" x14ac:dyDescent="0.35">
      <c r="A16" s="47" t="s">
        <v>121</v>
      </c>
      <c r="B16" s="48" t="s">
        <v>29</v>
      </c>
      <c r="C16" s="49" t="s">
        <v>95</v>
      </c>
    </row>
    <row r="17" spans="1:3" ht="15" customHeight="1" x14ac:dyDescent="0.35">
      <c r="A17" s="47" t="s">
        <v>122</v>
      </c>
      <c r="B17" s="48" t="s">
        <v>6</v>
      </c>
      <c r="C17" s="49" t="s">
        <v>95</v>
      </c>
    </row>
    <row r="18" spans="1:3" ht="15" customHeight="1" x14ac:dyDescent="0.35">
      <c r="A18" s="47" t="s">
        <v>123</v>
      </c>
      <c r="B18" s="48" t="s">
        <v>26</v>
      </c>
      <c r="C18" s="49" t="s">
        <v>95</v>
      </c>
    </row>
    <row r="19" spans="1:3" ht="15" customHeight="1" x14ac:dyDescent="0.35">
      <c r="A19" s="47" t="s">
        <v>124</v>
      </c>
      <c r="B19" s="48" t="s">
        <v>27</v>
      </c>
      <c r="C19" s="49" t="s">
        <v>95</v>
      </c>
    </row>
    <row r="20" spans="1:3" ht="15" customHeight="1" x14ac:dyDescent="0.35">
      <c r="A20" s="7" t="s">
        <v>104</v>
      </c>
      <c r="B20" s="18" t="s">
        <v>30</v>
      </c>
      <c r="C20" s="9" t="s">
        <v>95</v>
      </c>
    </row>
    <row r="21" spans="1:3" ht="15" customHeight="1" x14ac:dyDescent="0.35">
      <c r="A21" s="7" t="s">
        <v>105</v>
      </c>
      <c r="B21" s="18" t="s">
        <v>31</v>
      </c>
      <c r="C21" s="9" t="s">
        <v>95</v>
      </c>
    </row>
    <row r="22" spans="1:3" ht="15" customHeight="1" x14ac:dyDescent="0.35">
      <c r="A22" s="7" t="s">
        <v>154</v>
      </c>
      <c r="B22" s="18" t="s">
        <v>99</v>
      </c>
      <c r="C22" s="9" t="s">
        <v>95</v>
      </c>
    </row>
    <row r="23" spans="1:3" ht="15" customHeight="1" x14ac:dyDescent="0.35">
      <c r="A23" s="7" t="s">
        <v>155</v>
      </c>
      <c r="B23" s="18" t="s">
        <v>100</v>
      </c>
      <c r="C23" s="9" t="s">
        <v>95</v>
      </c>
    </row>
    <row r="24" spans="1:3" ht="15" customHeight="1" x14ac:dyDescent="0.35">
      <c r="A24" s="7" t="s">
        <v>156</v>
      </c>
      <c r="B24" s="18" t="s">
        <v>98</v>
      </c>
      <c r="C24" s="9" t="s">
        <v>95</v>
      </c>
    </row>
    <row r="25" spans="1:3" ht="15" customHeight="1" x14ac:dyDescent="0.35">
      <c r="A25" s="7" t="s">
        <v>157</v>
      </c>
      <c r="B25" s="18" t="s">
        <v>101</v>
      </c>
      <c r="C25" s="9" t="s">
        <v>95</v>
      </c>
    </row>
    <row r="26" spans="1:3" ht="15" customHeight="1" x14ac:dyDescent="0.35">
      <c r="A26" s="7" t="s">
        <v>158</v>
      </c>
      <c r="B26" s="18" t="s">
        <v>102</v>
      </c>
      <c r="C26" s="9" t="s">
        <v>95</v>
      </c>
    </row>
    <row r="27" spans="1:3" ht="15" customHeight="1" x14ac:dyDescent="0.35">
      <c r="A27" s="7" t="s">
        <v>159</v>
      </c>
      <c r="B27" s="18" t="s">
        <v>103</v>
      </c>
      <c r="C27" s="9" t="s">
        <v>95</v>
      </c>
    </row>
    <row r="28" spans="1:3" ht="15" customHeight="1" x14ac:dyDescent="0.35">
      <c r="A28" s="14" t="s">
        <v>171</v>
      </c>
      <c r="B28" s="19" t="s">
        <v>133</v>
      </c>
      <c r="C28" s="13" t="s">
        <v>87</v>
      </c>
    </row>
    <row r="29" spans="1:3" ht="15" customHeight="1" x14ac:dyDescent="0.35">
      <c r="A29" s="14" t="s">
        <v>172</v>
      </c>
      <c r="B29" s="19" t="s">
        <v>134</v>
      </c>
      <c r="C29" s="13" t="s">
        <v>87</v>
      </c>
    </row>
    <row r="30" spans="1:3" ht="15" customHeight="1" x14ac:dyDescent="0.35">
      <c r="A30" s="14" t="s">
        <v>173</v>
      </c>
      <c r="B30" s="19" t="s">
        <v>135</v>
      </c>
      <c r="C30" s="13" t="s">
        <v>87</v>
      </c>
    </row>
    <row r="31" spans="1:3" ht="15" customHeight="1" x14ac:dyDescent="0.35">
      <c r="A31" s="14" t="s">
        <v>174</v>
      </c>
      <c r="B31" s="19" t="s">
        <v>136</v>
      </c>
      <c r="C31" s="13" t="s">
        <v>87</v>
      </c>
    </row>
    <row r="32" spans="1:3" ht="15" customHeight="1" x14ac:dyDescent="0.35">
      <c r="A32" s="14" t="s">
        <v>175</v>
      </c>
      <c r="B32" s="19" t="s">
        <v>137</v>
      </c>
      <c r="C32" s="13" t="s">
        <v>87</v>
      </c>
    </row>
    <row r="33" spans="1:3" ht="15" customHeight="1" x14ac:dyDescent="0.35">
      <c r="A33" s="14" t="s">
        <v>176</v>
      </c>
      <c r="B33" s="19" t="s">
        <v>138</v>
      </c>
      <c r="C33" s="13" t="s">
        <v>87</v>
      </c>
    </row>
    <row r="34" spans="1:3" ht="15" customHeight="1" x14ac:dyDescent="0.35">
      <c r="A34" s="12" t="s">
        <v>89</v>
      </c>
      <c r="B34" s="20" t="s">
        <v>14</v>
      </c>
      <c r="C34" s="11" t="s">
        <v>88</v>
      </c>
    </row>
    <row r="35" spans="1:3" ht="15" customHeight="1" x14ac:dyDescent="0.35">
      <c r="A35" s="12" t="s">
        <v>160</v>
      </c>
      <c r="B35" s="20" t="s">
        <v>161</v>
      </c>
      <c r="C35" s="11" t="s">
        <v>88</v>
      </c>
    </row>
    <row r="36" spans="1:3" ht="15" customHeight="1" x14ac:dyDescent="0.35">
      <c r="A36" s="12" t="s">
        <v>90</v>
      </c>
      <c r="B36" s="20" t="s">
        <v>17</v>
      </c>
      <c r="C36" s="11" t="s">
        <v>88</v>
      </c>
    </row>
    <row r="37" spans="1:3" ht="15" customHeight="1" x14ac:dyDescent="0.35">
      <c r="A37" s="12" t="s">
        <v>91</v>
      </c>
      <c r="B37" s="20" t="s">
        <v>34</v>
      </c>
      <c r="C37" s="11" t="s">
        <v>88</v>
      </c>
    </row>
    <row r="38" spans="1:3" ht="15" customHeight="1" x14ac:dyDescent="0.35">
      <c r="A38" s="12" t="s">
        <v>163</v>
      </c>
      <c r="B38" s="20" t="s">
        <v>164</v>
      </c>
      <c r="C38" s="11" t="s">
        <v>88</v>
      </c>
    </row>
    <row r="39" spans="1:3" ht="15" customHeight="1" x14ac:dyDescent="0.35">
      <c r="A39" s="12" t="s">
        <v>165</v>
      </c>
      <c r="B39" s="20" t="s">
        <v>167</v>
      </c>
      <c r="C39" s="11" t="s">
        <v>88</v>
      </c>
    </row>
    <row r="40" spans="1:3" ht="15" customHeight="1" x14ac:dyDescent="0.35">
      <c r="A40" s="12" t="s">
        <v>166</v>
      </c>
      <c r="B40" s="20" t="s">
        <v>168</v>
      </c>
      <c r="C40" s="11" t="s">
        <v>88</v>
      </c>
    </row>
    <row r="41" spans="1:3" ht="15" customHeight="1" x14ac:dyDescent="0.35">
      <c r="A41" s="12" t="s">
        <v>92</v>
      </c>
      <c r="B41" s="20" t="s">
        <v>162</v>
      </c>
      <c r="C41" s="11" t="s">
        <v>88</v>
      </c>
    </row>
    <row r="42" spans="1:3" ht="15" customHeight="1" x14ac:dyDescent="0.35">
      <c r="A42" s="12" t="s">
        <v>170</v>
      </c>
      <c r="B42" s="20" t="s">
        <v>49</v>
      </c>
      <c r="C42" s="11" t="s">
        <v>88</v>
      </c>
    </row>
    <row r="43" spans="1:3" ht="15" customHeight="1" x14ac:dyDescent="0.35">
      <c r="A43" s="12" t="s">
        <v>93</v>
      </c>
      <c r="B43" s="20" t="s">
        <v>41</v>
      </c>
      <c r="C43" s="11" t="s">
        <v>88</v>
      </c>
    </row>
    <row r="44" spans="1:3" ht="15" customHeight="1" x14ac:dyDescent="0.35">
      <c r="A44" s="16" t="s">
        <v>94</v>
      </c>
      <c r="B44" s="21" t="s">
        <v>42</v>
      </c>
      <c r="C44" s="15" t="s">
        <v>57</v>
      </c>
    </row>
    <row r="45" spans="1:3" ht="15" customHeight="1" x14ac:dyDescent="0.35">
      <c r="A45" s="16" t="s">
        <v>44</v>
      </c>
      <c r="B45" s="21" t="s">
        <v>43</v>
      </c>
      <c r="C45" s="15" t="s">
        <v>57</v>
      </c>
    </row>
    <row r="46" spans="1:3" ht="15" customHeight="1" x14ac:dyDescent="0.35">
      <c r="A46" s="16" t="s">
        <v>48</v>
      </c>
      <c r="B46" s="21" t="s">
        <v>47</v>
      </c>
      <c r="C46" s="15" t="s">
        <v>57</v>
      </c>
    </row>
    <row r="47" spans="1:3" ht="15" customHeight="1" x14ac:dyDescent="0.35">
      <c r="A47" s="16" t="s">
        <v>46</v>
      </c>
      <c r="B47" s="21" t="s">
        <v>45</v>
      </c>
      <c r="C47" s="15" t="s">
        <v>57</v>
      </c>
    </row>
    <row r="48" spans="1:3" ht="15" customHeight="1" x14ac:dyDescent="0.35">
      <c r="A48" s="10" t="s">
        <v>13</v>
      </c>
      <c r="B48" s="22" t="s">
        <v>12</v>
      </c>
      <c r="C48" s="1" t="s">
        <v>97</v>
      </c>
    </row>
    <row r="49" spans="1:3" ht="15" customHeight="1" x14ac:dyDescent="0.35">
      <c r="A49" s="10" t="s">
        <v>16</v>
      </c>
      <c r="B49" s="22" t="s">
        <v>15</v>
      </c>
      <c r="C49" s="1" t="s">
        <v>97</v>
      </c>
    </row>
    <row r="50" spans="1:3" ht="15" customHeight="1" x14ac:dyDescent="0.35">
      <c r="A50" s="10" t="s">
        <v>23</v>
      </c>
      <c r="B50" s="22" t="s">
        <v>22</v>
      </c>
      <c r="C50" s="1" t="s">
        <v>97</v>
      </c>
    </row>
    <row r="51" spans="1:3" ht="15" customHeight="1" x14ac:dyDescent="0.35">
      <c r="A51" s="10" t="s">
        <v>25</v>
      </c>
      <c r="B51" s="22" t="s">
        <v>24</v>
      </c>
      <c r="C51" s="1" t="s">
        <v>97</v>
      </c>
    </row>
    <row r="52" spans="1:3" ht="15" customHeight="1" x14ac:dyDescent="0.35">
      <c r="A52" s="10" t="s">
        <v>33</v>
      </c>
      <c r="B52" s="22" t="s">
        <v>32</v>
      </c>
      <c r="C52" s="1" t="s">
        <v>97</v>
      </c>
    </row>
    <row r="53" spans="1:3" ht="15" customHeight="1" x14ac:dyDescent="0.35">
      <c r="A53" s="10" t="s">
        <v>36</v>
      </c>
      <c r="B53" s="22" t="s">
        <v>35</v>
      </c>
      <c r="C53" s="1" t="s">
        <v>97</v>
      </c>
    </row>
    <row r="54" spans="1:3" ht="15" customHeight="1" x14ac:dyDescent="0.35">
      <c r="A54" s="10" t="s">
        <v>38</v>
      </c>
      <c r="B54" s="22" t="s">
        <v>37</v>
      </c>
      <c r="C54" s="1" t="s">
        <v>97</v>
      </c>
    </row>
    <row r="55" spans="1:3" ht="15" customHeight="1" x14ac:dyDescent="0.35">
      <c r="A55" s="10" t="s">
        <v>51</v>
      </c>
      <c r="B55" s="22" t="s">
        <v>50</v>
      </c>
      <c r="C55" s="1" t="s">
        <v>97</v>
      </c>
    </row>
    <row r="56" spans="1:3" ht="15" customHeight="1" x14ac:dyDescent="0.35">
      <c r="A56" s="10" t="s">
        <v>40</v>
      </c>
      <c r="B56" s="22" t="s">
        <v>39</v>
      </c>
      <c r="C56" s="1" t="s">
        <v>97</v>
      </c>
    </row>
  </sheetData>
  <conditionalFormatting sqref="A1 C1">
    <cfRule type="duplicateValues" dxfId="5" priority="4"/>
  </conditionalFormatting>
  <conditionalFormatting sqref="A2:A12">
    <cfRule type="duplicateValues" dxfId="4" priority="22"/>
  </conditionalFormatting>
  <conditionalFormatting sqref="A21:A27">
    <cfRule type="duplicateValues" dxfId="3" priority="6"/>
  </conditionalFormatting>
  <conditionalFormatting sqref="B1:B56">
    <cfRule type="duplicateValues" dxfId="2" priority="27"/>
  </conditionalFormatting>
  <pageMargins left="0.7" right="0.7" top="0.75" bottom="0.75" header="0.3" footer="0.3"/>
  <pageSetup paperSize="9"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4DED-88AE-4051-A231-9F0D66C72EDD}">
  <dimension ref="A1:Q27"/>
  <sheetViews>
    <sheetView tabSelected="1" zoomScale="70" zoomScaleNormal="70" workbookViewId="0">
      <selection activeCell="A3" sqref="A3"/>
    </sheetView>
  </sheetViews>
  <sheetFormatPr defaultColWidth="0" defaultRowHeight="15" customHeight="1" zeroHeight="1" x14ac:dyDescent="0.35"/>
  <cols>
    <col min="1" max="1" width="33.1796875" style="23" customWidth="1"/>
    <col min="2" max="13" width="13.6328125" style="23" customWidth="1"/>
    <col min="14" max="14" width="13.6328125" customWidth="1"/>
    <col min="15" max="15" width="13.6328125" style="5" customWidth="1"/>
    <col min="16" max="17" width="0" hidden="1" customWidth="1"/>
    <col min="18" max="16384" width="13.6328125" hidden="1"/>
  </cols>
  <sheetData>
    <row r="1" spans="1:15" s="1" customFormat="1" ht="15" customHeight="1" x14ac:dyDescent="0.35">
      <c r="A1" s="2" t="s">
        <v>3</v>
      </c>
      <c r="B1" s="58"/>
      <c r="K1" s="57" t="s">
        <v>144</v>
      </c>
      <c r="L1" s="57" t="s">
        <v>145</v>
      </c>
      <c r="M1" s="57" t="s">
        <v>146</v>
      </c>
      <c r="N1" s="60">
        <f>SUM(M3:M27)*-1</f>
        <v>0</v>
      </c>
      <c r="O1" s="60"/>
    </row>
    <row r="2" spans="1:15" s="3" customFormat="1" ht="15" customHeight="1" x14ac:dyDescent="0.35">
      <c r="A2" s="3" t="s">
        <v>142</v>
      </c>
      <c r="B2" s="56">
        <v>1</v>
      </c>
      <c r="C2" s="56">
        <v>2</v>
      </c>
      <c r="D2" s="56">
        <v>3</v>
      </c>
      <c r="E2" s="56">
        <v>4</v>
      </c>
      <c r="F2" s="56">
        <v>5</v>
      </c>
      <c r="G2" s="56">
        <v>6</v>
      </c>
      <c r="H2" s="56">
        <v>7</v>
      </c>
      <c r="I2" s="56">
        <v>8</v>
      </c>
      <c r="J2" s="56">
        <v>9</v>
      </c>
      <c r="K2" s="56">
        <v>10</v>
      </c>
      <c r="L2" s="56">
        <v>11</v>
      </c>
      <c r="M2" s="55" t="s">
        <v>143</v>
      </c>
      <c r="O2" s="4"/>
    </row>
    <row r="3" spans="1:15" ht="15" customHeight="1" x14ac:dyDescent="0.35">
      <c r="N3" t="e">
        <f t="shared" ref="N3" si="0">B3/C3</f>
        <v>#DIV/0!</v>
      </c>
      <c r="O3" s="5" t="e">
        <f t="shared" ref="O3" si="1">IF((M3*-1)/N3=C3,C3,(M3*-1)/N3+1)</f>
        <v>#DIV/0!</v>
      </c>
    </row>
    <row r="4" spans="1:15" ht="15" customHeight="1" x14ac:dyDescent="0.35">
      <c r="N4" t="e">
        <f t="shared" ref="N4:N27" si="2">B4/C4</f>
        <v>#DIV/0!</v>
      </c>
      <c r="O4" s="5" t="e">
        <f t="shared" ref="O4:O27" si="3">IF((M4*-1)/N4=C4,C4,(M4*-1)/N4+1)</f>
        <v>#DIV/0!</v>
      </c>
    </row>
    <row r="5" spans="1:15" ht="15" customHeight="1" x14ac:dyDescent="0.35">
      <c r="N5" t="e">
        <f t="shared" si="2"/>
        <v>#DIV/0!</v>
      </c>
      <c r="O5" s="5" t="e">
        <f t="shared" si="3"/>
        <v>#DIV/0!</v>
      </c>
    </row>
    <row r="6" spans="1:15" ht="15" customHeight="1" x14ac:dyDescent="0.35">
      <c r="N6" t="e">
        <f t="shared" si="2"/>
        <v>#DIV/0!</v>
      </c>
      <c r="O6" s="5" t="e">
        <f t="shared" si="3"/>
        <v>#DIV/0!</v>
      </c>
    </row>
    <row r="7" spans="1:15" ht="15" customHeight="1" x14ac:dyDescent="0.35">
      <c r="N7" t="e">
        <f t="shared" si="2"/>
        <v>#DIV/0!</v>
      </c>
      <c r="O7" s="5" t="e">
        <f t="shared" si="3"/>
        <v>#DIV/0!</v>
      </c>
    </row>
    <row r="8" spans="1:15" ht="15" customHeight="1" x14ac:dyDescent="0.35">
      <c r="N8" t="e">
        <f t="shared" si="2"/>
        <v>#DIV/0!</v>
      </c>
      <c r="O8" s="5" t="e">
        <f t="shared" si="3"/>
        <v>#DIV/0!</v>
      </c>
    </row>
    <row r="9" spans="1:15" ht="15" customHeight="1" x14ac:dyDescent="0.35">
      <c r="N9" t="e">
        <f t="shared" si="2"/>
        <v>#DIV/0!</v>
      </c>
      <c r="O9" s="5" t="e">
        <f t="shared" si="3"/>
        <v>#DIV/0!</v>
      </c>
    </row>
    <row r="10" spans="1:15" ht="15" customHeight="1" x14ac:dyDescent="0.35">
      <c r="N10" t="e">
        <f t="shared" si="2"/>
        <v>#DIV/0!</v>
      </c>
      <c r="O10" s="5" t="e">
        <f t="shared" si="3"/>
        <v>#DIV/0!</v>
      </c>
    </row>
    <row r="11" spans="1:15" ht="15" customHeight="1" x14ac:dyDescent="0.35">
      <c r="N11" t="e">
        <f t="shared" si="2"/>
        <v>#DIV/0!</v>
      </c>
      <c r="O11" s="5" t="e">
        <f t="shared" si="3"/>
        <v>#DIV/0!</v>
      </c>
    </row>
    <row r="12" spans="1:15" ht="15" customHeight="1" x14ac:dyDescent="0.35">
      <c r="N12" t="e">
        <f t="shared" si="2"/>
        <v>#DIV/0!</v>
      </c>
      <c r="O12" s="5" t="e">
        <f t="shared" si="3"/>
        <v>#DIV/0!</v>
      </c>
    </row>
    <row r="13" spans="1:15" ht="15" customHeight="1" x14ac:dyDescent="0.35">
      <c r="N13" t="e">
        <f t="shared" si="2"/>
        <v>#DIV/0!</v>
      </c>
      <c r="O13" s="5" t="e">
        <f t="shared" si="3"/>
        <v>#DIV/0!</v>
      </c>
    </row>
    <row r="14" spans="1:15" ht="15" customHeight="1" x14ac:dyDescent="0.35">
      <c r="N14" t="e">
        <f t="shared" si="2"/>
        <v>#DIV/0!</v>
      </c>
      <c r="O14" s="5" t="e">
        <f t="shared" si="3"/>
        <v>#DIV/0!</v>
      </c>
    </row>
    <row r="15" spans="1:15" ht="15" customHeight="1" x14ac:dyDescent="0.35">
      <c r="N15" t="e">
        <f t="shared" si="2"/>
        <v>#DIV/0!</v>
      </c>
      <c r="O15" s="5" t="e">
        <f t="shared" si="3"/>
        <v>#DIV/0!</v>
      </c>
    </row>
    <row r="16" spans="1:15" ht="15" customHeight="1" x14ac:dyDescent="0.35">
      <c r="N16" t="e">
        <f t="shared" si="2"/>
        <v>#DIV/0!</v>
      </c>
      <c r="O16" s="5" t="e">
        <f t="shared" si="3"/>
        <v>#DIV/0!</v>
      </c>
    </row>
    <row r="17" spans="14:15" ht="15" customHeight="1" x14ac:dyDescent="0.35">
      <c r="N17" t="e">
        <f t="shared" si="2"/>
        <v>#DIV/0!</v>
      </c>
      <c r="O17" s="5" t="e">
        <f t="shared" si="3"/>
        <v>#DIV/0!</v>
      </c>
    </row>
    <row r="18" spans="14:15" ht="15" customHeight="1" x14ac:dyDescent="0.35">
      <c r="N18" t="e">
        <f t="shared" si="2"/>
        <v>#DIV/0!</v>
      </c>
      <c r="O18" s="5" t="e">
        <f t="shared" si="3"/>
        <v>#DIV/0!</v>
      </c>
    </row>
    <row r="19" spans="14:15" ht="15" customHeight="1" x14ac:dyDescent="0.35">
      <c r="N19" t="e">
        <f t="shared" si="2"/>
        <v>#DIV/0!</v>
      </c>
      <c r="O19" s="5" t="e">
        <f t="shared" si="3"/>
        <v>#DIV/0!</v>
      </c>
    </row>
    <row r="20" spans="14:15" ht="15" customHeight="1" x14ac:dyDescent="0.35">
      <c r="N20" t="e">
        <f t="shared" si="2"/>
        <v>#DIV/0!</v>
      </c>
      <c r="O20" s="5" t="e">
        <f t="shared" si="3"/>
        <v>#DIV/0!</v>
      </c>
    </row>
    <row r="21" spans="14:15" ht="15" customHeight="1" x14ac:dyDescent="0.35">
      <c r="N21" t="e">
        <f t="shared" si="2"/>
        <v>#DIV/0!</v>
      </c>
      <c r="O21" s="5" t="e">
        <f t="shared" si="3"/>
        <v>#DIV/0!</v>
      </c>
    </row>
    <row r="22" spans="14:15" ht="15" customHeight="1" x14ac:dyDescent="0.35">
      <c r="N22" t="e">
        <f t="shared" si="2"/>
        <v>#DIV/0!</v>
      </c>
      <c r="O22" s="5" t="e">
        <f t="shared" si="3"/>
        <v>#DIV/0!</v>
      </c>
    </row>
    <row r="23" spans="14:15" ht="15" customHeight="1" x14ac:dyDescent="0.35">
      <c r="N23" t="e">
        <f t="shared" si="2"/>
        <v>#DIV/0!</v>
      </c>
      <c r="O23" s="5" t="e">
        <f t="shared" si="3"/>
        <v>#DIV/0!</v>
      </c>
    </row>
    <row r="24" spans="14:15" ht="15" customHeight="1" x14ac:dyDescent="0.35">
      <c r="N24" t="e">
        <f t="shared" si="2"/>
        <v>#DIV/0!</v>
      </c>
      <c r="O24" s="5" t="e">
        <f t="shared" si="3"/>
        <v>#DIV/0!</v>
      </c>
    </row>
    <row r="25" spans="14:15" ht="15" customHeight="1" x14ac:dyDescent="0.35">
      <c r="N25" t="e">
        <f t="shared" si="2"/>
        <v>#DIV/0!</v>
      </c>
      <c r="O25" s="5" t="e">
        <f t="shared" si="3"/>
        <v>#DIV/0!</v>
      </c>
    </row>
    <row r="26" spans="14:15" ht="15" customHeight="1" x14ac:dyDescent="0.35">
      <c r="N26" t="e">
        <f t="shared" si="2"/>
        <v>#DIV/0!</v>
      </c>
      <c r="O26" s="5" t="e">
        <f t="shared" si="3"/>
        <v>#DIV/0!</v>
      </c>
    </row>
    <row r="27" spans="14:15" ht="15" customHeight="1" x14ac:dyDescent="0.35">
      <c r="N27" t="e">
        <f t="shared" si="2"/>
        <v>#DIV/0!</v>
      </c>
      <c r="O27" s="5" t="e">
        <f t="shared" si="3"/>
        <v>#DIV/0!</v>
      </c>
    </row>
  </sheetData>
  <mergeCells count="1">
    <mergeCell ref="N1:O1"/>
  </mergeCells>
  <conditionalFormatting sqref="N1:O1">
    <cfRule type="cellIs" dxfId="1" priority="1" operator="greaterThan">
      <formula>9744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CD3E-7938-4082-94C8-A0DF6878EB29}">
  <dimension ref="A1:N34"/>
  <sheetViews>
    <sheetView showGridLines="0" zoomScale="85" zoomScaleNormal="85" zoomScaleSheetLayoutView="115" workbookViewId="0">
      <selection activeCell="C4" sqref="C4"/>
    </sheetView>
  </sheetViews>
  <sheetFormatPr defaultColWidth="8.6328125" defaultRowHeight="15" customHeight="1" x14ac:dyDescent="0.35"/>
  <cols>
    <col min="1" max="1" width="13.7265625" style="30" bestFit="1" customWidth="1"/>
    <col min="2" max="2" width="8.6328125" style="30" customWidth="1"/>
    <col min="3" max="3" width="16.6328125" style="30" customWidth="1"/>
    <col min="4" max="5" width="9.6328125" style="30" customWidth="1"/>
    <col min="6" max="6" width="8.6328125" customWidth="1"/>
    <col min="7" max="14" width="8.6328125" hidden="1" customWidth="1"/>
    <col min="15" max="15" width="8.6328125" customWidth="1"/>
  </cols>
  <sheetData>
    <row r="1" spans="1:14" ht="15" customHeight="1" x14ac:dyDescent="0.35">
      <c r="A1" s="28" t="s">
        <v>60</v>
      </c>
      <c r="B1" s="28"/>
      <c r="C1" s="61" t="str">
        <f>"- REQUISIÇÃO DE MOVIMENTAÇÃO -"</f>
        <v>- REQUISIÇÃO DE MOVIMENTAÇÃO -</v>
      </c>
      <c r="D1" s="62"/>
      <c r="E1" s="63"/>
    </row>
    <row r="2" spans="1:14" ht="15" customHeight="1" thickBot="1" x14ac:dyDescent="0.4">
      <c r="A2" s="29"/>
      <c r="B2" s="29"/>
    </row>
    <row r="3" spans="1:14" ht="15" customHeight="1" thickBot="1" x14ac:dyDescent="0.4">
      <c r="A3" s="31" t="s">
        <v>57</v>
      </c>
      <c r="B3" s="32" t="s">
        <v>59</v>
      </c>
      <c r="C3" s="33" t="s">
        <v>57</v>
      </c>
      <c r="D3" s="34" t="s">
        <v>58</v>
      </c>
      <c r="E3" s="35" t="s">
        <v>59</v>
      </c>
      <c r="G3" s="36" t="s">
        <v>52</v>
      </c>
      <c r="H3" s="36" t="s">
        <v>86</v>
      </c>
      <c r="I3" s="36" t="s">
        <v>53</v>
      </c>
      <c r="J3" s="36" t="s">
        <v>86</v>
      </c>
      <c r="K3" t="s">
        <v>54</v>
      </c>
      <c r="L3" s="36" t="s">
        <v>86</v>
      </c>
      <c r="M3" t="s">
        <v>55</v>
      </c>
      <c r="N3" s="36" t="s">
        <v>86</v>
      </c>
    </row>
    <row r="4" spans="1:14" ht="15" customHeight="1" x14ac:dyDescent="0.35">
      <c r="A4" s="37" t="s">
        <v>52</v>
      </c>
      <c r="B4" s="24"/>
      <c r="C4" s="38" t="s">
        <v>52</v>
      </c>
      <c r="D4" s="38" t="str">
        <f>IF(E4&gt;1,'---'!B44,"")</f>
        <v/>
      </c>
      <c r="E4" s="25">
        <f>IF(SUM(H:H)-B4&lt;=0,0,SUM(H:H)-B4)</f>
        <v>0</v>
      </c>
      <c r="G4" t="s">
        <v>64</v>
      </c>
      <c r="H4">
        <f>SUMIF('---&gt; COLE A MACRO AQUI'!$K:$K,ANÁLISE!G4,'---&gt; COLE A MACRO AQUI'!$O:$O)</f>
        <v>0</v>
      </c>
      <c r="I4" s="39" t="s">
        <v>61</v>
      </c>
      <c r="J4">
        <f>SUMIF('---&gt; COLE A MACRO AQUI'!$K:$K,ANÁLISE!I4,'---&gt; COLE A MACRO AQUI'!$O:$O)</f>
        <v>0</v>
      </c>
      <c r="K4" t="s">
        <v>1</v>
      </c>
      <c r="L4">
        <f>SUMIF('---&gt; COLE A MACRO AQUI'!$K:$K,ANÁLISE!K4,'---&gt; COLE A MACRO AQUI'!$O:$O)</f>
        <v>0</v>
      </c>
      <c r="M4" t="s">
        <v>85</v>
      </c>
      <c r="N4">
        <f>SUMIF('---&gt; COLE A MACRO AQUI'!$K:$K,ANÁLISE!M4,'---&gt; COLE A MACRO AQUI'!$O:$O)</f>
        <v>0</v>
      </c>
    </row>
    <row r="5" spans="1:14" ht="15" customHeight="1" x14ac:dyDescent="0.35">
      <c r="A5" s="37" t="s">
        <v>53</v>
      </c>
      <c r="B5" s="24"/>
      <c r="C5" s="43" t="s">
        <v>53</v>
      </c>
      <c r="D5" s="38" t="str">
        <f>IF(E5&gt;1,'---'!B45,"")</f>
        <v/>
      </c>
      <c r="E5" s="26">
        <f>IF(SUM(J:J)-B5&lt;=0,0,SUM(J:J)-B5)</f>
        <v>0</v>
      </c>
      <c r="G5" t="s">
        <v>0</v>
      </c>
      <c r="H5">
        <f>SUMIF('---&gt; COLE A MACRO AQUI'!$K:$K,ANÁLISE!G5,'---&gt; COLE A MACRO AQUI'!$O:$O)</f>
        <v>0</v>
      </c>
      <c r="I5" t="s">
        <v>62</v>
      </c>
      <c r="J5">
        <f>SUMIF('---&gt; COLE A MACRO AQUI'!$K:$K,ANÁLISE!I5,'---&gt; COLE A MACRO AQUI'!$O:$O)</f>
        <v>0</v>
      </c>
    </row>
    <row r="6" spans="1:14" ht="15" customHeight="1" x14ac:dyDescent="0.35">
      <c r="A6" s="37" t="s">
        <v>54</v>
      </c>
      <c r="B6" s="24"/>
      <c r="C6" s="43" t="s">
        <v>54</v>
      </c>
      <c r="D6" s="38" t="str">
        <f>IF(E6&gt;1,'---'!B46,"")</f>
        <v/>
      </c>
      <c r="E6" s="26">
        <f>IF(SUM(L:L)-B6&lt;=0,0,SUM(L:L)-B6)</f>
        <v>0</v>
      </c>
      <c r="G6" t="s">
        <v>65</v>
      </c>
      <c r="H6">
        <f>SUMIF('---&gt; COLE A MACRO AQUI'!$K:$K,ANÁLISE!G6,'---&gt; COLE A MACRO AQUI'!$O:$O)</f>
        <v>0</v>
      </c>
      <c r="I6" t="s">
        <v>63</v>
      </c>
      <c r="J6">
        <f>SUMIF('---&gt; COLE A MACRO AQUI'!$K:$K,ANÁLISE!I6,'---&gt; COLE A MACRO AQUI'!$O:$O)</f>
        <v>0</v>
      </c>
    </row>
    <row r="7" spans="1:14" ht="15" customHeight="1" x14ac:dyDescent="0.35">
      <c r="A7" s="37" t="s">
        <v>55</v>
      </c>
      <c r="B7" s="24"/>
      <c r="C7" s="43" t="s">
        <v>55</v>
      </c>
      <c r="D7" s="38" t="str">
        <f>IF(E7&gt;1,'---'!B47,"")</f>
        <v/>
      </c>
      <c r="E7" s="26">
        <f>IF(SUM(N:N)-B7&lt;=0,0,SUM(N:N)-B7)</f>
        <v>0</v>
      </c>
      <c r="G7" t="s">
        <v>66</v>
      </c>
      <c r="H7">
        <f>SUMIF('---&gt; COLE A MACRO AQUI'!$K:$K,ANÁLISE!G7,'---&gt; COLE A MACRO AQUI'!$O:$O)</f>
        <v>0</v>
      </c>
    </row>
    <row r="8" spans="1:14" ht="15" customHeight="1" x14ac:dyDescent="0.35">
      <c r="A8" s="37"/>
      <c r="B8" s="24"/>
      <c r="C8" s="46"/>
      <c r="D8" s="40"/>
      <c r="E8" s="27"/>
      <c r="G8" t="s">
        <v>67</v>
      </c>
      <c r="H8">
        <f>SUMIF('---&gt; COLE A MACRO AQUI'!$K:$K,ANÁLISE!G8,'---&gt; COLE A MACRO AQUI'!$O:$O)</f>
        <v>0</v>
      </c>
    </row>
    <row r="9" spans="1:14" ht="15" customHeight="1" thickBot="1" x14ac:dyDescent="0.4">
      <c r="A9" s="29"/>
      <c r="B9" s="29"/>
      <c r="G9" t="s">
        <v>68</v>
      </c>
      <c r="H9">
        <f>SUMIF('---&gt; COLE A MACRO AQUI'!$K:$K,ANÁLISE!G9,'---&gt; COLE A MACRO AQUI'!$O:$O)</f>
        <v>0</v>
      </c>
    </row>
    <row r="10" spans="1:14" ht="15" customHeight="1" thickBot="1" x14ac:dyDescent="0.4">
      <c r="A10" s="29"/>
      <c r="B10" s="29"/>
      <c r="C10" s="33" t="s">
        <v>56</v>
      </c>
      <c r="D10" s="34" t="s">
        <v>58</v>
      </c>
      <c r="E10" s="35" t="s">
        <v>59</v>
      </c>
      <c r="G10" t="s">
        <v>69</v>
      </c>
      <c r="H10">
        <f>SUMIF('---&gt; COLE A MACRO AQUI'!$K:$K,ANÁLISE!G10,'---&gt; COLE A MACRO AQUI'!$O:$O)</f>
        <v>0</v>
      </c>
    </row>
    <row r="11" spans="1:14" ht="15" customHeight="1" x14ac:dyDescent="0.35">
      <c r="A11" s="41"/>
      <c r="B11" s="42"/>
      <c r="C11" s="46"/>
      <c r="D11" s="43" t="e">
        <f>VLOOKUP(C11,SAP[#All],2,FALSE)</f>
        <v>#N/A</v>
      </c>
      <c r="E11" s="27"/>
      <c r="G11" t="s">
        <v>70</v>
      </c>
      <c r="H11">
        <f>SUMIF('---&gt; COLE A MACRO AQUI'!$K:$K,ANÁLISE!G11,'---&gt; COLE A MACRO AQUI'!$O:$O)</f>
        <v>0</v>
      </c>
    </row>
    <row r="12" spans="1:14" ht="15" customHeight="1" x14ac:dyDescent="0.35">
      <c r="A12" s="44"/>
      <c r="B12" s="44"/>
      <c r="C12" s="46"/>
      <c r="D12" s="43" t="e">
        <f>VLOOKUP(C12,SAP[#All],2,FALSE)</f>
        <v>#N/A</v>
      </c>
      <c r="E12" s="27"/>
      <c r="G12" t="s">
        <v>71</v>
      </c>
      <c r="H12">
        <f>SUMIF('---&gt; COLE A MACRO AQUI'!$K:$K,ANÁLISE!G12,'---&gt; COLE A MACRO AQUI'!$O:$O)</f>
        <v>0</v>
      </c>
    </row>
    <row r="13" spans="1:14" ht="15" customHeight="1" x14ac:dyDescent="0.35">
      <c r="A13" s="44"/>
      <c r="B13" s="44"/>
      <c r="C13" s="46"/>
      <c r="D13" s="43" t="e">
        <f>VLOOKUP(C13,SAP[#All],2,FALSE)</f>
        <v>#N/A</v>
      </c>
      <c r="E13" s="27"/>
      <c r="G13" t="s">
        <v>72</v>
      </c>
      <c r="H13">
        <f>SUMIF('---&gt; COLE A MACRO AQUI'!$K:$K,ANÁLISE!G13,'---&gt; COLE A MACRO AQUI'!$O:$O)</f>
        <v>0</v>
      </c>
    </row>
    <row r="14" spans="1:14" ht="15" customHeight="1" x14ac:dyDescent="0.35">
      <c r="A14" s="44"/>
      <c r="B14" s="44"/>
      <c r="C14" s="46"/>
      <c r="D14" s="43" t="e">
        <f>VLOOKUP(C14,SAP[#All],2,FALSE)</f>
        <v>#N/A</v>
      </c>
      <c r="E14" s="27"/>
      <c r="G14" t="s">
        <v>73</v>
      </c>
      <c r="H14">
        <f>SUMIF('---&gt; COLE A MACRO AQUI'!$K:$K,ANÁLISE!G14,'---&gt; COLE A MACRO AQUI'!$O:$O)</f>
        <v>0</v>
      </c>
    </row>
    <row r="15" spans="1:14" ht="15" customHeight="1" x14ac:dyDescent="0.35">
      <c r="A15" s="44"/>
      <c r="B15" s="44"/>
      <c r="C15" s="46"/>
      <c r="D15" s="43" t="e">
        <f>VLOOKUP(C15,SAP[#All],2,FALSE)</f>
        <v>#N/A</v>
      </c>
      <c r="E15" s="27"/>
      <c r="G15" t="s">
        <v>74</v>
      </c>
      <c r="H15">
        <f>SUMIF('---&gt; COLE A MACRO AQUI'!$K:$K,ANÁLISE!G15,'---&gt; COLE A MACRO AQUI'!$O:$O)</f>
        <v>0</v>
      </c>
    </row>
    <row r="16" spans="1:14" ht="15" customHeight="1" thickBot="1" x14ac:dyDescent="0.4">
      <c r="A16" s="44"/>
      <c r="B16" s="44"/>
      <c r="D16" s="45"/>
      <c r="G16" t="s">
        <v>75</v>
      </c>
      <c r="H16">
        <f>SUMIF('---&gt; COLE A MACRO AQUI'!$K:$K,ANÁLISE!G16,'---&gt; COLE A MACRO AQUI'!$O:$O)</f>
        <v>0</v>
      </c>
    </row>
    <row r="17" spans="1:8" ht="15" customHeight="1" thickBot="1" x14ac:dyDescent="0.4">
      <c r="A17" s="44"/>
      <c r="B17" s="44"/>
      <c r="C17" s="33" t="s">
        <v>139</v>
      </c>
      <c r="D17" s="34" t="s">
        <v>58</v>
      </c>
      <c r="E17" s="35" t="s">
        <v>59</v>
      </c>
      <c r="G17" t="s">
        <v>76</v>
      </c>
      <c r="H17">
        <f>SUMIF('---&gt; COLE A MACRO AQUI'!$K:$K,ANÁLISE!G17,'---&gt; COLE A MACRO AQUI'!$O:$O)</f>
        <v>0</v>
      </c>
    </row>
    <row r="18" spans="1:8" ht="15" customHeight="1" x14ac:dyDescent="0.35">
      <c r="A18" s="44"/>
      <c r="B18" s="44"/>
      <c r="C18" s="46"/>
      <c r="D18" s="43" t="e">
        <f>VLOOKUP(C18,SAP[#All],2,FALSE)</f>
        <v>#N/A</v>
      </c>
      <c r="E18" s="27"/>
      <c r="G18" t="s">
        <v>2</v>
      </c>
      <c r="H18">
        <f>SUMIF('---&gt; COLE A MACRO AQUI'!$K:$K,ANÁLISE!G18,'---&gt; COLE A MACRO AQUI'!$O:$O)</f>
        <v>0</v>
      </c>
    </row>
    <row r="19" spans="1:8" ht="15" customHeight="1" x14ac:dyDescent="0.35">
      <c r="A19" s="44"/>
      <c r="B19" s="44"/>
      <c r="C19" s="46"/>
      <c r="D19" s="43" t="e">
        <f>VLOOKUP(C19,SAP[#All],2,FALSE)</f>
        <v>#N/A</v>
      </c>
      <c r="E19" s="27"/>
      <c r="G19" t="s">
        <v>77</v>
      </c>
      <c r="H19">
        <f>SUMIF('---&gt; COLE A MACRO AQUI'!$K:$K,ANÁLISE!G19,'---&gt; COLE A MACRO AQUI'!$O:$O)</f>
        <v>0</v>
      </c>
    </row>
    <row r="20" spans="1:8" ht="15" customHeight="1" x14ac:dyDescent="0.35">
      <c r="A20" s="44"/>
      <c r="B20" s="44"/>
      <c r="C20" s="46"/>
      <c r="D20" s="43" t="e">
        <f>VLOOKUP(C20,SAP[#All],2,FALSE)</f>
        <v>#N/A</v>
      </c>
      <c r="E20" s="27"/>
      <c r="G20" t="s">
        <v>78</v>
      </c>
      <c r="H20">
        <f>SUMIF('---&gt; COLE A MACRO AQUI'!$K:$K,ANÁLISE!G20,'---&gt; COLE A MACRO AQUI'!$O:$O)</f>
        <v>0</v>
      </c>
    </row>
    <row r="21" spans="1:8" ht="15" customHeight="1" x14ac:dyDescent="0.35">
      <c r="A21" s="44"/>
      <c r="B21" s="44"/>
      <c r="C21" s="46"/>
      <c r="D21" s="43" t="e">
        <f>VLOOKUP(C21,SAP[#All],2,FALSE)</f>
        <v>#N/A</v>
      </c>
      <c r="E21" s="27"/>
      <c r="G21" t="s">
        <v>79</v>
      </c>
      <c r="H21">
        <f>SUMIF('---&gt; COLE A MACRO AQUI'!$K:$K,ANÁLISE!G21,'---&gt; COLE A MACRO AQUI'!$O:$O)</f>
        <v>0</v>
      </c>
    </row>
    <row r="22" spans="1:8" ht="15" customHeight="1" x14ac:dyDescent="0.35">
      <c r="A22" s="44"/>
      <c r="B22" s="44"/>
      <c r="C22" s="46"/>
      <c r="D22" s="43" t="e">
        <f>VLOOKUP(C22,SAP[#All],2,FALSE)</f>
        <v>#N/A</v>
      </c>
      <c r="E22" s="27"/>
      <c r="G22" t="s">
        <v>80</v>
      </c>
      <c r="H22">
        <f>SUMIF('---&gt; COLE A MACRO AQUI'!$K:$K,ANÁLISE!G22,'---&gt; COLE A MACRO AQUI'!$O:$O)</f>
        <v>0</v>
      </c>
    </row>
    <row r="23" spans="1:8" ht="15" customHeight="1" x14ac:dyDescent="0.35">
      <c r="G23" t="s">
        <v>81</v>
      </c>
      <c r="H23">
        <f>SUMIF('---&gt; COLE A MACRO AQUI'!$K:$K,ANÁLISE!G23,'---&gt; COLE A MACRO AQUI'!$O:$O)</f>
        <v>0</v>
      </c>
    </row>
    <row r="24" spans="1:8" ht="15" customHeight="1" x14ac:dyDescent="0.35">
      <c r="G24" t="s">
        <v>82</v>
      </c>
      <c r="H24">
        <f>SUMIF('---&gt; COLE A MACRO AQUI'!$K:$K,ANÁLISE!G24,'---&gt; COLE A MACRO AQUI'!$O:$O)</f>
        <v>0</v>
      </c>
    </row>
    <row r="25" spans="1:8" ht="15" customHeight="1" x14ac:dyDescent="0.35">
      <c r="G25" t="s">
        <v>83</v>
      </c>
      <c r="H25">
        <f>SUMIF('---&gt; COLE A MACRO AQUI'!$K:$K,ANÁLISE!G25,'---&gt; COLE A MACRO AQUI'!$O:$O)</f>
        <v>0</v>
      </c>
    </row>
    <row r="26" spans="1:8" ht="15" customHeight="1" x14ac:dyDescent="0.35">
      <c r="G26" t="s">
        <v>84</v>
      </c>
      <c r="H26">
        <f>SUMIF('---&gt; COLE A MACRO AQUI'!$K:$K,ANÁLISE!G26,'---&gt; COLE A MACRO AQUI'!$O:$O)</f>
        <v>0</v>
      </c>
    </row>
    <row r="27" spans="1:8" ht="15" customHeight="1" x14ac:dyDescent="0.35">
      <c r="G27" t="s">
        <v>106</v>
      </c>
      <c r="H27">
        <f>SUMIF('---&gt; COLE A MACRO AQUI'!$K:$K,ANÁLISE!G27,'---&gt; COLE A MACRO AQUI'!$O:$O)</f>
        <v>0</v>
      </c>
    </row>
    <row r="28" spans="1:8" ht="15" customHeight="1" x14ac:dyDescent="0.35">
      <c r="G28" t="s">
        <v>107</v>
      </c>
      <c r="H28">
        <f>SUMIF('---&gt; COLE A MACRO AQUI'!$K:$K,ANÁLISE!G28,'---&gt; COLE A MACRO AQUI'!$O:$O)</f>
        <v>0</v>
      </c>
    </row>
    <row r="29" spans="1:8" ht="15" customHeight="1" x14ac:dyDescent="0.35">
      <c r="G29" t="s">
        <v>148</v>
      </c>
      <c r="H29">
        <f>SUMIF('---&gt; COLE A MACRO AQUI'!$K:$K,ANÁLISE!G29,'---&gt; COLE A MACRO AQUI'!$O:$O)</f>
        <v>0</v>
      </c>
    </row>
    <row r="30" spans="1:8" ht="15" customHeight="1" x14ac:dyDescent="0.35">
      <c r="G30" t="s">
        <v>149</v>
      </c>
      <c r="H30">
        <f>SUMIF('---&gt; COLE A MACRO AQUI'!$K:$K,ANÁLISE!G30,'---&gt; COLE A MACRO AQUI'!$O:$O)</f>
        <v>0</v>
      </c>
    </row>
    <row r="31" spans="1:8" ht="15" customHeight="1" x14ac:dyDescent="0.35">
      <c r="G31" t="s">
        <v>150</v>
      </c>
      <c r="H31">
        <f>SUMIF('---&gt; COLE A MACRO AQUI'!$K:$K,ANÁLISE!G31,'---&gt; COLE A MACRO AQUI'!$O:$O)</f>
        <v>0</v>
      </c>
    </row>
    <row r="32" spans="1:8" ht="15" customHeight="1" x14ac:dyDescent="0.35">
      <c r="G32" t="s">
        <v>151</v>
      </c>
      <c r="H32">
        <f>SUMIF('---&gt; COLE A MACRO AQUI'!$K:$K,ANÁLISE!G32,'---&gt; COLE A MACRO AQUI'!$O:$O)</f>
        <v>0</v>
      </c>
    </row>
    <row r="33" spans="7:8" ht="15" customHeight="1" x14ac:dyDescent="0.35">
      <c r="G33" t="s">
        <v>152</v>
      </c>
      <c r="H33">
        <f>SUMIF('---&gt; COLE A MACRO AQUI'!$K:$K,ANÁLISE!G33,'---&gt; COLE A MACRO AQUI'!$O:$O)</f>
        <v>0</v>
      </c>
    </row>
    <row r="34" spans="7:8" ht="15" customHeight="1" x14ac:dyDescent="0.35">
      <c r="G34" t="s">
        <v>153</v>
      </c>
      <c r="H34">
        <f>SUMIF('---&gt; COLE A MACRO AQUI'!$K:$K,ANÁLISE!G34,'---&gt; COLE A MACRO AQUI'!$O:$O)</f>
        <v>0</v>
      </c>
    </row>
  </sheetData>
  <mergeCells count="1">
    <mergeCell ref="C1:E1"/>
  </mergeCells>
  <conditionalFormatting sqref="G1:G1048576">
    <cfRule type="duplicateValues" dxfId="0" priority="1"/>
  </conditionalFormatting>
  <printOptions horizontalCentered="1" verticalCentered="1"/>
  <pageMargins left="0.51181102362204722" right="0.51181102362204722" top="0.98425196850393704" bottom="0.39370078740157483" header="0.31496062992125984" footer="0.31496062992125984"/>
  <pageSetup paperSize="256" scale="98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9FED09-AFEC-4CBD-B645-A59F003C646D}">
          <x14:formula1>
            <xm:f>'---'!$A$2:$A$27</xm:f>
          </x14:formula1>
          <xm:sqref>C11:C15</xm:sqref>
        </x14:dataValidation>
        <x14:dataValidation type="list" allowBlank="1" showInputMessage="1" showErrorMessage="1" xr:uid="{671BF3F8-49FE-466C-9582-496C414B810E}">
          <x14:formula1>
            <xm:f>'---'!$A$28:$A$43</xm:f>
          </x14:formula1>
          <xm:sqref>C18:C22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DA8F-FD8F-42AD-9550-E27C246F5F82}">
  <sheetPr>
    <tabColor rgb="FFFFFF00"/>
  </sheetPr>
  <dimension ref="A1:I18"/>
  <sheetViews>
    <sheetView zoomScale="115" zoomScaleNormal="115" workbookViewId="0">
      <selection activeCell="F4" sqref="F4"/>
    </sheetView>
  </sheetViews>
  <sheetFormatPr defaultColWidth="12.6328125" defaultRowHeight="14.5" x14ac:dyDescent="0.35"/>
  <cols>
    <col min="1" max="2" width="12.6328125" style="52"/>
    <col min="3" max="6" width="12.6328125" style="30"/>
    <col min="7" max="7" width="29.7265625" style="30" bestFit="1" customWidth="1"/>
    <col min="8" max="16384" width="12.6328125" style="30"/>
  </cols>
  <sheetData>
    <row r="1" spans="1:9" x14ac:dyDescent="0.35">
      <c r="A1" s="52" t="s">
        <v>130</v>
      </c>
      <c r="B1" s="52" t="s">
        <v>129</v>
      </c>
      <c r="C1" s="51"/>
      <c r="D1" s="50">
        <v>172</v>
      </c>
      <c r="E1" s="50">
        <v>0.45500000000000002</v>
      </c>
    </row>
    <row r="2" spans="1:9" x14ac:dyDescent="0.35">
      <c r="A2" s="52" t="s">
        <v>147</v>
      </c>
      <c r="C2" s="51"/>
      <c r="D2" s="59">
        <f>E2*D1/E1</f>
        <v>35.912087912087912</v>
      </c>
      <c r="E2" s="50">
        <v>9.5000000000000001E-2</v>
      </c>
    </row>
    <row r="3" spans="1:9" x14ac:dyDescent="0.35">
      <c r="A3" s="52" t="s">
        <v>128</v>
      </c>
      <c r="B3" s="52">
        <v>1.3049999999999999</v>
      </c>
      <c r="C3" s="51"/>
      <c r="D3" s="50"/>
      <c r="E3" s="50"/>
    </row>
    <row r="4" spans="1:9" x14ac:dyDescent="0.35">
      <c r="A4" s="52" t="s">
        <v>141</v>
      </c>
      <c r="B4" s="52">
        <v>1.345</v>
      </c>
      <c r="C4" s="51"/>
    </row>
    <row r="5" spans="1:9" x14ac:dyDescent="0.35">
      <c r="A5" s="52" t="s">
        <v>140</v>
      </c>
      <c r="B5" s="52">
        <v>2.125</v>
      </c>
      <c r="C5" s="51"/>
      <c r="I5" s="53"/>
    </row>
    <row r="6" spans="1:9" x14ac:dyDescent="0.35">
      <c r="A6" s="52" t="s">
        <v>131</v>
      </c>
      <c r="B6" s="54">
        <v>1.31</v>
      </c>
      <c r="C6" s="51"/>
      <c r="I6" s="53"/>
    </row>
    <row r="7" spans="1:9" x14ac:dyDescent="0.35">
      <c r="A7" s="52" t="s">
        <v>132</v>
      </c>
      <c r="B7" s="54">
        <v>2</v>
      </c>
      <c r="C7" s="51"/>
    </row>
    <row r="8" spans="1:9" x14ac:dyDescent="0.35">
      <c r="C8" s="51"/>
    </row>
    <row r="9" spans="1:9" x14ac:dyDescent="0.35">
      <c r="C9" s="51"/>
    </row>
    <row r="10" spans="1:9" x14ac:dyDescent="0.35">
      <c r="C10" s="51"/>
    </row>
    <row r="11" spans="1:9" x14ac:dyDescent="0.35">
      <c r="C11" s="51"/>
    </row>
    <row r="12" spans="1:9" x14ac:dyDescent="0.35">
      <c r="C12" s="51"/>
    </row>
    <row r="13" spans="1:9" x14ac:dyDescent="0.35">
      <c r="C13" s="51"/>
    </row>
    <row r="14" spans="1:9" x14ac:dyDescent="0.35">
      <c r="C14" s="51"/>
    </row>
    <row r="15" spans="1:9" x14ac:dyDescent="0.35">
      <c r="C15" s="51"/>
    </row>
    <row r="16" spans="1:9" x14ac:dyDescent="0.35">
      <c r="C16" s="51"/>
    </row>
    <row r="17" spans="3:3" x14ac:dyDescent="0.35">
      <c r="C17" s="51"/>
    </row>
    <row r="18" spans="3:3" x14ac:dyDescent="0.35">
      <c r="C18" s="5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---</vt:lpstr>
      <vt:lpstr>---&gt; COLE A MACRO AQUI</vt:lpstr>
      <vt:lpstr>ANÁLISE</vt:lpstr>
      <vt:lpstr>🪚  </vt:lpstr>
      <vt:lpstr>ANÁLISE!Area_de_impressao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Apontamento Produção</dc:creator>
  <cp:lastModifiedBy>Apontamento Petfive</cp:lastModifiedBy>
  <cp:lastPrinted>2024-05-23T19:18:22Z</cp:lastPrinted>
  <dcterms:created xsi:type="dcterms:W3CDTF">2024-01-17T23:13:55Z</dcterms:created>
  <dcterms:modified xsi:type="dcterms:W3CDTF">2024-08-19T20:03:07Z</dcterms:modified>
</cp:coreProperties>
</file>