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<sst xmlns="http://schemas.openxmlformats.org/spreadsheetml/2006/main" count="2063" uniqueCount="159">
  <si>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</si>
  <si>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</si>
  <si>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</si>
  <si>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</si>
  <si>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</si>
  <si>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</si>
  <si>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</si>
  <si>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</si>
  <si>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</si>
  <si>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</si>
  <si>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</si>
  <si>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</si>
  <si>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</si>
  <si>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</si>
  <si>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</si>
  <si>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</si>
  <si>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</si>
  <si>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</si>
  <si>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</si>
  <si>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</si>
  <si>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</si>
  <si>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</si>
  <si>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</si>
  <si>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</si>
  <si>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</si>
  <si>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</si>
  <si>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</si>
  <si>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</si>
  <si>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</si>
  <si>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</si>
  <si>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</si>
  <si>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</si>
  <si>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</si>
  <si>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</si>
  <si>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</si>
  <si>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</si>
  <si>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</si>
  <si>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</si>
  <si>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</si>
  <si>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</si>
  <si>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</si>
  <si>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</si>
  <si>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</si>
  <si>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</si>
  <si>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</si>
  <si>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</si>
  <si>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</si>
  <si>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</si>
  <si>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</si>
  <si>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</si>
  <si>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</si>
  <si>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</si>
  <si>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</si>
  <si>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</si>
  <si>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</si>
  <si>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</si>
  <si>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</si>
  <si>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</si>
  <si>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</si>
  <si>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</si>
  <si>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</si>
  <si>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</si>
  <si>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</si>
  <si>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</si>
  <si>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</si>
  <si>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</si>
  <si>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</si>
  <si>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</si>
  <si>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</si>
  <si>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</si>
  <si>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</si>
  <si>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</si>
  <si>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</si>
  <si>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</si>
  <si>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</si>
  <si>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</si>
  <si>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</si>
  <si>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</si>
  <si>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</si>
  <si>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</si>
  <si>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</si>
  <si>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</si>
  <si>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</si>
  <si>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</si>
  <si>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</si>
  <si>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</si>
  <si>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</si>
  <si>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</si>
  <si>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</si>
  <si>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</si>
  <si>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</si>
  <si>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</si>
  <si>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</si>
  <si>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</si>
  <si>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</si>
  <si>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</si>
  <si>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</si>
  <si>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</si>
  <si>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</si>
  <si>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</si>
  <si>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</si>
  <si>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</si>
  <si>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</si>
  <si>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</si>
  <si>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</si>
  <si>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</si>
  <si>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</si>
  <si>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</si>
  <si>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</si>
  <si>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</si>
  <si>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</si>
  <si>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</si>
  <si>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ESE</t>
  </si>
  <si>
    <t xml:space="preserve">VAR </t>
  </si>
  <si>
    <t xml:space="preserve">E</t>
  </si>
  <si>
    <t xml:space="preserve">Possible Rain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</si>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</sst>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7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292" activePane="bottomLeft" state="frozen"/>
      <selection pane="topLeft" activeCell="AK1" activeCellId="0" sqref="AK1"/>
      <selection pane="bottomLeft" activeCell="BA307" activeCellId="0" sqref="BA307:BD307"/>
    </sheetView>
  </sheetViews>
  <sheetFormatPr defaultColWidth="14.1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7" t="s">
        <v>63</v>
      </c>
      <c r="G49" s="3" t="n">
        <v>83</v>
      </c>
      <c r="H49" s="3" t="n">
        <v>67</v>
      </c>
      <c r="I49" s="3" t="n">
        <v>58</v>
      </c>
      <c r="J49" s="7" t="s">
        <v>82</v>
      </c>
      <c r="K49" s="3" t="n">
        <v>14</v>
      </c>
      <c r="L49" s="3" t="n">
        <v>20</v>
      </c>
      <c r="M49" s="0" t="s">
        <v>65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7" t="n">
        <v>93</v>
      </c>
      <c r="H50" s="3" t="n">
        <v>59</v>
      </c>
      <c r="I50" s="3" t="n">
        <v>32</v>
      </c>
      <c r="J50" s="7" t="s">
        <v>83</v>
      </c>
      <c r="K50" s="3" t="n">
        <v>16</v>
      </c>
      <c r="L50" s="3" t="n">
        <v>23</v>
      </c>
      <c r="M50" s="0" t="s">
        <v>65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45</v>
      </c>
      <c r="I51" s="3" t="n">
        <v>43</v>
      </c>
      <c r="J51" s="7" t="s">
        <v>88</v>
      </c>
      <c r="K51" s="7" t="n">
        <v>10</v>
      </c>
      <c r="L51" s="3" t="n">
        <v>0</v>
      </c>
      <c r="M51" s="0" t="s">
        <v>65</v>
      </c>
      <c r="N51" s="0" t="n">
        <v>0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108</v>
      </c>
      <c r="G52" s="3" t="n">
        <v>69</v>
      </c>
      <c r="H52" s="3" t="n">
        <v>37</v>
      </c>
      <c r="I52" s="3" t="n">
        <v>31</v>
      </c>
      <c r="J52" s="3" t="s">
        <v>109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110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N54" s="0" t="n">
        <v>0</v>
      </c>
      <c r="O54" s="0" t="s">
        <v>59</v>
      </c>
      <c r="Q54" s="0" t="s">
        <v>111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N55" s="0" t="n">
        <v>0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N56" s="0" t="n">
        <v>0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112</v>
      </c>
      <c r="K57" s="3" t="n">
        <v>5</v>
      </c>
      <c r="L57" s="3" t="n">
        <v>0</v>
      </c>
      <c r="M57" s="0" t="s">
        <v>65</v>
      </c>
      <c r="N57" s="0" t="n">
        <v>0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108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N58" s="0" t="n">
        <v>0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N59" s="0" t="n">
        <v>0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113</v>
      </c>
      <c r="K60" s="0" t="n">
        <v>3</v>
      </c>
      <c r="L60" s="3" t="n">
        <v>0</v>
      </c>
      <c r="M60" s="0" t="s">
        <v>65</v>
      </c>
      <c r="N60" s="0" t="n">
        <v>0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N61" s="0" t="n">
        <v>0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114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115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116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115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111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109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109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114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114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114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113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112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114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114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0" t="s">
        <v>136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  <c r="N162" s="0" t="n">
        <v>0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114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108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108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108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109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108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108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108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108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113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114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108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108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108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108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114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114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108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114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109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114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114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108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108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108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108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108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108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114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110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108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108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108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108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120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121</v>
      </c>
      <c r="K303" s="3" t="n">
        <v>9</v>
      </c>
      <c r="L303" s="3" t="n">
        <v>0</v>
      </c>
      <c r="M303" s="0" t="s">
        <v>157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144</v>
      </c>
      <c r="P304" s="0" t="s">
        <v>155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  <row r="305" customFormat="false" ht="13.8" hidden="false" customHeight="false" outlineLevel="0" collapsed="false">
      <c r="A305" s="1" t="n">
        <v>836</v>
      </c>
      <c r="B305" s="2" t="n">
        <v>44182.5604166667</v>
      </c>
      <c r="C305" s="0" t="n">
        <v>1</v>
      </c>
      <c r="F305" s="0" t="s">
        <v>73</v>
      </c>
      <c r="G305" s="3" t="n">
        <v>59</v>
      </c>
      <c r="H305" s="3" t="n">
        <v>29</v>
      </c>
      <c r="I305" s="3" t="n">
        <v>32</v>
      </c>
      <c r="J305" s="3" t="s">
        <v>64</v>
      </c>
      <c r="K305" s="3" t="n">
        <v>5</v>
      </c>
      <c r="L305" s="3" t="n">
        <v>0</v>
      </c>
      <c r="M305" s="0" t="s">
        <v>65</v>
      </c>
      <c r="N305" s="0" t="n">
        <v>0</v>
      </c>
      <c r="O305" s="0" t="s">
        <v>144</v>
      </c>
      <c r="P305" s="0" t="s">
        <v>155</v>
      </c>
      <c r="Q305" s="14" t="s">
        <v>122</v>
      </c>
      <c r="R305" s="4" t="n">
        <v>7.56</v>
      </c>
      <c r="S305" s="3" t="n">
        <v>1224</v>
      </c>
      <c r="T305" s="3" t="n">
        <v>17429</v>
      </c>
      <c r="U305" s="3" t="n">
        <f aca="false">T305-S305</f>
        <v>16205</v>
      </c>
      <c r="V305" s="4" t="n">
        <f aca="false">(120+10)/60</f>
        <v>2.16666666666667</v>
      </c>
      <c r="W305" s="4" t="n">
        <f aca="false">142/60</f>
        <v>2.36666666666667</v>
      </c>
      <c r="X305" s="4" t="n">
        <f aca="false">W305-V305</f>
        <v>0.2</v>
      </c>
      <c r="Y305" s="4" t="n">
        <f aca="false">R305/V305</f>
        <v>3.48923076923077</v>
      </c>
      <c r="Z305" s="0" t="n">
        <v>1</v>
      </c>
      <c r="AA305" s="4" t="n">
        <f aca="false">R305/Z305</f>
        <v>7.56</v>
      </c>
      <c r="AB305" s="4" t="n">
        <f aca="false">17+8/60</f>
        <v>17.1333333333333</v>
      </c>
      <c r="AC305" s="3" t="n">
        <v>282</v>
      </c>
      <c r="AD305" s="3" t="n">
        <v>809</v>
      </c>
      <c r="AE305" s="3" t="n">
        <v>80</v>
      </c>
      <c r="AF305" s="0" t="n">
        <v>118</v>
      </c>
      <c r="AG305" s="4" t="n">
        <f aca="false">16+14/60</f>
        <v>16.2333333333333</v>
      </c>
      <c r="AH305" s="4" t="n">
        <f aca="false">16+51/60</f>
        <v>16.85</v>
      </c>
      <c r="AI305" s="4" t="n">
        <f aca="false">16+44/60</f>
        <v>16.7333333333333</v>
      </c>
      <c r="AJ305" s="4" t="n">
        <f aca="false">18+8/60</f>
        <v>18.1333333333333</v>
      </c>
      <c r="AK305" s="4" t="n">
        <f aca="false">17+37/60</f>
        <v>17.6166666666667</v>
      </c>
      <c r="AL305" s="4" t="n">
        <f aca="false">16+46/60</f>
        <v>16.7666666666667</v>
      </c>
      <c r="AM305" s="4" t="n">
        <f aca="false">17+21/60</f>
        <v>17.35</v>
      </c>
      <c r="AN305" s="4" t="n">
        <f aca="false">60/3.4</f>
        <v>17.6470588235294</v>
      </c>
      <c r="AQ305" s="3" t="n">
        <v>8</v>
      </c>
      <c r="AR305" s="0" t="n">
        <v>0</v>
      </c>
      <c r="AS305" s="0" t="n">
        <v>1</v>
      </c>
      <c r="AT305" s="0" t="n">
        <v>0</v>
      </c>
      <c r="AU305" s="5" t="n">
        <f aca="false">60*V305-SUM(AV305:AZ305)</f>
        <v>94.8666666666667</v>
      </c>
      <c r="AV305" s="4" t="n">
        <f aca="false">32+55/60</f>
        <v>32.9166666666667</v>
      </c>
      <c r="AW305" s="4" t="n">
        <f aca="false">2+13/60</f>
        <v>2.21666666666667</v>
      </c>
      <c r="AX305" s="4" t="n">
        <v>0</v>
      </c>
      <c r="AY305" s="4" t="n">
        <v>0</v>
      </c>
      <c r="AZ305" s="4" t="n">
        <v>0</v>
      </c>
      <c r="BA305" s="0" t="s">
        <v>61</v>
      </c>
      <c r="BB305" s="0" t="s">
        <v>62</v>
      </c>
      <c r="BC305" s="0" t="n">
        <v>0</v>
      </c>
    </row>
    <row r="306" customFormat="false" ht="12.8" hidden="false" customHeight="false" outlineLevel="0" collapsed="false">
      <c r="A306" s="1" t="n">
        <v>837</v>
      </c>
      <c r="B306" s="2" t="n">
        <v>44183.5715277778</v>
      </c>
      <c r="C306" s="0" t="n">
        <v>1</v>
      </c>
      <c r="F306" s="7" t="s">
        <v>63</v>
      </c>
      <c r="G306" s="3" t="n">
        <v>61</v>
      </c>
      <c r="H306" s="3" t="n">
        <v>46</v>
      </c>
      <c r="I306" s="3" t="n">
        <v>58</v>
      </c>
      <c r="J306" s="3" t="s">
        <v>64</v>
      </c>
      <c r="K306" s="3" t="n">
        <v>21</v>
      </c>
      <c r="L306" s="7" t="n">
        <v>32</v>
      </c>
      <c r="M306" s="0" t="s">
        <v>65</v>
      </c>
      <c r="N306" s="0" t="n">
        <v>0</v>
      </c>
      <c r="O306" s="0" t="s">
        <v>144</v>
      </c>
      <c r="P306" s="0" t="s">
        <v>155</v>
      </c>
      <c r="Q306" s="7" t="s">
        <v>94</v>
      </c>
      <c r="R306" s="4" t="n">
        <v>4.22</v>
      </c>
      <c r="S306" s="3" t="n">
        <v>1203</v>
      </c>
      <c r="T306" s="3" t="n">
        <v>10525</v>
      </c>
      <c r="U306" s="3" t="n">
        <f aca="false">T306-S306</f>
        <v>9322</v>
      </c>
      <c r="V306" s="4" t="n">
        <f aca="false">(60+14)/60</f>
        <v>1.23333333333333</v>
      </c>
      <c r="W306" s="4" t="n">
        <f aca="false">(60+20)/60</f>
        <v>1.33333333333333</v>
      </c>
      <c r="X306" s="4" t="n">
        <f aca="false">W306-V306</f>
        <v>0.0999999999999999</v>
      </c>
      <c r="Y306" s="4" t="n">
        <f aca="false">R306/V306</f>
        <v>3.42162162162162</v>
      </c>
      <c r="Z306" s="0" t="n">
        <v>2</v>
      </c>
      <c r="AA306" s="4" t="n">
        <f aca="false">R306/Z306</f>
        <v>2.11</v>
      </c>
      <c r="AB306" s="4" t="n">
        <f aca="false">17+28/60</f>
        <v>17.4666666666667</v>
      </c>
      <c r="AC306" s="3" t="n">
        <v>289</v>
      </c>
      <c r="AD306" s="3" t="n">
        <v>218</v>
      </c>
      <c r="AE306" s="3" t="n">
        <v>70</v>
      </c>
      <c r="AF306" s="0" t="n">
        <v>144</v>
      </c>
      <c r="AG306" s="4" t="n">
        <f aca="false">17+4/60</f>
        <v>17.0666666666667</v>
      </c>
      <c r="AH306" s="4" t="n">
        <f aca="false">16+52/60</f>
        <v>16.8666666666667</v>
      </c>
      <c r="AI306" s="4" t="n">
        <f aca="false">18+59/60</f>
        <v>18.9833333333333</v>
      </c>
      <c r="AJ306" s="4" t="n">
        <f aca="false">16+46/60</f>
        <v>16.7666666666667</v>
      </c>
      <c r="AK306" s="4" t="n">
        <f aca="false">60/3.4</f>
        <v>17.6470588235294</v>
      </c>
      <c r="AQ306" s="3" t="n">
        <v>0</v>
      </c>
      <c r="AR306" s="0" t="n">
        <v>3</v>
      </c>
      <c r="AS306" s="0" t="n">
        <v>0</v>
      </c>
      <c r="AT306" s="0" t="n">
        <v>0</v>
      </c>
      <c r="AU306" s="5" t="n">
        <f aca="false">60*V306-SUM(AV306:AZ306)</f>
        <v>69.85</v>
      </c>
      <c r="AV306" s="4" t="n">
        <f aca="false">10/60</f>
        <v>0.166666666666667</v>
      </c>
      <c r="AW306" s="4" t="n">
        <f aca="false">2+16/60</f>
        <v>2.26666666666667</v>
      </c>
      <c r="AX306" s="4" t="n">
        <f aca="false">1+38/60</f>
        <v>1.63333333333333</v>
      </c>
      <c r="AY306" s="4" t="n">
        <f aca="false">5/60</f>
        <v>0.0833333333333333</v>
      </c>
      <c r="AZ306" s="4" t="n">
        <v>0</v>
      </c>
      <c r="BA306" s="0" t="s">
        <v>61</v>
      </c>
      <c r="BB306" s="0" t="s">
        <v>62</v>
      </c>
      <c r="BC306" s="0" t="n">
        <v>0</v>
      </c>
    </row>
    <row r="307" customFormat="false" ht="12.8" hidden="false" customHeight="false" outlineLevel="0" collapsed="false">
      <c r="A307" s="1" t="n">
        <v>838</v>
      </c>
      <c r="B307" s="2" t="n">
        <v>-619827.395138889</v>
      </c>
      <c r="C307" s="0" t="n">
        <v>1</v>
      </c>
      <c r="F307" s="7" t="s">
        <v>92</v>
      </c>
      <c r="G307" s="7" t="n">
        <v>61</v>
      </c>
      <c r="H307" s="3" t="n">
        <v>59</v>
      </c>
      <c r="I307" s="3" t="n">
        <v>93</v>
      </c>
      <c r="J307" s="3" t="s">
        <v>64</v>
      </c>
      <c r="K307" s="3" t="n">
        <v>13</v>
      </c>
      <c r="L307" s="3" t="n">
        <v>0</v>
      </c>
      <c r="M307" s="0" t="s">
        <v>65</v>
      </c>
      <c r="N307" s="0" t="n">
        <v>0</v>
      </c>
      <c r="O307" s="0" t="s">
        <v>144</v>
      </c>
      <c r="P307" s="0" t="s">
        <v>155</v>
      </c>
      <c r="Q307" s="0" t="s">
        <v>104</v>
      </c>
      <c r="R307" s="4" t="n">
        <v>6.32</v>
      </c>
      <c r="S307" s="3" t="n">
        <v>108</v>
      </c>
      <c r="T307" s="3" t="n">
        <v>13207</v>
      </c>
      <c r="U307" s="3" t="n">
        <f aca="false">T307-S307</f>
        <v>13099</v>
      </c>
      <c r="V307" s="4" t="n">
        <f aca="false">(60+42)/60</f>
        <v>1.7</v>
      </c>
      <c r="W307" s="4" t="n">
        <f aca="false">(60+55)/60</f>
        <v>1.91666666666667</v>
      </c>
      <c r="X307" s="4" t="n">
        <f aca="false">W307-V307</f>
        <v>0.216666666666667</v>
      </c>
      <c r="Y307" s="4" t="n">
        <f aca="false">R307/V307</f>
        <v>3.71764705882353</v>
      </c>
      <c r="Z307" s="0" t="n">
        <v>1</v>
      </c>
      <c r="AA307" s="4" t="n">
        <f aca="false">R307/Z307</f>
        <v>6.32</v>
      </c>
      <c r="AB307" s="4" t="n">
        <f aca="false">16+4/60</f>
        <v>16.0666666666667</v>
      </c>
      <c r="AC307" s="3" t="n">
        <v>30</v>
      </c>
      <c r="AD307" s="3" t="n">
        <v>516</v>
      </c>
      <c r="AE307" s="3" t="n">
        <v>76</v>
      </c>
      <c r="AF307" s="0" t="n">
        <v>107</v>
      </c>
      <c r="AG307" s="4" t="n">
        <f aca="false">15+49/60</f>
        <v>15.8166666666667</v>
      </c>
      <c r="AH307" s="4" t="n">
        <f aca="false">16+2/60</f>
        <v>16.0333333333333</v>
      </c>
      <c r="AI307" s="4" t="n">
        <f aca="false">15+33/60</f>
        <v>15.55</v>
      </c>
      <c r="AJ307" s="4" t="n">
        <f aca="false">17+27/60</f>
        <v>17.45</v>
      </c>
      <c r="AK307" s="4" t="n">
        <f aca="false">15+25/60</f>
        <v>15.4166666666667</v>
      </c>
      <c r="AL307" s="4" t="n">
        <f aca="false">16+9/60</f>
        <v>16.15</v>
      </c>
      <c r="AM307" s="4" t="n">
        <f aca="false">60/3.7</f>
        <v>16.2162162162162</v>
      </c>
      <c r="AQ307" s="3" t="n">
        <v>0</v>
      </c>
      <c r="AR307" s="0" t="n">
        <v>3</v>
      </c>
      <c r="AS307" s="0" t="n">
        <v>0</v>
      </c>
      <c r="AT307" s="0" t="n">
        <v>0</v>
      </c>
      <c r="AU307" s="5" t="n">
        <f aca="false">60*V307-SUM(AV307:AZ307)</f>
        <v>94.1833333333333</v>
      </c>
      <c r="AV307" s="4" t="n">
        <f aca="false">7+43/60</f>
        <v>7.71666666666667</v>
      </c>
      <c r="AW307" s="4" t="n">
        <f aca="false">6/60</f>
        <v>0.1</v>
      </c>
      <c r="AX307" s="4" t="n">
        <v>0</v>
      </c>
      <c r="AY307" s="4" t="n">
        <v>0</v>
      </c>
      <c r="AZ307" s="4" t="n">
        <v>0</v>
      </c>
      <c r="BA307" s="0" t="s">
        <v>61</v>
      </c>
      <c r="BB307" s="0" t="s">
        <v>62</v>
      </c>
      <c r="BC3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3005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2020-12-19T20:39:22Z</dcterms:modified>
  <cp:revision>229</cp:revision>
  <dc:subject/>
  <dc:title/>
</cp:coreProperties>
</file>