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<sst xmlns="http://schemas.openxmlformats.org/spreadsheetml/2006/main" count="1981" uniqueCount="158">
  <si>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</si>
  <si>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</si>
  <si>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</si>
  <si>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</si>
  <si>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</si>
  <si>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</si>
  <si>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</si>
  <si>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</si>
  <si>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</si>
  <si>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</si>
  <si>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</si>
  <si>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</si>
  <si>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</si>
  <si>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</si>
  <si>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</si>
  <si>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</si>
  <si>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</si>
  <si>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</si>
  <si>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</si>
  <si>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</si>
  <si>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</si>
  <si>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</si>
  <si>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</si>
  <si>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</si>
  <si>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</si>
  <si>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</si>
  <si>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</si>
  <si>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</si>
  <si>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</si>
  <si>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</si>
  <si>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</si>
  <si>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</si>
  <si>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</si>
  <si>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</si>
  <si>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</si>
  <si>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</si>
  <si>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</si>
  <si>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</si>
  <si>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</si>
  <si>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</si>
  <si>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</si>
  <si>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</si>
  <si>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</si>
  <si>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</si>
  <si>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</si>
  <si>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</si>
  <si>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</si>
  <si>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</si>
  <si>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</si>
  <si>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</si>
  <si>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</si>
  <si>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</si>
  <si>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</si>
  <si>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</si>
  <si>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</si>
  <si>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</si>
  <si>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</si>
  <si>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</si>
  <si>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</si>
  <si>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</si>
  <si>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</si>
  <si>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</si>
  <si>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</si>
  <si>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</si>
  <si>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</si>
  <si>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</si>
  <si>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</si>
  <si>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</si>
  <si>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</si>
  <si>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</si>
  <si>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</si>
  <si>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</si>
  <si>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</si>
  <si>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</si>
  <si>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</si>
  <si>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</si>
  <si>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</si>
  <si>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</si>
  <si>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</si>
  <si>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</si>
  <si>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</si>
  <si>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</si>
  <si>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</si>
  <si>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</si>
  <si>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</si>
  <si>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</si>
  <si>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</si>
  <si>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</si>
  <si>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</si>
  <si>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</si>
  <si>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</si>
  <si>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</si>
  <si>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</si>
  <si>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</si>
  <si>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</si>
  <si>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</si>
  <si>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</si>
  <si>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</si>
  <si>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</si>
  <si>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</si>
  <si>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</si>
  <si>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</si>
  <si>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</si>
  <si>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</si>
  <si>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</si>
  <si>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Weather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</si>
  <si>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</si>
  <si>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</si>
  <si>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</si>
  <si>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</si>
  <si>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ESE</t>
  </si>
  <si>
    <t xml:space="preserve">Fair </t>
  </si>
  <si>
    <t xml:space="preserve">VAR </t>
  </si>
  <si>
    <t xml:space="preserve">E</t>
  </si>
  <si>
    <t xml:space="preserve">Possible Rain</t>
  </si>
  <si>
    <t xml:space="preserve">Rain Forecast</t>
  </si>
  <si>
    <t xml:space="preserve">ENE</t>
  </si>
  <si>
    <t xml:space="preserve">SSE</t>
  </si>
  <si>
    <t xml:space="preserve">ESE 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</si>
  <si>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</si>
  <si>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</si>
  <si>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</si>
  <si>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</si>
  <si>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</si>
  <si>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</si>
  <si>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</si>
  <si>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</si>
  <si>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</si>
  <si>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</si>
  <si>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</si>
  <si>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</si>
  <si>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</si>
  <si>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</si>
  <si>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</si>
  <si>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</si>
  <si>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</si>
  <si>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</si>
  <si>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Var</t>
  </si>
  <si>
    <t xml:space="preserve">Vandergriff Honda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</si>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</sst>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  <numFmt numFmtId="172" formatCode="[$-409]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297"/>
  <sheetViews>
    <sheetView showFormulas="false" showGridLines="true" showRowColHeaders="true" showZeros="true" rightToLeft="false" tabSelected="true" showOutlineSymbols="true" defaultGridColor="true" view="normal" topLeftCell="AI1" colorId="64" zoomScale="100" zoomScaleNormal="100" zoomScalePageLayoutView="100" workbookViewId="0">
      <pane xSplit="0" ySplit="1" topLeftCell="A287" activePane="bottomLeft" state="frozen"/>
      <selection pane="topLeft" activeCell="AI1" activeCellId="0" sqref="AI1"/>
      <selection pane="bottomLeft" activeCell="BA297" activeCellId="0" sqref="BA297:BC297"/>
    </sheetView>
  </sheetViews>
  <sheetFormatPr defaultColWidth="13.992187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0" t="s">
        <v>73</v>
      </c>
      <c r="G38" s="3" t="n">
        <v>74</v>
      </c>
      <c r="I38" s="3" t="n">
        <v>19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10" t="s">
        <v>73</v>
      </c>
      <c r="G39" s="3" t="n">
        <v>64</v>
      </c>
      <c r="I39" s="3" t="n">
        <v>45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105</v>
      </c>
      <c r="F40" s="10" t="s">
        <v>97</v>
      </c>
      <c r="G40" s="3" t="n">
        <v>52</v>
      </c>
      <c r="I40" s="3" t="n">
        <v>78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0" t="s">
        <v>92</v>
      </c>
      <c r="G41" s="3" t="n">
        <v>48</v>
      </c>
      <c r="I41" s="3" t="n">
        <v>55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0" t="s">
        <v>73</v>
      </c>
      <c r="G42" s="3" t="n">
        <v>72</v>
      </c>
      <c r="I42" s="3" t="n">
        <v>50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0" t="s">
        <v>92</v>
      </c>
      <c r="G43" s="3" t="n">
        <v>69</v>
      </c>
      <c r="I43" s="3" t="n">
        <v>73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43923.6854166667</v>
      </c>
      <c r="C44" s="0" t="n">
        <v>0</v>
      </c>
      <c r="D44" s="0" t="s">
        <v>105</v>
      </c>
      <c r="F44" s="0" t="s">
        <v>92</v>
      </c>
      <c r="G44" s="3" t="n">
        <v>47</v>
      </c>
      <c r="I44" s="3" t="n">
        <v>40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105</v>
      </c>
      <c r="F45" s="0" t="s">
        <v>92</v>
      </c>
      <c r="G45" s="3" t="n">
        <v>39</v>
      </c>
      <c r="I45" s="3" t="n">
        <v>76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0" t="s">
        <v>105</v>
      </c>
      <c r="F46" s="0" t="s">
        <v>92</v>
      </c>
      <c r="G46" s="3" t="n">
        <v>53</v>
      </c>
      <c r="I46" s="3" t="n">
        <v>80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0" t="s">
        <v>73</v>
      </c>
      <c r="G47" s="3" t="n">
        <v>71</v>
      </c>
      <c r="I47" s="3" t="n">
        <v>70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11" t="s">
        <v>73</v>
      </c>
      <c r="G48" s="3" t="n">
        <v>86</v>
      </c>
      <c r="I48" s="3" t="n">
        <v>43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0" t="s">
        <v>73</v>
      </c>
      <c r="G49" s="3" t="n">
        <v>85</v>
      </c>
      <c r="I49" s="3" t="n">
        <v>55</v>
      </c>
      <c r="O49" s="0" t="s">
        <v>75</v>
      </c>
      <c r="Q49" s="0" t="s">
        <v>106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3" t="n">
        <v>88</v>
      </c>
      <c r="I50" s="3" t="n">
        <v>49</v>
      </c>
      <c r="O50" s="0" t="s">
        <v>59</v>
      </c>
      <c r="Q50" s="0" t="s">
        <v>107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0" t="s">
        <v>73</v>
      </c>
      <c r="G51" s="3" t="n">
        <v>77</v>
      </c>
      <c r="I51" s="3" t="n">
        <v>71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0" t="s">
        <v>92</v>
      </c>
      <c r="G52" s="3" t="n">
        <v>66</v>
      </c>
      <c r="I52" s="3" t="n">
        <v>75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108</v>
      </c>
      <c r="F53" s="0" t="s">
        <v>102</v>
      </c>
      <c r="G53" s="3" t="n">
        <v>78</v>
      </c>
      <c r="I53" s="3" t="n">
        <v>45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54</v>
      </c>
      <c r="I54" s="3" t="n">
        <v>45</v>
      </c>
      <c r="O54" s="0" t="s">
        <v>59</v>
      </c>
      <c r="Q54" s="0" t="s">
        <v>109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102</v>
      </c>
      <c r="G55" s="3" t="n">
        <v>55</v>
      </c>
      <c r="I55" s="3" t="n">
        <v>51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63</v>
      </c>
      <c r="I56" s="3" t="n">
        <v>71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61</v>
      </c>
      <c r="H57" s="3" t="n">
        <v>36</v>
      </c>
      <c r="I57" s="3" t="n">
        <v>39</v>
      </c>
      <c r="J57" s="3" t="s">
        <v>110</v>
      </c>
      <c r="K57" s="3" t="n">
        <v>5</v>
      </c>
      <c r="L57" s="3" t="n">
        <v>0</v>
      </c>
      <c r="M57" s="0" t="s">
        <v>65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7" t="s">
        <v>111</v>
      </c>
      <c r="G58" s="3" t="n">
        <v>73</v>
      </c>
      <c r="H58" s="3" t="n">
        <v>47</v>
      </c>
      <c r="I58" s="3" t="n">
        <v>39</v>
      </c>
      <c r="J58" s="3" t="s">
        <v>64</v>
      </c>
      <c r="K58" s="3" t="n">
        <v>18</v>
      </c>
      <c r="L58" s="3" t="n">
        <v>26</v>
      </c>
      <c r="M58" s="0" t="s">
        <v>65</v>
      </c>
      <c r="O58" s="0" t="s">
        <v>59</v>
      </c>
      <c r="Q58" s="0" t="s">
        <v>106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92</v>
      </c>
      <c r="G59" s="3" t="n">
        <v>54</v>
      </c>
      <c r="H59" s="3" t="n">
        <v>44</v>
      </c>
      <c r="I59" s="3" t="n">
        <v>49</v>
      </c>
      <c r="J59" s="3" t="s">
        <v>88</v>
      </c>
      <c r="K59" s="3" t="n">
        <v>14</v>
      </c>
      <c r="L59" s="3" t="n">
        <v>0</v>
      </c>
      <c r="M59" s="0" t="s">
        <v>65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112</v>
      </c>
      <c r="K60" s="0" t="n">
        <v>3</v>
      </c>
      <c r="L60" s="3" t="n">
        <v>0</v>
      </c>
      <c r="M60" s="0" t="s">
        <v>65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65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113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114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115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114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109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116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116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117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107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118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119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113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105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120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121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105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117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119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121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118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117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122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105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123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124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125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119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125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113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113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122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119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126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112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127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119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127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110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127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127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117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117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121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128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128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127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113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127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129</v>
      </c>
      <c r="Q130" s="0" t="s">
        <v>130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2" t="s">
        <v>131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127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129</v>
      </c>
      <c r="Q133" s="0" t="s">
        <v>127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129</v>
      </c>
      <c r="Q134" s="0" t="s">
        <v>127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127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132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127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117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129</v>
      </c>
      <c r="Q137" s="0" t="s">
        <v>130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127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129</v>
      </c>
      <c r="Q139" s="0" t="s">
        <v>130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121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130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121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129</v>
      </c>
      <c r="Q141" s="0" t="s">
        <v>130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133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121</v>
      </c>
      <c r="K142" s="3" t="n">
        <v>10</v>
      </c>
      <c r="L142" s="3" t="n">
        <v>0</v>
      </c>
      <c r="M142" s="0" t="s">
        <v>99</v>
      </c>
      <c r="Q142" s="0" t="s">
        <v>127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117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129</v>
      </c>
      <c r="Q143" s="0" t="s">
        <v>130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130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3" t="s">
        <v>134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129</v>
      </c>
      <c r="Q145" s="0" t="s">
        <v>127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135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130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129</v>
      </c>
      <c r="Q147" s="0" t="s">
        <v>127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130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129</v>
      </c>
      <c r="Q149" s="0" t="s">
        <v>130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130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129</v>
      </c>
      <c r="Q151" s="0" t="s">
        <v>130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113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130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129</v>
      </c>
      <c r="Q153" s="0" t="s">
        <v>127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127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129</v>
      </c>
      <c r="Q155" s="0" t="s">
        <v>130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121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130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9" t="s">
        <v>84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3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136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117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136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136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118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136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121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136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117</v>
      </c>
      <c r="K162" s="3" t="n">
        <f aca="false">(7+7+3)/3</f>
        <v>5.66666666666667</v>
      </c>
      <c r="L162" s="3" t="n">
        <v>0</v>
      </c>
      <c r="M162" s="0" t="s">
        <v>99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117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129</v>
      </c>
      <c r="Q163" s="0" t="s">
        <v>127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129</v>
      </c>
      <c r="Q164" s="0" t="s">
        <v>127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129</v>
      </c>
      <c r="Q165" s="0" t="s">
        <v>127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129</v>
      </c>
      <c r="Q166" s="0" t="s">
        <v>127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129</v>
      </c>
      <c r="Q167" s="0" t="s">
        <v>127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129</v>
      </c>
      <c r="Q168" s="0" t="s">
        <v>127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129</v>
      </c>
      <c r="Q169" s="0" t="s">
        <v>130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113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129</v>
      </c>
      <c r="Q170" s="0" t="s">
        <v>130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121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129</v>
      </c>
      <c r="Q171" s="0" t="s">
        <v>127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117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129</v>
      </c>
      <c r="Q172" s="0" t="s">
        <v>127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117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129</v>
      </c>
      <c r="Q173" s="0" t="s">
        <v>127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126</v>
      </c>
      <c r="F174" s="7" t="s">
        <v>111</v>
      </c>
      <c r="G174" s="3" t="n">
        <v>92</v>
      </c>
      <c r="H174" s="3" t="n">
        <v>68</v>
      </c>
      <c r="I174" s="3" t="n">
        <f aca="false">(48+42)/2</f>
        <v>45</v>
      </c>
      <c r="J174" s="3" t="s">
        <v>117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129</v>
      </c>
      <c r="Q175" s="0" t="s">
        <v>127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132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129</v>
      </c>
      <c r="Q176" s="0" t="s">
        <v>127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129</v>
      </c>
      <c r="Q177" s="0" t="s">
        <v>127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129</v>
      </c>
      <c r="Q178" s="0" t="s">
        <v>127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129</v>
      </c>
      <c r="Q179" s="0" t="s">
        <v>127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129</v>
      </c>
      <c r="Q180" s="0" t="s">
        <v>127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129</v>
      </c>
      <c r="Q181" s="0" t="s">
        <v>127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137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129</v>
      </c>
      <c r="Q182" s="0" t="s">
        <v>127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120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129</v>
      </c>
      <c r="Q183" s="0" t="s">
        <v>127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129</v>
      </c>
      <c r="Q185" s="0" t="s">
        <v>127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111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129</v>
      </c>
      <c r="Q186" s="0" t="s">
        <v>138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111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129</v>
      </c>
      <c r="Q187" s="0" t="s">
        <v>127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116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129</v>
      </c>
      <c r="Q188" s="0" t="s">
        <v>139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111</v>
      </c>
      <c r="G189" s="3" t="n">
        <v>91</v>
      </c>
      <c r="H189" s="3" t="n">
        <v>63</v>
      </c>
      <c r="I189" s="3" t="n">
        <v>38</v>
      </c>
      <c r="J189" s="3" t="s">
        <v>117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111</v>
      </c>
      <c r="G190" s="3" t="n">
        <v>94</v>
      </c>
      <c r="H190" s="3" t="n">
        <v>65</v>
      </c>
      <c r="I190" s="3" t="n">
        <v>38</v>
      </c>
      <c r="J190" s="3" t="s">
        <v>140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120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129</v>
      </c>
      <c r="Q191" s="0" t="s">
        <v>127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129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141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129</v>
      </c>
      <c r="Q193" s="0" t="s">
        <v>127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111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129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111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129</v>
      </c>
      <c r="Q195" s="0" t="s">
        <v>127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129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129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140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129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135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129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112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129</v>
      </c>
      <c r="Q201" s="14" t="s">
        <v>122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113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126</v>
      </c>
      <c r="F203" s="7" t="s">
        <v>111</v>
      </c>
      <c r="G203" s="3" t="n">
        <v>83</v>
      </c>
      <c r="H203" s="3" t="n">
        <v>75</v>
      </c>
      <c r="I203" s="3" t="n">
        <v>77</v>
      </c>
      <c r="J203" s="3" t="s">
        <v>132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129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129</v>
      </c>
      <c r="Q204" s="0" t="s">
        <v>119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129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142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129</v>
      </c>
      <c r="P207" s="0" t="s">
        <v>143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144</v>
      </c>
      <c r="P208" s="0" t="s">
        <v>143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144</v>
      </c>
      <c r="P209" s="0" t="s">
        <v>143</v>
      </c>
      <c r="Q209" s="0" t="s">
        <v>139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144</v>
      </c>
      <c r="P210" s="0" t="s">
        <v>143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111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144</v>
      </c>
      <c r="P211" s="0" t="s">
        <v>143</v>
      </c>
      <c r="Q211" s="14" t="s">
        <v>122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144</v>
      </c>
      <c r="P212" s="0" t="s">
        <v>143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111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144</v>
      </c>
      <c r="P213" s="0" t="s">
        <v>143</v>
      </c>
      <c r="Q213" s="0" t="s">
        <v>119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144</v>
      </c>
      <c r="P214" s="0" t="s">
        <v>143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144</v>
      </c>
      <c r="P215" s="0" t="s">
        <v>143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111</v>
      </c>
      <c r="G216" s="3" t="n">
        <v>75</v>
      </c>
      <c r="H216" s="3" t="n">
        <v>59</v>
      </c>
      <c r="I216" s="3" t="n">
        <v>57</v>
      </c>
      <c r="J216" s="7" t="s">
        <v>124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144</v>
      </c>
      <c r="P216" s="0" t="s">
        <v>143</v>
      </c>
      <c r="Q216" s="0" t="s">
        <v>119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140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144</v>
      </c>
      <c r="P217" s="0" t="s">
        <v>143</v>
      </c>
      <c r="Q217" s="0" t="s">
        <v>145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113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144</v>
      </c>
      <c r="P218" s="0" t="s">
        <v>143</v>
      </c>
      <c r="Q218" s="0" t="s">
        <v>139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105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113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144</v>
      </c>
      <c r="P220" s="0" t="s">
        <v>143</v>
      </c>
      <c r="Q220" s="14" t="s">
        <v>122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144</v>
      </c>
      <c r="P221" s="0" t="s">
        <v>143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111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144</v>
      </c>
      <c r="P222" s="0" t="s">
        <v>143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144</v>
      </c>
      <c r="P223" s="0" t="s">
        <v>143</v>
      </c>
      <c r="Q223" s="0" t="s">
        <v>139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144</v>
      </c>
      <c r="P224" s="0" t="s">
        <v>143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144</v>
      </c>
      <c r="P225" s="0" t="s">
        <v>143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113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144</v>
      </c>
      <c r="P226" s="0" t="s">
        <v>143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140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144</v>
      </c>
      <c r="P227" s="0" t="s">
        <v>143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116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144</v>
      </c>
      <c r="P228" s="0" t="s">
        <v>143</v>
      </c>
      <c r="Q228" s="0" t="s">
        <v>119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113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144</v>
      </c>
      <c r="P229" s="0" t="s">
        <v>143</v>
      </c>
      <c r="Q229" s="14" t="s">
        <v>122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117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144</v>
      </c>
      <c r="P230" s="0" t="s">
        <v>143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144</v>
      </c>
      <c r="P231" s="0" t="s">
        <v>143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144</v>
      </c>
      <c r="P232" s="0" t="s">
        <v>143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117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144</v>
      </c>
      <c r="P233" s="0" t="s">
        <v>143</v>
      </c>
      <c r="Q233" s="0" t="s">
        <v>139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44111.4381944445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144</v>
      </c>
      <c r="P234" s="0" t="s">
        <v>143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117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144</v>
      </c>
      <c r="P235" s="0" t="s">
        <v>143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113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144</v>
      </c>
      <c r="P236" s="0" t="s">
        <v>143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111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144</v>
      </c>
      <c r="P237" s="0" t="s">
        <v>143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105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144</v>
      </c>
      <c r="P239" s="0" t="s">
        <v>143</v>
      </c>
      <c r="Q239" s="14" t="s">
        <v>122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132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144</v>
      </c>
      <c r="P240" s="0" t="s">
        <v>143</v>
      </c>
      <c r="Q240" s="0" t="s">
        <v>146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144</v>
      </c>
      <c r="P241" s="0" t="s">
        <v>143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147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140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144</v>
      </c>
      <c r="P242" s="0" t="s">
        <v>143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144</v>
      </c>
      <c r="P243" s="0" t="s">
        <v>143</v>
      </c>
      <c r="Q243" s="0" t="s">
        <v>119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144</v>
      </c>
      <c r="P244" s="0" t="s">
        <v>143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144</v>
      </c>
      <c r="P245" s="0" t="s">
        <v>143</v>
      </c>
      <c r="Q245" s="0" t="s">
        <v>139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105</v>
      </c>
      <c r="F246" s="7" t="s">
        <v>148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144</v>
      </c>
      <c r="P247" s="0" t="s">
        <v>143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144</v>
      </c>
      <c r="P248" s="0" t="s">
        <v>143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117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144</v>
      </c>
      <c r="P249" s="0" t="s">
        <v>143</v>
      </c>
      <c r="Q249" s="14" t="s">
        <v>122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144</v>
      </c>
      <c r="P250" s="0" t="s">
        <v>143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149</v>
      </c>
      <c r="F251" s="7" t="s">
        <v>111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118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144</v>
      </c>
      <c r="P253" s="0" t="s">
        <v>143</v>
      </c>
      <c r="Q253" s="0" t="s">
        <v>150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148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142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144</v>
      </c>
      <c r="P255" s="0" t="s">
        <v>143</v>
      </c>
      <c r="Q255" s="0" t="s">
        <v>150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144</v>
      </c>
      <c r="P256" s="0" t="s">
        <v>143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144</v>
      </c>
      <c r="P257" s="0" t="s">
        <v>143</v>
      </c>
      <c r="Q257" s="0" t="s">
        <v>146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144</v>
      </c>
      <c r="P258" s="0" t="s">
        <v>143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144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111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144</v>
      </c>
      <c r="P261" s="0" t="s">
        <v>143</v>
      </c>
      <c r="Q261" s="0" t="s">
        <v>119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144</v>
      </c>
      <c r="P262" s="0" t="s">
        <v>143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144</v>
      </c>
      <c r="P263" s="0" t="s">
        <v>143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144</v>
      </c>
      <c r="P264" s="0" t="s">
        <v>143</v>
      </c>
      <c r="Q264" s="0" t="s">
        <v>139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144</v>
      </c>
      <c r="P265" s="0" t="s">
        <v>143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144</v>
      </c>
      <c r="P266" s="0" t="s">
        <v>143</v>
      </c>
      <c r="Q266" s="14" t="s">
        <v>122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144</v>
      </c>
      <c r="P267" s="0" t="s">
        <v>143</v>
      </c>
      <c r="Q267" s="0" t="s">
        <v>151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123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144</v>
      </c>
      <c r="P268" s="0" t="s">
        <v>143</v>
      </c>
      <c r="Q268" s="0" t="s">
        <v>146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144</v>
      </c>
      <c r="P269" s="0" t="s">
        <v>143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144</v>
      </c>
      <c r="P270" s="0" t="s">
        <v>143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144</v>
      </c>
      <c r="P271" s="0" t="s">
        <v>143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149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132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111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144</v>
      </c>
      <c r="P273" s="0" t="s">
        <v>143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111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144</v>
      </c>
      <c r="P274" s="0" t="s">
        <v>143</v>
      </c>
      <c r="Q274" s="0" t="s">
        <v>119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144</v>
      </c>
      <c r="P275" s="0" t="s">
        <v>143</v>
      </c>
      <c r="Q275" s="0" t="s">
        <v>151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44153.4944444444</v>
      </c>
      <c r="C276" s="0" t="n">
        <v>1</v>
      </c>
      <c r="F276" s="7" t="s">
        <v>111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144</v>
      </c>
      <c r="P276" s="0" t="s">
        <v>143</v>
      </c>
      <c r="Q276" s="0" t="s">
        <v>146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144</v>
      </c>
      <c r="P277" s="0" t="s">
        <v>143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152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144</v>
      </c>
      <c r="P278" s="0" t="s">
        <v>143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144</v>
      </c>
      <c r="P279" s="0" t="s">
        <v>143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113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144</v>
      </c>
      <c r="P280" s="0" t="s">
        <v>143</v>
      </c>
      <c r="Q280" s="0" t="s">
        <v>139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117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144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121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153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144</v>
      </c>
      <c r="P283" s="0" t="s">
        <v>143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108</v>
      </c>
      <c r="F284" s="7" t="s">
        <v>154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144</v>
      </c>
      <c r="P285" s="0" t="s">
        <v>155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105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140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105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111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144</v>
      </c>
      <c r="P288" s="0" t="s">
        <v>155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144</v>
      </c>
      <c r="P289" s="0" t="s">
        <v>155</v>
      </c>
      <c r="Q289" s="14" t="s">
        <v>122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156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144</v>
      </c>
      <c r="P290" s="0" t="s">
        <v>155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157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111</v>
      </c>
      <c r="G292" s="3" t="n">
        <v>56</v>
      </c>
      <c r="H292" s="3" t="n">
        <v>28</v>
      </c>
      <c r="I292" s="7" t="n">
        <v>34</v>
      </c>
      <c r="J292" s="7" t="s">
        <v>123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144</v>
      </c>
      <c r="P292" s="0" t="s">
        <v>143</v>
      </c>
      <c r="Q292" s="0" t="s">
        <v>146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128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144</v>
      </c>
      <c r="P293" s="0" t="s">
        <v>155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111</v>
      </c>
      <c r="G294" s="3" t="n">
        <v>60</v>
      </c>
      <c r="H294" s="3" t="n">
        <v>32</v>
      </c>
      <c r="I294" s="7" t="n">
        <v>35</v>
      </c>
      <c r="J294" s="7" t="s">
        <v>88</v>
      </c>
      <c r="K294" s="3" t="n">
        <v>12</v>
      </c>
      <c r="L294" s="3" t="n">
        <v>21</v>
      </c>
      <c r="M294" s="0" t="s">
        <v>65</v>
      </c>
      <c r="N294" s="0" t="n">
        <v>0</v>
      </c>
      <c r="O294" s="0" t="s">
        <v>144</v>
      </c>
      <c r="P294" s="0" t="s">
        <v>155</v>
      </c>
      <c r="Q294" s="0" t="s">
        <v>119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3" t="n">
        <v>0</v>
      </c>
      <c r="AR294" s="0" t="n">
        <v>1</v>
      </c>
      <c r="AS294" s="0" t="n">
        <v>0</v>
      </c>
      <c r="AT294" s="0" t="n">
        <v>0</v>
      </c>
      <c r="AU294" s="5" t="n">
        <f aca="false">60*V294-SUM(AV294:AZ294)</f>
        <v>96.1166666666667</v>
      </c>
      <c r="AV294" s="4" t="n">
        <f aca="false">1+33/60</f>
        <v>1.55</v>
      </c>
      <c r="AW294" s="4" t="n">
        <f aca="false">8+52/60</f>
        <v>8.86666666666667</v>
      </c>
      <c r="AX294" s="4" t="n">
        <f aca="false">28/60</f>
        <v>0.466666666666667</v>
      </c>
      <c r="AY294" s="4" t="n">
        <v>0</v>
      </c>
      <c r="AZ294" s="4" t="n">
        <v>0</v>
      </c>
      <c r="BA294" s="0" t="s">
        <v>61</v>
      </c>
      <c r="BB294" s="0" t="s">
        <v>62</v>
      </c>
      <c r="BC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111</v>
      </c>
      <c r="G295" s="3" t="n">
        <v>59</v>
      </c>
      <c r="H295" s="3" t="n">
        <v>34</v>
      </c>
      <c r="I295" s="3" t="n">
        <v>39</v>
      </c>
      <c r="J295" s="3" t="s">
        <v>85</v>
      </c>
      <c r="K295" s="3" t="n">
        <v>8</v>
      </c>
      <c r="L295" s="3" t="n">
        <v>0</v>
      </c>
      <c r="M295" s="0" t="s">
        <v>65</v>
      </c>
      <c r="N295" s="0" t="n">
        <v>0</v>
      </c>
      <c r="O295" s="0" t="s">
        <v>144</v>
      </c>
      <c r="P295" s="0" t="s">
        <v>143</v>
      </c>
      <c r="Q295" s="0" t="s">
        <v>151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3" t="n">
        <v>0</v>
      </c>
      <c r="AR295" s="0" t="n">
        <v>0</v>
      </c>
      <c r="AS295" s="0" t="n">
        <v>0</v>
      </c>
      <c r="AT295" s="0" t="n">
        <v>0</v>
      </c>
      <c r="AU295" s="5" t="n">
        <f aca="false">60*V295-SUM(AV295:AZ295)</f>
        <v>58.1666666666667</v>
      </c>
      <c r="AV295" s="4" t="n">
        <f aca="false">10+27/60</f>
        <v>10.45</v>
      </c>
      <c r="AW295" s="4" t="n">
        <f aca="false">4+23/60</f>
        <v>4.38333333333333</v>
      </c>
      <c r="AX295" s="4" t="n">
        <v>0</v>
      </c>
      <c r="AY295" s="4" t="n">
        <v>0</v>
      </c>
      <c r="AZ295" s="4" t="n">
        <v>0</v>
      </c>
      <c r="BA295" s="0" t="s">
        <v>61</v>
      </c>
      <c r="BB295" s="0" t="s">
        <v>62</v>
      </c>
      <c r="BC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73</v>
      </c>
      <c r="G296" s="3" t="n">
        <v>69</v>
      </c>
      <c r="H296" s="3" t="n">
        <v>28</v>
      </c>
      <c r="I296" s="3" t="n">
        <v>22</v>
      </c>
      <c r="J296" s="3" t="s">
        <v>85</v>
      </c>
      <c r="K296" s="3" t="n">
        <v>5</v>
      </c>
      <c r="L296" s="3" t="n">
        <v>0</v>
      </c>
      <c r="M296" s="0" t="s">
        <v>65</v>
      </c>
      <c r="N296" s="0" t="n">
        <v>0</v>
      </c>
      <c r="O296" s="0" t="s">
        <v>144</v>
      </c>
      <c r="P296" s="0" t="s">
        <v>155</v>
      </c>
      <c r="Q296" s="0" t="s">
        <v>146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3" t="n">
        <v>8</v>
      </c>
      <c r="AR296" s="0" t="n">
        <v>3</v>
      </c>
      <c r="AS296" s="0" t="n">
        <v>0</v>
      </c>
      <c r="AT296" s="0" t="n">
        <v>0</v>
      </c>
      <c r="AU296" s="5" t="n">
        <f aca="false">60*V296-SUM(AV296:AZ296)</f>
        <v>93.5333333333333</v>
      </c>
      <c r="AV296" s="4" t="n">
        <f aca="false">39+35/60</f>
        <v>39.5833333333333</v>
      </c>
      <c r="AW296" s="4" t="n">
        <f aca="false">4+53/60</f>
        <v>4.88333333333333</v>
      </c>
      <c r="AX296" s="4" t="n">
        <v>0</v>
      </c>
      <c r="AY296" s="4" t="n">
        <v>0</v>
      </c>
      <c r="AZ296" s="4" t="n">
        <v>0</v>
      </c>
      <c r="BA296" s="0" t="s">
        <v>61</v>
      </c>
      <c r="BB296" s="0" t="s">
        <v>62</v>
      </c>
      <c r="BC296" s="0" t="n">
        <v>0</v>
      </c>
    </row>
    <row r="297" customFormat="false" ht="12.8" hidden="false" customHeight="false" outlineLevel="0" collapsed="false">
      <c r="A297" s="1" t="n">
        <v>828</v>
      </c>
      <c r="B297" s="2" t="n">
        <v>44174.6520833333</v>
      </c>
      <c r="C297" s="0" t="n">
        <v>1</v>
      </c>
      <c r="F297" s="0" t="s">
        <v>73</v>
      </c>
      <c r="G297" s="3" t="n">
        <v>77</v>
      </c>
      <c r="H297" s="3" t="n">
        <v>22</v>
      </c>
      <c r="I297" s="3" t="n">
        <v>13</v>
      </c>
      <c r="J297" s="7" t="s">
        <v>82</v>
      </c>
      <c r="K297" s="3" t="n">
        <v>9</v>
      </c>
      <c r="L297" s="3" t="n">
        <v>0</v>
      </c>
      <c r="M297" s="0" t="s">
        <v>65</v>
      </c>
      <c r="N297" s="0" t="n">
        <v>0</v>
      </c>
      <c r="O297" s="0" t="s">
        <v>144</v>
      </c>
      <c r="P297" s="0" t="s">
        <v>155</v>
      </c>
      <c r="Q297" s="0" t="s">
        <v>66</v>
      </c>
      <c r="R297" s="4" t="n">
        <v>4.68</v>
      </c>
      <c r="S297" s="3" t="n">
        <v>1494</v>
      </c>
      <c r="T297" s="3" t="n">
        <v>11142</v>
      </c>
      <c r="U297" s="3" t="n">
        <f aca="false">T297-S297</f>
        <v>9648</v>
      </c>
      <c r="V297" s="4" t="n">
        <f aca="false">(60+20)/60</f>
        <v>1.33333333333333</v>
      </c>
      <c r="W297" s="4" t="n">
        <f aca="false">82/60</f>
        <v>1.36666666666667</v>
      </c>
      <c r="X297" s="4" t="n">
        <f aca="false">W297-V297</f>
        <v>0.0333333333333334</v>
      </c>
      <c r="Y297" s="4" t="n">
        <f aca="false">R297/V297</f>
        <v>3.51</v>
      </c>
      <c r="Z297" s="0" t="n">
        <v>1</v>
      </c>
      <c r="AA297" s="4" t="n">
        <f aca="false">R297/Z297</f>
        <v>4.68</v>
      </c>
      <c r="AB297" s="4" t="n">
        <f aca="false">16+56/60</f>
        <v>16.9333333333333</v>
      </c>
      <c r="AC297" s="3" t="n">
        <v>98</v>
      </c>
      <c r="AD297" s="3" t="n">
        <v>247</v>
      </c>
      <c r="AE297" s="3" t="n">
        <v>71</v>
      </c>
      <c r="AF297" s="0" t="n">
        <v>113</v>
      </c>
      <c r="AG297" s="4" t="n">
        <f aca="false">16+10/60</f>
        <v>16.1666666666667</v>
      </c>
      <c r="AH297" s="4" t="n">
        <f aca="false">16+54/60</f>
        <v>16.9</v>
      </c>
      <c r="AI297" s="4" t="n">
        <f aca="false">17+11/60</f>
        <v>17.1833333333333</v>
      </c>
      <c r="AJ297" s="4" t="n">
        <f aca="false">17+14/60</f>
        <v>17.2333333333333</v>
      </c>
      <c r="AK297" s="4" t="n">
        <f aca="false">60/3.5</f>
        <v>17.1428571428571</v>
      </c>
      <c r="AQ297" s="3" t="n">
        <v>0</v>
      </c>
      <c r="AR297" s="0" t="n">
        <v>1</v>
      </c>
      <c r="AS297" s="0" t="n">
        <v>0</v>
      </c>
      <c r="AT297" s="0" t="n">
        <v>0</v>
      </c>
      <c r="AU297" s="5" t="n">
        <f aca="false">60*V297-SUM(AV297:AZ297)</f>
        <v>71.6666666666667</v>
      </c>
      <c r="AV297" s="4" t="n">
        <f aca="false">7+24/60</f>
        <v>7.4</v>
      </c>
      <c r="AW297" s="4" t="n">
        <f aca="false">56/60</f>
        <v>0.933333333333333</v>
      </c>
      <c r="AX297" s="4" t="n">
        <v>0</v>
      </c>
      <c r="AY297" s="4" t="n">
        <v>0</v>
      </c>
      <c r="AZ297" s="4" t="n">
        <v>0</v>
      </c>
      <c r="BA297" s="0" t="s">
        <v>61</v>
      </c>
      <c r="BB297" s="0" t="s">
        <v>62</v>
      </c>
      <c r="BC29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2020-12-09T19:51:31Z</dcterms:modified>
  <cp:revision>221</cp:revision>
  <dc:subject/>
  <dc:title/>
</cp:coreProperties>
</file>