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4"/>
  </bookViews>
  <sheets>
    <sheet name="memo" sheetId="17" r:id="rId1"/>
    <sheet name="WBS" sheetId="18" r:id="rId2"/>
    <sheet name="機能作成＿工数予測" sheetId="28" r:id="rId3"/>
    <sheet name="予定" sheetId="29" r:id="rId4"/>
    <sheet name="課題整理_0609" sheetId="21" r:id="rId5"/>
    <sheet name="No14" sheetId="24" r:id="rId6"/>
    <sheet name="No16" sheetId="27" r:id="rId7"/>
    <sheet name="wk⇒" sheetId="23" r:id="rId8"/>
    <sheet name="else" sheetId="22" r:id="rId9"/>
    <sheet name="WBS_value" sheetId="20" r:id="rId10"/>
    <sheet name="do0415補足" sheetId="9" r:id="rId11"/>
    <sheet name="do0609" sheetId="10" r:id="rId12"/>
    <sheet name="計画" sheetId="8" state="hidden" r:id="rId13"/>
  </sheets>
  <definedNames>
    <definedName name="_xlnm._FilterDatabase" localSheetId="1" hidden="1">WBS!$B$12:$JW$14</definedName>
    <definedName name="_xlnm._FilterDatabase" localSheetId="4" hidden="1">課題整理_0609!$A$7:$M$63</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28" l="1"/>
  <c r="G6" i="28" s="1"/>
  <c r="F7" i="28"/>
  <c r="G7" i="28"/>
  <c r="F8" i="28"/>
  <c r="G8" i="28" s="1"/>
  <c r="F9" i="28"/>
  <c r="G9" i="28"/>
  <c r="F10" i="28"/>
  <c r="G10" i="28" s="1"/>
  <c r="F11" i="28"/>
  <c r="G11" i="28"/>
  <c r="F12" i="28"/>
  <c r="G12" i="28" s="1"/>
  <c r="F13" i="28"/>
  <c r="G13" i="28"/>
  <c r="F14" i="28"/>
  <c r="G14" i="28" s="1"/>
  <c r="F15" i="28"/>
  <c r="G15" i="28"/>
  <c r="F16" i="28"/>
  <c r="G16" i="28" s="1"/>
  <c r="G21" i="28"/>
  <c r="F31" i="28" s="1"/>
  <c r="F32" i="28" s="1"/>
  <c r="G22" i="28"/>
  <c r="G23" i="28"/>
  <c r="G24" i="28"/>
  <c r="G25" i="28"/>
  <c r="G26" i="28"/>
  <c r="G27" i="28"/>
  <c r="G28" i="28"/>
  <c r="G29" i="28"/>
  <c r="G30" i="28"/>
  <c r="G35" i="28"/>
  <c r="F42" i="28" s="1"/>
  <c r="F43" i="28" s="1"/>
  <c r="G36" i="28"/>
  <c r="G37" i="28"/>
  <c r="G38" i="28"/>
  <c r="G39" i="28"/>
  <c r="G40" i="28"/>
  <c r="G45" i="28"/>
  <c r="F46" i="28"/>
  <c r="F47" i="28" s="1"/>
  <c r="D4" i="29"/>
  <c r="E4" i="29" s="1"/>
  <c r="F4" i="29" s="1"/>
  <c r="G4" i="29" s="1"/>
  <c r="H4" i="29" s="1"/>
  <c r="K4" i="29"/>
  <c r="B5" i="29"/>
  <c r="B6" i="29" s="1"/>
  <c r="C5" i="29"/>
  <c r="D5" i="29" s="1"/>
  <c r="E5" i="29" s="1"/>
  <c r="F5" i="29" s="1"/>
  <c r="G5" i="29" s="1"/>
  <c r="H5" i="29" s="1"/>
  <c r="K5" i="29"/>
  <c r="K6" i="29"/>
  <c r="K7" i="29"/>
  <c r="K8" i="29"/>
  <c r="K9" i="29"/>
  <c r="K10" i="29"/>
  <c r="K11" i="29"/>
  <c r="K12" i="29"/>
  <c r="K13" i="29"/>
  <c r="K17" i="29" s="1"/>
  <c r="K14" i="29"/>
  <c r="K15" i="29"/>
  <c r="K16" i="29"/>
  <c r="D20" i="29"/>
  <c r="D21" i="29"/>
  <c r="F17" i="28" l="1"/>
  <c r="C6" i="29"/>
  <c r="D6" i="29" s="1"/>
  <c r="E6" i="29" s="1"/>
  <c r="F6" i="29" s="1"/>
  <c r="G6" i="29" s="1"/>
  <c r="H6" i="29" s="1"/>
  <c r="B7" i="29"/>
  <c r="F18" i="28" l="1"/>
  <c r="F3" i="28"/>
  <c r="C7" i="29"/>
  <c r="D7" i="29" s="1"/>
  <c r="E7" i="29" s="1"/>
  <c r="F7" i="29" s="1"/>
  <c r="G7" i="29" s="1"/>
  <c r="H7" i="29" s="1"/>
  <c r="B8" i="29"/>
  <c r="B9" i="29" l="1"/>
  <c r="C8" i="29"/>
  <c r="D8" i="29" s="1"/>
  <c r="E8" i="29" s="1"/>
  <c r="F8" i="29" s="1"/>
  <c r="G8" i="29" s="1"/>
  <c r="H8" i="29" s="1"/>
  <c r="JQ119" i="18"/>
  <c r="JP119" i="18"/>
  <c r="JO119" i="18"/>
  <c r="JN119" i="18"/>
  <c r="JM119" i="18"/>
  <c r="JL119" i="18"/>
  <c r="JK119" i="18"/>
  <c r="JJ119" i="18"/>
  <c r="JI119" i="18"/>
  <c r="JH119" i="18"/>
  <c r="JG119" i="18"/>
  <c r="JF119" i="18"/>
  <c r="JE119" i="18"/>
  <c r="JD119" i="18"/>
  <c r="JC119" i="18"/>
  <c r="JB119" i="18"/>
  <c r="JA119" i="18"/>
  <c r="IZ119" i="18"/>
  <c r="IY119" i="18"/>
  <c r="IX119" i="18"/>
  <c r="JR119" i="18"/>
  <c r="IW119" i="18"/>
  <c r="C9" i="29" l="1"/>
  <c r="D9" i="29" s="1"/>
  <c r="E9" i="29" s="1"/>
  <c r="F9" i="29" s="1"/>
  <c r="G9" i="29" s="1"/>
  <c r="H9" i="29" s="1"/>
  <c r="B10" i="29"/>
  <c r="IS119" i="18"/>
  <c r="IR119" i="18"/>
  <c r="IQ119" i="18"/>
  <c r="IP119" i="18"/>
  <c r="IO119" i="18"/>
  <c r="IN119" i="18"/>
  <c r="IM119" i="18"/>
  <c r="IL119" i="18"/>
  <c r="IK119" i="18"/>
  <c r="IJ119" i="18"/>
  <c r="II119" i="18"/>
  <c r="IH119" i="18"/>
  <c r="IG119" i="18"/>
  <c r="IF119" i="18"/>
  <c r="IE119" i="18"/>
  <c r="ID119" i="18"/>
  <c r="IC119" i="18"/>
  <c r="IB119" i="18"/>
  <c r="IA119" i="18"/>
  <c r="HZ119" i="18"/>
  <c r="HY119" i="18"/>
  <c r="HX119" i="18"/>
  <c r="HW119" i="18"/>
  <c r="HV119" i="18"/>
  <c r="HU119" i="18"/>
  <c r="HT119" i="18"/>
  <c r="HS119" i="18"/>
  <c r="HR119" i="18"/>
  <c r="HQ119" i="18"/>
  <c r="HP119" i="18"/>
  <c r="HO119" i="18"/>
  <c r="HN119" i="18"/>
  <c r="HM119" i="18"/>
  <c r="HL119" i="18"/>
  <c r="HK119" i="18"/>
  <c r="HJ119" i="18"/>
  <c r="HI119" i="18"/>
  <c r="HH119" i="18"/>
  <c r="HG119" i="18"/>
  <c r="HF119" i="18"/>
  <c r="HE119" i="18"/>
  <c r="HD119" i="18"/>
  <c r="HC119" i="18"/>
  <c r="HB119" i="18"/>
  <c r="IV119" i="18"/>
  <c r="IU119" i="18"/>
  <c r="IT119" i="18"/>
  <c r="HA119" i="18"/>
  <c r="GZ119" i="18"/>
  <c r="GY119" i="18"/>
  <c r="GX119" i="18"/>
  <c r="GW119" i="18"/>
  <c r="GV119" i="18"/>
  <c r="GU119" i="18"/>
  <c r="GT119" i="18"/>
  <c r="GS119" i="18"/>
  <c r="GR119" i="18"/>
  <c r="GQ119" i="18"/>
  <c r="GP119" i="18"/>
  <c r="GO119" i="18"/>
  <c r="GN119" i="18"/>
  <c r="GM119" i="18"/>
  <c r="GL119" i="18"/>
  <c r="GK119" i="18"/>
  <c r="GJ119" i="18"/>
  <c r="GI119" i="18"/>
  <c r="GH119" i="18"/>
  <c r="GG119" i="18"/>
  <c r="GF119" i="18"/>
  <c r="GE119" i="18"/>
  <c r="GD119" i="18"/>
  <c r="GC119" i="18"/>
  <c r="GB119" i="18"/>
  <c r="GA119" i="18"/>
  <c r="FZ119" i="18"/>
  <c r="FY119" i="18"/>
  <c r="FX119" i="18"/>
  <c r="FW119" i="18"/>
  <c r="FV119" i="18"/>
  <c r="FU119" i="18"/>
  <c r="FT119" i="18"/>
  <c r="FS119" i="18"/>
  <c r="FR119" i="18"/>
  <c r="FQ119" i="18"/>
  <c r="FP119" i="18"/>
  <c r="FO119" i="18"/>
  <c r="FN119" i="18"/>
  <c r="FM119" i="18"/>
  <c r="FL119" i="18"/>
  <c r="B11" i="29" l="1"/>
  <c r="C10" i="29"/>
  <c r="D10" i="29" s="1"/>
  <c r="E10" i="29" s="1"/>
  <c r="F10" i="29" s="1"/>
  <c r="G10" i="29" s="1"/>
  <c r="H10" i="29" s="1"/>
  <c r="B46" i="21"/>
  <c r="B47" i="21" s="1"/>
  <c r="B48" i="21" s="1"/>
  <c r="B49" i="21" s="1"/>
  <c r="B50" i="21" s="1"/>
  <c r="B51" i="21" s="1"/>
  <c r="C11" i="29" l="1"/>
  <c r="D11" i="29" s="1"/>
  <c r="E11" i="29" s="1"/>
  <c r="F11" i="29" s="1"/>
  <c r="G11" i="29" s="1"/>
  <c r="H11" i="29" s="1"/>
  <c r="B12" i="29"/>
  <c r="B40" i="21"/>
  <c r="B13" i="29" l="1"/>
  <c r="C12" i="29"/>
  <c r="D12" i="29" s="1"/>
  <c r="E12" i="29" s="1"/>
  <c r="F12" i="29" s="1"/>
  <c r="G12" i="29" s="1"/>
  <c r="H12" i="29" s="1"/>
  <c r="B41" i="21"/>
  <c r="B42" i="21" s="1"/>
  <c r="B43" i="21" s="1"/>
  <c r="B44" i="21" s="1"/>
  <c r="A6" i="21"/>
  <c r="M118" i="18"/>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1" i="18"/>
  <c r="M30" i="18"/>
  <c r="M29" i="18"/>
  <c r="M28" i="18"/>
  <c r="M27" i="18"/>
  <c r="M26" i="18"/>
  <c r="M25" i="18"/>
  <c r="M24" i="18"/>
  <c r="M23" i="18"/>
  <c r="M22" i="18"/>
  <c r="M21" i="18"/>
  <c r="M20" i="18"/>
  <c r="M19" i="18"/>
  <c r="M18" i="18"/>
  <c r="M17" i="18"/>
  <c r="M16" i="18"/>
  <c r="M15" i="18"/>
  <c r="M13" i="18"/>
  <c r="M14" i="18"/>
  <c r="B14" i="29" l="1"/>
  <c r="C13" i="29"/>
  <c r="D13" i="29" s="1"/>
  <c r="E13" i="29" s="1"/>
  <c r="F13" i="29" s="1"/>
  <c r="G13" i="29" s="1"/>
  <c r="H13" i="29" s="1"/>
  <c r="J31" i="18"/>
  <c r="C14" i="29" l="1"/>
  <c r="D14" i="29" s="1"/>
  <c r="E14" i="29" s="1"/>
  <c r="F14" i="29" s="1"/>
  <c r="G14" i="29" s="1"/>
  <c r="H14" i="29" s="1"/>
  <c r="B15" i="29"/>
  <c r="JS119" i="18"/>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B16" i="29" l="1"/>
  <c r="C15" i="29"/>
  <c r="D15" i="29" s="1"/>
  <c r="E15" i="29" s="1"/>
  <c r="F15" i="29" s="1"/>
  <c r="G15" i="29" s="1"/>
  <c r="H15" i="29" s="1"/>
  <c r="E5" i="17"/>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C16" i="29" l="1"/>
  <c r="D16" i="29" s="1"/>
  <c r="E16" i="29" s="1"/>
  <c r="F16" i="29" s="1"/>
  <c r="G16" i="29" s="1"/>
  <c r="H16" i="29" s="1"/>
  <c r="B17" i="29"/>
  <c r="C17" i="29" s="1"/>
  <c r="D17" i="29" s="1"/>
  <c r="E17" i="29" s="1"/>
  <c r="F17" i="29" s="1"/>
  <c r="G17" i="29" s="1"/>
  <c r="H17" i="29" s="1"/>
  <c r="J39" i="18"/>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112" i="21"/>
  <c r="D116" i="21" s="1"/>
  <c r="D117" i="21" s="1"/>
  <c r="BV32" i="18" l="1"/>
  <c r="M32" i="18" s="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FH12" i="18"/>
  <c r="FI12" i="18" l="1"/>
  <c r="FJ11" i="18"/>
  <c r="FJ12" i="18" l="1"/>
  <c r="FK11" i="18"/>
  <c r="FL11" i="18" l="1"/>
  <c r="FM11" i="18"/>
  <c r="FL12" i="18"/>
  <c r="FK12" i="18"/>
  <c r="FN11" i="18" l="1"/>
  <c r="FM12" i="18"/>
  <c r="FN12" i="18" l="1"/>
  <c r="FO11" i="18"/>
  <c r="FO12" i="18" l="1"/>
  <c r="FP11" i="18"/>
  <c r="FP12" i="18" l="1"/>
  <c r="FQ11" i="18"/>
  <c r="FQ12" i="18" l="1"/>
  <c r="FR11" i="18"/>
  <c r="FS11" i="18" l="1"/>
  <c r="FR12" i="18"/>
  <c r="FT11" i="18" l="1"/>
  <c r="FS12" i="18"/>
  <c r="FU11" i="18" l="1"/>
  <c r="FT12" i="18"/>
  <c r="FV11" i="18" l="1"/>
  <c r="FU12" i="18"/>
  <c r="FV12" i="18" l="1"/>
  <c r="FW11" i="18"/>
  <c r="FW12" i="18" l="1"/>
  <c r="FX11" i="18"/>
  <c r="FX12" i="18" l="1"/>
  <c r="FY11" i="18"/>
  <c r="FY12" i="18" l="1"/>
  <c r="FZ11" i="18"/>
  <c r="GA11" i="18" l="1"/>
  <c r="FZ12" i="18"/>
  <c r="GB11" i="18" l="1"/>
  <c r="GA12" i="18"/>
  <c r="GC11" i="18" l="1"/>
  <c r="GB12" i="18"/>
  <c r="GD11" i="18" l="1"/>
  <c r="GC12" i="18"/>
  <c r="GD12" i="18" l="1"/>
  <c r="GE11" i="18"/>
  <c r="GE12" i="18" l="1"/>
  <c r="GF11" i="18"/>
  <c r="GF12" i="18" l="1"/>
  <c r="GG11" i="18"/>
  <c r="GG12" i="18" l="1"/>
  <c r="GH11" i="18"/>
  <c r="GI11" i="18" l="1"/>
  <c r="GH12" i="18"/>
  <c r="GJ11" i="18" l="1"/>
  <c r="GI12" i="18"/>
  <c r="GK11" i="18" l="1"/>
  <c r="GJ12" i="18"/>
  <c r="GL11" i="18" l="1"/>
  <c r="GK12" i="18"/>
  <c r="GL12" i="18" l="1"/>
  <c r="GM11" i="18"/>
  <c r="GM12" i="18" l="1"/>
  <c r="GN11" i="18"/>
  <c r="GN12" i="18" l="1"/>
  <c r="GO11" i="18"/>
  <c r="GP11" i="18" s="1"/>
  <c r="GO12" i="18" l="1"/>
  <c r="GQ11" i="18" l="1"/>
  <c r="GP12" i="18"/>
  <c r="GR11" i="18" l="1"/>
  <c r="GQ12" i="18"/>
  <c r="GS11" i="18" l="1"/>
  <c r="GR12" i="18"/>
  <c r="GT11" i="18" l="1"/>
  <c r="GS12" i="18"/>
  <c r="GT12" i="18" l="1"/>
  <c r="GU11" i="18"/>
  <c r="GU12" i="18" l="1"/>
  <c r="GV11" i="18"/>
  <c r="GV12" i="18" l="1"/>
  <c r="GW11" i="18"/>
  <c r="GW12" i="18" l="1"/>
  <c r="GX11" i="18"/>
  <c r="GY11" i="18" s="1"/>
  <c r="GZ11" i="18" s="1"/>
  <c r="HA11" i="18" s="1"/>
  <c r="HB11" i="18" s="1"/>
  <c r="HC11" i="18" l="1"/>
  <c r="HB12" i="18"/>
  <c r="GX12" i="18"/>
  <c r="HD11" i="18" l="1"/>
  <c r="HC12" i="18"/>
  <c r="GY12" i="18"/>
  <c r="HE11" i="18" l="1"/>
  <c r="HD12" i="18"/>
  <c r="GZ12" i="18"/>
  <c r="HF11" i="18" l="1"/>
  <c r="HE12" i="18"/>
  <c r="HA12" i="18"/>
  <c r="HG11" i="18" l="1"/>
  <c r="HF12" i="18"/>
  <c r="HH11" i="18" l="1"/>
  <c r="HG12" i="18"/>
  <c r="HI11" i="18" l="1"/>
  <c r="HH12" i="18"/>
  <c r="HJ11" i="18" l="1"/>
  <c r="HI12" i="18"/>
  <c r="HK11" i="18" l="1"/>
  <c r="HJ12" i="18"/>
  <c r="HL11" i="18" l="1"/>
  <c r="HK12" i="18"/>
  <c r="HM11" i="18" l="1"/>
  <c r="HL12" i="18"/>
  <c r="HN11" i="18" l="1"/>
  <c r="HM12" i="18"/>
  <c r="HO11" i="18" l="1"/>
  <c r="HN12" i="18"/>
  <c r="HP11" i="18" l="1"/>
  <c r="HO12" i="18"/>
  <c r="HQ11" i="18" l="1"/>
  <c r="HP12" i="18"/>
  <c r="HR11" i="18" l="1"/>
  <c r="HQ12" i="18"/>
  <c r="HS11" i="18" l="1"/>
  <c r="HR12" i="18"/>
  <c r="HT11" i="18" l="1"/>
  <c r="HS12" i="18"/>
  <c r="HU11" i="18" l="1"/>
  <c r="HT12" i="18"/>
  <c r="HV11" i="18" l="1"/>
  <c r="HU12" i="18"/>
  <c r="HW11" i="18" l="1"/>
  <c r="HV12" i="18"/>
  <c r="HX11" i="18" l="1"/>
  <c r="HW12" i="18"/>
  <c r="HY11" i="18" l="1"/>
  <c r="HX12" i="18"/>
  <c r="HZ11" i="18" l="1"/>
  <c r="HY12" i="18"/>
  <c r="IA11" i="18" l="1"/>
  <c r="HZ12" i="18"/>
  <c r="IB11" i="18" l="1"/>
  <c r="IA12" i="18"/>
  <c r="IC11" i="18" l="1"/>
  <c r="IB12" i="18"/>
  <c r="ID11" i="18" l="1"/>
  <c r="IC12" i="18"/>
  <c r="IE11" i="18" l="1"/>
  <c r="ID12" i="18"/>
  <c r="IF11" i="18" l="1"/>
  <c r="IE12" i="18"/>
  <c r="IG11" i="18" l="1"/>
  <c r="IF12" i="18"/>
  <c r="IH11" i="18" l="1"/>
  <c r="IG12" i="18"/>
  <c r="II11" i="18" l="1"/>
  <c r="IH12" i="18"/>
  <c r="IJ11" i="18" l="1"/>
  <c r="II12" i="18"/>
  <c r="IK11" i="18" l="1"/>
  <c r="IJ12" i="18"/>
  <c r="IL11" i="18" l="1"/>
  <c r="IK12" i="18"/>
  <c r="IM11" i="18" l="1"/>
  <c r="IL12" i="18"/>
  <c r="IN11" i="18" l="1"/>
  <c r="IM12" i="18"/>
  <c r="IO11" i="18" l="1"/>
  <c r="IN12" i="18"/>
  <c r="IP11" i="18" l="1"/>
  <c r="IO12" i="18"/>
  <c r="IQ11" i="18" l="1"/>
  <c r="IP12" i="18"/>
  <c r="IR11" i="18" l="1"/>
  <c r="IQ12" i="18"/>
  <c r="IS11" i="18" l="1"/>
  <c r="IR12" i="18"/>
  <c r="IT11" i="18" l="1"/>
  <c r="IS12" i="18"/>
  <c r="IU11" i="18" l="1"/>
  <c r="IT12" i="18"/>
  <c r="IV11" i="18" l="1"/>
  <c r="IU12" i="18"/>
  <c r="IW11" i="18" l="1"/>
  <c r="IV12" i="18"/>
  <c r="IX11" i="18" l="1"/>
  <c r="IW12" i="18"/>
  <c r="IY11" i="18" l="1"/>
  <c r="IX12" i="18"/>
  <c r="IZ11" i="18" l="1"/>
  <c r="IY12" i="18"/>
  <c r="JA11" i="18" l="1"/>
  <c r="IZ12" i="18"/>
  <c r="JB11" i="18" l="1"/>
  <c r="JA12" i="18"/>
  <c r="JC11" i="18" l="1"/>
  <c r="JB12" i="18"/>
  <c r="JD11" i="18" l="1"/>
  <c r="JC12" i="18"/>
  <c r="JE11" i="18" l="1"/>
  <c r="JD12" i="18"/>
  <c r="JF11" i="18" l="1"/>
  <c r="JE12" i="18"/>
  <c r="JG11" i="18" l="1"/>
  <c r="JF12" i="18"/>
  <c r="JH11" i="18" l="1"/>
  <c r="JG12" i="18"/>
  <c r="JI11" i="18" l="1"/>
  <c r="JH12" i="18"/>
  <c r="JJ11" i="18" l="1"/>
  <c r="JI12" i="18"/>
  <c r="JK11" i="18" l="1"/>
  <c r="JJ12" i="18"/>
  <c r="JL11" i="18" l="1"/>
  <c r="JK12" i="18"/>
  <c r="JM11" i="18" l="1"/>
  <c r="JL12" i="18"/>
  <c r="JN11" i="18" l="1"/>
  <c r="JM12" i="18"/>
  <c r="JO11" i="18" l="1"/>
  <c r="JN12" i="18"/>
  <c r="JP11" i="18" l="1"/>
  <c r="JO12" i="18"/>
  <c r="JQ11" i="18" l="1"/>
  <c r="JP12" i="18"/>
  <c r="JR11" i="18" l="1"/>
  <c r="JQ12" i="18"/>
  <c r="JS11" i="18" l="1"/>
  <c r="JS12" i="18" s="1"/>
  <c r="JR12" i="18"/>
</calcChain>
</file>

<file path=xl/sharedStrings.xml><?xml version="1.0" encoding="utf-8"?>
<sst xmlns="http://schemas.openxmlformats.org/spreadsheetml/2006/main" count="1137" uniqueCount="539">
  <si>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</si>
  <si>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</si>
  <si>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</si>
  <si>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</si>
  <si>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</si>
  <si>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</si>
  <si>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</si>
  <si>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</si>
  <si>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</si>
  <si>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</si>
  <si>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</si>
  <si>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</si>
  <si>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</si>
  <si>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</si>
  <si>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</si>
  <si>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</si>
  <si>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</si>
  <si>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</si>
  <si>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</si>
  <si>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</si>
  <si>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</si>
  <si>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</si>
  <si>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</si>
  <si>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</si>
  <si>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</si>
  <si>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</si>
  <si>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</si>
  <si>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</si>
  <si>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</si>
  <si>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</si>
  <si>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</si>
  <si>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</si>
  <si>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</si>
  <si>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</si>
  <si>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</si>
  <si>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</si>
  <si>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</si>
  <si>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</si>
  <si>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</si>
  <si>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</si>
  <si>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</si>
  <si>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</si>
  <si>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</si>
  <si>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</si>
  <si>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</si>
  <si>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</si>
  <si>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</si>
  <si>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</si>
  <si>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</si>
  <si>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</si>
  <si>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</si>
  <si>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</si>
  <si>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</si>
  <si>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</si>
  <si>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</si>
  <si>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</si>
  <si>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</si>
  <si>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</si>
  <si>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</si>
  <si>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</si>
  <si>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</si>
  <si>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</si>
  <si>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</si>
  <si>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</si>
  <si>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</si>
  <si>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</si>
  <si>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</si>
  <si>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</si>
  <si>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</si>
  <si>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</si>
  <si>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</si>
  <si>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</si>
  <si>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</si>
  <si>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</si>
  <si>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</si>
  <si>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</si>
  <si>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</si>
  <si>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</si>
  <si>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</si>
  <si>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</si>
  <si>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</si>
  <si>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</si>
  <si>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</si>
  <si>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</si>
  <si>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</si>
  <si>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</si>
  <si>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</si>
  <si>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</si>
  <si>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</si>
  <si>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</si>
  <si>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</si>
  <si>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</si>
  <si>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</si>
  <si>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</si>
  <si>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</si>
  <si>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</si>
  <si>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</si>
  <si>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</si>
  <si>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</si>
  <si>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</si>
  <si>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</si>
  <si>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</si>
  <si>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</si>
  <si>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</si>
  <si>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</si>
  <si>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</si>
  <si>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</si>
  <si>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</si>
  <si>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</si>
  <si>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</si>
  <si>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</si>
  <si>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</si>
  <si>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</si>
  <si>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</si>
  <si>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</si>
  <si>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</si>
  <si>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</si>
  <si>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</si>
  <si>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</si>
  <si>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</si>
  <si>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</si>
  <si>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</si>
  <si>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</si>
  <si>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</si>
  <si>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</si>
  <si>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</si>
  <si>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</si>
  <si>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</si>
  <si>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</si>
  <si>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</si>
  <si>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</si>
  <si>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</si>
  <si>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</si>
  <si>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</si>
  <si>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</si>
  <si>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</si>
  <si>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</si>
  <si>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</si>
  <si>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</si>
  <si>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</si>
  <si>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</si>
  <si>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</si>
  <si>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</si>
  <si>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</si>
  <si>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</si>
  <si>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</si>
  <si>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</si>
  <si>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</si>
  <si>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</si>
  <si>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</si>
  <si>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</si>
  <si>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</si>
  <si>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</si>
  <si>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</si>
  <si>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</si>
  <si>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</si>
  <si>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</si>
  <si>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</si>
  <si>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</si>
  <si>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</si>
  <si>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</si>
  <si>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</si>
  <si>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</si>
  <si>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</si>
  <si>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</si>
  <si>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</si>
  <si>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</si>
  <si>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</si>
  <si>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</si>
  <si>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</si>
  <si>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</si>
  <si>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</si>
  <si>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</si>
  <si>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</si>
  <si>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</si>
  <si>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</si>
  <si>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</si>
  <si>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</si>
  <si>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</si>
  <si>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</si>
  <si>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</si>
  <si>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</si>
  <si>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</si>
  <si>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</si>
  <si>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</si>
  <si>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</si>
  <si>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</si>
  <si>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</si>
  <si>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</si>
  <si>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</si>
  <si>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</si>
  <si>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</si>
  <si>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</si>
  <si>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</si>
  <si>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</si>
  <si>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</si>
  <si>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</si>
  <si>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</si>
  <si>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</si>
  <si>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</si>
  <si>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</si>
  <si>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</si>
  <si>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</si>
  <si>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</si>
  <si>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</si>
  <si>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</si>
  <si>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</si>
  <si>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</si>
  <si>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</si>
  <si>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</si>
  <si>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</si>
  <si>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</si>
  <si>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</si>
  <si>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</si>
  <si>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</si>
  <si>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</si>
  <si>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</si>
  <si>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</si>
  <si>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</si>
  <si>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</si>
  <si>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</si>
  <si>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</si>
  <si>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</si>
  <si>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</si>
  <si>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</si>
  <si>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</si>
  <si>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</si>
  <si>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</si>
  <si>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</si>
  <si>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</si>
  <si>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</si>
  <si>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</si>
  <si>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</si>
  <si>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</si>
  <si>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</si>
  <si>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</si>
  <si>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</si>
  <si>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</si>
  <si>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</si>
  <si>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</si>
  <si>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</si>
  <si>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</si>
  <si>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</si>
  <si>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</si>
  <si>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</si>
  <si>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</si>
  <si>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</si>
  <si>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</si>
  <si>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</si>
  <si>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</si>
  <si>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</si>
  <si>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</si>
  <si>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</si>
  <si>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</si>
  <si>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</si>
  <si>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</si>
  <si>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</si>
  <si>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</si>
  <si>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</si>
  <si>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</si>
  <si>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</si>
  <si>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</si>
  <si>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</si>
  <si>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</si>
  <si>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</si>
  <si>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</si>
  <si>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</si>
  <si>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</si>
  <si>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</si>
  <si>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</si>
  <si>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</si>
  <si>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</si>
  <si>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</si>
  <si>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</si>
  <si>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</si>
  <si>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</si>
  <si>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</si>
  <si>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</si>
  <si>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</si>
  <si>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</si>
  <si>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</si>
  <si>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</si>
  <si>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</si>
  <si>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</si>
  <si>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</si>
  <si>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</si>
  <si>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</si>
  <si>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</si>
  <si>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</si>
  <si>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</si>
  <si>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</si>
  <si>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</si>
  <si>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</si>
  <si>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</si>
  <si>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</si>
  <si>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</si>
  <si>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</si>
  <si>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</si>
  <si>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</si>
  <si>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</si>
  <si>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</si>
  <si>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</si>
  <si>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</si>
  <si>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</si>
  <si>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</si>
  <si>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</si>
  <si>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</si>
  <si>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</si>
  <si>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</si>
  <si>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</si>
  <si>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</si>
  <si>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</si>
  <si>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</si>
  <si>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</si>
  <si>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</si>
  <si>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</si>
  <si>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</si>
  <si>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</si>
  <si>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</si>
  <si>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</si>
  <si>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</si>
  <si>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</si>
  <si>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</si>
  <si>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</si>
  <si>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</si>
  <si>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</si>
  <si>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</si>
  <si>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</si>
  <si>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</si>
  <si>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</si>
  <si>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</si>
  <si>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</si>
  <si>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</si>
  <si>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</si>
  <si>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</si>
  <si>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</si>
  <si>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</si>
  <si>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</si>
  <si>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</si>
  <si>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</si>
  <si>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</si>
  <si>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</si>
  <si>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</si>
  <si>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</si>
  <si>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</si>
  <si>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</si>
  <si>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</si>
  <si>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</si>
  <si>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</si>
  <si>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</si>
  <si>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</si>
  <si>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</si>
  <si>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</si>
  <si>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</si>
  <si>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</si>
  <si>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</si>
  <si>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</si>
  <si>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</si>
  <si>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</si>
  <si>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</si>
  <si>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</si>
  <si>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</si>
  <si>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</si>
  <si>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</si>
  <si>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</si>
  <si>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</si>
  <si>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</si>
  <si>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</si>
  <si>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</si>
  <si>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</si>
  <si>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</si>
  <si>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</si>
  <si>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</si>
  <si>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</si>
  <si>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</si>
  <si>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</si>
  <si>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</si>
  <si>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</si>
  <si>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</si>
  <si>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</si>
  <si>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</si>
  <si>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</si>
  <si>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</si>
  <si>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</si>
  <si>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</si>
  <si>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</si>
  <si>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</si>
  <si>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</si>
  <si>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</si>
  <si>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</si>
  <si>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</si>
  <si>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</si>
  <si>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</si>
  <si>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</si>
  <si>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</si>
  <si>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</si>
  <si>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</si>
  <si>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</si>
  <si>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</si>
  <si>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</si>
  <si>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</si>
  <si>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</si>
  <si>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</si>
  <si>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</si>
  <si>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</si>
  <si>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</si>
  <si>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</si>
  <si>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</si>
  <si>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</si>
  <si>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</si>
  <si>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</si>
  <si>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</si>
  <si>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</si>
  <si>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</si>
  <si>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</si>
  <si>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</si>
  <si>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</si>
  <si>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</si>
  <si>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</si>
  <si>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</si>
  <si>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</si>
  <si>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</si>
  <si>
    <t>・idの最大値を取る処理は個別DAOにすること</t>
    <phoneticPr fontId="1"/>
  </si>
  <si>
    <t>BeanValidateの独自アノテーションはリリース後対応とする
　HibenateValidatationについて
　https://access.redhat.com/documentation/ja-jp/jboss_enterprise_application_platform/5/html-single/hibernate_validator_reference_guide/index
　正規表現
　https://docs.oracle.com/javase/jp/8/docs/api/java/util/regex/Pattern.html</t>
    <phoneticPr fontId="1"/>
  </si>
  <si>
    <t>・単項目チェックエラーじにエラー項目を赤くしたい
　リリース後対応とする</t>
    <phoneticPr fontId="1"/>
  </si>
  <si>
    <t>テーブルでコード値をもつ場合は、NOTNULL制約をいれる</t>
    <phoneticPr fontId="1"/>
  </si>
  <si>
    <t>・Logicクラスにトランザクションを考慮した設計にする
　リリース後対応とする</t>
    <phoneticPr fontId="1"/>
  </si>
  <si>
    <t>Dao</t>
    <phoneticPr fontId="1"/>
  </si>
  <si>
    <t>エラー処理</t>
    <rPh sb="3" eb="5">
      <t>ショリ</t>
    </rPh>
    <phoneticPr fontId="1"/>
  </si>
  <si>
    <t>チェック処理</t>
    <rPh sb="4" eb="6">
      <t>ショリ</t>
    </rPh>
    <phoneticPr fontId="1"/>
  </si>
  <si>
    <t>全体</t>
    <rPh sb="0" eb="2">
      <t>ゼンタイ</t>
    </rPh>
    <phoneticPr fontId="1"/>
  </si>
  <si>
    <t>1006 改めて画面を開発する際に、同じ事象が発生したら対応する
1027 原因は不明だがおそらく、JSPのid指定が重複していたのでマッピングがうまく行かず何が起きていたと思う。。JPSのid指定を直してから発生していないのでクローズする</t>
    <rPh sb="5" eb="6">
      <t>アラタ</t>
    </rPh>
    <rPh sb="8" eb="10">
      <t>ガメン</t>
    </rPh>
    <rPh sb="11" eb="13">
      <t>カイハツ</t>
    </rPh>
    <rPh sb="15" eb="16">
      <t>サイ</t>
    </rPh>
    <rPh sb="18" eb="19">
      <t>オナ</t>
    </rPh>
    <rPh sb="20" eb="22">
      <t>ジショウ</t>
    </rPh>
    <rPh sb="23" eb="25">
      <t>ハッセイ</t>
    </rPh>
    <rPh sb="28" eb="30">
      <t>タイオウ</t>
    </rPh>
    <rPh sb="39" eb="41">
      <t>ゲンイン</t>
    </rPh>
    <rPh sb="42" eb="44">
      <t>フメイ</t>
    </rPh>
    <rPh sb="57" eb="59">
      <t>シテイ</t>
    </rPh>
    <rPh sb="60" eb="62">
      <t>チョウフク</t>
    </rPh>
    <rPh sb="77" eb="78">
      <t>イ</t>
    </rPh>
    <rPh sb="80" eb="81">
      <t>ナニ</t>
    </rPh>
    <rPh sb="82" eb="83">
      <t>オ</t>
    </rPh>
    <rPh sb="88" eb="89">
      <t>オモ</t>
    </rPh>
    <rPh sb="98" eb="100">
      <t>シテイ</t>
    </rPh>
    <rPh sb="101" eb="102">
      <t>ナオ</t>
    </rPh>
    <rPh sb="106" eb="108">
      <t>ハッセイ</t>
    </rPh>
    <phoneticPr fontId="1"/>
  </si>
  <si>
    <t xml:space="preserve">利用しているDataSoucreがコネクションプールに対応していないので、本番を想定したものに変更すること
org.springframework.jdbc.datasource.DriverManagerDataSource
</t>
    <rPh sb="0" eb="2">
      <t>リヨウ</t>
    </rPh>
    <rPh sb="27" eb="29">
      <t>タイオウ</t>
    </rPh>
    <rPh sb="37" eb="39">
      <t>ホンバン</t>
    </rPh>
    <rPh sb="40" eb="42">
      <t>ソウテイ</t>
    </rPh>
    <rPh sb="47" eb="49">
      <t>ヘンコウ</t>
    </rPh>
    <phoneticPr fontId="1"/>
  </si>
  <si>
    <t xml:space="preserve">ディーラ登録画面、削除処理
button type="submit"押下時に発火するイベント
ダイアログでハイの場合は削除処理をコールバックメソッドとして呼び出し、そうでない場合はfalseを返却してsubmitを中断させたい
ダイアログでキャンセルした場合にsubmitが中断されない
コールバックメソッドでreturn　falseしているがうまくいっていない模様
原因　不明
対応　button type="submit"をやめsubmitしたいときだけ、$form.submitをするようにした
type=submitでも、$form.submitでreturnの制御をすればうまくいくが、ダイアログの処理の共通かがうまくいかなかったので、こちらの対応にした
</t>
    <rPh sb="4" eb="8">
      <t>トウロクガメン</t>
    </rPh>
    <rPh sb="9" eb="11">
      <t>サクジョ</t>
    </rPh>
    <rPh sb="11" eb="13">
      <t>ショリ</t>
    </rPh>
    <rPh sb="34" eb="36">
      <t>オウカ</t>
    </rPh>
    <rPh sb="36" eb="37">
      <t>ジ</t>
    </rPh>
    <rPh sb="38" eb="40">
      <t>ハッカ</t>
    </rPh>
    <rPh sb="56" eb="58">
      <t>バアイ</t>
    </rPh>
    <rPh sb="59" eb="61">
      <t>サクジョ</t>
    </rPh>
    <rPh sb="61" eb="63">
      <t>ショリ</t>
    </rPh>
    <rPh sb="77" eb="78">
      <t>ヨ</t>
    </rPh>
    <rPh sb="79" eb="80">
      <t>ダ</t>
    </rPh>
    <rPh sb="87" eb="89">
      <t>バアイ</t>
    </rPh>
    <rPh sb="96" eb="98">
      <t>ヘンキャク</t>
    </rPh>
    <rPh sb="107" eb="109">
      <t>チュウダン</t>
    </rPh>
    <rPh sb="128" eb="130">
      <t>バアイ</t>
    </rPh>
    <rPh sb="138" eb="140">
      <t>チュウダン</t>
    </rPh>
    <rPh sb="182" eb="184">
      <t>モヨウ</t>
    </rPh>
    <rPh sb="186" eb="188">
      <t>タイオウ</t>
    </rPh>
    <rPh sb="287" eb="289">
      <t>セイギョ</t>
    </rPh>
    <rPh sb="306" eb="308">
      <t>ショリ</t>
    </rPh>
    <rPh sb="309" eb="311">
      <t>キョウツウ</t>
    </rPh>
    <rPh sb="329" eb="331">
      <t>タイオウ</t>
    </rPh>
    <phoneticPr fontId="1"/>
  </si>
  <si>
    <t>submit処理</t>
    <rPh sb="6" eb="8">
      <t>ショリ</t>
    </rPh>
    <phoneticPr fontId="1"/>
  </si>
  <si>
    <t>リリース後対応</t>
    <rPh sb="4" eb="5">
      <t>ゴ</t>
    </rPh>
    <rPh sb="5" eb="7">
      <t>タイオウ</t>
    </rPh>
    <phoneticPr fontId="1"/>
  </si>
  <si>
    <t xml:space="preserve">１０２７
作品登録時の販売時時期に対応するため、必要。
不要なのはseason_idよりむしろdealers_detail_products_saledateテーブルである。もともと販売時期が複数にまたがることを表現したかったが、画面上このテーブルに登録できるものがないため、不要である。
仕様の実現上問題ないため、ブラッシュアップはリリース後に行う。
</t>
    <rPh sb="5" eb="7">
      <t>サクヒン</t>
    </rPh>
    <rPh sb="7" eb="9">
      <t>トウロク</t>
    </rPh>
    <rPh sb="9" eb="10">
      <t>ジ</t>
    </rPh>
    <rPh sb="11" eb="13">
      <t>ハンバイ</t>
    </rPh>
    <rPh sb="13" eb="14">
      <t>ジ</t>
    </rPh>
    <rPh sb="14" eb="16">
      <t>ジキ</t>
    </rPh>
    <rPh sb="17" eb="19">
      <t>タイオウ</t>
    </rPh>
    <rPh sb="24" eb="26">
      <t>ヒツヨウ</t>
    </rPh>
    <rPh sb="29" eb="31">
      <t>フヨウ</t>
    </rPh>
    <rPh sb="92" eb="94">
      <t>ハンバイ</t>
    </rPh>
    <rPh sb="94" eb="96">
      <t>ジキ</t>
    </rPh>
    <rPh sb="97" eb="99">
      <t>フクスウ</t>
    </rPh>
    <rPh sb="107" eb="109">
      <t>ヒョウゲン</t>
    </rPh>
    <rPh sb="116" eb="118">
      <t>ガメン</t>
    </rPh>
    <rPh sb="118" eb="119">
      <t>ウエ</t>
    </rPh>
    <rPh sb="126" eb="128">
      <t>トウロク</t>
    </rPh>
    <rPh sb="139" eb="141">
      <t>フヨウ</t>
    </rPh>
    <rPh sb="146" eb="148">
      <t>シヨウ</t>
    </rPh>
    <rPh sb="149" eb="151">
      <t>ジツゲン</t>
    </rPh>
    <rPh sb="151" eb="152">
      <t>ウエ</t>
    </rPh>
    <rPh sb="152" eb="154">
      <t>モンダイ</t>
    </rPh>
    <rPh sb="172" eb="173">
      <t>ゴ</t>
    </rPh>
    <rPh sb="174" eb="175">
      <t>オコナ</t>
    </rPh>
    <phoneticPr fontId="1"/>
  </si>
  <si>
    <t>１０２７　データ上１たい１でもてば問題ない
仕様の実現上問題ないため、ブラッシュアップはリリース後に行う。</t>
    <rPh sb="8" eb="9">
      <t>ウエ</t>
    </rPh>
    <rPh sb="17" eb="19">
      <t>モンダイ</t>
    </rPh>
    <phoneticPr fontId="1"/>
  </si>
  <si>
    <t xml:space="preserve">画面上、deaelrテーブルのソートキーを登録する項目は未設計である。
日本語の読みによるソートで利用する想定だが、設計が微妙なのでリリース後に対応する。
コメント
Dealerテーブルにディーラ名称（読み）を登録させて利用したほうがいい
</t>
    <rPh sb="0" eb="2">
      <t>ガメン</t>
    </rPh>
    <rPh sb="2" eb="3">
      <t>ウエ</t>
    </rPh>
    <rPh sb="21" eb="23">
      <t>トウロク</t>
    </rPh>
    <rPh sb="25" eb="27">
      <t>コウモク</t>
    </rPh>
    <rPh sb="28" eb="29">
      <t>ミ</t>
    </rPh>
    <rPh sb="29" eb="31">
      <t>セッケイ</t>
    </rPh>
    <rPh sb="36" eb="39">
      <t>ニホンゴ</t>
    </rPh>
    <rPh sb="40" eb="41">
      <t>ヨ</t>
    </rPh>
    <rPh sb="49" eb="51">
      <t>リヨウ</t>
    </rPh>
    <rPh sb="53" eb="55">
      <t>ソウテイ</t>
    </rPh>
    <rPh sb="58" eb="60">
      <t>セッケイ</t>
    </rPh>
    <rPh sb="61" eb="63">
      <t>ビミョウ</t>
    </rPh>
    <rPh sb="70" eb="71">
      <t>ゴ</t>
    </rPh>
    <rPh sb="72" eb="74">
      <t>タイオウ</t>
    </rPh>
    <rPh sb="99" eb="101">
      <t>メイショウ</t>
    </rPh>
    <rPh sb="102" eb="103">
      <t>ヨ</t>
    </rPh>
    <rPh sb="106" eb="108">
      <t>トウロク</t>
    </rPh>
    <rPh sb="111" eb="113">
      <t>リヨウ</t>
    </rPh>
    <phoneticPr fontId="1"/>
  </si>
  <si>
    <t>１０２７　すでにカラムを作成しているが、仕様上問題ないのでリリース後に対応する。</t>
    <rPh sb="12" eb="14">
      <t>サクセイ</t>
    </rPh>
    <rPh sb="20" eb="22">
      <t>シヨウ</t>
    </rPh>
    <rPh sb="22" eb="23">
      <t>ウエ</t>
    </rPh>
    <rPh sb="23" eb="25">
      <t>モンダイ</t>
    </rPh>
    <rPh sb="33" eb="34">
      <t>ゴ</t>
    </rPh>
    <rPh sb="35" eb="37">
      <t>タイオウ</t>
    </rPh>
    <phoneticPr fontId="1"/>
  </si>
  <si>
    <t>ディーラ検索</t>
    <rPh sb="4" eb="6">
      <t>ケンサク</t>
    </rPh>
    <phoneticPr fontId="1"/>
  </si>
  <si>
    <t>検索条件のジャンル</t>
    <rPh sb="0" eb="2">
      <t>ケンサク</t>
    </rPh>
    <rPh sb="2" eb="4">
      <t>ジョウケン</t>
    </rPh>
    <phoneticPr fontId="1"/>
  </si>
  <si>
    <t>ジャンルポップアップ画面から設定後に設定内容をクリアできない</t>
    <rPh sb="10" eb="12">
      <t>ガメン</t>
    </rPh>
    <rPh sb="14" eb="16">
      <t>セッテイ</t>
    </rPh>
    <rPh sb="16" eb="17">
      <t>ゴ</t>
    </rPh>
    <rPh sb="18" eb="20">
      <t>セッテイ</t>
    </rPh>
    <rPh sb="20" eb="22">
      <t>ナイヨウ</t>
    </rPh>
    <phoneticPr fontId="1"/>
  </si>
  <si>
    <t xml:space="preserve">便利さを考えると条件とするジャンルは複数に対応したほうがいい
他条件との兼ね合いは
（ディーラ名　AND　・・・　AND　事業区分）
AND
（ジャンル１　OR　・・・　OR　ジャンルN　）
</t>
    <rPh sb="0" eb="2">
      <t>ベンリ</t>
    </rPh>
    <rPh sb="4" eb="5">
      <t>カンガ</t>
    </rPh>
    <rPh sb="8" eb="10">
      <t>ジョウケン</t>
    </rPh>
    <rPh sb="18" eb="20">
      <t>フクスウ</t>
    </rPh>
    <rPh sb="21" eb="23">
      <t>タイオウ</t>
    </rPh>
    <rPh sb="32" eb="33">
      <t>ホカ</t>
    </rPh>
    <rPh sb="33" eb="35">
      <t>ジョウケン</t>
    </rPh>
    <rPh sb="37" eb="38">
      <t>カ</t>
    </rPh>
    <rPh sb="39" eb="40">
      <t>ア</t>
    </rPh>
    <phoneticPr fontId="1"/>
  </si>
  <si>
    <t>ディーラ検索する際に卓番は甲乙兵をそれぞれのINPUTで指定したい</t>
    <rPh sb="4" eb="6">
      <t>ケンサク</t>
    </rPh>
    <rPh sb="8" eb="9">
      <t>サイ</t>
    </rPh>
    <rPh sb="10" eb="11">
      <t>タク</t>
    </rPh>
    <rPh sb="11" eb="12">
      <t>バン</t>
    </rPh>
    <rPh sb="13" eb="15">
      <t>コウオツ</t>
    </rPh>
    <rPh sb="15" eb="16">
      <t>ヘイ</t>
    </rPh>
    <rPh sb="28" eb="30">
      <t>シテイ</t>
    </rPh>
    <phoneticPr fontId="1"/>
  </si>
  <si>
    <t>共通</t>
    <rPh sb="0" eb="2">
      <t>キョウツウ</t>
    </rPh>
    <phoneticPr fontId="1"/>
  </si>
  <si>
    <t>コード値名称の表示</t>
    <rPh sb="3" eb="4">
      <t>チ</t>
    </rPh>
    <rPh sb="4" eb="6">
      <t>メイショウ</t>
    </rPh>
    <rPh sb="7" eb="9">
      <t>ヒョウジ</t>
    </rPh>
    <phoneticPr fontId="1"/>
  </si>
  <si>
    <t xml:space="preserve">画面にマスタの名称を取得する方法を検討する
・Controller,から名称自体をクライアントに渡す
・独自のJSPタグでマスターのキー値から名称を取得できるようにする
</t>
    <rPh sb="0" eb="2">
      <t>ガメン</t>
    </rPh>
    <rPh sb="7" eb="9">
      <t>メイショウ</t>
    </rPh>
    <rPh sb="10" eb="12">
      <t>シュトク</t>
    </rPh>
    <rPh sb="14" eb="16">
      <t>ホウホウ</t>
    </rPh>
    <rPh sb="17" eb="19">
      <t>ケントウ</t>
    </rPh>
    <rPh sb="36" eb="38">
      <t>メイショウ</t>
    </rPh>
    <rPh sb="38" eb="40">
      <t>ジタイ</t>
    </rPh>
    <rPh sb="48" eb="49">
      <t>ワタ</t>
    </rPh>
    <rPh sb="52" eb="54">
      <t>ドクジ</t>
    </rPh>
    <rPh sb="68" eb="69">
      <t>アタイ</t>
    </rPh>
    <rPh sb="71" eb="73">
      <t>メイショウ</t>
    </rPh>
    <rPh sb="74" eb="76">
      <t>シュトク</t>
    </rPh>
    <phoneticPr fontId="1"/>
  </si>
  <si>
    <t>1102　検討は、リリース後対応とする。
暫定で、表示したい名称はContollerから渡すようにする。</t>
    <rPh sb="5" eb="7">
      <t>ケントウ</t>
    </rPh>
    <rPh sb="13" eb="14">
      <t>ゴ</t>
    </rPh>
    <rPh sb="14" eb="16">
      <t>タイオウ</t>
    </rPh>
    <rPh sb="21" eb="23">
      <t>ザンテイ</t>
    </rPh>
    <rPh sb="25" eb="27">
      <t>ヒョウジ</t>
    </rPh>
    <rPh sb="30" eb="32">
      <t>メイショウ</t>
    </rPh>
    <rPh sb="44" eb="45">
      <t>ワタ</t>
    </rPh>
    <phoneticPr fontId="1"/>
  </si>
  <si>
    <t>マスタテーブルから値を取得する</t>
    <rPh sb="9" eb="10">
      <t>アタイ</t>
    </rPh>
    <rPh sb="11" eb="13">
      <t>シュトク</t>
    </rPh>
    <phoneticPr fontId="1"/>
  </si>
  <si>
    <t xml:space="preserve">マスタテーブルから名称を取得する方法を検討する
自動生成DAOで取得できなくはないが、複数のコードから名称を引っ張るときなど、その都度作成するのはめんどいので汎用的な実装を考えたい
例　ディーラ情報検索での作品分野名称の取得
  // 作品名称は、以下のどちらかでおこないたい
  //　・マスタから全権取得してキャッシュに保存して再利用
  //　・他テーブルと結合
  //　結合予定のテーブル（dealers_detail_products_categories）は見直す可能性があるので、モックで対応
</t>
    <rPh sb="9" eb="11">
      <t>メイショウ</t>
    </rPh>
    <rPh sb="12" eb="14">
      <t>シュトク</t>
    </rPh>
    <rPh sb="16" eb="18">
      <t>ホウホウ</t>
    </rPh>
    <rPh sb="19" eb="21">
      <t>ケントウ</t>
    </rPh>
    <rPh sb="24" eb="26">
      <t>ジドウ</t>
    </rPh>
    <rPh sb="26" eb="28">
      <t>セイセイ</t>
    </rPh>
    <rPh sb="32" eb="34">
      <t>シュトク</t>
    </rPh>
    <rPh sb="43" eb="45">
      <t>フクスウ</t>
    </rPh>
    <rPh sb="51" eb="53">
      <t>メイショウ</t>
    </rPh>
    <rPh sb="54" eb="55">
      <t>ヒ</t>
    </rPh>
    <rPh sb="56" eb="57">
      <t>パ</t>
    </rPh>
    <rPh sb="65" eb="67">
      <t>ツド</t>
    </rPh>
    <rPh sb="67" eb="69">
      <t>サクセイ</t>
    </rPh>
    <rPh sb="79" eb="82">
      <t>ハンヨウテキ</t>
    </rPh>
    <rPh sb="83" eb="85">
      <t>ジッソウ</t>
    </rPh>
    <rPh sb="86" eb="87">
      <t>カンガ</t>
    </rPh>
    <rPh sb="92" eb="93">
      <t>レイ</t>
    </rPh>
    <rPh sb="98" eb="100">
      <t>ジョウホウ</t>
    </rPh>
    <rPh sb="100" eb="102">
      <t>ケンサク</t>
    </rPh>
    <rPh sb="104" eb="106">
      <t>サクヒン</t>
    </rPh>
    <rPh sb="106" eb="108">
      <t>ブンヤ</t>
    </rPh>
    <rPh sb="108" eb="110">
      <t>メイショウ</t>
    </rPh>
    <rPh sb="111" eb="113">
      <t>シュトク</t>
    </rPh>
    <phoneticPr fontId="1"/>
  </si>
  <si>
    <t xml:space="preserve">Gitの使い方
一般的な開発手法にあわせて、リポジトリのブランチを作成して運用する
</t>
    <rPh sb="4" eb="5">
      <t>ツカ</t>
    </rPh>
    <rPh sb="6" eb="7">
      <t>カタ</t>
    </rPh>
    <rPh sb="8" eb="11">
      <t>イッパンテキ</t>
    </rPh>
    <rPh sb="12" eb="14">
      <t>カイハツ</t>
    </rPh>
    <rPh sb="14" eb="16">
      <t>シュホウ</t>
    </rPh>
    <rPh sb="33" eb="35">
      <t>サクセイ</t>
    </rPh>
    <rPh sb="37" eb="39">
      <t>ウンヨウ</t>
    </rPh>
    <phoneticPr fontId="1"/>
  </si>
  <si>
    <t>構成管理</t>
    <rPh sb="0" eb="2">
      <t>コウセイ</t>
    </rPh>
    <rPh sb="2" eb="4">
      <t>カンリ</t>
    </rPh>
    <phoneticPr fontId="1"/>
  </si>
  <si>
    <t>※まとめて工数をこの行にかく</t>
    <rPh sb="5" eb="7">
      <t>コウスウ</t>
    </rPh>
    <rPh sb="10" eb="11">
      <t>ギョウ</t>
    </rPh>
    <phoneticPr fontId="1"/>
  </si>
  <si>
    <t xml:space="preserve">pom.xml
とりあえず動けばいいで設定を記載している
⇒
・バージョンを最新に近いものに挙げたい
・pomの書き方を知って全体像が分かるような記載にしたい
</t>
    <rPh sb="13" eb="14">
      <t>ウゴ</t>
    </rPh>
    <rPh sb="19" eb="21">
      <t>セッテイ</t>
    </rPh>
    <rPh sb="22" eb="24">
      <t>キサイ</t>
    </rPh>
    <rPh sb="38" eb="40">
      <t>サイシン</t>
    </rPh>
    <rPh sb="41" eb="42">
      <t>チカ</t>
    </rPh>
    <rPh sb="46" eb="47">
      <t>ア</t>
    </rPh>
    <rPh sb="56" eb="57">
      <t>カ</t>
    </rPh>
    <rPh sb="58" eb="59">
      <t>カタ</t>
    </rPh>
    <rPh sb="60" eb="61">
      <t>シ</t>
    </rPh>
    <rPh sb="63" eb="66">
      <t>ゼンタイゾウ</t>
    </rPh>
    <rPh sb="67" eb="68">
      <t>ワ</t>
    </rPh>
    <rPh sb="73" eb="75">
      <t>キサイ</t>
    </rPh>
    <phoneticPr fontId="1"/>
  </si>
  <si>
    <t xml:space="preserve">ログインするとヘッダにアイコン（ログインユーザの）を表示するが、そのアイコンを登録する機能が設計されていない
⇒
そもそも、ログインしたユーザーがディーラを複数登録できるが、ログインユーザー＝ディーラとしたほうがいいのでは？
今のシステムは、どいったサービスを提供させたいのかがしっかり考えられていない。なので、そのあたりから検討をしたい。
</t>
    <rPh sb="26" eb="28">
      <t>ヒョウジ</t>
    </rPh>
    <rPh sb="39" eb="41">
      <t>トウロク</t>
    </rPh>
    <rPh sb="43" eb="45">
      <t>キノウ</t>
    </rPh>
    <rPh sb="46" eb="48">
      <t>セッケイ</t>
    </rPh>
    <rPh sb="78" eb="80">
      <t>フクスウ</t>
    </rPh>
    <rPh sb="80" eb="82">
      <t>トウロク</t>
    </rPh>
    <rPh sb="114" eb="115">
      <t>イマ</t>
    </rPh>
    <rPh sb="131" eb="133">
      <t>テイキョウ</t>
    </rPh>
    <rPh sb="144" eb="145">
      <t>カンガ</t>
    </rPh>
    <rPh sb="164" eb="166">
      <t>ケントウ</t>
    </rPh>
    <phoneticPr fontId="1"/>
  </si>
  <si>
    <t>要件定義</t>
    <rPh sb="0" eb="2">
      <t>ヨウケン</t>
    </rPh>
    <rPh sb="2" eb="4">
      <t>テイギ</t>
    </rPh>
    <phoneticPr fontId="1"/>
  </si>
  <si>
    <t>システムエラー時は、システムエラー画面に遷移すること
WEB.xmlを利用してコントローラクラスでキャッチしないようにする
ログメッセージを出せるようにしたい</t>
    <rPh sb="7" eb="8">
      <t>トキ</t>
    </rPh>
    <phoneticPr fontId="1"/>
  </si>
  <si>
    <t xml:space="preserve">1123　WfsSys例外をRuntime例外を継承させた作りにしたい
</t>
    <rPh sb="11" eb="13">
      <t>レイガイ</t>
    </rPh>
    <rPh sb="21" eb="23">
      <t>レイガイ</t>
    </rPh>
    <rPh sb="24" eb="26">
      <t>ケイショウ</t>
    </rPh>
    <rPh sb="29" eb="30">
      <t>ツク</t>
    </rPh>
    <phoneticPr fontId="1"/>
  </si>
  <si>
    <t>製造</t>
    <rPh sb="0" eb="2">
      <t>セイゾウ</t>
    </rPh>
    <phoneticPr fontId="1"/>
  </si>
  <si>
    <t>Contorollerのクラス名
AccountManageとAccountReigstをわけているが、アカウント管理するという意味ではどちらも同じでは？
どちらかに統一したほうが分かりやすい気がする。。</t>
    <rPh sb="15" eb="16">
      <t>メイ</t>
    </rPh>
    <phoneticPr fontId="1"/>
  </si>
  <si>
    <t>単項目チェックエラーを全体的に見直す
例　アカウント登録時のパスワードチェックは最小桁数もチェックする</t>
    <rPh sb="11" eb="14">
      <t>ゼンタイテキ</t>
    </rPh>
    <rPh sb="15" eb="17">
      <t>ミナオ</t>
    </rPh>
    <rPh sb="19" eb="20">
      <t>レイ</t>
    </rPh>
    <phoneticPr fontId="1"/>
  </si>
  <si>
    <t>単項目チェック</t>
    <rPh sb="0" eb="1">
      <t>タン</t>
    </rPh>
    <rPh sb="1" eb="3">
      <t>コウモク</t>
    </rPh>
    <phoneticPr fontId="1"/>
  </si>
  <si>
    <t>命名</t>
    <rPh sb="0" eb="2">
      <t>メイメイ</t>
    </rPh>
    <phoneticPr fontId="1"/>
  </si>
  <si>
    <t>login.jspをtailes管理する。ただし、別のBaselayoutを作成する
accountパッケージ配下はすべて同じ構成とする</t>
    <phoneticPr fontId="1"/>
  </si>
  <si>
    <t>画面レイアウト</t>
    <rPh sb="0" eb="2">
      <t>ガメン</t>
    </rPh>
    <phoneticPr fontId="1"/>
  </si>
  <si>
    <t>ログイン画面のsubmitは、submitボタンでなくJQのsbumitメソッドで実現する</t>
    <phoneticPr fontId="1"/>
  </si>
  <si>
    <t>認証処理の強化として、Oauth認証やSpringSecurityを導入したい</t>
    <phoneticPr fontId="1"/>
  </si>
  <si>
    <t>認証処理</t>
    <rPh sb="0" eb="2">
      <t>ニンショウ</t>
    </rPh>
    <rPh sb="2" eb="4">
      <t>ショリ</t>
    </rPh>
    <phoneticPr fontId="1"/>
  </si>
  <si>
    <t>内部設計</t>
    <rPh sb="0" eb="2">
      <t>ナイブ</t>
    </rPh>
    <rPh sb="2" eb="4">
      <t>セッケイ</t>
    </rPh>
    <phoneticPr fontId="1"/>
  </si>
  <si>
    <t xml:space="preserve">HTTPSESSIONクラスに認証処理用の値を設定する際に、ハードコーディングでは使いづらいので、独自セッションクラスを作成し、そこからログインIDなどの情報を扱えるようにしたい
独自セッションクラスの作成は以下を参考
Wrapperクラスを継承して作成できる
http://kimulla.hatenablog.com/entry/2016/03/05/HttpServletRequest_%E3%82%92%E6%8B%A1%E5%BC%B5%E3%81%97%E3%81%A6%E7%8B%AC%E8%87%AAHttpSession%E3%82%92%E7%99%BB%E9%8C%B2%E3%81%99%E3%82%8B
→
認証処理自体の処理の流れは変わらないので、リリース後対応とする
</t>
    <rPh sb="15" eb="17">
      <t>ニンショウ</t>
    </rPh>
    <rPh sb="17" eb="19">
      <t>ショリ</t>
    </rPh>
    <rPh sb="19" eb="20">
      <t>ヨウ</t>
    </rPh>
    <rPh sb="21" eb="22">
      <t>アタイ</t>
    </rPh>
    <rPh sb="23" eb="25">
      <t>セッテイ</t>
    </rPh>
    <rPh sb="27" eb="28">
      <t>サイ</t>
    </rPh>
    <rPh sb="41" eb="42">
      <t>ツカ</t>
    </rPh>
    <rPh sb="49" eb="51">
      <t>ドクジ</t>
    </rPh>
    <rPh sb="60" eb="62">
      <t>サクセイ</t>
    </rPh>
    <rPh sb="77" eb="79">
      <t>ジョウホウ</t>
    </rPh>
    <rPh sb="80" eb="81">
      <t>アツカ</t>
    </rPh>
    <rPh sb="91" eb="93">
      <t>ドクジ</t>
    </rPh>
    <rPh sb="102" eb="104">
      <t>サクセイ</t>
    </rPh>
    <rPh sb="105" eb="107">
      <t>イカ</t>
    </rPh>
    <rPh sb="108" eb="110">
      <t>サンコウ</t>
    </rPh>
    <phoneticPr fontId="1"/>
  </si>
  <si>
    <t>アカウント情報画面</t>
    <rPh sb="5" eb="9">
      <t>ジョウホウガメン</t>
    </rPh>
    <phoneticPr fontId="1"/>
  </si>
  <si>
    <t xml:space="preserve">昇順、降順で並び替えしたい
並び替えリスト選択後、昇順ボタン、降順ボタンで並び替える、、など
</t>
    <phoneticPr fontId="1"/>
  </si>
  <si>
    <t>一般と管理者による権限制御時は画面表示が変わるため、従来は別画面IDにしていたが同じ画面IDで対応すること
（設計書修正済み）</t>
    <rPh sb="0" eb="2">
      <t>イッパン</t>
    </rPh>
    <rPh sb="3" eb="6">
      <t>カンリシャ</t>
    </rPh>
    <rPh sb="9" eb="11">
      <t>ケンゲン</t>
    </rPh>
    <rPh sb="11" eb="13">
      <t>セイギョ</t>
    </rPh>
    <rPh sb="13" eb="14">
      <t>ジ</t>
    </rPh>
    <rPh sb="15" eb="17">
      <t>ガメン</t>
    </rPh>
    <rPh sb="17" eb="19">
      <t>ヒョウジ</t>
    </rPh>
    <rPh sb="20" eb="21">
      <t>カ</t>
    </rPh>
    <rPh sb="26" eb="28">
      <t>ジュウライ</t>
    </rPh>
    <rPh sb="29" eb="30">
      <t>ベツ</t>
    </rPh>
    <rPh sb="30" eb="32">
      <t>ガメン</t>
    </rPh>
    <rPh sb="40" eb="41">
      <t>オナ</t>
    </rPh>
    <rPh sb="42" eb="44">
      <t>ガメン</t>
    </rPh>
    <rPh sb="47" eb="49">
      <t>タイオウ</t>
    </rPh>
    <rPh sb="55" eb="58">
      <t>セッケイショ</t>
    </rPh>
    <rPh sb="58" eb="60">
      <t>シュウセイ</t>
    </rPh>
    <rPh sb="60" eb="61">
      <t>ズ</t>
    </rPh>
    <phoneticPr fontId="1"/>
  </si>
  <si>
    <t xml:space="preserve">AccountManageControllerにTOP画面への遷移があるが、設計がよくない
本来TOP画面＝index.jsp
なので、top.jspの記載をindex.jspにうつす
index.jspの都合上、tilesが使えない場合はログインへの遷移ができればよしとする。
</t>
    <rPh sb="27" eb="29">
      <t>ガメン</t>
    </rPh>
    <rPh sb="31" eb="33">
      <t>センイ</t>
    </rPh>
    <rPh sb="38" eb="40">
      <t>セッケイ</t>
    </rPh>
    <rPh sb="46" eb="48">
      <t>ホンライ</t>
    </rPh>
    <rPh sb="51" eb="53">
      <t>ガメン</t>
    </rPh>
    <rPh sb="76" eb="78">
      <t>キサイ</t>
    </rPh>
    <rPh sb="103" eb="105">
      <t>ツゴウ</t>
    </rPh>
    <rPh sb="105" eb="106">
      <t>ウエ</t>
    </rPh>
    <rPh sb="113" eb="114">
      <t>ツカ</t>
    </rPh>
    <rPh sb="117" eb="119">
      <t>バアイ</t>
    </rPh>
    <rPh sb="126" eb="128">
      <t>センイ</t>
    </rPh>
    <phoneticPr fontId="1"/>
  </si>
  <si>
    <t>index.jsp</t>
    <phoneticPr fontId="1"/>
  </si>
  <si>
    <t xml:space="preserve">C:\work\tool\webapl\WonFesSys\project\WonFesSys\src\main\java\com\jp\wonfes\account\dao\qo\SelectAccountUserInfoQoResp.java
DBから取得したDateをLocalDateTimeAPIにマッピングできるようにする
</t>
    <rPh sb="129" eb="131">
      <t>シュトク</t>
    </rPh>
    <phoneticPr fontId="1"/>
  </si>
  <si>
    <r>
      <t>ヘッダ共通機能一覧（管理）</t>
    </r>
    <r>
      <rPr>
        <sz val="7"/>
        <color rgb="FF24292E"/>
        <rFont val="Segoe UI"/>
        <family val="2"/>
      </rPr>
      <t> </t>
    </r>
    <r>
      <rPr>
        <sz val="6"/>
        <color rgb="FF000000"/>
        <rFont val="Segoe UI"/>
        <family val="2"/>
      </rPr>
      <t>enhancement</t>
    </r>
  </si>
  <si>
    <r>
      <t>ヘッダ共通機能一覧（一般）</t>
    </r>
    <r>
      <rPr>
        <sz val="7"/>
        <color rgb="FF24292E"/>
        <rFont val="Segoe UI"/>
        <family val="2"/>
      </rPr>
      <t> </t>
    </r>
    <r>
      <rPr>
        <sz val="6"/>
        <color rgb="FF000000"/>
        <rFont val="Segoe UI"/>
        <family val="2"/>
      </rPr>
      <t>enhancement</t>
    </r>
  </si>
  <si>
    <r>
      <t>ジャンル一覧ポップアップ</t>
    </r>
    <r>
      <rPr>
        <sz val="7"/>
        <color rgb="FF24292E"/>
        <rFont val="Segoe UI"/>
        <family val="2"/>
      </rPr>
      <t> </t>
    </r>
    <r>
      <rPr>
        <sz val="6"/>
        <color rgb="FF000000"/>
        <rFont val="Segoe UI"/>
        <family val="2"/>
      </rPr>
      <t>enhancement</t>
    </r>
  </si>
  <si>
    <r>
      <t>地図ポップアップ</t>
    </r>
    <r>
      <rPr>
        <sz val="7"/>
        <color rgb="FF24292E"/>
        <rFont val="Segoe UI"/>
        <family val="2"/>
      </rPr>
      <t> </t>
    </r>
    <r>
      <rPr>
        <sz val="6"/>
        <color rgb="FF000000"/>
        <rFont val="Segoe UI"/>
        <family val="2"/>
      </rPr>
      <t>enhancement</t>
    </r>
  </si>
  <si>
    <r>
      <t>作品検索</t>
    </r>
    <r>
      <rPr>
        <sz val="7"/>
        <color rgb="FF24292E"/>
        <rFont val="Segoe UI"/>
        <family val="2"/>
      </rPr>
      <t> </t>
    </r>
    <r>
      <rPr>
        <sz val="6"/>
        <color rgb="FF000000"/>
        <rFont val="Segoe UI"/>
        <family val="2"/>
      </rPr>
      <t>enhancement</t>
    </r>
  </si>
  <si>
    <r>
      <t>作品情報削除完了</t>
    </r>
    <r>
      <rPr>
        <sz val="7"/>
        <color rgb="FF24292E"/>
        <rFont val="Segoe UI"/>
        <family val="2"/>
      </rPr>
      <t> </t>
    </r>
    <r>
      <rPr>
        <sz val="6"/>
        <color rgb="FF000000"/>
        <rFont val="Segoe UI"/>
        <family val="2"/>
      </rPr>
      <t>enhancement</t>
    </r>
  </si>
  <si>
    <r>
      <t>作品登録完了</t>
    </r>
    <r>
      <rPr>
        <sz val="7"/>
        <color rgb="FF24292E"/>
        <rFont val="Segoe UI"/>
        <family val="2"/>
      </rPr>
      <t> </t>
    </r>
    <r>
      <rPr>
        <sz val="6"/>
        <color rgb="FF000000"/>
        <rFont val="Segoe UI"/>
        <family val="2"/>
      </rPr>
      <t>enhancement</t>
    </r>
  </si>
  <si>
    <r>
      <t>作品登録（編集）</t>
    </r>
    <r>
      <rPr>
        <sz val="7"/>
        <color rgb="FF24292E"/>
        <rFont val="Segoe UI"/>
        <family val="2"/>
      </rPr>
      <t> </t>
    </r>
    <r>
      <rPr>
        <sz val="6"/>
        <color rgb="FF000000"/>
        <rFont val="Segoe UI"/>
        <family val="2"/>
      </rPr>
      <t>enhancement</t>
    </r>
  </si>
  <si>
    <r>
      <t>作品登録（新規）</t>
    </r>
    <r>
      <rPr>
        <sz val="7"/>
        <color rgb="FF24292E"/>
        <rFont val="Segoe UI"/>
        <family val="2"/>
      </rPr>
      <t> </t>
    </r>
    <r>
      <rPr>
        <sz val="6"/>
        <color rgb="FF000000"/>
        <rFont val="Segoe UI"/>
        <family val="2"/>
      </rPr>
      <t>enhancement</t>
    </r>
  </si>
  <si>
    <r>
      <t>TOP画面の作成</t>
    </r>
    <r>
      <rPr>
        <sz val="7"/>
        <color rgb="FF24292E"/>
        <rFont val="Segoe UI"/>
        <family val="2"/>
      </rPr>
      <t> </t>
    </r>
    <r>
      <rPr>
        <sz val="6"/>
        <color rgb="FF000000"/>
        <rFont val="Segoe UI"/>
        <family val="2"/>
      </rPr>
      <t>Prog</t>
    </r>
    <r>
      <rPr>
        <sz val="7"/>
        <color rgb="FF24292E"/>
        <rFont val="Segoe UI"/>
        <family val="2"/>
      </rPr>
      <t> </t>
    </r>
    <r>
      <rPr>
        <sz val="6"/>
        <color rgb="FF000000"/>
        <rFont val="Segoe UI"/>
        <family val="2"/>
      </rPr>
      <t>enhancement</t>
    </r>
  </si>
  <si>
    <r>
      <t>依存性の問題</t>
    </r>
    <r>
      <rPr>
        <sz val="7"/>
        <color rgb="FF24292E"/>
        <rFont val="Segoe UI"/>
        <family val="2"/>
      </rPr>
      <t> </t>
    </r>
    <r>
      <rPr>
        <sz val="6"/>
        <color rgb="FF000000"/>
        <rFont val="Segoe UI"/>
        <family val="2"/>
      </rPr>
      <t>enhancement</t>
    </r>
  </si>
  <si>
    <t>対応不要</t>
    <rPh sb="0" eb="2">
      <t>タイオウ</t>
    </rPh>
    <rPh sb="2" eb="4">
      <t>フヨウ</t>
    </rPh>
    <phoneticPr fontId="1"/>
  </si>
  <si>
    <t>未着手</t>
    <rPh sb="0" eb="2">
      <t>ミチャク</t>
    </rPh>
    <rPh sb="2" eb="3">
      <t>テ</t>
    </rPh>
    <phoneticPr fontId="1"/>
  </si>
  <si>
    <t>作品情報を基準に難易度設定</t>
    <rPh sb="0" eb="2">
      <t>サクヒン</t>
    </rPh>
    <rPh sb="2" eb="4">
      <t>ジョウホウ</t>
    </rPh>
    <rPh sb="5" eb="7">
      <t>キジュン</t>
    </rPh>
    <rPh sb="8" eb="11">
      <t>ナンイド</t>
    </rPh>
    <rPh sb="11" eb="13">
      <t>セッテイ</t>
    </rPh>
    <phoneticPr fontId="1"/>
  </si>
  <si>
    <t>０ベースからの作成になるため</t>
    <rPh sb="7" eb="9">
      <t>サクセイ</t>
    </rPh>
    <phoneticPr fontId="1"/>
  </si>
  <si>
    <t>新規登録がベースにあるため</t>
    <rPh sb="0" eb="2">
      <t>シンキ</t>
    </rPh>
    <rPh sb="2" eb="4">
      <t>トウロク</t>
    </rPh>
    <phoneticPr fontId="1"/>
  </si>
  <si>
    <t>画像登録に以前時間かかったため</t>
    <rPh sb="0" eb="2">
      <t>ガゾウ</t>
    </rPh>
    <rPh sb="2" eb="4">
      <t>トウロク</t>
    </rPh>
    <rPh sb="5" eb="7">
      <t>イゼン</t>
    </rPh>
    <rPh sb="7" eb="9">
      <t>ジカン</t>
    </rPh>
    <phoneticPr fontId="1"/>
  </si>
  <si>
    <t>ベースがあるため</t>
    <phoneticPr fontId="1"/>
  </si>
  <si>
    <t>ポップアップで実装するため</t>
    <rPh sb="7" eb="9">
      <t>ジッソウ</t>
    </rPh>
    <phoneticPr fontId="1"/>
  </si>
  <si>
    <t>工数（係数）</t>
    <rPh sb="0" eb="2">
      <t>コウスウ</t>
    </rPh>
    <rPh sb="3" eb="5">
      <t>ケイスウ</t>
    </rPh>
    <phoneticPr fontId="1"/>
  </si>
  <si>
    <t>ajaxを使わないため</t>
    <rPh sb="5" eb="6">
      <t>ツカ</t>
    </rPh>
    <phoneticPr fontId="1"/>
  </si>
  <si>
    <t>人日、6H</t>
    <rPh sb="0" eb="1">
      <t>ヒト</t>
    </rPh>
    <rPh sb="1" eb="2">
      <t>ニチ</t>
    </rPh>
    <phoneticPr fontId="1"/>
  </si>
  <si>
    <t>使える日</t>
    <rPh sb="0" eb="1">
      <t>ツカ</t>
    </rPh>
    <rPh sb="3" eb="4">
      <t>ヒ</t>
    </rPh>
    <phoneticPr fontId="1"/>
  </si>
  <si>
    <t>使える日max</t>
    <rPh sb="0" eb="1">
      <t>ツカ</t>
    </rPh>
    <rPh sb="3" eb="4">
      <t>ヒ</t>
    </rPh>
    <phoneticPr fontId="1"/>
  </si>
  <si>
    <t>工数（H)</t>
    <rPh sb="0" eb="2">
      <t>コウスウ</t>
    </rPh>
    <phoneticPr fontId="1"/>
  </si>
  <si>
    <t>作品XX系の完了、５画面</t>
    <rPh sb="0" eb="2">
      <t>サクヒン</t>
    </rPh>
    <rPh sb="4" eb="5">
      <t>ケイ</t>
    </rPh>
    <rPh sb="6" eb="8">
      <t>カンリョウ</t>
    </rPh>
    <rPh sb="10" eb="12">
      <t>ガメン</t>
    </rPh>
    <phoneticPr fontId="1"/>
  </si>
  <si>
    <t xml:space="preserve"> |</t>
    <phoneticPr fontId="1"/>
  </si>
  <si>
    <t>ジャンル一覧、地図ポップアップの完了、TOP画面作成など着手</t>
    <rPh sb="4" eb="6">
      <t>イチラン</t>
    </rPh>
    <rPh sb="7" eb="9">
      <t>チズ</t>
    </rPh>
    <rPh sb="16" eb="18">
      <t>カンリョウ</t>
    </rPh>
    <rPh sb="22" eb="24">
      <t>ガメン</t>
    </rPh>
    <rPh sb="24" eb="26">
      <t>サクセイ</t>
    </rPh>
    <rPh sb="28" eb="30">
      <t>チャクシュ</t>
    </rPh>
    <phoneticPr fontId="1"/>
  </si>
  <si>
    <t>TOP画面作成など完了</t>
    <rPh sb="9" eb="11">
      <t>カンリョウ</t>
    </rPh>
    <phoneticPr fontId="1"/>
  </si>
  <si>
    <t>利用しているDateSourceを複数対応に変更する</t>
  </si>
  <si>
    <t>Commonパッケージ内のクラスのリファクタリング</t>
  </si>
  <si>
    <t>　適切なパッケージに移動、破棄</t>
  </si>
  <si>
    <t>ソースの整形</t>
  </si>
  <si>
    <t>　javaは警告をけす</t>
  </si>
  <si>
    <t>　不要なコメントを削除</t>
  </si>
  <si>
    <t>　ｘｍｌ全体の記載を分かりやすくする（コメントが多すぎ、mvc、pom）</t>
  </si>
  <si>
    <t>　コードの警告を消す</t>
  </si>
  <si>
    <t>mybatisの自動生成を削除する</t>
  </si>
  <si>
    <t>不要なソースを削除、Commonパッケージ</t>
  </si>
  <si>
    <t>・環境の基本的な準備</t>
  </si>
  <si>
    <t>　※ユーザーの作成など0からやり直し</t>
  </si>
  <si>
    <t>・ミドルウェアのインストール</t>
  </si>
  <si>
    <t>　・postgres、tomcat、apache</t>
  </si>
  <si>
    <t>・CPUの利用率上限がオーバーしたときの対応</t>
  </si>
  <si>
    <t>　事象を調べて、必要ならセキュリティの強化</t>
  </si>
  <si>
    <t>デプロイ</t>
    <phoneticPr fontId="1"/>
  </si>
  <si>
    <t>アプリケーションのブラッシュアップ完了</t>
    <rPh sb="17" eb="19">
      <t>カンリョウ</t>
    </rPh>
    <phoneticPr fontId="1"/>
  </si>
  <si>
    <t>デプロイ準備完了、デプロイ</t>
    <rPh sb="4" eb="6">
      <t>ジュンビ</t>
    </rPh>
    <rPh sb="6" eb="8">
      <t>カンリョウ</t>
    </rPh>
    <phoneticPr fontId="1"/>
  </si>
  <si>
    <t>★開発＞ローカル環境で機能をすべて作成</t>
    <rPh sb="1" eb="3">
      <t>カイハツ</t>
    </rPh>
    <phoneticPr fontId="1"/>
  </si>
  <si>
    <t>★開発＞アプリケーションのブラッシュアップ</t>
    <rPh sb="1" eb="3">
      <t>カイハツ</t>
    </rPh>
    <phoneticPr fontId="1"/>
  </si>
  <si>
    <t>★リリース作業＞デプロイ環境の準備
★リリース作業＞デプロイ</t>
    <rPh sb="5" eb="7">
      <t>サギョウ</t>
    </rPh>
    <phoneticPr fontId="1"/>
  </si>
  <si>
    <t>カレンダー</t>
    <phoneticPr fontId="1"/>
  </si>
  <si>
    <t>ローカル環境で機能をすべて作成</t>
    <phoneticPr fontId="1"/>
  </si>
  <si>
    <t>アプリケーションのブラッシュアップ</t>
    <phoneticPr fontId="1"/>
  </si>
  <si>
    <t>デプロイ環境の準備</t>
    <phoneticPr fontId="1"/>
  </si>
  <si>
    <r>
      <t>作品情報</t>
    </r>
    <r>
      <rPr>
        <sz val="7"/>
        <color rgb="FF24292E"/>
        <rFont val="Segoe UI"/>
        <family val="2"/>
      </rPr>
      <t> </t>
    </r>
    <r>
      <rPr>
        <sz val="6"/>
        <color rgb="FF000000"/>
        <rFont val="Segoe UI"/>
        <family val="2"/>
      </rPr>
      <t>enhancement</t>
    </r>
    <phoneticPr fontId="1"/>
  </si>
  <si>
    <t>H</t>
    <phoneticPr fontId="1"/>
  </si>
  <si>
    <t>デプロイ</t>
    <phoneticPr fontId="1"/>
  </si>
  <si>
    <t>1日当たりの工数</t>
    <rPh sb="1" eb="2">
      <t>ニチ</t>
    </rPh>
    <rPh sb="2" eb="3">
      <t>ア</t>
    </rPh>
    <rPh sb="6" eb="8">
      <t>コウスウ</t>
    </rPh>
    <phoneticPr fontId="1"/>
  </si>
  <si>
    <t>工数(合計）</t>
    <rPh sb="0" eb="2">
      <t>コウスウ</t>
    </rPh>
    <rPh sb="3" eb="5">
      <t>ゴウケイ</t>
    </rPh>
    <phoneticPr fontId="1"/>
  </si>
  <si>
    <t>キャッシュの利用</t>
    <rPh sb="6" eb="8">
      <t>リヨウ</t>
    </rPh>
    <phoneticPr fontId="1"/>
  </si>
  <si>
    <t xml:space="preserve">JavaでマスタDBの値を利用する場合
リクエストごとにクエリを発行しデータを取るのでなく、キャッシュを利用して、データを取得するようにしたい
</t>
    <rPh sb="11" eb="12">
      <t>アタイ</t>
    </rPh>
    <rPh sb="13" eb="15">
      <t>リヨウ</t>
    </rPh>
    <rPh sb="17" eb="19">
      <t>バアイ</t>
    </rPh>
    <rPh sb="32" eb="34">
      <t>ハッコウ</t>
    </rPh>
    <rPh sb="39" eb="40">
      <t>ト</t>
    </rPh>
    <rPh sb="52" eb="54">
      <t>リヨウ</t>
    </rPh>
    <rPh sb="61" eb="63">
      <t>シュトク</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</si>
</sst>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m/d\(aaa\)"/>
    <numFmt numFmtId="177" formatCode="aaa"/>
    <numFmt numFmtId="178" formatCode="d"/>
    <numFmt numFmtId="179" formatCode="0.0_ "/>
    <numFmt numFmtId="180" formatCode="m"/>
    <numFmt numFmtId="181" formatCode="0.0_);[Red]\(0.0\)"/>
    <numFmt numFmtId="182" formatCode="m&quot;月&quot;d&quot;日&quot;\(aaa\)"/>
  </numFmts>
  <fonts count="2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
      <sz val="8"/>
      <color rgb="FF24292E"/>
      <name val="Segoe UI"/>
      <family val="2"/>
    </font>
    <font>
      <u/>
      <sz val="8"/>
      <color rgb="FF0366D6"/>
      <name val="Segoe UI"/>
      <family val="2"/>
    </font>
    <font>
      <sz val="7"/>
      <color rgb="FF24292E"/>
      <name val="Segoe UI"/>
      <family val="2"/>
    </font>
    <font>
      <sz val="6"/>
      <color rgb="FF000000"/>
      <name val="Segoe UI"/>
      <family val="2"/>
    </font>
    <font>
      <sz val="11"/>
      <color theme="8"/>
      <name val="ＭＳ Ｐゴシック"/>
      <family val="2"/>
      <scheme val="minor"/>
    </font>
  </fonts>
  <fills count="23">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
      <patternFill patternType="solid">
        <fgColor theme="5" tint="0.79998168889431442"/>
        <bgColor indexed="64"/>
      </patternFill>
    </fill>
    <fill>
      <patternFill patternType="solid">
        <fgColor theme="0" tint="-0.49998474074526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right/>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s>
  <cellStyleXfs count="2">
    <xf numFmtId="0" fontId="0" fillId="0" borderId="0"/>
    <xf numFmtId="0" fontId="8" fillId="0" borderId="0" applyNumberFormat="0" applyFill="0" applyBorder="0" applyAlignment="0" applyProtection="0"/>
  </cellStyleXfs>
  <cellXfs count="146">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10" fillId="0" borderId="1" xfId="0" applyFont="1" applyBorder="1" applyAlignment="1">
      <alignment wrapText="1"/>
    </xf>
    <xf numFmtId="0" fontId="6" fillId="0" borderId="2" xfId="0" applyFont="1" applyFill="1" applyBorder="1"/>
    <xf numFmtId="0" fontId="5" fillId="0" borderId="2" xfId="0" applyFont="1" applyFill="1" applyBorder="1"/>
    <xf numFmtId="0" fontId="0" fillId="3" borderId="1" xfId="0" applyFill="1" applyBorder="1" applyAlignment="1">
      <alignment wrapText="1"/>
    </xf>
    <xf numFmtId="179" fontId="0" fillId="15" borderId="0" xfId="0" applyNumberFormat="1" applyFill="1"/>
    <xf numFmtId="0" fontId="17" fillId="16" borderId="0" xfId="0" applyFont="1" applyFill="1"/>
    <xf numFmtId="0" fontId="0" fillId="16" borderId="0" xfId="0" applyFill="1"/>
    <xf numFmtId="0" fontId="16" fillId="16" borderId="0" xfId="0" applyFont="1" applyFill="1"/>
    <xf numFmtId="179" fontId="0" fillId="0" borderId="0" xfId="0" applyNumberFormat="1" applyFill="1"/>
    <xf numFmtId="0" fontId="16" fillId="18" borderId="0" xfId="0" applyFont="1" applyFill="1"/>
    <xf numFmtId="0" fontId="17" fillId="18" borderId="0" xfId="0" applyFont="1" applyFill="1"/>
    <xf numFmtId="0" fontId="16" fillId="21" borderId="0" xfId="0" applyFont="1" applyFill="1"/>
    <xf numFmtId="0" fontId="0" fillId="19" borderId="0" xfId="0" applyFill="1"/>
    <xf numFmtId="0" fontId="0" fillId="17" borderId="0" xfId="0" applyFill="1"/>
    <xf numFmtId="0" fontId="2" fillId="22" borderId="0" xfId="0" applyFont="1" applyFill="1"/>
    <xf numFmtId="0" fontId="3" fillId="22" borderId="0" xfId="0" applyFont="1" applyFill="1"/>
    <xf numFmtId="182" fontId="0" fillId="0" borderId="11" xfId="0" applyNumberFormat="1" applyBorder="1"/>
    <xf numFmtId="182" fontId="0" fillId="0" borderId="0" xfId="0" applyNumberFormat="1" applyBorder="1"/>
    <xf numFmtId="182" fontId="0" fillId="0" borderId="12" xfId="0" applyNumberFormat="1" applyBorder="1"/>
    <xf numFmtId="0" fontId="0" fillId="0" borderId="13" xfId="0" applyBorder="1"/>
    <xf numFmtId="0" fontId="0" fillId="0" borderId="14" xfId="0" applyBorder="1"/>
    <xf numFmtId="0" fontId="0" fillId="0" borderId="15" xfId="0" applyBorder="1"/>
    <xf numFmtId="0" fontId="2" fillId="22" borderId="1" xfId="0" applyFont="1" applyFill="1" applyBorder="1"/>
    <xf numFmtId="14" fontId="0" fillId="0" borderId="16" xfId="0" applyNumberFormat="1" applyBorder="1"/>
    <xf numFmtId="182" fontId="6" fillId="20" borderId="17" xfId="0" applyNumberFormat="1" applyFont="1" applyFill="1" applyBorder="1"/>
    <xf numFmtId="182" fontId="6" fillId="0" borderId="17" xfId="0" applyNumberFormat="1" applyFont="1" applyBorder="1"/>
    <xf numFmtId="182" fontId="6" fillId="0" borderId="18" xfId="0" applyNumberFormat="1" applyFont="1" applyBorder="1"/>
    <xf numFmtId="182" fontId="6" fillId="0" borderId="19" xfId="0" applyNumberFormat="1" applyFont="1" applyBorder="1" applyAlignment="1">
      <alignment wrapText="1"/>
    </xf>
    <xf numFmtId="0" fontId="0" fillId="0" borderId="19" xfId="0" applyBorder="1"/>
    <xf numFmtId="179" fontId="0" fillId="0" borderId="20" xfId="0" applyNumberFormat="1" applyBorder="1"/>
    <xf numFmtId="0" fontId="0" fillId="18" borderId="19" xfId="0" applyFill="1" applyBorder="1"/>
    <xf numFmtId="182" fontId="0" fillId="0" borderId="21" xfId="0" applyNumberFormat="1" applyBorder="1"/>
    <xf numFmtId="182" fontId="0" fillId="0" borderId="22" xfId="0" applyNumberFormat="1" applyBorder="1"/>
    <xf numFmtId="182" fontId="6" fillId="0" borderId="22" xfId="0" applyNumberFormat="1" applyFont="1" applyBorder="1"/>
    <xf numFmtId="182" fontId="6" fillId="20" borderId="23" xfId="0" applyNumberFormat="1" applyFont="1" applyFill="1" applyBorder="1"/>
    <xf numFmtId="182" fontId="6" fillId="0" borderId="22" xfId="0" applyNumberFormat="1" applyFont="1" applyBorder="1" applyAlignment="1">
      <alignment wrapText="1"/>
    </xf>
    <xf numFmtId="0" fontId="0" fillId="0" borderId="22" xfId="0" applyBorder="1"/>
    <xf numFmtId="0" fontId="0" fillId="18" borderId="22" xfId="0" applyFill="1" applyBorder="1"/>
    <xf numFmtId="182" fontId="6" fillId="20" borderId="21" xfId="0" applyNumberFormat="1" applyFont="1" applyFill="1" applyBorder="1"/>
    <xf numFmtId="182" fontId="0" fillId="0" borderId="22" xfId="0" applyNumberFormat="1" applyBorder="1" applyAlignment="1">
      <alignment wrapText="1"/>
    </xf>
    <xf numFmtId="0" fontId="0" fillId="21" borderId="22" xfId="0" applyFill="1" applyBorder="1"/>
    <xf numFmtId="0" fontId="0" fillId="19" borderId="22" xfId="0" applyFill="1" applyBorder="1"/>
    <xf numFmtId="182" fontId="6" fillId="20" borderId="22" xfId="0" applyNumberFormat="1" applyFont="1" applyFill="1" applyBorder="1"/>
    <xf numFmtId="182" fontId="20" fillId="20" borderId="22" xfId="0" applyNumberFormat="1" applyFont="1" applyFill="1" applyBorder="1"/>
    <xf numFmtId="182" fontId="6" fillId="0" borderId="23" xfId="0" applyNumberFormat="1" applyFont="1" applyBorder="1"/>
    <xf numFmtId="0" fontId="0" fillId="17" borderId="22" xfId="0" applyFill="1" applyBorder="1"/>
    <xf numFmtId="182" fontId="0" fillId="0" borderId="24" xfId="0" applyNumberFormat="1" applyBorder="1"/>
    <xf numFmtId="182" fontId="0" fillId="0" borderId="25" xfId="0" applyNumberFormat="1" applyBorder="1"/>
    <xf numFmtId="182" fontId="6" fillId="0" borderId="25" xfId="0" applyNumberFormat="1" applyFont="1" applyBorder="1"/>
    <xf numFmtId="182" fontId="6" fillId="20" borderId="26" xfId="0" applyNumberFormat="1" applyFont="1" applyFill="1" applyBorder="1"/>
    <xf numFmtId="182" fontId="0" fillId="0" borderId="25" xfId="0" applyNumberFormat="1" applyBorder="1" applyAlignment="1">
      <alignment wrapText="1"/>
    </xf>
    <xf numFmtId="0" fontId="0" fillId="0" borderId="25" xfId="0" applyBorder="1"/>
    <xf numFmtId="0" fontId="0" fillId="17" borderId="25" xfId="0" applyFill="1" applyBorder="1"/>
    <xf numFmtId="0" fontId="2" fillId="0" borderId="0" xfId="0" applyFont="1" applyFill="1"/>
    <xf numFmtId="0" fontId="0" fillId="0" borderId="0" xfId="0" applyFill="1"/>
    <xf numFmtId="0" fontId="16" fillId="0" borderId="0" xfId="0" applyFont="1" applyFill="1"/>
    <xf numFmtId="0" fontId="2" fillId="22" borderId="5" xfId="0" applyFont="1" applyFill="1" applyBorder="1"/>
    <xf numFmtId="179" fontId="0" fillId="0" borderId="6" xfId="0" applyNumberFormat="1" applyBorder="1"/>
    <xf numFmtId="179" fontId="0" fillId="7" borderId="1" xfId="0" applyNumberFormat="1" applyFill="1" applyBorder="1"/>
    <xf numFmtId="0" fontId="2" fillId="22" borderId="0" xfId="0" applyFont="1" applyFill="1" applyBorder="1"/>
    <xf numFmtId="0" fontId="0" fillId="0" borderId="0" xfId="0" applyBorder="1"/>
    <xf numFmtId="179" fontId="0" fillId="0" borderId="8" xfId="0" applyNumberFormat="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502">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a16="http://schemas.microsoft.com/office/drawing/2014/main" xmlns=""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1076740</xdr:colOff>
      <xdr:row>2</xdr:row>
      <xdr:rowOff>157369</xdr:rowOff>
    </xdr:from>
    <xdr:to>
      <xdr:col>15</xdr:col>
      <xdr:colOff>166895</xdr:colOff>
      <xdr:row>25</xdr:row>
      <xdr:rowOff>166894</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2283" y="505239"/>
          <a:ext cx="11754264" cy="46809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xmlns=""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iwatakhr69.esa.io/posts/32"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heetViews>
  <sheetFormatPr defaultRowHeight="13.5"/>
  <cols>
    <col min="2" max="2" width="12.875" customWidth="1"/>
    <col min="3" max="3" width="12.875" style="15" hidden="1" customWidth="1"/>
    <col min="4" max="4" width="17.5" customWidth="1"/>
    <col min="5" max="5" width="22.625" customWidth="1"/>
  </cols>
  <sheetData>
    <row r="2" spans="2:5">
      <c r="B2" s="28" t="s">
        <v>124</v>
      </c>
      <c r="C2" s="54" t="s">
        <v>30</v>
      </c>
      <c r="D2" s="54" t="s">
        <v>368</v>
      </c>
      <c r="E2" s="54" t="s">
        <v>369</v>
      </c>
    </row>
    <row r="3" spans="2:5">
      <c r="B3" s="18">
        <v>3</v>
      </c>
      <c r="C3" s="55">
        <v>10.5</v>
      </c>
      <c r="D3" s="55">
        <v>10.5</v>
      </c>
      <c r="E3" s="55">
        <f>ROUND(D3/6,0)</f>
        <v>2</v>
      </c>
    </row>
    <row r="4" spans="2:5">
      <c r="B4" s="18">
        <v>4</v>
      </c>
      <c r="C4" s="55">
        <v>58</v>
      </c>
      <c r="D4" s="55">
        <v>58</v>
      </c>
      <c r="E4" s="55">
        <f t="shared" ref="E4:E9" si="0">ROUND(D4/6,0)</f>
        <v>10</v>
      </c>
    </row>
    <row r="5" spans="2:5">
      <c r="B5" s="18">
        <v>5</v>
      </c>
      <c r="C5" s="55">
        <v>21</v>
      </c>
      <c r="D5" s="55">
        <v>21</v>
      </c>
      <c r="E5" s="55">
        <f t="shared" si="0"/>
        <v>4</v>
      </c>
    </row>
    <row r="6" spans="2:5">
      <c r="B6" s="18">
        <v>6</v>
      </c>
      <c r="C6" s="55">
        <f>SUM(WBS!O119:AS119)</f>
        <v>20.5</v>
      </c>
      <c r="D6" s="55">
        <f>SUMIF(WBS!$O$10:$EG$10,memo!$B6,WBS!$O$119:$EG$119)</f>
        <v>19.5</v>
      </c>
      <c r="E6" s="55">
        <f t="shared" si="0"/>
        <v>3</v>
      </c>
    </row>
    <row r="7" spans="2:5">
      <c r="B7" s="18">
        <v>7</v>
      </c>
      <c r="C7" s="55">
        <f>SUM(WBS!AS119:BW119)</f>
        <v>70.5</v>
      </c>
      <c r="D7" s="55">
        <f>SUMIF(WBS!$O$10:$EG$10,memo!$B7,WBS!$O$119:$EG$119)</f>
        <v>70.5</v>
      </c>
      <c r="E7" s="55">
        <f t="shared" si="0"/>
        <v>12</v>
      </c>
    </row>
    <row r="8" spans="2:5">
      <c r="B8" s="18">
        <v>8</v>
      </c>
      <c r="C8" s="55">
        <f>SUM(WBS!BX119:EF119)</f>
        <v>103.5</v>
      </c>
      <c r="D8" s="55">
        <f>SUMIF(WBS!$O$10:$EG$10,memo!$B8,WBS!$O$119:$EG$119)</f>
        <v>43.5</v>
      </c>
      <c r="E8" s="55">
        <f t="shared" si="0"/>
        <v>7</v>
      </c>
    </row>
    <row r="9" spans="2:5">
      <c r="B9" s="18">
        <v>9</v>
      </c>
      <c r="C9" s="55">
        <f>SUM(WBS!BX120:EF120)</f>
        <v>0</v>
      </c>
      <c r="D9" s="55">
        <f>SUMIF(WBS!$O$10:$EG$10,memo!$B9,WBS!$O$119:$EG$119)</f>
        <v>60</v>
      </c>
      <c r="E9" s="55">
        <f t="shared" si="0"/>
        <v>10</v>
      </c>
    </row>
    <row r="10" spans="2:5">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1"/>
  <sheetViews>
    <sheetView workbookViewId="0">
      <selection activeCell="B10" sqref="B10"/>
    </sheetView>
  </sheetViews>
  <sheetFormatPr defaultRowHeight="13.5"/>
  <sheetData>
    <row r="4" spans="2:2">
      <c r="B4" s="51" t="s">
        <v>156</v>
      </c>
    </row>
    <row r="5" spans="2:2">
      <c r="B5" s="52" t="s">
        <v>189</v>
      </c>
    </row>
    <row r="6" spans="2:2">
      <c r="B6" s="52" t="s">
        <v>190</v>
      </c>
    </row>
    <row r="7" spans="2:2">
      <c r="B7" s="52" t="s">
        <v>169</v>
      </c>
    </row>
    <row r="8" spans="2:2">
      <c r="B8" s="52" t="s">
        <v>279</v>
      </c>
    </row>
    <row r="9" spans="2:2">
      <c r="B9" s="52" t="s">
        <v>376</v>
      </c>
    </row>
    <row r="10" spans="2:2">
      <c r="B10" s="52" t="s">
        <v>191</v>
      </c>
    </row>
    <row r="11" spans="2:2">
      <c r="B11" s="53"/>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topLeftCell="A22" zoomScale="130" zoomScaleNormal="130" workbookViewId="0">
      <selection activeCell="B41" sqref="B41"/>
    </sheetView>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T147"/>
  <sheetViews>
    <sheetView showGridLines="0" topLeftCell="A5" zoomScale="70" zoomScaleNormal="70" workbookViewId="0">
      <pane xSplit="14" ySplit="8" topLeftCell="HQ40" activePane="bottomRight" state="frozen"/>
      <selection activeCell="A5" sqref="A5"/>
      <selection pane="topRight" activeCell="O5" sqref="O5"/>
      <selection pane="bottomLeft" activeCell="A13" sqref="A13"/>
      <selection pane="bottomRight" activeCell="HT51" sqref="HT51"/>
    </sheetView>
  </sheetViews>
  <sheetFormatPr defaultRowHeight="13.5"/>
  <cols>
    <col min="1" max="1" width="2.25" customWidth="1"/>
    <col min="2" max="3" width="2.375" style="8" customWidth="1"/>
    <col min="4" max="4" width="23.5" bestFit="1" customWidth="1"/>
    <col min="5" max="5" width="23.375" customWidth="1"/>
    <col min="6" max="6" width="28" customWidth="1"/>
    <col min="7" max="7" width="4.5" customWidth="1"/>
    <col min="8" max="8" width="7.125" style="8" bestFit="1" customWidth="1"/>
    <col min="9" max="9" width="27.375" style="8" bestFit="1" customWidth="1"/>
    <col min="10" max="10" width="9.125" style="8" customWidth="1"/>
    <col min="11" max="11" width="28" bestFit="1" customWidth="1"/>
    <col min="12" max="12" width="32.125" customWidth="1"/>
    <col min="13" max="13" width="10" style="45" bestFit="1" customWidth="1"/>
    <col min="14" max="14" width="1.875" customWidth="1"/>
    <col min="15" max="279" width="7.375" style="8" bestFit="1" customWidth="1"/>
    <col min="280" max="280" width="3.375" bestFit="1" customWidth="1"/>
  </cols>
  <sheetData>
    <row r="1" spans="2:280"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8"/>
      <c r="IV1" s="38"/>
      <c r="IW1" s="38"/>
      <c r="IX1" s="38"/>
      <c r="IY1" s="38"/>
      <c r="IZ1" s="38"/>
      <c r="JA1" s="38"/>
      <c r="JB1" s="38"/>
      <c r="JC1" s="38"/>
      <c r="JD1" s="38"/>
      <c r="JE1" s="38"/>
      <c r="JF1" s="38"/>
      <c r="JG1" s="38"/>
      <c r="JH1" s="38"/>
      <c r="JI1" s="38"/>
      <c r="JJ1" s="38"/>
      <c r="JK1" s="38"/>
      <c r="JL1" s="38"/>
      <c r="JM1" s="38"/>
      <c r="JN1" s="38"/>
      <c r="JO1" s="38"/>
      <c r="JP1" s="38"/>
      <c r="JQ1" s="38"/>
      <c r="JR1" s="38"/>
      <c r="JS1" s="38"/>
      <c r="JT1" s="39" t="s">
        <v>29</v>
      </c>
    </row>
    <row r="2" spans="2:280"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38"/>
      <c r="IV2" s="38"/>
      <c r="IW2" s="38"/>
      <c r="IX2" s="38"/>
      <c r="IY2" s="38"/>
      <c r="IZ2" s="38"/>
      <c r="JA2" s="38"/>
      <c r="JB2" s="38"/>
      <c r="JC2" s="38"/>
      <c r="JD2" s="38"/>
      <c r="JE2" s="38"/>
      <c r="JF2" s="38"/>
      <c r="JG2" s="38"/>
      <c r="JH2" s="38"/>
      <c r="JI2" s="38"/>
      <c r="JJ2" s="38"/>
      <c r="JK2" s="38"/>
      <c r="JL2" s="38"/>
      <c r="JM2" s="38"/>
      <c r="JN2" s="38"/>
      <c r="JO2" s="38"/>
      <c r="JP2" s="38"/>
      <c r="JQ2" s="38"/>
      <c r="JR2" s="38"/>
      <c r="JS2" s="38"/>
      <c r="JT2" s="39" t="s">
        <v>29</v>
      </c>
    </row>
    <row r="3" spans="2:280"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c r="IW3" s="38"/>
      <c r="IX3" s="38"/>
      <c r="IY3" s="38"/>
      <c r="IZ3" s="38"/>
      <c r="JA3" s="38"/>
      <c r="JB3" s="38"/>
      <c r="JC3" s="38"/>
      <c r="JD3" s="38"/>
      <c r="JE3" s="38"/>
      <c r="JF3" s="38"/>
      <c r="JG3" s="38"/>
      <c r="JH3" s="38"/>
      <c r="JI3" s="38"/>
      <c r="JJ3" s="38"/>
      <c r="JK3" s="38"/>
      <c r="JL3" s="38"/>
      <c r="JM3" s="38"/>
      <c r="JN3" s="38"/>
      <c r="JO3" s="38"/>
      <c r="JP3" s="38"/>
      <c r="JQ3" s="38"/>
      <c r="JR3" s="38"/>
      <c r="JS3" s="38"/>
      <c r="JT3" s="39" t="s">
        <v>29</v>
      </c>
    </row>
    <row r="4" spans="2:280"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s="38"/>
      <c r="HV4" s="38"/>
      <c r="HW4" s="38"/>
      <c r="HX4" s="38"/>
      <c r="HY4" s="38"/>
      <c r="HZ4" s="38"/>
      <c r="IA4" s="38"/>
      <c r="IB4" s="38"/>
      <c r="IC4" s="38"/>
      <c r="ID4" s="38"/>
      <c r="IE4" s="38"/>
      <c r="IF4" s="38"/>
      <c r="IG4" s="38"/>
      <c r="IH4" s="38"/>
      <c r="II4" s="38"/>
      <c r="IJ4" s="38"/>
      <c r="IK4" s="38"/>
      <c r="IL4" s="38"/>
      <c r="IM4" s="38"/>
      <c r="IN4" s="38"/>
      <c r="IO4" s="38"/>
      <c r="IP4" s="38"/>
      <c r="IQ4" s="38"/>
      <c r="IR4" s="38"/>
      <c r="IS4" s="38"/>
      <c r="IT4" s="38"/>
      <c r="IU4" s="38"/>
      <c r="IV4" s="38"/>
      <c r="IW4" s="38"/>
      <c r="IX4" s="38"/>
      <c r="IY4" s="38"/>
      <c r="IZ4" s="38"/>
      <c r="JA4" s="38"/>
      <c r="JB4" s="38"/>
      <c r="JC4" s="38"/>
      <c r="JD4" s="38"/>
      <c r="JE4" s="38"/>
      <c r="JF4" s="38"/>
      <c r="JG4" s="38"/>
      <c r="JH4" s="38"/>
      <c r="JI4" s="38"/>
      <c r="JJ4" s="38"/>
      <c r="JK4" s="38"/>
      <c r="JL4" s="38"/>
      <c r="JM4" s="38"/>
      <c r="JN4" s="38"/>
      <c r="JO4" s="38"/>
      <c r="JP4" s="38"/>
      <c r="JQ4" s="38"/>
      <c r="JR4" s="38"/>
      <c r="JS4" s="38"/>
      <c r="JT4" s="39" t="s">
        <v>29</v>
      </c>
    </row>
    <row r="5" spans="2:280"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8"/>
      <c r="FN5" s="38"/>
      <c r="FO5" s="38"/>
      <c r="FP5" s="38"/>
      <c r="FQ5" s="38"/>
      <c r="FR5" s="38"/>
      <c r="FS5" s="38"/>
      <c r="FT5" s="38"/>
      <c r="FU5" s="38"/>
      <c r="FV5" s="38"/>
      <c r="FW5" s="38"/>
      <c r="FX5" s="38"/>
      <c r="FY5" s="38"/>
      <c r="FZ5" s="38"/>
      <c r="GA5" s="38"/>
      <c r="GB5" s="38"/>
      <c r="GC5" s="38"/>
      <c r="GD5" s="38"/>
      <c r="GE5" s="38"/>
      <c r="GF5" s="38"/>
      <c r="GG5" s="38"/>
      <c r="GH5" s="38"/>
      <c r="GI5" s="38"/>
      <c r="GJ5" s="38"/>
      <c r="GK5" s="38"/>
      <c r="GL5" s="38"/>
      <c r="GM5" s="38"/>
      <c r="GN5" s="38"/>
      <c r="GO5" s="38"/>
      <c r="GP5" s="38"/>
      <c r="GQ5" s="38"/>
      <c r="GR5" s="38"/>
      <c r="GS5" s="38"/>
      <c r="GT5" s="38"/>
      <c r="GU5" s="38"/>
      <c r="GV5" s="38"/>
      <c r="GW5" s="38"/>
      <c r="GX5" s="38"/>
      <c r="GY5" s="38"/>
      <c r="GZ5" s="38"/>
      <c r="HA5" s="38"/>
      <c r="HB5" s="38"/>
      <c r="HC5" s="38"/>
      <c r="HD5" s="38"/>
      <c r="HE5" s="38"/>
      <c r="HF5" s="38"/>
      <c r="HG5" s="38"/>
      <c r="HH5" s="38"/>
      <c r="HI5" s="38"/>
      <c r="HJ5" s="38"/>
      <c r="HK5" s="38"/>
      <c r="HL5" s="38"/>
      <c r="HM5" s="38"/>
      <c r="HN5" s="38"/>
      <c r="HO5" s="38"/>
      <c r="HP5" s="38"/>
      <c r="HQ5" s="38"/>
      <c r="HR5" s="38"/>
      <c r="HS5" s="38"/>
      <c r="HT5" s="38"/>
      <c r="HU5" s="38"/>
      <c r="HV5" s="38"/>
      <c r="HW5" s="38"/>
      <c r="HX5" s="38"/>
      <c r="HY5" s="38"/>
      <c r="HZ5" s="38"/>
      <c r="IA5" s="38"/>
      <c r="IB5" s="38"/>
      <c r="IC5" s="38"/>
      <c r="ID5" s="38"/>
      <c r="IE5" s="38"/>
      <c r="IF5" s="38"/>
      <c r="IG5" s="38"/>
      <c r="IH5" s="38"/>
      <c r="II5" s="38"/>
      <c r="IJ5" s="38"/>
      <c r="IK5" s="38"/>
      <c r="IL5" s="38"/>
      <c r="IM5" s="38"/>
      <c r="IN5" s="38"/>
      <c r="IO5" s="38"/>
      <c r="IP5" s="38"/>
      <c r="IQ5" s="38"/>
      <c r="IR5" s="38"/>
      <c r="IS5" s="38"/>
      <c r="IT5" s="38"/>
      <c r="IU5" s="38"/>
      <c r="IV5" s="38"/>
      <c r="IW5" s="38"/>
      <c r="IX5" s="38"/>
      <c r="IY5" s="38"/>
      <c r="IZ5" s="38"/>
      <c r="JA5" s="38"/>
      <c r="JB5" s="38"/>
      <c r="JC5" s="38"/>
      <c r="JD5" s="38"/>
      <c r="JE5" s="38"/>
      <c r="JF5" s="38"/>
      <c r="JG5" s="38"/>
      <c r="JH5" s="38"/>
      <c r="JI5" s="38"/>
      <c r="JJ5" s="38"/>
      <c r="JK5" s="38"/>
      <c r="JL5" s="38"/>
      <c r="JM5" s="38"/>
      <c r="JN5" s="38"/>
      <c r="JO5" s="38"/>
      <c r="JP5" s="38"/>
      <c r="JQ5" s="38"/>
      <c r="JR5" s="38"/>
      <c r="JS5" s="38"/>
      <c r="JT5" s="39" t="s">
        <v>29</v>
      </c>
    </row>
    <row r="6" spans="2:280"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8"/>
      <c r="FN6" s="38"/>
      <c r="FO6" s="38"/>
      <c r="FP6" s="38"/>
      <c r="FQ6" s="38"/>
      <c r="FR6" s="38"/>
      <c r="FS6" s="38"/>
      <c r="FT6" s="38"/>
      <c r="FU6" s="38"/>
      <c r="FV6" s="38"/>
      <c r="FW6" s="38"/>
      <c r="FX6" s="38"/>
      <c r="FY6" s="38"/>
      <c r="FZ6" s="38"/>
      <c r="GA6" s="38"/>
      <c r="GB6" s="38"/>
      <c r="GC6" s="38"/>
      <c r="GD6" s="38"/>
      <c r="GE6" s="38"/>
      <c r="GF6" s="38"/>
      <c r="GG6" s="38"/>
      <c r="GH6" s="38"/>
      <c r="GI6" s="38"/>
      <c r="GJ6" s="38"/>
      <c r="GK6" s="38"/>
      <c r="GL6" s="38"/>
      <c r="GM6" s="38"/>
      <c r="GN6" s="38"/>
      <c r="GO6" s="38"/>
      <c r="GP6" s="38"/>
      <c r="GQ6" s="38"/>
      <c r="GR6" s="38"/>
      <c r="GS6" s="38"/>
      <c r="GT6" s="38"/>
      <c r="GU6" s="38"/>
      <c r="GV6" s="38"/>
      <c r="GW6" s="38"/>
      <c r="GX6" s="38"/>
      <c r="GY6" s="38"/>
      <c r="GZ6" s="38"/>
      <c r="HA6" s="38"/>
      <c r="HB6" s="38"/>
      <c r="HC6" s="38"/>
      <c r="HD6" s="38"/>
      <c r="HE6" s="38"/>
      <c r="HF6" s="38"/>
      <c r="HG6" s="38"/>
      <c r="HH6" s="38"/>
      <c r="HI6" s="38"/>
      <c r="HJ6" s="38"/>
      <c r="HK6" s="38"/>
      <c r="HL6" s="38"/>
      <c r="HM6" s="38"/>
      <c r="HN6" s="38"/>
      <c r="HO6" s="38"/>
      <c r="HP6" s="38"/>
      <c r="HQ6" s="38"/>
      <c r="HR6" s="38"/>
      <c r="HS6" s="38"/>
      <c r="HT6" s="38"/>
      <c r="HU6" s="38"/>
      <c r="HV6" s="38"/>
      <c r="HW6" s="38"/>
      <c r="HX6" s="38"/>
      <c r="HY6" s="38"/>
      <c r="HZ6" s="38"/>
      <c r="IA6" s="38"/>
      <c r="IB6" s="38"/>
      <c r="IC6" s="38"/>
      <c r="ID6" s="38"/>
      <c r="IE6" s="38"/>
      <c r="IF6" s="38"/>
      <c r="IG6" s="38"/>
      <c r="IH6" s="38"/>
      <c r="II6" s="38"/>
      <c r="IJ6" s="38"/>
      <c r="IK6" s="38"/>
      <c r="IL6" s="38"/>
      <c r="IM6" s="38"/>
      <c r="IN6" s="38"/>
      <c r="IO6" s="38"/>
      <c r="IP6" s="38"/>
      <c r="IQ6" s="38"/>
      <c r="IR6" s="38"/>
      <c r="IS6" s="38"/>
      <c r="IT6" s="38"/>
      <c r="IU6" s="38"/>
      <c r="IV6" s="38"/>
      <c r="IW6" s="38"/>
      <c r="IX6" s="38"/>
      <c r="IY6" s="38"/>
      <c r="IZ6" s="38"/>
      <c r="JA6" s="38"/>
      <c r="JB6" s="38"/>
      <c r="JC6" s="38"/>
      <c r="JD6" s="38"/>
      <c r="JE6" s="38"/>
      <c r="JF6" s="38"/>
      <c r="JG6" s="38"/>
      <c r="JH6" s="38"/>
      <c r="JI6" s="38"/>
      <c r="JJ6" s="38"/>
      <c r="JK6" s="38"/>
      <c r="JL6" s="38"/>
      <c r="JM6" s="38"/>
      <c r="JN6" s="38"/>
      <c r="JO6" s="38"/>
      <c r="JP6" s="38"/>
      <c r="JQ6" s="38"/>
      <c r="JR6" s="38"/>
      <c r="JS6" s="38"/>
      <c r="JT6" s="39" t="s">
        <v>29</v>
      </c>
    </row>
    <row r="7" spans="2:280" s="39" customFormat="1">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c r="FN7" s="38"/>
      <c r="FO7" s="38"/>
      <c r="FP7" s="38"/>
      <c r="FQ7" s="38"/>
      <c r="FR7" s="38"/>
      <c r="FS7" s="38"/>
      <c r="FT7" s="38"/>
      <c r="FU7" s="38"/>
      <c r="FV7" s="38"/>
      <c r="FW7" s="38"/>
      <c r="FX7" s="38"/>
      <c r="FY7" s="38"/>
      <c r="FZ7" s="38"/>
      <c r="GA7" s="38"/>
      <c r="GB7" s="38"/>
      <c r="GC7" s="38"/>
      <c r="GD7" s="38"/>
      <c r="GE7" s="38"/>
      <c r="GF7" s="38"/>
      <c r="GG7" s="38"/>
      <c r="GH7" s="38"/>
      <c r="GI7" s="38"/>
      <c r="GJ7" s="38"/>
      <c r="GK7" s="38"/>
      <c r="GL7" s="38"/>
      <c r="GM7" s="38"/>
      <c r="GN7" s="38"/>
      <c r="GO7" s="38"/>
      <c r="GP7" s="38"/>
      <c r="GQ7" s="38"/>
      <c r="GR7" s="38"/>
      <c r="GS7" s="38"/>
      <c r="GT7" s="38"/>
      <c r="GU7" s="38"/>
      <c r="GV7" s="38"/>
      <c r="GW7" s="38"/>
      <c r="GX7" s="38"/>
      <c r="GY7" s="38"/>
      <c r="GZ7" s="38"/>
      <c r="HA7" s="38"/>
      <c r="HB7" s="38"/>
      <c r="HC7" s="38"/>
      <c r="HD7" s="38"/>
      <c r="HE7" s="38"/>
      <c r="HF7" s="38"/>
      <c r="HG7" s="38"/>
      <c r="HH7" s="38"/>
      <c r="HI7" s="38"/>
      <c r="HJ7" s="38"/>
      <c r="HK7" s="38"/>
      <c r="HL7" s="38"/>
      <c r="HM7" s="38"/>
      <c r="HN7" s="38"/>
      <c r="HO7" s="38"/>
      <c r="HP7" s="38"/>
      <c r="HQ7" s="38"/>
      <c r="HR7" s="38"/>
      <c r="HS7" s="38"/>
      <c r="HT7" s="38"/>
      <c r="HU7" s="38"/>
      <c r="HV7" s="38"/>
      <c r="HW7" s="38"/>
      <c r="HX7" s="38"/>
      <c r="HY7" s="38"/>
      <c r="HZ7" s="38"/>
      <c r="IA7" s="38"/>
      <c r="IB7" s="38"/>
      <c r="IC7" s="38"/>
      <c r="ID7" s="38"/>
      <c r="IE7" s="38"/>
      <c r="IF7" s="38"/>
      <c r="IG7" s="38"/>
      <c r="IH7" s="38"/>
      <c r="II7" s="38"/>
      <c r="IJ7" s="38"/>
      <c r="IK7" s="38"/>
      <c r="IL7" s="38"/>
      <c r="IM7" s="38"/>
      <c r="IN7" s="38"/>
      <c r="IO7" s="38"/>
      <c r="IP7" s="38"/>
      <c r="IQ7" s="38"/>
      <c r="IR7" s="38"/>
      <c r="IS7" s="38"/>
      <c r="IT7" s="38"/>
      <c r="IU7" s="38"/>
      <c r="IV7" s="38"/>
      <c r="IW7" s="38"/>
      <c r="IX7" s="38"/>
      <c r="IY7" s="38"/>
      <c r="IZ7" s="38"/>
      <c r="JA7" s="38"/>
      <c r="JB7" s="38"/>
      <c r="JC7" s="38"/>
      <c r="JD7" s="38"/>
      <c r="JE7" s="38"/>
      <c r="JF7" s="38"/>
      <c r="JG7" s="38"/>
      <c r="JH7" s="38"/>
      <c r="JI7" s="38"/>
      <c r="JJ7" s="38"/>
      <c r="JK7" s="38"/>
      <c r="JL7" s="38"/>
      <c r="JM7" s="38"/>
      <c r="JN7" s="38"/>
      <c r="JO7" s="38"/>
      <c r="JP7" s="38"/>
      <c r="JQ7" s="38"/>
      <c r="JR7" s="38"/>
      <c r="JS7" s="38"/>
      <c r="JT7" s="39" t="s">
        <v>29</v>
      </c>
    </row>
    <row r="8" spans="2:280"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c r="FN8" s="38"/>
      <c r="FO8" s="38"/>
      <c r="FP8" s="38"/>
      <c r="FQ8" s="38"/>
      <c r="FR8" s="38"/>
      <c r="FS8" s="38"/>
      <c r="FT8" s="38"/>
      <c r="FU8" s="38"/>
      <c r="FV8" s="38"/>
      <c r="FW8" s="38"/>
      <c r="FX8" s="38"/>
      <c r="FY8" s="38"/>
      <c r="FZ8" s="38"/>
      <c r="GA8" s="38"/>
      <c r="GB8" s="38"/>
      <c r="GC8" s="38"/>
      <c r="GD8" s="38"/>
      <c r="GE8" s="38"/>
      <c r="GF8" s="38"/>
      <c r="GG8" s="38"/>
      <c r="GH8" s="38"/>
      <c r="GI8" s="38"/>
      <c r="GJ8" s="38"/>
      <c r="GK8" s="38"/>
      <c r="GL8" s="38"/>
      <c r="GM8" s="38"/>
      <c r="GN8" s="38"/>
      <c r="GO8" s="38"/>
      <c r="GP8" s="38"/>
      <c r="GQ8" s="38"/>
      <c r="GR8" s="38"/>
      <c r="GS8" s="38"/>
      <c r="GT8" s="38"/>
      <c r="GU8" s="38"/>
      <c r="GV8" s="38"/>
      <c r="GW8" s="38"/>
      <c r="GX8" s="38"/>
      <c r="GY8" s="38"/>
      <c r="GZ8" s="38"/>
      <c r="HA8" s="38"/>
      <c r="HB8" s="38"/>
      <c r="HC8" s="38"/>
      <c r="HD8" s="38"/>
      <c r="HE8" s="38"/>
      <c r="HF8" s="38"/>
      <c r="HG8" s="38"/>
      <c r="HH8" s="38"/>
      <c r="HI8" s="38"/>
      <c r="HJ8" s="38"/>
      <c r="HK8" s="38"/>
      <c r="HL8" s="38"/>
      <c r="HM8" s="38"/>
      <c r="HN8" s="38"/>
      <c r="HO8" s="38"/>
      <c r="HP8" s="38"/>
      <c r="HQ8" s="38"/>
      <c r="HR8" s="38"/>
      <c r="HS8" s="38"/>
      <c r="HT8" s="38"/>
      <c r="HU8" s="38"/>
      <c r="HV8" s="38"/>
      <c r="HW8" s="38"/>
      <c r="HX8" s="38"/>
      <c r="HY8" s="38"/>
      <c r="HZ8" s="38"/>
      <c r="IA8" s="38"/>
      <c r="IB8" s="38"/>
      <c r="IC8" s="38"/>
      <c r="ID8" s="38"/>
      <c r="IE8" s="38"/>
      <c r="IF8" s="38"/>
      <c r="IG8" s="38"/>
      <c r="IH8" s="38"/>
      <c r="II8" s="38"/>
      <c r="IJ8" s="38"/>
      <c r="IK8" s="38"/>
      <c r="IL8" s="38"/>
      <c r="IM8" s="38"/>
      <c r="IN8" s="38"/>
      <c r="IO8" s="38"/>
      <c r="IP8" s="38"/>
      <c r="IQ8" s="38"/>
      <c r="IR8" s="38"/>
      <c r="IS8" s="38"/>
      <c r="IT8" s="38"/>
      <c r="IU8" s="38"/>
      <c r="IV8" s="38"/>
      <c r="IW8" s="38"/>
      <c r="IX8" s="38"/>
      <c r="IY8" s="38"/>
      <c r="IZ8" s="38"/>
      <c r="JA8" s="38"/>
      <c r="JB8" s="38"/>
      <c r="JC8" s="38"/>
      <c r="JD8" s="38"/>
      <c r="JE8" s="38"/>
      <c r="JF8" s="38"/>
      <c r="JG8" s="38"/>
      <c r="JH8" s="38"/>
      <c r="JI8" s="38"/>
      <c r="JJ8" s="38"/>
      <c r="JK8" s="38"/>
      <c r="JL8" s="38"/>
      <c r="JM8" s="38"/>
      <c r="JN8" s="38"/>
      <c r="JO8" s="38"/>
      <c r="JP8" s="38"/>
      <c r="JQ8" s="38"/>
      <c r="JR8" s="38"/>
      <c r="JS8" s="38"/>
      <c r="JT8" s="39" t="s">
        <v>29</v>
      </c>
    </row>
    <row r="9" spans="2:280">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t="s">
        <v>29</v>
      </c>
    </row>
    <row r="10" spans="2:280">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v>11</v>
      </c>
      <c r="FM10" s="8">
        <v>11</v>
      </c>
      <c r="FN10" s="8">
        <v>11</v>
      </c>
      <c r="FO10" s="8">
        <v>11</v>
      </c>
      <c r="FP10" s="8">
        <v>11</v>
      </c>
      <c r="FQ10" s="8">
        <v>11</v>
      </c>
      <c r="FR10" s="8">
        <v>11</v>
      </c>
      <c r="FS10" s="8">
        <v>11</v>
      </c>
      <c r="FT10" s="8">
        <v>11</v>
      </c>
      <c r="FU10" s="8">
        <v>11</v>
      </c>
      <c r="FV10" s="8">
        <v>11</v>
      </c>
      <c r="FW10" s="8">
        <v>11</v>
      </c>
      <c r="FX10" s="8">
        <v>11</v>
      </c>
      <c r="FY10" s="8">
        <v>11</v>
      </c>
      <c r="FZ10" s="8">
        <v>11</v>
      </c>
      <c r="GA10" s="8">
        <v>11</v>
      </c>
      <c r="GB10" s="8">
        <v>11</v>
      </c>
      <c r="GC10" s="8">
        <v>11</v>
      </c>
      <c r="GD10" s="8">
        <v>11</v>
      </c>
      <c r="GE10" s="8">
        <v>11</v>
      </c>
      <c r="GF10" s="8">
        <v>11</v>
      </c>
      <c r="GG10" s="8">
        <v>11</v>
      </c>
      <c r="GH10" s="8">
        <v>11</v>
      </c>
      <c r="GI10" s="8">
        <v>11</v>
      </c>
      <c r="GJ10" s="8">
        <v>11</v>
      </c>
      <c r="GK10" s="8">
        <v>11</v>
      </c>
      <c r="GL10" s="8">
        <v>11</v>
      </c>
      <c r="GM10" s="8">
        <v>11</v>
      </c>
      <c r="GN10" s="8">
        <v>11</v>
      </c>
      <c r="GO10" s="8">
        <v>11</v>
      </c>
      <c r="GP10" s="8">
        <v>12</v>
      </c>
      <c r="GQ10" s="8">
        <v>12</v>
      </c>
      <c r="GR10" s="8">
        <v>12</v>
      </c>
      <c r="GS10" s="8">
        <v>12</v>
      </c>
      <c r="GT10" s="8">
        <v>12</v>
      </c>
      <c r="GU10" s="8">
        <v>12</v>
      </c>
      <c r="GV10" s="8">
        <v>12</v>
      </c>
      <c r="GW10" s="8">
        <v>12</v>
      </c>
      <c r="GX10" s="8">
        <v>12</v>
      </c>
      <c r="GY10" s="8">
        <v>12</v>
      </c>
      <c r="GZ10" s="8">
        <v>12</v>
      </c>
      <c r="HA10" s="8">
        <v>12</v>
      </c>
      <c r="HB10" s="8">
        <v>12</v>
      </c>
      <c r="HC10" s="8">
        <v>12</v>
      </c>
      <c r="HD10" s="8">
        <v>12</v>
      </c>
      <c r="HE10" s="8">
        <v>12</v>
      </c>
      <c r="HF10" s="8">
        <v>12</v>
      </c>
      <c r="HG10" s="8">
        <v>12</v>
      </c>
      <c r="HH10" s="8">
        <v>12</v>
      </c>
      <c r="HI10" s="8">
        <v>12</v>
      </c>
      <c r="HJ10" s="8">
        <v>12</v>
      </c>
      <c r="HK10" s="8">
        <v>12</v>
      </c>
      <c r="HL10" s="8">
        <v>12</v>
      </c>
      <c r="HM10" s="8">
        <v>12</v>
      </c>
      <c r="HN10" s="8">
        <v>12</v>
      </c>
      <c r="HO10" s="8">
        <v>12</v>
      </c>
      <c r="HP10" s="8">
        <v>12</v>
      </c>
      <c r="HQ10" s="8">
        <v>12</v>
      </c>
      <c r="HR10" s="8">
        <v>12</v>
      </c>
      <c r="HS10" s="8">
        <v>12</v>
      </c>
      <c r="HT10" s="8">
        <v>12</v>
      </c>
      <c r="HU10" s="8">
        <v>1</v>
      </c>
      <c r="HV10" s="8">
        <v>1</v>
      </c>
      <c r="HW10" s="8">
        <v>1</v>
      </c>
      <c r="HX10" s="8">
        <v>1</v>
      </c>
      <c r="HY10" s="8">
        <v>1</v>
      </c>
      <c r="HZ10" s="8">
        <v>1</v>
      </c>
      <c r="IA10" s="8">
        <v>1</v>
      </c>
      <c r="IB10" s="8">
        <v>1</v>
      </c>
      <c r="IC10" s="8">
        <v>1</v>
      </c>
      <c r="ID10" s="8">
        <v>1</v>
      </c>
      <c r="IE10" s="8">
        <v>1</v>
      </c>
      <c r="IF10" s="8">
        <v>1</v>
      </c>
      <c r="IG10" s="8">
        <v>1</v>
      </c>
      <c r="IH10" s="8">
        <v>1</v>
      </c>
      <c r="II10" s="8">
        <v>1</v>
      </c>
      <c r="IJ10" s="8">
        <v>1</v>
      </c>
      <c r="IK10" s="8">
        <v>1</v>
      </c>
      <c r="IL10" s="8">
        <v>1</v>
      </c>
      <c r="IM10" s="8">
        <v>1</v>
      </c>
      <c r="IN10" s="8">
        <v>1</v>
      </c>
      <c r="IO10" s="8">
        <v>1</v>
      </c>
      <c r="IP10" s="8">
        <v>1</v>
      </c>
      <c r="IQ10" s="8">
        <v>1</v>
      </c>
      <c r="IR10" s="8">
        <v>1</v>
      </c>
      <c r="IS10" s="8">
        <v>1</v>
      </c>
      <c r="IT10" s="8">
        <v>1</v>
      </c>
      <c r="IU10" s="8">
        <v>1</v>
      </c>
      <c r="IV10" s="8">
        <v>1</v>
      </c>
      <c r="IW10" s="8">
        <v>1</v>
      </c>
      <c r="IX10" s="8">
        <v>1</v>
      </c>
      <c r="IY10" s="8">
        <v>1</v>
      </c>
      <c r="IZ10" s="8">
        <v>2</v>
      </c>
      <c r="JA10" s="8">
        <v>2</v>
      </c>
      <c r="JB10" s="8">
        <v>2</v>
      </c>
      <c r="JC10" s="8">
        <v>2</v>
      </c>
      <c r="JD10" s="8">
        <v>2</v>
      </c>
      <c r="JE10" s="8">
        <v>2</v>
      </c>
      <c r="JF10" s="8">
        <v>2</v>
      </c>
      <c r="JG10" s="8">
        <v>2</v>
      </c>
      <c r="JH10" s="8">
        <v>2</v>
      </c>
      <c r="JI10" s="8">
        <v>2</v>
      </c>
      <c r="JJ10" s="8">
        <v>2</v>
      </c>
      <c r="JK10" s="8">
        <v>2</v>
      </c>
      <c r="JL10" s="8">
        <v>2</v>
      </c>
      <c r="JM10" s="8">
        <v>2</v>
      </c>
      <c r="JN10" s="8">
        <v>2</v>
      </c>
      <c r="JO10" s="8">
        <v>2</v>
      </c>
      <c r="JP10" s="8">
        <v>2</v>
      </c>
      <c r="JQ10" s="8">
        <v>2</v>
      </c>
      <c r="JR10" s="8">
        <v>2</v>
      </c>
      <c r="JS10" s="8" t="s">
        <v>143</v>
      </c>
      <c r="JT10" t="s">
        <v>29</v>
      </c>
    </row>
    <row r="11" spans="2:280">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s="9">
        <f t="shared" ref="FM11" si="83">FL11+1</f>
        <v>43406</v>
      </c>
      <c r="FN11" s="9">
        <f t="shared" ref="FN11" si="84">FM11+1</f>
        <v>43407</v>
      </c>
      <c r="FO11" s="9">
        <f t="shared" ref="FO11" si="85">FN11+1</f>
        <v>43408</v>
      </c>
      <c r="FP11" s="9">
        <f t="shared" ref="FP11" si="86">FO11+1</f>
        <v>43409</v>
      </c>
      <c r="FQ11" s="9">
        <f t="shared" ref="FQ11" si="87">FP11+1</f>
        <v>43410</v>
      </c>
      <c r="FR11" s="9">
        <f t="shared" ref="FR11" si="88">FQ11+1</f>
        <v>43411</v>
      </c>
      <c r="FS11" s="9">
        <f t="shared" ref="FS11" si="89">FR11+1</f>
        <v>43412</v>
      </c>
      <c r="FT11" s="9">
        <f t="shared" ref="FT11" si="90">FS11+1</f>
        <v>43413</v>
      </c>
      <c r="FU11" s="9">
        <f t="shared" ref="FU11" si="91">FT11+1</f>
        <v>43414</v>
      </c>
      <c r="FV11" s="9">
        <f t="shared" ref="FV11" si="92">FU11+1</f>
        <v>43415</v>
      </c>
      <c r="FW11" s="9">
        <f t="shared" ref="FW11" si="93">FV11+1</f>
        <v>43416</v>
      </c>
      <c r="FX11" s="9">
        <f t="shared" ref="FX11" si="94">FW11+1</f>
        <v>43417</v>
      </c>
      <c r="FY11" s="9">
        <f t="shared" ref="FY11" si="95">FX11+1</f>
        <v>43418</v>
      </c>
      <c r="FZ11" s="9">
        <f t="shared" ref="FZ11" si="96">FY11+1</f>
        <v>43419</v>
      </c>
      <c r="GA11" s="9">
        <f t="shared" ref="GA11" si="97">FZ11+1</f>
        <v>43420</v>
      </c>
      <c r="GB11" s="9">
        <f t="shared" ref="GB11" si="98">GA11+1</f>
        <v>43421</v>
      </c>
      <c r="GC11" s="9">
        <f t="shared" ref="GC11" si="99">GB11+1</f>
        <v>43422</v>
      </c>
      <c r="GD11" s="9">
        <f t="shared" ref="GD11" si="100">GC11+1</f>
        <v>43423</v>
      </c>
      <c r="GE11" s="9">
        <f t="shared" ref="GE11" si="101">GD11+1</f>
        <v>43424</v>
      </c>
      <c r="GF11" s="9">
        <f t="shared" ref="GF11" si="102">GE11+1</f>
        <v>43425</v>
      </c>
      <c r="GG11" s="9">
        <f t="shared" ref="GG11" si="103">GF11+1</f>
        <v>43426</v>
      </c>
      <c r="GH11" s="9">
        <f t="shared" ref="GH11" si="104">GG11+1</f>
        <v>43427</v>
      </c>
      <c r="GI11" s="9">
        <f t="shared" ref="GI11" si="105">GH11+1</f>
        <v>43428</v>
      </c>
      <c r="GJ11" s="9">
        <f t="shared" ref="GJ11" si="106">GI11+1</f>
        <v>43429</v>
      </c>
      <c r="GK11" s="9">
        <f t="shared" ref="GK11" si="107">GJ11+1</f>
        <v>43430</v>
      </c>
      <c r="GL11" s="9">
        <f t="shared" ref="GL11" si="108">GK11+1</f>
        <v>43431</v>
      </c>
      <c r="GM11" s="9">
        <f t="shared" ref="GM11" si="109">GL11+1</f>
        <v>43432</v>
      </c>
      <c r="GN11" s="9">
        <f t="shared" ref="GN11" si="110">GM11+1</f>
        <v>43433</v>
      </c>
      <c r="GO11" s="9">
        <f t="shared" ref="GO11" si="111">GN11+1</f>
        <v>43434</v>
      </c>
      <c r="GP11" s="9">
        <f>GO11+1</f>
        <v>43435</v>
      </c>
      <c r="GQ11" s="9">
        <f t="shared" ref="GQ11" si="112">GP11+1</f>
        <v>43436</v>
      </c>
      <c r="GR11" s="9">
        <f t="shared" ref="GR11" si="113">GQ11+1</f>
        <v>43437</v>
      </c>
      <c r="GS11" s="9">
        <f t="shared" ref="GS11" si="114">GR11+1</f>
        <v>43438</v>
      </c>
      <c r="GT11" s="9">
        <f t="shared" ref="GT11" si="115">GS11+1</f>
        <v>43439</v>
      </c>
      <c r="GU11" s="9">
        <f t="shared" ref="GU11" si="116">GT11+1</f>
        <v>43440</v>
      </c>
      <c r="GV11" s="9">
        <f t="shared" ref="GV11" si="117">GU11+1</f>
        <v>43441</v>
      </c>
      <c r="GW11" s="9">
        <f t="shared" ref="GW11" si="118">GV11+1</f>
        <v>43442</v>
      </c>
      <c r="GX11" s="9">
        <f t="shared" ref="GX11" si="119">GW11+1</f>
        <v>43443</v>
      </c>
      <c r="GY11" s="9">
        <f>GX11+1</f>
        <v>43444</v>
      </c>
      <c r="GZ11" s="9">
        <f t="shared" ref="GZ11:JK11" si="120">GY11+1</f>
        <v>43445</v>
      </c>
      <c r="HA11" s="9">
        <f t="shared" si="120"/>
        <v>43446</v>
      </c>
      <c r="HB11" s="9">
        <f t="shared" si="120"/>
        <v>43447</v>
      </c>
      <c r="HC11" s="9">
        <f t="shared" si="120"/>
        <v>43448</v>
      </c>
      <c r="HD11" s="9">
        <f t="shared" si="120"/>
        <v>43449</v>
      </c>
      <c r="HE11" s="9">
        <f t="shared" si="120"/>
        <v>43450</v>
      </c>
      <c r="HF11" s="9">
        <f t="shared" si="120"/>
        <v>43451</v>
      </c>
      <c r="HG11" s="9">
        <f t="shared" si="120"/>
        <v>43452</v>
      </c>
      <c r="HH11" s="9">
        <f t="shared" si="120"/>
        <v>43453</v>
      </c>
      <c r="HI11" s="9">
        <f t="shared" si="120"/>
        <v>43454</v>
      </c>
      <c r="HJ11" s="9">
        <f t="shared" si="120"/>
        <v>43455</v>
      </c>
      <c r="HK11" s="9">
        <f t="shared" si="120"/>
        <v>43456</v>
      </c>
      <c r="HL11" s="9">
        <f t="shared" si="120"/>
        <v>43457</v>
      </c>
      <c r="HM11" s="9">
        <f t="shared" si="120"/>
        <v>43458</v>
      </c>
      <c r="HN11" s="9">
        <f t="shared" si="120"/>
        <v>43459</v>
      </c>
      <c r="HO11" s="9">
        <f t="shared" si="120"/>
        <v>43460</v>
      </c>
      <c r="HP11" s="9">
        <f t="shared" si="120"/>
        <v>43461</v>
      </c>
      <c r="HQ11" s="9">
        <f t="shared" si="120"/>
        <v>43462</v>
      </c>
      <c r="HR11" s="9">
        <f t="shared" si="120"/>
        <v>43463</v>
      </c>
      <c r="HS11" s="9">
        <f t="shared" si="120"/>
        <v>43464</v>
      </c>
      <c r="HT11" s="9">
        <f t="shared" si="120"/>
        <v>43465</v>
      </c>
      <c r="HU11" s="9">
        <f t="shared" si="120"/>
        <v>43466</v>
      </c>
      <c r="HV11" s="9">
        <f t="shared" si="120"/>
        <v>43467</v>
      </c>
      <c r="HW11" s="9">
        <f t="shared" si="120"/>
        <v>43468</v>
      </c>
      <c r="HX11" s="9">
        <f t="shared" si="120"/>
        <v>43469</v>
      </c>
      <c r="HY11" s="9">
        <f t="shared" si="120"/>
        <v>43470</v>
      </c>
      <c r="HZ11" s="9">
        <f t="shared" si="120"/>
        <v>43471</v>
      </c>
      <c r="IA11" s="9">
        <f t="shared" si="120"/>
        <v>43472</v>
      </c>
      <c r="IB11" s="9">
        <f t="shared" si="120"/>
        <v>43473</v>
      </c>
      <c r="IC11" s="9">
        <f t="shared" si="120"/>
        <v>43474</v>
      </c>
      <c r="ID11" s="9">
        <f t="shared" si="120"/>
        <v>43475</v>
      </c>
      <c r="IE11" s="9">
        <f t="shared" si="120"/>
        <v>43476</v>
      </c>
      <c r="IF11" s="9">
        <f t="shared" si="120"/>
        <v>43477</v>
      </c>
      <c r="IG11" s="9">
        <f t="shared" si="120"/>
        <v>43478</v>
      </c>
      <c r="IH11" s="9">
        <f t="shared" si="120"/>
        <v>43479</v>
      </c>
      <c r="II11" s="9">
        <f t="shared" si="120"/>
        <v>43480</v>
      </c>
      <c r="IJ11" s="9">
        <f t="shared" si="120"/>
        <v>43481</v>
      </c>
      <c r="IK11" s="9">
        <f t="shared" si="120"/>
        <v>43482</v>
      </c>
      <c r="IL11" s="9">
        <f t="shared" si="120"/>
        <v>43483</v>
      </c>
      <c r="IM11" s="9">
        <f t="shared" si="120"/>
        <v>43484</v>
      </c>
      <c r="IN11" s="9">
        <f t="shared" si="120"/>
        <v>43485</v>
      </c>
      <c r="IO11" s="9">
        <f t="shared" si="120"/>
        <v>43486</v>
      </c>
      <c r="IP11" s="9">
        <f t="shared" si="120"/>
        <v>43487</v>
      </c>
      <c r="IQ11" s="9">
        <f t="shared" si="120"/>
        <v>43488</v>
      </c>
      <c r="IR11" s="9">
        <f t="shared" si="120"/>
        <v>43489</v>
      </c>
      <c r="IS11" s="9">
        <f t="shared" si="120"/>
        <v>43490</v>
      </c>
      <c r="IT11" s="9">
        <f t="shared" si="120"/>
        <v>43491</v>
      </c>
      <c r="IU11" s="9">
        <f t="shared" si="120"/>
        <v>43492</v>
      </c>
      <c r="IV11" s="9">
        <f t="shared" si="120"/>
        <v>43493</v>
      </c>
      <c r="IW11" s="9">
        <f t="shared" si="120"/>
        <v>43494</v>
      </c>
      <c r="IX11" s="9">
        <f t="shared" si="120"/>
        <v>43495</v>
      </c>
      <c r="IY11" s="9">
        <f t="shared" si="120"/>
        <v>43496</v>
      </c>
      <c r="IZ11" s="9">
        <f t="shared" si="120"/>
        <v>43497</v>
      </c>
      <c r="JA11" s="9">
        <f t="shared" si="120"/>
        <v>43498</v>
      </c>
      <c r="JB11" s="9">
        <f t="shared" si="120"/>
        <v>43499</v>
      </c>
      <c r="JC11" s="9">
        <f t="shared" si="120"/>
        <v>43500</v>
      </c>
      <c r="JD11" s="9">
        <f t="shared" si="120"/>
        <v>43501</v>
      </c>
      <c r="JE11" s="9">
        <f t="shared" si="120"/>
        <v>43502</v>
      </c>
      <c r="JF11" s="9">
        <f t="shared" si="120"/>
        <v>43503</v>
      </c>
      <c r="JG11" s="9">
        <f t="shared" si="120"/>
        <v>43504</v>
      </c>
      <c r="JH11" s="9">
        <f t="shared" si="120"/>
        <v>43505</v>
      </c>
      <c r="JI11" s="9">
        <f t="shared" si="120"/>
        <v>43506</v>
      </c>
      <c r="JJ11" s="9">
        <f t="shared" si="120"/>
        <v>43507</v>
      </c>
      <c r="JK11" s="9">
        <f t="shared" si="120"/>
        <v>43508</v>
      </c>
      <c r="JL11" s="9">
        <f t="shared" ref="JL11:JS11" si="121">JK11+1</f>
        <v>43509</v>
      </c>
      <c r="JM11" s="9">
        <f t="shared" si="121"/>
        <v>43510</v>
      </c>
      <c r="JN11" s="9">
        <f t="shared" si="121"/>
        <v>43511</v>
      </c>
      <c r="JO11" s="9">
        <f t="shared" si="121"/>
        <v>43512</v>
      </c>
      <c r="JP11" s="9">
        <f t="shared" si="121"/>
        <v>43513</v>
      </c>
      <c r="JQ11" s="9">
        <f t="shared" si="121"/>
        <v>43514</v>
      </c>
      <c r="JR11" s="9">
        <f t="shared" si="121"/>
        <v>43515</v>
      </c>
      <c r="JS11" s="9">
        <f t="shared" si="121"/>
        <v>43516</v>
      </c>
      <c r="JT11" t="s">
        <v>29</v>
      </c>
    </row>
    <row r="12" spans="2:280" ht="28.5" customHeight="1">
      <c r="B12" s="144" t="s">
        <v>0</v>
      </c>
      <c r="C12" s="145"/>
      <c r="D12" s="34" t="s">
        <v>28</v>
      </c>
      <c r="E12" s="35"/>
      <c r="F12" s="35"/>
      <c r="G12" s="36"/>
      <c r="H12" s="36" t="s">
        <v>174</v>
      </c>
      <c r="I12" s="32" t="s">
        <v>163</v>
      </c>
      <c r="J12" s="32" t="s">
        <v>135</v>
      </c>
      <c r="K12" s="32" t="s">
        <v>142</v>
      </c>
      <c r="L12" s="32" t="s">
        <v>134</v>
      </c>
      <c r="M12" s="46" t="s">
        <v>162</v>
      </c>
      <c r="O12" s="10" t="str">
        <f t="shared" ref="O12:BF12" si="122">TEXT(O11,"aaa")</f>
        <v>金</v>
      </c>
      <c r="P12" s="10" t="str">
        <f t="shared" si="122"/>
        <v>土</v>
      </c>
      <c r="Q12" s="10" t="str">
        <f t="shared" si="122"/>
        <v>日</v>
      </c>
      <c r="R12" s="10" t="str">
        <f t="shared" si="122"/>
        <v>月</v>
      </c>
      <c r="S12" s="10" t="str">
        <f t="shared" si="122"/>
        <v>火</v>
      </c>
      <c r="T12" s="10" t="str">
        <f t="shared" si="122"/>
        <v>水</v>
      </c>
      <c r="U12" s="10" t="str">
        <f t="shared" si="122"/>
        <v>木</v>
      </c>
      <c r="V12" s="10" t="str">
        <f t="shared" si="122"/>
        <v>金</v>
      </c>
      <c r="W12" s="10" t="str">
        <f t="shared" si="122"/>
        <v>土</v>
      </c>
      <c r="X12" s="10" t="str">
        <f t="shared" si="122"/>
        <v>日</v>
      </c>
      <c r="Y12" s="10" t="str">
        <f t="shared" si="122"/>
        <v>月</v>
      </c>
      <c r="Z12" s="10" t="str">
        <f t="shared" si="122"/>
        <v>火</v>
      </c>
      <c r="AA12" s="10" t="str">
        <f t="shared" si="122"/>
        <v>水</v>
      </c>
      <c r="AB12" s="10" t="str">
        <f t="shared" si="122"/>
        <v>木</v>
      </c>
      <c r="AC12" s="10" t="str">
        <f t="shared" si="122"/>
        <v>金</v>
      </c>
      <c r="AD12" s="10" t="str">
        <f t="shared" si="122"/>
        <v>土</v>
      </c>
      <c r="AE12" s="10" t="str">
        <f t="shared" si="122"/>
        <v>日</v>
      </c>
      <c r="AF12" s="10" t="str">
        <f t="shared" si="122"/>
        <v>月</v>
      </c>
      <c r="AG12" s="10" t="str">
        <f t="shared" si="122"/>
        <v>火</v>
      </c>
      <c r="AH12" s="10" t="str">
        <f t="shared" si="122"/>
        <v>水</v>
      </c>
      <c r="AI12" s="10" t="str">
        <f t="shared" si="122"/>
        <v>木</v>
      </c>
      <c r="AJ12" s="10" t="str">
        <f t="shared" si="122"/>
        <v>金</v>
      </c>
      <c r="AK12" s="10" t="str">
        <f t="shared" si="122"/>
        <v>土</v>
      </c>
      <c r="AL12" s="10" t="str">
        <f t="shared" si="122"/>
        <v>日</v>
      </c>
      <c r="AM12" s="10" t="str">
        <f t="shared" si="122"/>
        <v>月</v>
      </c>
      <c r="AN12" s="10" t="str">
        <f t="shared" si="122"/>
        <v>火</v>
      </c>
      <c r="AO12" s="10" t="str">
        <f t="shared" si="122"/>
        <v>水</v>
      </c>
      <c r="AP12" s="10" t="str">
        <f t="shared" si="122"/>
        <v>木</v>
      </c>
      <c r="AQ12" s="10" t="str">
        <f t="shared" si="122"/>
        <v>金</v>
      </c>
      <c r="AR12" s="10" t="str">
        <f t="shared" si="122"/>
        <v>土</v>
      </c>
      <c r="AS12" s="10" t="str">
        <f t="shared" si="122"/>
        <v>日</v>
      </c>
      <c r="AT12" s="10" t="str">
        <f t="shared" si="122"/>
        <v>月</v>
      </c>
      <c r="AU12" s="10" t="str">
        <f t="shared" si="122"/>
        <v>火</v>
      </c>
      <c r="AV12" s="10" t="str">
        <f t="shared" si="122"/>
        <v>水</v>
      </c>
      <c r="AW12" s="10" t="str">
        <f t="shared" si="122"/>
        <v>木</v>
      </c>
      <c r="AX12" s="10" t="str">
        <f t="shared" si="122"/>
        <v>金</v>
      </c>
      <c r="AY12" s="10" t="str">
        <f t="shared" si="122"/>
        <v>土</v>
      </c>
      <c r="AZ12" s="10" t="str">
        <f t="shared" si="122"/>
        <v>日</v>
      </c>
      <c r="BA12" s="10" t="str">
        <f t="shared" si="122"/>
        <v>月</v>
      </c>
      <c r="BB12" s="10" t="str">
        <f t="shared" si="122"/>
        <v>火</v>
      </c>
      <c r="BC12" s="10" t="str">
        <f t="shared" si="122"/>
        <v>水</v>
      </c>
      <c r="BD12" s="10" t="str">
        <f t="shared" si="122"/>
        <v>木</v>
      </c>
      <c r="BE12" s="10" t="str">
        <f t="shared" si="122"/>
        <v>金</v>
      </c>
      <c r="BF12" s="10" t="str">
        <f t="shared" si="122"/>
        <v>土</v>
      </c>
      <c r="BG12" s="10" t="str">
        <f t="shared" ref="BG12:DB12" si="123">TEXT(BG11,"aaa")</f>
        <v>日</v>
      </c>
      <c r="BH12" s="10" t="str">
        <f t="shared" si="123"/>
        <v>月</v>
      </c>
      <c r="BI12" s="10" t="str">
        <f t="shared" si="123"/>
        <v>火</v>
      </c>
      <c r="BJ12" s="10" t="str">
        <f t="shared" si="123"/>
        <v>水</v>
      </c>
      <c r="BK12" s="10" t="str">
        <f t="shared" si="123"/>
        <v>木</v>
      </c>
      <c r="BL12" s="10" t="str">
        <f t="shared" si="123"/>
        <v>金</v>
      </c>
      <c r="BM12" s="10" t="str">
        <f t="shared" si="123"/>
        <v>土</v>
      </c>
      <c r="BN12" s="10" t="str">
        <f t="shared" si="123"/>
        <v>日</v>
      </c>
      <c r="BO12" s="10" t="str">
        <f t="shared" si="123"/>
        <v>月</v>
      </c>
      <c r="BP12" s="10" t="str">
        <f t="shared" si="123"/>
        <v>火</v>
      </c>
      <c r="BQ12" s="10" t="str">
        <f t="shared" si="123"/>
        <v>水</v>
      </c>
      <c r="BR12" s="10" t="str">
        <f t="shared" si="123"/>
        <v>木</v>
      </c>
      <c r="BS12" s="10" t="str">
        <f t="shared" si="123"/>
        <v>金</v>
      </c>
      <c r="BT12" s="10" t="str">
        <f t="shared" si="123"/>
        <v>土</v>
      </c>
      <c r="BU12" s="10" t="str">
        <f t="shared" si="123"/>
        <v>日</v>
      </c>
      <c r="BV12" s="10" t="str">
        <f t="shared" si="123"/>
        <v>月</v>
      </c>
      <c r="BW12" s="10" t="str">
        <f t="shared" si="123"/>
        <v>火</v>
      </c>
      <c r="BX12" s="10" t="str">
        <f t="shared" si="123"/>
        <v>水</v>
      </c>
      <c r="BY12" s="10" t="str">
        <f t="shared" si="123"/>
        <v>木</v>
      </c>
      <c r="BZ12" s="10" t="str">
        <f t="shared" si="123"/>
        <v>金</v>
      </c>
      <c r="CA12" s="10" t="str">
        <f t="shared" si="123"/>
        <v>土</v>
      </c>
      <c r="CB12" s="10" t="str">
        <f t="shared" si="123"/>
        <v>日</v>
      </c>
      <c r="CC12" s="10" t="str">
        <f t="shared" si="123"/>
        <v>月</v>
      </c>
      <c r="CD12" s="10" t="str">
        <f t="shared" si="123"/>
        <v>火</v>
      </c>
      <c r="CE12" s="10" t="str">
        <f t="shared" si="123"/>
        <v>水</v>
      </c>
      <c r="CF12" s="10" t="str">
        <f t="shared" si="123"/>
        <v>木</v>
      </c>
      <c r="CG12" s="10" t="str">
        <f t="shared" si="123"/>
        <v>金</v>
      </c>
      <c r="CH12" s="10" t="str">
        <f t="shared" si="123"/>
        <v>土</v>
      </c>
      <c r="CI12" s="10" t="str">
        <f t="shared" si="123"/>
        <v>日</v>
      </c>
      <c r="CJ12" s="10" t="str">
        <f t="shared" si="123"/>
        <v>月</v>
      </c>
      <c r="CK12" s="10" t="str">
        <f t="shared" si="123"/>
        <v>火</v>
      </c>
      <c r="CL12" s="10" t="str">
        <f t="shared" si="123"/>
        <v>水</v>
      </c>
      <c r="CM12" s="10" t="str">
        <f t="shared" si="123"/>
        <v>木</v>
      </c>
      <c r="CN12" s="10" t="str">
        <f t="shared" si="123"/>
        <v>金</v>
      </c>
      <c r="CO12" s="10" t="str">
        <f t="shared" si="123"/>
        <v>土</v>
      </c>
      <c r="CP12" s="10" t="str">
        <f t="shared" si="123"/>
        <v>日</v>
      </c>
      <c r="CQ12" s="10" t="str">
        <f t="shared" si="123"/>
        <v>月</v>
      </c>
      <c r="CR12" s="10" t="str">
        <f t="shared" si="123"/>
        <v>火</v>
      </c>
      <c r="CS12" s="10" t="str">
        <f t="shared" si="123"/>
        <v>水</v>
      </c>
      <c r="CT12" s="10" t="str">
        <f t="shared" si="123"/>
        <v>木</v>
      </c>
      <c r="CU12" s="10" t="str">
        <f t="shared" si="123"/>
        <v>金</v>
      </c>
      <c r="CV12" s="10" t="str">
        <f t="shared" si="123"/>
        <v>土</v>
      </c>
      <c r="CW12" s="10" t="str">
        <f t="shared" si="123"/>
        <v>日</v>
      </c>
      <c r="CX12" s="10" t="str">
        <f t="shared" si="123"/>
        <v>月</v>
      </c>
      <c r="CY12" s="10" t="str">
        <f t="shared" si="123"/>
        <v>火</v>
      </c>
      <c r="CZ12" s="10" t="str">
        <f t="shared" si="123"/>
        <v>水</v>
      </c>
      <c r="DA12" s="10" t="str">
        <f t="shared" si="123"/>
        <v>木</v>
      </c>
      <c r="DB12" s="10" t="str">
        <f t="shared" si="123"/>
        <v>金</v>
      </c>
      <c r="DC12" s="10" t="str">
        <f t="shared" ref="DC12:DF12" si="124">TEXT(DC11,"aaa")</f>
        <v>土</v>
      </c>
      <c r="DD12" s="10" t="str">
        <f t="shared" si="124"/>
        <v>日</v>
      </c>
      <c r="DE12" s="10" t="str">
        <f t="shared" si="124"/>
        <v>月</v>
      </c>
      <c r="DF12" s="10" t="str">
        <f t="shared" si="124"/>
        <v>火</v>
      </c>
      <c r="DG12" s="10" t="str">
        <f t="shared" ref="DG12:EB12" si="125">TEXT(DG11,"aaa")</f>
        <v>水</v>
      </c>
      <c r="DH12" s="10" t="str">
        <f t="shared" si="125"/>
        <v>木</v>
      </c>
      <c r="DI12" s="10" t="str">
        <f t="shared" si="125"/>
        <v>金</v>
      </c>
      <c r="DJ12" s="10" t="str">
        <f t="shared" si="125"/>
        <v>土</v>
      </c>
      <c r="DK12" s="10" t="str">
        <f t="shared" si="125"/>
        <v>日</v>
      </c>
      <c r="DL12" s="10" t="str">
        <f t="shared" si="125"/>
        <v>月</v>
      </c>
      <c r="DM12" s="10" t="str">
        <f t="shared" si="125"/>
        <v>火</v>
      </c>
      <c r="DN12" s="10" t="str">
        <f t="shared" si="125"/>
        <v>水</v>
      </c>
      <c r="DO12" s="10" t="str">
        <f t="shared" si="125"/>
        <v>木</v>
      </c>
      <c r="DP12" s="10" t="str">
        <f t="shared" si="125"/>
        <v>金</v>
      </c>
      <c r="DQ12" s="10" t="str">
        <f t="shared" si="125"/>
        <v>土</v>
      </c>
      <c r="DR12" s="10" t="str">
        <f t="shared" si="125"/>
        <v>日</v>
      </c>
      <c r="DS12" s="10" t="str">
        <f t="shared" si="125"/>
        <v>月</v>
      </c>
      <c r="DT12" s="10" t="str">
        <f t="shared" si="125"/>
        <v>火</v>
      </c>
      <c r="DU12" s="10" t="str">
        <f t="shared" si="125"/>
        <v>水</v>
      </c>
      <c r="DV12" s="10" t="str">
        <f t="shared" si="125"/>
        <v>木</v>
      </c>
      <c r="DW12" s="10" t="str">
        <f t="shared" si="125"/>
        <v>金</v>
      </c>
      <c r="DX12" s="10" t="str">
        <f t="shared" si="125"/>
        <v>土</v>
      </c>
      <c r="DY12" s="10" t="str">
        <f t="shared" si="125"/>
        <v>日</v>
      </c>
      <c r="DZ12" s="10" t="str">
        <f t="shared" si="125"/>
        <v>月</v>
      </c>
      <c r="EA12" s="10" t="str">
        <f t="shared" si="125"/>
        <v>火</v>
      </c>
      <c r="EB12" s="10" t="str">
        <f t="shared" si="125"/>
        <v>水</v>
      </c>
      <c r="EC12" s="10" t="str">
        <f t="shared" ref="EC12:EF12" si="126">TEXT(EC11,"aaa")</f>
        <v>木</v>
      </c>
      <c r="ED12" s="10" t="str">
        <f t="shared" si="126"/>
        <v>金</v>
      </c>
      <c r="EE12" s="10" t="str">
        <f t="shared" si="126"/>
        <v>土</v>
      </c>
      <c r="EF12" s="10" t="str">
        <f t="shared" si="126"/>
        <v>日</v>
      </c>
      <c r="EG12" s="10" t="str">
        <f t="shared" ref="EG12:FI12" si="127">TEXT(EG11,"aaa")</f>
        <v>月</v>
      </c>
      <c r="EH12" s="10" t="str">
        <f t="shared" si="127"/>
        <v>火</v>
      </c>
      <c r="EI12" s="10" t="str">
        <f t="shared" si="127"/>
        <v>水</v>
      </c>
      <c r="EJ12" s="10" t="str">
        <f t="shared" si="127"/>
        <v>木</v>
      </c>
      <c r="EK12" s="10" t="str">
        <f t="shared" si="127"/>
        <v>金</v>
      </c>
      <c r="EL12" s="10" t="str">
        <f t="shared" si="127"/>
        <v>土</v>
      </c>
      <c r="EM12" s="10" t="str">
        <f t="shared" si="127"/>
        <v>日</v>
      </c>
      <c r="EN12" s="10" t="str">
        <f t="shared" si="127"/>
        <v>月</v>
      </c>
      <c r="EO12" s="10" t="str">
        <f t="shared" si="127"/>
        <v>火</v>
      </c>
      <c r="EP12" s="10" t="str">
        <f t="shared" si="127"/>
        <v>水</v>
      </c>
      <c r="EQ12" s="10" t="str">
        <f t="shared" si="127"/>
        <v>木</v>
      </c>
      <c r="ER12" s="10" t="str">
        <f t="shared" si="127"/>
        <v>金</v>
      </c>
      <c r="ES12" s="10" t="str">
        <f t="shared" si="127"/>
        <v>土</v>
      </c>
      <c r="ET12" s="10" t="str">
        <f t="shared" si="127"/>
        <v>日</v>
      </c>
      <c r="EU12" s="10" t="str">
        <f t="shared" si="127"/>
        <v>月</v>
      </c>
      <c r="EV12" s="10" t="str">
        <f t="shared" si="127"/>
        <v>火</v>
      </c>
      <c r="EW12" s="10" t="str">
        <f t="shared" si="127"/>
        <v>水</v>
      </c>
      <c r="EX12" s="10" t="str">
        <f t="shared" si="127"/>
        <v>木</v>
      </c>
      <c r="EY12" s="10" t="str">
        <f t="shared" si="127"/>
        <v>金</v>
      </c>
      <c r="EZ12" s="10" t="str">
        <f t="shared" si="127"/>
        <v>土</v>
      </c>
      <c r="FA12" s="10" t="str">
        <f t="shared" si="127"/>
        <v>日</v>
      </c>
      <c r="FB12" s="10" t="str">
        <f t="shared" si="127"/>
        <v>月</v>
      </c>
      <c r="FC12" s="10" t="str">
        <f t="shared" si="127"/>
        <v>火</v>
      </c>
      <c r="FD12" s="10" t="str">
        <f t="shared" si="127"/>
        <v>水</v>
      </c>
      <c r="FE12" s="10" t="str">
        <f t="shared" si="127"/>
        <v>木</v>
      </c>
      <c r="FF12" s="10" t="str">
        <f t="shared" si="127"/>
        <v>金</v>
      </c>
      <c r="FG12" s="10" t="str">
        <f t="shared" si="127"/>
        <v>土</v>
      </c>
      <c r="FH12" s="10" t="str">
        <f t="shared" si="127"/>
        <v>日</v>
      </c>
      <c r="FI12" s="10" t="str">
        <f t="shared" si="127"/>
        <v>月</v>
      </c>
      <c r="FJ12" s="10" t="str">
        <f t="shared" ref="FJ12:JS12" si="128">TEXT(FJ11,"aaa")</f>
        <v>火</v>
      </c>
      <c r="FK12" s="10" t="str">
        <f t="shared" si="128"/>
        <v>水</v>
      </c>
      <c r="FL12" s="10" t="str">
        <f t="shared" ref="FL12:IV12" si="129">TEXT(FL11,"aaa")</f>
        <v>木</v>
      </c>
      <c r="FM12" s="10" t="str">
        <f t="shared" si="129"/>
        <v>金</v>
      </c>
      <c r="FN12" s="10" t="str">
        <f t="shared" si="129"/>
        <v>土</v>
      </c>
      <c r="FO12" s="10" t="str">
        <f t="shared" si="129"/>
        <v>日</v>
      </c>
      <c r="FP12" s="10" t="str">
        <f t="shared" si="129"/>
        <v>月</v>
      </c>
      <c r="FQ12" s="10" t="str">
        <f t="shared" si="129"/>
        <v>火</v>
      </c>
      <c r="FR12" s="10" t="str">
        <f t="shared" si="129"/>
        <v>水</v>
      </c>
      <c r="FS12" s="10" t="str">
        <f t="shared" si="129"/>
        <v>木</v>
      </c>
      <c r="FT12" s="10" t="str">
        <f t="shared" si="129"/>
        <v>金</v>
      </c>
      <c r="FU12" s="10" t="str">
        <f t="shared" si="129"/>
        <v>土</v>
      </c>
      <c r="FV12" s="10" t="str">
        <f t="shared" si="129"/>
        <v>日</v>
      </c>
      <c r="FW12" s="10" t="str">
        <f t="shared" si="129"/>
        <v>月</v>
      </c>
      <c r="FX12" s="10" t="str">
        <f t="shared" si="129"/>
        <v>火</v>
      </c>
      <c r="FY12" s="10" t="str">
        <f t="shared" si="129"/>
        <v>水</v>
      </c>
      <c r="FZ12" s="10" t="str">
        <f t="shared" si="129"/>
        <v>木</v>
      </c>
      <c r="GA12" s="10" t="str">
        <f t="shared" si="129"/>
        <v>金</v>
      </c>
      <c r="GB12" s="10" t="str">
        <f t="shared" si="129"/>
        <v>土</v>
      </c>
      <c r="GC12" s="10" t="str">
        <f t="shared" si="129"/>
        <v>日</v>
      </c>
      <c r="GD12" s="10" t="str">
        <f t="shared" si="129"/>
        <v>月</v>
      </c>
      <c r="GE12" s="10" t="str">
        <f t="shared" si="129"/>
        <v>火</v>
      </c>
      <c r="GF12" s="10" t="str">
        <f t="shared" si="129"/>
        <v>水</v>
      </c>
      <c r="GG12" s="10" t="str">
        <f t="shared" si="129"/>
        <v>木</v>
      </c>
      <c r="GH12" s="10" t="str">
        <f t="shared" si="129"/>
        <v>金</v>
      </c>
      <c r="GI12" s="10" t="str">
        <f t="shared" si="129"/>
        <v>土</v>
      </c>
      <c r="GJ12" s="10" t="str">
        <f t="shared" si="129"/>
        <v>日</v>
      </c>
      <c r="GK12" s="10" t="str">
        <f t="shared" si="129"/>
        <v>月</v>
      </c>
      <c r="GL12" s="10" t="str">
        <f t="shared" si="129"/>
        <v>火</v>
      </c>
      <c r="GM12" s="10" t="str">
        <f t="shared" si="129"/>
        <v>水</v>
      </c>
      <c r="GN12" s="10" t="str">
        <f t="shared" si="129"/>
        <v>木</v>
      </c>
      <c r="GO12" s="10" t="str">
        <f t="shared" si="129"/>
        <v>金</v>
      </c>
      <c r="GP12" s="10" t="str">
        <f t="shared" si="129"/>
        <v>土</v>
      </c>
      <c r="GQ12" s="10" t="str">
        <f t="shared" si="129"/>
        <v>日</v>
      </c>
      <c r="GR12" s="10" t="str">
        <f t="shared" si="129"/>
        <v>月</v>
      </c>
      <c r="GS12" s="10" t="str">
        <f t="shared" si="129"/>
        <v>火</v>
      </c>
      <c r="GT12" s="10" t="str">
        <f t="shared" si="129"/>
        <v>水</v>
      </c>
      <c r="GU12" s="10" t="str">
        <f t="shared" si="129"/>
        <v>木</v>
      </c>
      <c r="GV12" s="10" t="str">
        <f t="shared" si="129"/>
        <v>金</v>
      </c>
      <c r="GW12" s="10" t="str">
        <f t="shared" si="129"/>
        <v>土</v>
      </c>
      <c r="GX12" s="10" t="str">
        <f t="shared" si="129"/>
        <v>日</v>
      </c>
      <c r="GY12" s="10" t="str">
        <f t="shared" si="129"/>
        <v>月</v>
      </c>
      <c r="GZ12" s="10" t="str">
        <f t="shared" si="129"/>
        <v>火</v>
      </c>
      <c r="HA12" s="10" t="str">
        <f t="shared" si="129"/>
        <v>水</v>
      </c>
      <c r="HB12" s="10" t="str">
        <f t="shared" ref="HB12:IS12" si="130">TEXT(HB11,"aaa")</f>
        <v>木</v>
      </c>
      <c r="HC12" s="10" t="str">
        <f t="shared" si="130"/>
        <v>金</v>
      </c>
      <c r="HD12" s="10" t="str">
        <f t="shared" si="130"/>
        <v>土</v>
      </c>
      <c r="HE12" s="10" t="str">
        <f t="shared" si="130"/>
        <v>日</v>
      </c>
      <c r="HF12" s="10" t="str">
        <f t="shared" si="130"/>
        <v>月</v>
      </c>
      <c r="HG12" s="10" t="str">
        <f t="shared" si="130"/>
        <v>火</v>
      </c>
      <c r="HH12" s="10" t="str">
        <f t="shared" si="130"/>
        <v>水</v>
      </c>
      <c r="HI12" s="10" t="str">
        <f t="shared" si="130"/>
        <v>木</v>
      </c>
      <c r="HJ12" s="10" t="str">
        <f t="shared" si="130"/>
        <v>金</v>
      </c>
      <c r="HK12" s="10" t="str">
        <f t="shared" si="130"/>
        <v>土</v>
      </c>
      <c r="HL12" s="10" t="str">
        <f t="shared" si="130"/>
        <v>日</v>
      </c>
      <c r="HM12" s="10" t="str">
        <f t="shared" si="130"/>
        <v>月</v>
      </c>
      <c r="HN12" s="10" t="str">
        <f t="shared" si="130"/>
        <v>火</v>
      </c>
      <c r="HO12" s="10" t="str">
        <f t="shared" si="130"/>
        <v>水</v>
      </c>
      <c r="HP12" s="10" t="str">
        <f t="shared" si="130"/>
        <v>木</v>
      </c>
      <c r="HQ12" s="10" t="str">
        <f t="shared" si="130"/>
        <v>金</v>
      </c>
      <c r="HR12" s="10" t="str">
        <f t="shared" si="130"/>
        <v>土</v>
      </c>
      <c r="HS12" s="10" t="str">
        <f t="shared" si="130"/>
        <v>日</v>
      </c>
      <c r="HT12" s="10" t="str">
        <f t="shared" si="130"/>
        <v>月</v>
      </c>
      <c r="HU12" s="10" t="str">
        <f t="shared" si="130"/>
        <v>火</v>
      </c>
      <c r="HV12" s="10" t="str">
        <f t="shared" si="130"/>
        <v>水</v>
      </c>
      <c r="HW12" s="10" t="str">
        <f t="shared" si="130"/>
        <v>木</v>
      </c>
      <c r="HX12" s="10" t="str">
        <f t="shared" si="130"/>
        <v>金</v>
      </c>
      <c r="HY12" s="10" t="str">
        <f t="shared" si="130"/>
        <v>土</v>
      </c>
      <c r="HZ12" s="10" t="str">
        <f t="shared" si="130"/>
        <v>日</v>
      </c>
      <c r="IA12" s="10" t="str">
        <f t="shared" si="130"/>
        <v>月</v>
      </c>
      <c r="IB12" s="10" t="str">
        <f t="shared" si="130"/>
        <v>火</v>
      </c>
      <c r="IC12" s="10" t="str">
        <f t="shared" si="130"/>
        <v>水</v>
      </c>
      <c r="ID12" s="10" t="str">
        <f t="shared" si="130"/>
        <v>木</v>
      </c>
      <c r="IE12" s="10" t="str">
        <f t="shared" si="130"/>
        <v>金</v>
      </c>
      <c r="IF12" s="10" t="str">
        <f t="shared" si="130"/>
        <v>土</v>
      </c>
      <c r="IG12" s="10" t="str">
        <f t="shared" si="130"/>
        <v>日</v>
      </c>
      <c r="IH12" s="10" t="str">
        <f t="shared" si="130"/>
        <v>月</v>
      </c>
      <c r="II12" s="10" t="str">
        <f t="shared" si="130"/>
        <v>火</v>
      </c>
      <c r="IJ12" s="10" t="str">
        <f t="shared" si="130"/>
        <v>水</v>
      </c>
      <c r="IK12" s="10" t="str">
        <f t="shared" si="130"/>
        <v>木</v>
      </c>
      <c r="IL12" s="10" t="str">
        <f t="shared" si="130"/>
        <v>金</v>
      </c>
      <c r="IM12" s="10" t="str">
        <f t="shared" si="130"/>
        <v>土</v>
      </c>
      <c r="IN12" s="10" t="str">
        <f t="shared" si="130"/>
        <v>日</v>
      </c>
      <c r="IO12" s="10" t="str">
        <f t="shared" si="130"/>
        <v>月</v>
      </c>
      <c r="IP12" s="10" t="str">
        <f t="shared" si="130"/>
        <v>火</v>
      </c>
      <c r="IQ12" s="10" t="str">
        <f t="shared" si="130"/>
        <v>水</v>
      </c>
      <c r="IR12" s="10" t="str">
        <f t="shared" si="130"/>
        <v>木</v>
      </c>
      <c r="IS12" s="10" t="str">
        <f t="shared" si="130"/>
        <v>金</v>
      </c>
      <c r="IT12" s="10" t="str">
        <f t="shared" si="129"/>
        <v>土</v>
      </c>
      <c r="IU12" s="10" t="str">
        <f t="shared" si="129"/>
        <v>日</v>
      </c>
      <c r="IV12" s="10" t="str">
        <f t="shared" si="129"/>
        <v>月</v>
      </c>
      <c r="IW12" s="10" t="str">
        <f t="shared" ref="IW12:JR12" si="131">TEXT(IW11,"aaa")</f>
        <v>火</v>
      </c>
      <c r="IX12" s="10" t="str">
        <f t="shared" ref="IX12:JQ12" si="132">TEXT(IX11,"aaa")</f>
        <v>水</v>
      </c>
      <c r="IY12" s="10" t="str">
        <f t="shared" si="132"/>
        <v>木</v>
      </c>
      <c r="IZ12" s="10" t="str">
        <f t="shared" si="132"/>
        <v>金</v>
      </c>
      <c r="JA12" s="10" t="str">
        <f t="shared" si="132"/>
        <v>土</v>
      </c>
      <c r="JB12" s="10" t="str">
        <f t="shared" si="132"/>
        <v>日</v>
      </c>
      <c r="JC12" s="10" t="str">
        <f t="shared" si="132"/>
        <v>月</v>
      </c>
      <c r="JD12" s="10" t="str">
        <f t="shared" si="132"/>
        <v>火</v>
      </c>
      <c r="JE12" s="10" t="str">
        <f t="shared" si="132"/>
        <v>水</v>
      </c>
      <c r="JF12" s="10" t="str">
        <f t="shared" si="132"/>
        <v>木</v>
      </c>
      <c r="JG12" s="10" t="str">
        <f t="shared" si="132"/>
        <v>金</v>
      </c>
      <c r="JH12" s="10" t="str">
        <f t="shared" si="132"/>
        <v>土</v>
      </c>
      <c r="JI12" s="10" t="str">
        <f t="shared" si="132"/>
        <v>日</v>
      </c>
      <c r="JJ12" s="10" t="str">
        <f t="shared" si="132"/>
        <v>月</v>
      </c>
      <c r="JK12" s="10" t="str">
        <f t="shared" si="132"/>
        <v>火</v>
      </c>
      <c r="JL12" s="10" t="str">
        <f t="shared" si="132"/>
        <v>水</v>
      </c>
      <c r="JM12" s="10" t="str">
        <f t="shared" si="132"/>
        <v>木</v>
      </c>
      <c r="JN12" s="10" t="str">
        <f t="shared" si="132"/>
        <v>金</v>
      </c>
      <c r="JO12" s="10" t="str">
        <f t="shared" si="132"/>
        <v>土</v>
      </c>
      <c r="JP12" s="10" t="str">
        <f t="shared" si="132"/>
        <v>日</v>
      </c>
      <c r="JQ12" s="10" t="str">
        <f t="shared" si="132"/>
        <v>月</v>
      </c>
      <c r="JR12" s="10" t="str">
        <f t="shared" si="131"/>
        <v>火</v>
      </c>
      <c r="JS12" s="10" t="str">
        <f t="shared" si="128"/>
        <v>水</v>
      </c>
      <c r="JT12" t="s">
        <v>29</v>
      </c>
    </row>
    <row r="13" spans="2:280">
      <c r="B13" s="30">
        <v>1</v>
      </c>
      <c r="C13" s="30">
        <v>1</v>
      </c>
      <c r="D13" s="42" t="s">
        <v>150</v>
      </c>
      <c r="E13" s="40" t="s">
        <v>128</v>
      </c>
      <c r="F13" s="40" t="s">
        <v>126</v>
      </c>
      <c r="G13" s="40"/>
      <c r="H13" s="41" t="s">
        <v>175</v>
      </c>
      <c r="I13" s="48" t="s">
        <v>167</v>
      </c>
      <c r="J13" s="48" t="s">
        <v>165</v>
      </c>
      <c r="K13" s="40" t="s">
        <v>188</v>
      </c>
      <c r="L13" s="40"/>
      <c r="M13" s="47">
        <f t="shared" ref="M13" si="133">SUM(O13:JS13)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t="s">
        <v>29</v>
      </c>
    </row>
    <row r="14" spans="2:280">
      <c r="B14" s="30"/>
      <c r="C14" s="30"/>
      <c r="D14" s="42" t="s">
        <v>161</v>
      </c>
      <c r="E14" s="40"/>
      <c r="F14" s="40" t="s">
        <v>123</v>
      </c>
      <c r="G14" s="40"/>
      <c r="H14" s="41" t="s">
        <v>175</v>
      </c>
      <c r="I14" s="48" t="s">
        <v>167</v>
      </c>
      <c r="J14" s="48" t="s">
        <v>165</v>
      </c>
      <c r="K14" s="40" t="s">
        <v>188</v>
      </c>
      <c r="L14" s="40"/>
      <c r="M14" s="47">
        <f>SUM(O14:JS14)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t="s">
        <v>29</v>
      </c>
    </row>
    <row r="15" spans="2:280">
      <c r="B15" s="30"/>
      <c r="C15" s="30"/>
      <c r="D15" s="42"/>
      <c r="E15" s="40"/>
      <c r="F15" s="40"/>
      <c r="G15" s="40"/>
      <c r="H15" s="41"/>
      <c r="I15" s="48" t="s">
        <v>167</v>
      </c>
      <c r="J15" s="48"/>
      <c r="K15" s="40"/>
      <c r="L15" s="40"/>
      <c r="M15" s="47">
        <f t="shared" ref="M15:M78" si="134">SUM(O15:JS15)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t="s">
        <v>29</v>
      </c>
    </row>
    <row r="16" spans="2:280">
      <c r="B16" s="30"/>
      <c r="C16" s="30"/>
      <c r="D16" s="42"/>
      <c r="E16" s="40"/>
      <c r="F16" s="40"/>
      <c r="G16" s="40"/>
      <c r="H16" s="41"/>
      <c r="I16" s="48"/>
      <c r="J16" s="48"/>
      <c r="K16" s="50"/>
      <c r="L16" s="40"/>
      <c r="M16" s="47">
        <f t="shared" si="134"/>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t="s">
        <v>29</v>
      </c>
    </row>
    <row r="17" spans="2:280">
      <c r="B17" s="30"/>
      <c r="C17" s="30"/>
      <c r="D17" s="42"/>
      <c r="E17" s="40"/>
      <c r="F17" s="40" t="s">
        <v>151</v>
      </c>
      <c r="G17" s="76">
        <v>5</v>
      </c>
      <c r="H17" s="41" t="s">
        <v>175</v>
      </c>
      <c r="I17" s="77" t="str">
        <f>VLOOKUP($G17,課題整理_0609!$B$8:$M$100,7,FALSE)</f>
        <v>～6月4週目</v>
      </c>
      <c r="J17" s="77" t="str">
        <f>VLOOKUP($G17,課題整理_0609!$B$8:$M$100,5,FALSE)</f>
        <v>完了</v>
      </c>
      <c r="K17" s="49" t="s">
        <v>160</v>
      </c>
      <c r="L17" s="40"/>
      <c r="M17" s="47">
        <f t="shared" si="134"/>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t="s">
        <v>29</v>
      </c>
    </row>
    <row r="18" spans="2:280">
      <c r="B18" s="30"/>
      <c r="C18" s="30"/>
      <c r="D18" s="42"/>
      <c r="E18" s="40"/>
      <c r="F18" s="40"/>
      <c r="G18" s="76">
        <v>6</v>
      </c>
      <c r="H18" s="41" t="s">
        <v>175</v>
      </c>
      <c r="I18" s="77" t="str">
        <f>VLOOKUP($G18,課題整理_0609!$B$8:$M$100,7,FALSE)</f>
        <v>～6月4週目</v>
      </c>
      <c r="J18" s="77" t="str">
        <f>VLOOKUP($G18,課題整理_0609!$B$8:$M$100,5,FALSE)</f>
        <v>完了</v>
      </c>
      <c r="K18" s="49" t="s">
        <v>160</v>
      </c>
      <c r="L18" s="40"/>
      <c r="M18" s="47">
        <f t="shared" si="134"/>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t="s">
        <v>29</v>
      </c>
    </row>
    <row r="19" spans="2:280">
      <c r="B19" s="30"/>
      <c r="C19" s="30"/>
      <c r="D19" s="42"/>
      <c r="E19" s="40"/>
      <c r="F19" s="40"/>
      <c r="G19" s="76">
        <v>11</v>
      </c>
      <c r="H19" s="41" t="s">
        <v>175</v>
      </c>
      <c r="I19" s="77" t="str">
        <f>VLOOKUP($G19,課題整理_0609!$B$8:$M$100,7,FALSE)</f>
        <v>～6月4週目</v>
      </c>
      <c r="J19" s="77" t="str">
        <f>VLOOKUP($G19,課題整理_0609!$B$8:$M$100,5,FALSE)</f>
        <v>完了</v>
      </c>
      <c r="K19" s="49" t="s">
        <v>160</v>
      </c>
      <c r="L19" s="40"/>
      <c r="M19" s="47">
        <f t="shared" si="134"/>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t="s">
        <v>29</v>
      </c>
    </row>
    <row r="20" spans="2:280">
      <c r="B20" s="30"/>
      <c r="C20" s="30"/>
      <c r="D20" s="42"/>
      <c r="E20" s="40"/>
      <c r="F20" s="40"/>
      <c r="G20" s="76">
        <v>18</v>
      </c>
      <c r="H20" s="41" t="s">
        <v>184</v>
      </c>
      <c r="I20" s="77" t="str">
        <f>VLOOKUP($G20,課題整理_0609!$B$8:$M$100,7,FALSE)</f>
        <v>～6月4週目</v>
      </c>
      <c r="J20" s="77" t="str">
        <f>VLOOKUP($G20,課題整理_0609!$B$8:$M$100,5,FALSE)</f>
        <v>完了</v>
      </c>
      <c r="K20" s="49" t="s">
        <v>160</v>
      </c>
      <c r="L20" s="40"/>
      <c r="M20" s="47">
        <f t="shared" si="134"/>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t="s">
        <v>29</v>
      </c>
    </row>
    <row r="21" spans="2:280">
      <c r="B21" s="30"/>
      <c r="C21" s="30"/>
      <c r="D21" s="42"/>
      <c r="E21" s="40"/>
      <c r="F21" s="40"/>
      <c r="G21" s="76">
        <v>20</v>
      </c>
      <c r="H21" s="41" t="s">
        <v>175</v>
      </c>
      <c r="I21" s="77" t="str">
        <f>VLOOKUP($G21,課題整理_0609!$B$8:$M$100,7,FALSE)</f>
        <v>～6月4週目</v>
      </c>
      <c r="J21" s="77" t="str">
        <f>VLOOKUP($G21,課題整理_0609!$B$8:$M$100,5,FALSE)</f>
        <v>完了</v>
      </c>
      <c r="K21" s="49" t="s">
        <v>160</v>
      </c>
      <c r="L21" s="40"/>
      <c r="M21" s="47">
        <f t="shared" si="134"/>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t="s">
        <v>29</v>
      </c>
    </row>
    <row r="22" spans="2:280">
      <c r="B22" s="30"/>
      <c r="C22" s="30"/>
      <c r="D22" s="42"/>
      <c r="E22" s="40"/>
      <c r="F22" s="40"/>
      <c r="G22" s="76">
        <v>21</v>
      </c>
      <c r="H22" s="41" t="s">
        <v>175</v>
      </c>
      <c r="I22" s="77" t="str">
        <f>VLOOKUP($G22,課題整理_0609!$B$8:$M$100,7,FALSE)</f>
        <v>リリース後対応</v>
      </c>
      <c r="J22" s="77" t="str">
        <f>VLOOKUP($G22,課題整理_0609!$B$8:$M$100,5,FALSE)</f>
        <v>保留</v>
      </c>
      <c r="K22" s="49" t="s">
        <v>160</v>
      </c>
      <c r="L22" s="40" t="s">
        <v>164</v>
      </c>
      <c r="M22" s="47">
        <f t="shared" si="134"/>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t="s">
        <v>29</v>
      </c>
    </row>
    <row r="23" spans="2:280">
      <c r="B23" s="30"/>
      <c r="C23" s="30"/>
      <c r="D23" s="42"/>
      <c r="E23" s="40"/>
      <c r="F23" s="40"/>
      <c r="G23" s="76">
        <v>23</v>
      </c>
      <c r="H23" s="41" t="s">
        <v>183</v>
      </c>
      <c r="I23" s="77" t="str">
        <f>VLOOKUP($G23,課題整理_0609!$B$8:$M$100,7,FALSE)</f>
        <v>～6月4週目</v>
      </c>
      <c r="J23" s="77" t="str">
        <f>VLOOKUP($G23,課題整理_0609!$B$8:$M$100,5,FALSE)</f>
        <v>完了</v>
      </c>
      <c r="K23" s="49" t="s">
        <v>160</v>
      </c>
      <c r="L23" s="40"/>
      <c r="M23" s="47">
        <f t="shared" si="134"/>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t="s">
        <v>29</v>
      </c>
    </row>
    <row r="24" spans="2:280">
      <c r="B24" s="30"/>
      <c r="C24" s="30"/>
      <c r="D24" s="42"/>
      <c r="E24" s="40"/>
      <c r="F24" s="40"/>
      <c r="G24" s="76">
        <v>24</v>
      </c>
      <c r="H24" s="41" t="s">
        <v>183</v>
      </c>
      <c r="I24" s="77" t="str">
        <f>VLOOKUP($G24,課題整理_0609!$B$8:$M$100,7,FALSE)</f>
        <v>～9月4週目</v>
      </c>
      <c r="J24" s="77" t="str">
        <f>VLOOKUP($G24,課題整理_0609!$B$8:$M$100,5,FALSE)</f>
        <v>リリース後対応</v>
      </c>
      <c r="K24" s="49" t="s">
        <v>160</v>
      </c>
      <c r="L24" s="40"/>
      <c r="M24" s="47">
        <f t="shared" si="134"/>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t="s">
        <v>29</v>
      </c>
    </row>
    <row r="25" spans="2:280">
      <c r="B25" s="30"/>
      <c r="C25" s="30"/>
      <c r="D25" s="42"/>
      <c r="E25" s="40"/>
      <c r="F25" s="40"/>
      <c r="G25" s="40"/>
      <c r="H25" s="41"/>
      <c r="I25" s="48"/>
      <c r="J25" s="48"/>
      <c r="K25" s="49"/>
      <c r="L25" s="40"/>
      <c r="M25" s="47">
        <f t="shared" si="134"/>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t="s">
        <v>29</v>
      </c>
    </row>
    <row r="26" spans="2:280">
      <c r="B26" s="30"/>
      <c r="C26" s="30"/>
      <c r="D26" s="42"/>
      <c r="E26" s="40"/>
      <c r="F26" s="40"/>
      <c r="G26" s="40"/>
      <c r="H26" s="41"/>
      <c r="I26" s="48"/>
      <c r="J26" s="48"/>
      <c r="K26" s="40"/>
      <c r="L26" s="40"/>
      <c r="M26" s="47">
        <f t="shared" si="134"/>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t="s">
        <v>29</v>
      </c>
    </row>
    <row r="27" spans="2:280">
      <c r="B27" s="30"/>
      <c r="C27" s="30">
        <v>2</v>
      </c>
      <c r="D27" s="42"/>
      <c r="E27" s="40" t="s">
        <v>129</v>
      </c>
      <c r="F27" s="40" t="s">
        <v>136</v>
      </c>
      <c r="G27" s="40"/>
      <c r="H27" s="41" t="s">
        <v>175</v>
      </c>
      <c r="I27" s="41" t="s">
        <v>166</v>
      </c>
      <c r="J27" s="48"/>
      <c r="K27" s="40"/>
      <c r="L27" s="40"/>
      <c r="M27" s="47">
        <f t="shared" si="134"/>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t="s">
        <v>29</v>
      </c>
    </row>
    <row r="28" spans="2:280">
      <c r="B28" s="30"/>
      <c r="C28" s="30"/>
      <c r="D28" s="42"/>
      <c r="E28" s="40"/>
      <c r="F28" s="40" t="s">
        <v>151</v>
      </c>
      <c r="G28" s="76">
        <v>2</v>
      </c>
      <c r="H28" s="41" t="s">
        <v>175</v>
      </c>
      <c r="I28" s="77" t="str">
        <f>VLOOKUP($G28,課題整理_0609!$B$8:$M$100,7,FALSE)</f>
        <v>～9月3週目</v>
      </c>
      <c r="J28" s="77" t="str">
        <f>VLOOKUP($G28,課題整理_0609!$B$8:$M$100,5,FALSE)</f>
        <v>リリース後対応</v>
      </c>
      <c r="K28" s="50" t="s">
        <v>160</v>
      </c>
      <c r="L28" s="40"/>
      <c r="M28" s="47">
        <f t="shared" si="134"/>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t="s">
        <v>29</v>
      </c>
    </row>
    <row r="29" spans="2:280">
      <c r="B29" s="30"/>
      <c r="C29" s="30"/>
      <c r="D29" s="42"/>
      <c r="E29" s="40"/>
      <c r="F29" s="40"/>
      <c r="G29" s="76">
        <v>7</v>
      </c>
      <c r="H29" s="41" t="s">
        <v>175</v>
      </c>
      <c r="I29" s="77" t="str">
        <f>VLOOKUP($G29,課題整理_0609!$B$8:$M$100,7,FALSE)</f>
        <v>～9月3週目</v>
      </c>
      <c r="J29" s="77" t="str">
        <f>VLOOKUP($G29,課題整理_0609!$B$8:$M$100,5,FALSE)</f>
        <v>完了</v>
      </c>
      <c r="K29" s="50" t="s">
        <v>160</v>
      </c>
      <c r="L29" s="40"/>
      <c r="M29" s="47">
        <f t="shared" si="134"/>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t="s">
        <v>29</v>
      </c>
    </row>
    <row r="30" spans="2:280">
      <c r="B30" s="30"/>
      <c r="C30" s="30"/>
      <c r="D30" s="42"/>
      <c r="E30" s="40"/>
      <c r="F30" s="40"/>
      <c r="G30" s="76">
        <v>8</v>
      </c>
      <c r="H30" s="41" t="s">
        <v>175</v>
      </c>
      <c r="I30" s="77" t="str">
        <f>VLOOKUP($G30,課題整理_0609!$B$8:$M$100,7,FALSE)</f>
        <v>～7月3週目</v>
      </c>
      <c r="J30" s="77" t="str">
        <f>VLOOKUP($G30,課題整理_0609!$B$8:$M$100,5,FALSE)</f>
        <v>完了</v>
      </c>
      <c r="K30" s="50" t="s">
        <v>160</v>
      </c>
      <c r="L30" s="40"/>
      <c r="M30" s="47">
        <f t="shared" si="134"/>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t="s">
        <v>29</v>
      </c>
    </row>
    <row r="31" spans="2:280">
      <c r="B31" s="30"/>
      <c r="C31" s="30"/>
      <c r="D31" s="42"/>
      <c r="E31" s="40"/>
      <c r="F31" s="40"/>
      <c r="G31" s="76">
        <v>12</v>
      </c>
      <c r="H31" s="41" t="s">
        <v>175</v>
      </c>
      <c r="I31" s="77" t="str">
        <f>VLOOKUP($G31,課題整理_0609!$B$8:$M$100,7,FALSE)</f>
        <v>～9月2週目</v>
      </c>
      <c r="J31" s="77" t="str">
        <f>VLOOKUP($G31,課題整理_0609!$B$8:$M$100,5,FALSE)</f>
        <v>完了</v>
      </c>
      <c r="K31" s="50" t="s">
        <v>160</v>
      </c>
      <c r="L31" s="40"/>
      <c r="M31" s="47">
        <f t="shared" si="134"/>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t="s">
        <v>29</v>
      </c>
    </row>
    <row r="32" spans="2:280">
      <c r="B32" s="30"/>
      <c r="C32" s="30"/>
      <c r="D32" s="42"/>
      <c r="E32" s="40"/>
      <c r="F32" s="40"/>
      <c r="G32" s="76">
        <v>13</v>
      </c>
      <c r="H32" s="41" t="s">
        <v>175</v>
      </c>
      <c r="I32" s="77" t="str">
        <f>VLOOKUP($G32,課題整理_0609!$B$8:$M$100,7,FALSE)</f>
        <v>～7月3週目</v>
      </c>
      <c r="J32" s="77" t="str">
        <f>VLOOKUP($G32,課題整理_0609!$B$8:$M$100,5,FALSE)</f>
        <v>完了</v>
      </c>
      <c r="K32" s="50" t="s">
        <v>160</v>
      </c>
      <c r="L32" s="40"/>
      <c r="M32" s="47">
        <f t="shared" si="134"/>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t="s">
        <v>29</v>
      </c>
    </row>
    <row r="33" spans="2:280">
      <c r="B33" s="30"/>
      <c r="C33" s="30"/>
      <c r="D33" s="42"/>
      <c r="E33" s="40"/>
      <c r="F33" s="40"/>
      <c r="G33" s="76">
        <v>14</v>
      </c>
      <c r="H33" s="41" t="s">
        <v>175</v>
      </c>
      <c r="I33" s="77" t="str">
        <f>VLOOKUP($G33,課題整理_0609!$B$8:$M$100,7,FALSE)</f>
        <v>～7月4週目</v>
      </c>
      <c r="J33" s="77" t="str">
        <f>VLOOKUP($G33,課題整理_0609!$B$8:$M$100,5,FALSE)</f>
        <v>完了</v>
      </c>
      <c r="K33" s="50" t="s">
        <v>160</v>
      </c>
      <c r="L33" s="40"/>
      <c r="M33" s="47">
        <f t="shared" si="134"/>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t="s">
        <v>29</v>
      </c>
    </row>
    <row r="34" spans="2:280">
      <c r="B34" s="30"/>
      <c r="C34" s="30"/>
      <c r="D34" s="42"/>
      <c r="E34" s="40"/>
      <c r="F34" s="40"/>
      <c r="G34" s="76">
        <v>15</v>
      </c>
      <c r="H34" s="41" t="s">
        <v>175</v>
      </c>
      <c r="I34" s="77" t="str">
        <f>VLOOKUP($G34,課題整理_0609!$B$8:$M$100,7,FALSE)</f>
        <v>～7月1週目（余裕があれば）</v>
      </c>
      <c r="J34" s="77" t="str">
        <f>VLOOKUP($G34,課題整理_0609!$B$8:$M$100,5,FALSE)</f>
        <v>完了</v>
      </c>
      <c r="K34" s="50" t="s">
        <v>160</v>
      </c>
      <c r="L34" s="40"/>
      <c r="M34" s="47">
        <f t="shared" si="134"/>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t="s">
        <v>29</v>
      </c>
    </row>
    <row r="35" spans="2:280">
      <c r="B35" s="30"/>
      <c r="C35" s="30"/>
      <c r="D35" s="42"/>
      <c r="E35" s="40"/>
      <c r="F35" s="40"/>
      <c r="G35" s="76">
        <v>16</v>
      </c>
      <c r="H35" s="41" t="s">
        <v>175</v>
      </c>
      <c r="I35" s="77" t="str">
        <f>VLOOKUP($G35,課題整理_0609!$B$8:$M$100,7,FALSE)</f>
        <v>～7月4週目</v>
      </c>
      <c r="J35" s="77" t="str">
        <f>VLOOKUP($G35,課題整理_0609!$B$8:$M$100,5,FALSE)</f>
        <v>完了</v>
      </c>
      <c r="K35" s="50" t="s">
        <v>160</v>
      </c>
      <c r="L35" s="40"/>
      <c r="M35" s="47">
        <f t="shared" si="134"/>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t="s">
        <v>29</v>
      </c>
    </row>
    <row r="36" spans="2:280">
      <c r="B36" s="30"/>
      <c r="C36" s="30"/>
      <c r="D36" s="42"/>
      <c r="E36" s="40"/>
      <c r="F36" s="40"/>
      <c r="G36" s="76">
        <v>17</v>
      </c>
      <c r="H36" s="41" t="s">
        <v>175</v>
      </c>
      <c r="I36" s="77" t="str">
        <f>VLOOKUP($G36,課題整理_0609!$B$8:$M$100,7,FALSE)</f>
        <v>～7月1週目</v>
      </c>
      <c r="J36" s="77" t="str">
        <f>VLOOKUP($G36,課題整理_0609!$B$8:$M$100,5,FALSE)</f>
        <v>完了</v>
      </c>
      <c r="K36" s="50" t="s">
        <v>160</v>
      </c>
      <c r="L36" s="40"/>
      <c r="M36" s="47">
        <f t="shared" si="134"/>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t="s">
        <v>29</v>
      </c>
    </row>
    <row r="37" spans="2:280">
      <c r="B37" s="30"/>
      <c r="C37" s="30"/>
      <c r="D37" s="42"/>
      <c r="E37" s="40"/>
      <c r="F37" s="40"/>
      <c r="G37" s="76">
        <v>19</v>
      </c>
      <c r="H37" s="41" t="s">
        <v>175</v>
      </c>
      <c r="I37" s="77" t="str">
        <f>VLOOKUP($G37,課題整理_0609!$B$8:$M$100,7,FALSE)</f>
        <v>リリース後対応</v>
      </c>
      <c r="J37" s="77" t="str">
        <f>VLOOKUP($G37,課題整理_0609!$B$8:$M$100,5,FALSE)</f>
        <v>リリース後対応</v>
      </c>
      <c r="K37" s="50" t="s">
        <v>160</v>
      </c>
      <c r="L37" s="40"/>
      <c r="M37" s="47">
        <f t="shared" si="134"/>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t="s">
        <v>29</v>
      </c>
    </row>
    <row r="38" spans="2:280">
      <c r="B38" s="30"/>
      <c r="C38" s="30"/>
      <c r="D38" s="42"/>
      <c r="E38" s="40"/>
      <c r="F38" s="40"/>
      <c r="G38" s="76">
        <v>22</v>
      </c>
      <c r="H38" s="41" t="s">
        <v>175</v>
      </c>
      <c r="I38" s="77" t="str">
        <f>VLOOKUP($G38,課題整理_0609!$B$8:$M$100,7,FALSE)</f>
        <v>～9月2週目</v>
      </c>
      <c r="J38" s="77" t="str">
        <f>VLOOKUP($G38,課題整理_0609!$B$8:$M$100,5,FALSE)</f>
        <v>完了</v>
      </c>
      <c r="K38" s="50" t="s">
        <v>160</v>
      </c>
      <c r="L38" s="40"/>
      <c r="M38" s="47">
        <f t="shared" si="134"/>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t="s">
        <v>29</v>
      </c>
    </row>
    <row r="39" spans="2:280">
      <c r="B39" s="30"/>
      <c r="C39" s="30"/>
      <c r="D39" s="42"/>
      <c r="E39" s="40"/>
      <c r="F39" s="40"/>
      <c r="G39" s="76">
        <v>25</v>
      </c>
      <c r="H39" s="41" t="s">
        <v>194</v>
      </c>
      <c r="I39" s="77" t="str">
        <f>VLOOKUP($G39,課題整理_0609!$B$8:$M$100,7,FALSE)</f>
        <v>～9月4週目</v>
      </c>
      <c r="J39" s="77" t="str">
        <f>VLOOKUP($G39,課題整理_0609!$B$8:$M$100,5,FALSE)</f>
        <v>完了</v>
      </c>
      <c r="K39" s="50" t="s">
        <v>160</v>
      </c>
      <c r="L39" s="40"/>
      <c r="M39" s="47">
        <f t="shared" si="134"/>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t="s">
        <v>29</v>
      </c>
    </row>
    <row r="40" spans="2:280">
      <c r="B40" s="30"/>
      <c r="C40" s="30"/>
      <c r="D40" s="42"/>
      <c r="E40" s="40"/>
      <c r="F40" s="40"/>
      <c r="G40" s="40"/>
      <c r="H40" s="41"/>
      <c r="I40" s="41"/>
      <c r="J40" s="48"/>
      <c r="K40" s="40"/>
      <c r="L40" s="40"/>
      <c r="M40" s="47">
        <f t="shared" si="134"/>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t="s">
        <v>29</v>
      </c>
    </row>
    <row r="41" spans="2:280">
      <c r="B41" s="30"/>
      <c r="C41" s="30"/>
      <c r="D41" s="42"/>
      <c r="E41" s="40" t="s">
        <v>379</v>
      </c>
      <c r="F41" s="40"/>
      <c r="G41" s="40"/>
      <c r="H41" s="41"/>
      <c r="I41" s="41"/>
      <c r="J41" s="48"/>
      <c r="K41" s="40"/>
      <c r="L41" s="40"/>
      <c r="M41" s="47">
        <f t="shared" si="134"/>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t="s">
        <v>29</v>
      </c>
    </row>
    <row r="42" spans="2:280">
      <c r="B42" s="30"/>
      <c r="C42" s="30"/>
      <c r="D42" s="42"/>
      <c r="E42" s="40" t="s">
        <v>380</v>
      </c>
      <c r="F42" s="40"/>
      <c r="G42" s="40"/>
      <c r="H42" s="41"/>
      <c r="I42" s="41"/>
      <c r="J42" s="48"/>
      <c r="K42" s="40"/>
      <c r="L42" s="40"/>
      <c r="M42" s="47">
        <f t="shared" si="134"/>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t="s">
        <v>29</v>
      </c>
    </row>
    <row r="43" spans="2:280">
      <c r="B43" s="30"/>
      <c r="C43" s="30"/>
      <c r="D43" s="42"/>
      <c r="E43" s="40" t="s">
        <v>381</v>
      </c>
      <c r="F43" s="40" t="s">
        <v>382</v>
      </c>
      <c r="G43" s="40"/>
      <c r="H43" s="41"/>
      <c r="I43" s="41"/>
      <c r="J43" s="48" t="s">
        <v>189</v>
      </c>
      <c r="K43" s="40"/>
      <c r="L43" s="84" t="s">
        <v>453</v>
      </c>
      <c r="M43" s="47">
        <f t="shared" si="134"/>
        <v>42.5</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v>1.5</v>
      </c>
      <c r="FC43" s="11">
        <v>1</v>
      </c>
      <c r="FD43" s="11"/>
      <c r="FE43" s="11"/>
      <c r="FF43" s="11"/>
      <c r="FG43" s="11">
        <v>7.5</v>
      </c>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v>1.5</v>
      </c>
      <c r="HF43" s="11">
        <v>7</v>
      </c>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t="s">
        <v>29</v>
      </c>
    </row>
    <row r="44" spans="2:280">
      <c r="B44" s="30"/>
      <c r="C44" s="30"/>
      <c r="D44" s="42"/>
      <c r="E44" s="40"/>
      <c r="F44" s="40" t="s">
        <v>383</v>
      </c>
      <c r="G44" s="40"/>
      <c r="H44" s="41"/>
      <c r="I44" s="41"/>
      <c r="J44" s="48" t="s">
        <v>189</v>
      </c>
      <c r="K44" s="40"/>
      <c r="L44" s="40"/>
      <c r="M44" s="47">
        <f t="shared" si="134"/>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t="s">
        <v>29</v>
      </c>
    </row>
    <row r="45" spans="2:280">
      <c r="B45" s="30"/>
      <c r="C45" s="30"/>
      <c r="D45" s="42"/>
      <c r="E45" s="40"/>
      <c r="F45" s="40" t="s">
        <v>384</v>
      </c>
      <c r="G45" s="40"/>
      <c r="H45" s="41"/>
      <c r="I45" s="41"/>
      <c r="J45" s="48" t="s">
        <v>189</v>
      </c>
      <c r="K45" s="40"/>
      <c r="L45" s="40"/>
      <c r="M45" s="47">
        <f t="shared" si="134"/>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t="s">
        <v>29</v>
      </c>
    </row>
    <row r="46" spans="2:280">
      <c r="B46" s="30"/>
      <c r="C46" s="30"/>
      <c r="D46" s="42"/>
      <c r="E46" s="40"/>
      <c r="F46" s="40" t="s">
        <v>385</v>
      </c>
      <c r="G46" s="40"/>
      <c r="H46" s="41"/>
      <c r="I46" s="41"/>
      <c r="J46" s="48" t="s">
        <v>189</v>
      </c>
      <c r="K46" s="40"/>
      <c r="L46" s="40"/>
      <c r="M46" s="47">
        <f t="shared" si="134"/>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t="s">
        <v>29</v>
      </c>
    </row>
    <row r="47" spans="2:280">
      <c r="B47" s="30"/>
      <c r="C47" s="30"/>
      <c r="D47" s="42"/>
      <c r="E47" s="40"/>
      <c r="F47" s="40" t="s">
        <v>386</v>
      </c>
      <c r="G47" s="40"/>
      <c r="H47" s="41"/>
      <c r="I47" s="41"/>
      <c r="J47" s="48" t="s">
        <v>189</v>
      </c>
      <c r="K47" s="40"/>
      <c r="L47" s="40"/>
      <c r="M47" s="47">
        <f t="shared" si="134"/>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t="s">
        <v>29</v>
      </c>
    </row>
    <row r="48" spans="2:280">
      <c r="B48" s="30"/>
      <c r="C48" s="30"/>
      <c r="D48" s="42"/>
      <c r="E48" s="40"/>
      <c r="F48" s="40" t="s">
        <v>387</v>
      </c>
      <c r="G48" s="40"/>
      <c r="H48" s="41"/>
      <c r="I48" s="41"/>
      <c r="J48" s="48" t="s">
        <v>189</v>
      </c>
      <c r="K48" s="40"/>
      <c r="L48" s="40"/>
      <c r="M48" s="47">
        <f t="shared" si="134"/>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t="s">
        <v>29</v>
      </c>
    </row>
    <row r="49" spans="2:280">
      <c r="B49" s="30"/>
      <c r="C49" s="30"/>
      <c r="D49" s="42"/>
      <c r="E49" s="40"/>
      <c r="F49" s="40" t="s">
        <v>388</v>
      </c>
      <c r="G49" s="40"/>
      <c r="H49" s="41"/>
      <c r="I49" s="41"/>
      <c r="J49" s="48" t="s">
        <v>189</v>
      </c>
      <c r="K49" s="40"/>
      <c r="L49" s="40"/>
      <c r="M49" s="47">
        <f t="shared" si="134"/>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t="s">
        <v>29</v>
      </c>
    </row>
    <row r="50" spans="2:280">
      <c r="B50" s="30"/>
      <c r="C50" s="30"/>
      <c r="D50" s="42"/>
      <c r="E50" s="40"/>
      <c r="F50" s="40"/>
      <c r="G50" s="40"/>
      <c r="H50" s="41"/>
      <c r="I50" s="41"/>
      <c r="J50" s="48"/>
      <c r="K50" s="40"/>
      <c r="L50" s="40"/>
      <c r="M50" s="47">
        <f t="shared" si="134"/>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t="s">
        <v>29</v>
      </c>
    </row>
    <row r="51" spans="2:280">
      <c r="B51" s="30"/>
      <c r="C51" s="30"/>
      <c r="D51" s="42"/>
      <c r="E51" s="40"/>
      <c r="F51" s="80" t="s">
        <v>392</v>
      </c>
      <c r="G51" s="40"/>
      <c r="H51" s="41"/>
      <c r="I51" s="41"/>
      <c r="J51" s="48" t="s">
        <v>156</v>
      </c>
      <c r="K51" s="40"/>
      <c r="L51" s="83" t="s">
        <v>453</v>
      </c>
      <c r="M51" s="47">
        <f t="shared" si="134"/>
        <v>50.5</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v>4.5</v>
      </c>
      <c r="FV51" s="11">
        <v>1.5</v>
      </c>
      <c r="FW51" s="11">
        <v>1.5</v>
      </c>
      <c r="FX51" s="11"/>
      <c r="FY51" s="11"/>
      <c r="FZ51" s="11"/>
      <c r="GA51" s="11"/>
      <c r="GB51" s="11">
        <v>1</v>
      </c>
      <c r="GC51" s="11">
        <v>5</v>
      </c>
      <c r="GD51" s="11"/>
      <c r="GE51" s="11"/>
      <c r="GF51" s="11"/>
      <c r="GG51" s="11"/>
      <c r="GH51" s="11">
        <v>3.5</v>
      </c>
      <c r="GI51" s="11"/>
      <c r="GJ51" s="11"/>
      <c r="GK51" s="11"/>
      <c r="GL51" s="11"/>
      <c r="GM51" s="11"/>
      <c r="GN51" s="11"/>
      <c r="GO51" s="11"/>
      <c r="GP51" s="11">
        <v>4</v>
      </c>
      <c r="GQ51" s="11">
        <v>5</v>
      </c>
      <c r="GR51" s="11"/>
      <c r="GS51" s="11"/>
      <c r="GT51" s="11"/>
      <c r="GU51" s="11">
        <v>1.5</v>
      </c>
      <c r="GV51" s="11">
        <v>2.5</v>
      </c>
      <c r="GW51" s="11"/>
      <c r="GX51" s="11"/>
      <c r="GY51" s="11">
        <v>2.5</v>
      </c>
      <c r="GZ51" s="11">
        <v>2</v>
      </c>
      <c r="HA51" s="11"/>
      <c r="HB51" s="11"/>
      <c r="HC51" s="11"/>
      <c r="HD51" s="11"/>
      <c r="HE51" s="11"/>
      <c r="HF51" s="11"/>
      <c r="HG51" s="11">
        <v>1.5</v>
      </c>
      <c r="HH51" s="11">
        <v>1</v>
      </c>
      <c r="HI51" s="11"/>
      <c r="HJ51" s="11"/>
      <c r="HK51" s="11"/>
      <c r="HL51" s="11">
        <v>1</v>
      </c>
      <c r="HM51" s="11"/>
      <c r="HN51" s="11"/>
      <c r="HO51" s="11"/>
      <c r="HP51" s="11"/>
      <c r="HQ51" s="11"/>
      <c r="HR51" s="11">
        <v>5.5</v>
      </c>
      <c r="HS51" s="11">
        <v>4</v>
      </c>
      <c r="HT51" s="11">
        <v>3</v>
      </c>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t="s">
        <v>29</v>
      </c>
    </row>
    <row r="52" spans="2:280">
      <c r="B52" s="30"/>
      <c r="C52" s="30"/>
      <c r="D52" s="42"/>
      <c r="E52" s="40"/>
      <c r="F52" s="81" t="s">
        <v>393</v>
      </c>
      <c r="G52" s="40"/>
      <c r="H52" s="41"/>
      <c r="I52" s="41"/>
      <c r="J52" s="48" t="s">
        <v>156</v>
      </c>
      <c r="K52" s="40"/>
      <c r="L52" s="40"/>
      <c r="M52" s="47">
        <f t="shared" si="134"/>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t="s">
        <v>29</v>
      </c>
    </row>
    <row r="53" spans="2:280">
      <c r="B53" s="30"/>
      <c r="C53" s="30"/>
      <c r="D53" s="42"/>
      <c r="E53" s="40"/>
      <c r="F53" s="81" t="s">
        <v>394</v>
      </c>
      <c r="G53" s="40"/>
      <c r="H53" s="41"/>
      <c r="I53" s="41"/>
      <c r="J53" s="48" t="s">
        <v>156</v>
      </c>
      <c r="K53" s="40"/>
      <c r="L53" s="40"/>
      <c r="M53" s="47">
        <f t="shared" si="134"/>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t="s">
        <v>29</v>
      </c>
    </row>
    <row r="54" spans="2:280">
      <c r="B54" s="30"/>
      <c r="C54" s="30"/>
      <c r="D54" s="42"/>
      <c r="E54" s="40"/>
      <c r="F54" s="81" t="s">
        <v>395</v>
      </c>
      <c r="G54" s="40"/>
      <c r="H54" s="41"/>
      <c r="I54" s="41"/>
      <c r="J54" s="48" t="s">
        <v>156</v>
      </c>
      <c r="K54" s="40"/>
      <c r="L54" s="40"/>
      <c r="M54" s="47">
        <f t="shared" si="134"/>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t="s">
        <v>29</v>
      </c>
    </row>
    <row r="55" spans="2:280">
      <c r="B55" s="30"/>
      <c r="C55" s="30"/>
      <c r="D55" s="42"/>
      <c r="E55" s="40"/>
      <c r="F55" s="81" t="s">
        <v>396</v>
      </c>
      <c r="G55" s="40"/>
      <c r="H55" s="41"/>
      <c r="I55" s="41"/>
      <c r="J55" s="48" t="s">
        <v>156</v>
      </c>
      <c r="K55" s="40"/>
      <c r="L55" s="40"/>
      <c r="M55" s="47">
        <f t="shared" si="134"/>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t="s">
        <v>29</v>
      </c>
    </row>
    <row r="56" spans="2:280">
      <c r="B56" s="30"/>
      <c r="C56" s="30"/>
      <c r="D56" s="42"/>
      <c r="E56" s="40"/>
      <c r="F56" s="81" t="s">
        <v>397</v>
      </c>
      <c r="G56" s="40"/>
      <c r="H56" s="41"/>
      <c r="I56" s="41"/>
      <c r="J56" s="48" t="s">
        <v>156</v>
      </c>
      <c r="K56" s="40"/>
      <c r="L56" s="40"/>
      <c r="M56" s="47">
        <f t="shared" si="134"/>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t="s">
        <v>29</v>
      </c>
    </row>
    <row r="57" spans="2:280">
      <c r="B57" s="30"/>
      <c r="C57" s="30"/>
      <c r="D57" s="42"/>
      <c r="E57" s="40"/>
      <c r="F57" s="81" t="s">
        <v>398</v>
      </c>
      <c r="G57" s="40"/>
      <c r="H57" s="41"/>
      <c r="I57" s="41"/>
      <c r="J57" s="48" t="s">
        <v>156</v>
      </c>
      <c r="K57" s="40"/>
      <c r="L57" s="40"/>
      <c r="M57" s="47">
        <f t="shared" si="134"/>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t="s">
        <v>29</v>
      </c>
    </row>
    <row r="58" spans="2:280">
      <c r="B58" s="30"/>
      <c r="C58" s="30"/>
      <c r="D58" s="42"/>
      <c r="E58" s="40"/>
      <c r="F58" s="81" t="s">
        <v>399</v>
      </c>
      <c r="G58" s="40"/>
      <c r="H58" s="41"/>
      <c r="I58" s="41"/>
      <c r="J58" s="48" t="s">
        <v>156</v>
      </c>
      <c r="K58" s="40"/>
      <c r="L58" s="40"/>
      <c r="M58" s="47">
        <f t="shared" si="134"/>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t="s">
        <v>29</v>
      </c>
    </row>
    <row r="59" spans="2:280">
      <c r="B59" s="30"/>
      <c r="C59" s="30"/>
      <c r="D59" s="42"/>
      <c r="E59" s="40"/>
      <c r="F59" s="81" t="s">
        <v>400</v>
      </c>
      <c r="G59" s="40"/>
      <c r="H59" s="41"/>
      <c r="I59" s="41"/>
      <c r="J59" s="48" t="s">
        <v>156</v>
      </c>
      <c r="K59" s="40"/>
      <c r="L59" s="40"/>
      <c r="M59" s="47">
        <f t="shared" si="134"/>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t="s">
        <v>29</v>
      </c>
    </row>
    <row r="60" spans="2:280">
      <c r="B60" s="30"/>
      <c r="C60" s="30"/>
      <c r="D60" s="42"/>
      <c r="E60" s="40"/>
      <c r="F60" s="81" t="s">
        <v>401</v>
      </c>
      <c r="G60" s="40"/>
      <c r="H60" s="41"/>
      <c r="I60" s="41"/>
      <c r="J60" s="48" t="s">
        <v>156</v>
      </c>
      <c r="K60" s="40"/>
      <c r="L60" s="40"/>
      <c r="M60" s="47">
        <f t="shared" si="134"/>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t="s">
        <v>29</v>
      </c>
    </row>
    <row r="61" spans="2:280">
      <c r="B61" s="30"/>
      <c r="C61" s="30"/>
      <c r="D61" s="42"/>
      <c r="E61" s="40"/>
      <c r="F61" s="81" t="s">
        <v>402</v>
      </c>
      <c r="G61" s="40"/>
      <c r="H61" s="41"/>
      <c r="I61" s="41"/>
      <c r="J61" s="48" t="s">
        <v>156</v>
      </c>
      <c r="K61" s="40"/>
      <c r="L61" s="40"/>
      <c r="M61" s="47">
        <f t="shared" si="134"/>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t="s">
        <v>29</v>
      </c>
    </row>
    <row r="62" spans="2:280">
      <c r="B62" s="30"/>
      <c r="C62" s="30"/>
      <c r="D62" s="42"/>
      <c r="E62" s="40"/>
      <c r="F62" s="81" t="s">
        <v>403</v>
      </c>
      <c r="G62" s="40"/>
      <c r="H62" s="41"/>
      <c r="I62" s="41"/>
      <c r="J62" s="48" t="s">
        <v>156</v>
      </c>
      <c r="K62" s="40"/>
      <c r="L62" s="40"/>
      <c r="M62" s="47">
        <f t="shared" si="134"/>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t="s">
        <v>29</v>
      </c>
    </row>
    <row r="63" spans="2:280">
      <c r="B63" s="30"/>
      <c r="C63" s="30"/>
      <c r="D63" s="42"/>
      <c r="E63" s="40"/>
      <c r="F63" s="81" t="s">
        <v>404</v>
      </c>
      <c r="G63" s="40"/>
      <c r="H63" s="41"/>
      <c r="I63" s="41"/>
      <c r="J63" s="48" t="s">
        <v>156</v>
      </c>
      <c r="K63" s="40"/>
      <c r="L63" s="40"/>
      <c r="M63" s="47">
        <f t="shared" si="134"/>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t="s">
        <v>29</v>
      </c>
    </row>
    <row r="64" spans="2:280">
      <c r="B64" s="30"/>
      <c r="C64" s="30"/>
      <c r="D64" s="42"/>
      <c r="E64" s="40"/>
      <c r="F64" s="81" t="s">
        <v>405</v>
      </c>
      <c r="G64" s="40"/>
      <c r="H64" s="41"/>
      <c r="I64" s="41"/>
      <c r="J64" s="48" t="s">
        <v>156</v>
      </c>
      <c r="K64" s="40"/>
      <c r="L64" s="40"/>
      <c r="M64" s="47">
        <f t="shared" si="134"/>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t="s">
        <v>29</v>
      </c>
    </row>
    <row r="65" spans="2:280">
      <c r="B65" s="30"/>
      <c r="C65" s="30"/>
      <c r="D65" s="42"/>
      <c r="E65" s="40"/>
      <c r="F65" s="81" t="s">
        <v>406</v>
      </c>
      <c r="G65" s="40"/>
      <c r="H65" s="41"/>
      <c r="I65" s="41"/>
      <c r="J65" s="48" t="s">
        <v>156</v>
      </c>
      <c r="K65" s="40"/>
      <c r="L65" s="40"/>
      <c r="M65" s="47">
        <f t="shared" si="134"/>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t="s">
        <v>29</v>
      </c>
    </row>
    <row r="66" spans="2:280">
      <c r="B66" s="30"/>
      <c r="C66" s="30"/>
      <c r="D66" s="42"/>
      <c r="E66" s="40"/>
      <c r="F66" s="81" t="s">
        <v>407</v>
      </c>
      <c r="G66" s="40"/>
      <c r="H66" s="41"/>
      <c r="I66" s="41"/>
      <c r="J66" s="48" t="s">
        <v>156</v>
      </c>
      <c r="K66" s="40"/>
      <c r="L66" s="40"/>
      <c r="M66" s="47">
        <f t="shared" si="134"/>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t="s">
        <v>29</v>
      </c>
    </row>
    <row r="67" spans="2:280">
      <c r="B67" s="30"/>
      <c r="C67" s="30"/>
      <c r="D67" s="42"/>
      <c r="E67" s="40"/>
      <c r="F67" s="81" t="s">
        <v>408</v>
      </c>
      <c r="G67" s="40"/>
      <c r="H67" s="41"/>
      <c r="I67" s="41"/>
      <c r="J67" s="48" t="s">
        <v>156</v>
      </c>
      <c r="K67" s="40"/>
      <c r="L67" s="40"/>
      <c r="M67" s="47">
        <f t="shared" si="134"/>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t="s">
        <v>29</v>
      </c>
    </row>
    <row r="68" spans="2:280">
      <c r="B68" s="30"/>
      <c r="C68" s="30"/>
      <c r="D68" s="42"/>
      <c r="E68" s="40"/>
      <c r="F68" s="81" t="s">
        <v>409</v>
      </c>
      <c r="G68" s="40"/>
      <c r="H68" s="41"/>
      <c r="I68" s="41"/>
      <c r="J68" s="48" t="s">
        <v>156</v>
      </c>
      <c r="K68" s="40"/>
      <c r="L68" s="40"/>
      <c r="M68" s="47">
        <f t="shared" si="134"/>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t="s">
        <v>29</v>
      </c>
    </row>
    <row r="69" spans="2:280">
      <c r="B69" s="30"/>
      <c r="C69" s="30"/>
      <c r="D69" s="42"/>
      <c r="E69" s="40"/>
      <c r="F69" s="81" t="s">
        <v>410</v>
      </c>
      <c r="G69" s="40"/>
      <c r="H69" s="41"/>
      <c r="I69" s="41"/>
      <c r="J69" s="48" t="s">
        <v>156</v>
      </c>
      <c r="K69" s="40"/>
      <c r="L69" s="40"/>
      <c r="M69" s="47">
        <f t="shared" si="134"/>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t="s">
        <v>29</v>
      </c>
    </row>
    <row r="70" spans="2:280">
      <c r="B70" s="30"/>
      <c r="C70" s="30"/>
      <c r="D70" s="42"/>
      <c r="E70" s="40"/>
      <c r="F70" s="81" t="s">
        <v>411</v>
      </c>
      <c r="G70" s="40"/>
      <c r="H70" s="41"/>
      <c r="I70" s="41"/>
      <c r="J70" s="48" t="s">
        <v>156</v>
      </c>
      <c r="K70" s="40"/>
      <c r="L70" s="40"/>
      <c r="M70" s="47">
        <f t="shared" si="134"/>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t="s">
        <v>29</v>
      </c>
    </row>
    <row r="71" spans="2:280">
      <c r="B71" s="30"/>
      <c r="C71" s="30"/>
      <c r="D71" s="42"/>
      <c r="E71" s="40" t="s">
        <v>389</v>
      </c>
      <c r="F71" s="40" t="s">
        <v>390</v>
      </c>
      <c r="G71" s="40"/>
      <c r="H71" s="41"/>
      <c r="I71" s="41"/>
      <c r="J71" s="48" t="s">
        <v>156</v>
      </c>
      <c r="K71" s="40"/>
      <c r="L71" s="40"/>
      <c r="M71" s="47">
        <f t="shared" si="134"/>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t="s">
        <v>29</v>
      </c>
    </row>
    <row r="72" spans="2:280">
      <c r="B72" s="30"/>
      <c r="C72" s="30"/>
      <c r="D72" s="42"/>
      <c r="E72" s="40"/>
      <c r="F72" s="40" t="s">
        <v>391</v>
      </c>
      <c r="G72" s="40"/>
      <c r="H72" s="41"/>
      <c r="I72" s="41"/>
      <c r="J72" s="48" t="s">
        <v>156</v>
      </c>
      <c r="K72" s="40"/>
      <c r="L72" s="40"/>
      <c r="M72" s="47">
        <f t="shared" si="134"/>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t="s">
        <v>29</v>
      </c>
    </row>
    <row r="73" spans="2:280">
      <c r="B73" s="30"/>
      <c r="C73" s="30"/>
      <c r="D73" s="42"/>
      <c r="E73" s="40"/>
      <c r="F73" s="40"/>
      <c r="G73" s="40"/>
      <c r="H73" s="41"/>
      <c r="I73" s="41"/>
      <c r="J73" s="48"/>
      <c r="K73" s="40"/>
      <c r="L73" s="40"/>
      <c r="M73" s="47">
        <f t="shared" si="134"/>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t="s">
        <v>29</v>
      </c>
    </row>
    <row r="74" spans="2:280">
      <c r="B74" s="30"/>
      <c r="C74" s="30"/>
      <c r="D74" s="42"/>
      <c r="E74" s="40"/>
      <c r="F74" s="40"/>
      <c r="G74" s="40"/>
      <c r="H74" s="41"/>
      <c r="I74" s="41"/>
      <c r="J74" s="48"/>
      <c r="K74" s="40"/>
      <c r="L74" s="40"/>
      <c r="M74" s="47">
        <f t="shared" si="134"/>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t="s">
        <v>29</v>
      </c>
    </row>
    <row r="75" spans="2:280">
      <c r="B75" s="30"/>
      <c r="C75" s="30"/>
      <c r="D75" s="42"/>
      <c r="E75" s="40"/>
      <c r="F75" s="40"/>
      <c r="G75" s="40"/>
      <c r="H75" s="41"/>
      <c r="I75" s="41"/>
      <c r="J75" s="48"/>
      <c r="K75" s="40"/>
      <c r="L75" s="40"/>
      <c r="M75" s="47">
        <f t="shared" si="134"/>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t="s">
        <v>29</v>
      </c>
    </row>
    <row r="76" spans="2:280">
      <c r="B76" s="30"/>
      <c r="C76" s="30"/>
      <c r="D76" s="42"/>
      <c r="E76" s="40"/>
      <c r="F76" s="40"/>
      <c r="G76" s="40"/>
      <c r="H76" s="41"/>
      <c r="I76" s="41"/>
      <c r="J76" s="48"/>
      <c r="K76" s="40"/>
      <c r="L76" s="40"/>
      <c r="M76" s="47">
        <f t="shared" si="134"/>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t="s">
        <v>29</v>
      </c>
    </row>
    <row r="77" spans="2:280">
      <c r="B77" s="30"/>
      <c r="C77" s="30"/>
      <c r="D77" s="42"/>
      <c r="E77" s="40"/>
      <c r="F77" s="40"/>
      <c r="G77" s="40"/>
      <c r="H77" s="41"/>
      <c r="I77" s="41"/>
      <c r="J77" s="48"/>
      <c r="K77" s="40"/>
      <c r="L77" s="40"/>
      <c r="M77" s="47">
        <f t="shared" si="134"/>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t="s">
        <v>29</v>
      </c>
    </row>
    <row r="78" spans="2:280">
      <c r="B78" s="30"/>
      <c r="C78" s="30"/>
      <c r="D78" s="42"/>
      <c r="E78" s="40"/>
      <c r="F78" s="40"/>
      <c r="G78" s="40"/>
      <c r="H78" s="41"/>
      <c r="I78" s="41"/>
      <c r="J78" s="48"/>
      <c r="K78" s="40"/>
      <c r="L78" s="40"/>
      <c r="M78" s="47">
        <f t="shared" si="134"/>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t="s">
        <v>29</v>
      </c>
    </row>
    <row r="79" spans="2:280">
      <c r="B79" s="30"/>
      <c r="C79" s="30"/>
      <c r="D79" s="42"/>
      <c r="E79" s="40"/>
      <c r="F79" s="40"/>
      <c r="G79" s="40"/>
      <c r="H79" s="41"/>
      <c r="I79" s="41"/>
      <c r="J79" s="48"/>
      <c r="K79" s="40"/>
      <c r="L79" s="40"/>
      <c r="M79" s="47">
        <f t="shared" ref="M79:M118" si="135">SUM(O79:JS79)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t="s">
        <v>29</v>
      </c>
    </row>
    <row r="80" spans="2:280">
      <c r="B80" s="30"/>
      <c r="C80" s="30"/>
      <c r="D80" s="42"/>
      <c r="E80" s="40"/>
      <c r="F80" s="40"/>
      <c r="G80" s="40"/>
      <c r="H80" s="41"/>
      <c r="I80" s="41"/>
      <c r="J80" s="48"/>
      <c r="K80" s="40"/>
      <c r="L80" s="40"/>
      <c r="M80" s="47">
        <f t="shared" si="135"/>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t="s">
        <v>29</v>
      </c>
    </row>
    <row r="81" spans="2:280">
      <c r="B81" s="30"/>
      <c r="C81" s="30"/>
      <c r="D81" s="42"/>
      <c r="E81" s="40"/>
      <c r="F81" s="40"/>
      <c r="G81" s="40"/>
      <c r="H81" s="41"/>
      <c r="I81" s="41"/>
      <c r="J81" s="48"/>
      <c r="K81" s="40"/>
      <c r="L81" s="40"/>
      <c r="M81" s="47">
        <f t="shared" si="135"/>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t="s">
        <v>29</v>
      </c>
    </row>
    <row r="82" spans="2:280">
      <c r="B82" s="30"/>
      <c r="C82" s="30"/>
      <c r="D82" s="42"/>
      <c r="E82" s="40"/>
      <c r="F82" s="40"/>
      <c r="G82" s="40"/>
      <c r="H82" s="41"/>
      <c r="I82" s="41"/>
      <c r="J82" s="48"/>
      <c r="K82" s="40"/>
      <c r="L82" s="40"/>
      <c r="M82" s="47">
        <f t="shared" si="135"/>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t="s">
        <v>29</v>
      </c>
    </row>
    <row r="83" spans="2:280">
      <c r="B83" s="30"/>
      <c r="C83" s="30"/>
      <c r="D83" s="42"/>
      <c r="E83" s="40"/>
      <c r="F83" s="40"/>
      <c r="G83" s="40"/>
      <c r="H83" s="41"/>
      <c r="I83" s="41"/>
      <c r="J83" s="48"/>
      <c r="K83" s="40"/>
      <c r="L83" s="40"/>
      <c r="M83" s="47">
        <f t="shared" si="135"/>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t="s">
        <v>29</v>
      </c>
    </row>
    <row r="84" spans="2:280">
      <c r="B84" s="30"/>
      <c r="C84" s="30"/>
      <c r="D84" s="42"/>
      <c r="E84" s="40"/>
      <c r="F84" s="40"/>
      <c r="G84" s="40"/>
      <c r="H84" s="41"/>
      <c r="I84" s="41"/>
      <c r="J84" s="48"/>
      <c r="K84" s="40"/>
      <c r="L84" s="40"/>
      <c r="M84" s="47">
        <f t="shared" si="135"/>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t="s">
        <v>29</v>
      </c>
    </row>
    <row r="85" spans="2:280">
      <c r="B85" s="30"/>
      <c r="C85" s="30"/>
      <c r="D85" s="42"/>
      <c r="E85" s="40"/>
      <c r="F85" s="40"/>
      <c r="G85" s="40"/>
      <c r="H85" s="41"/>
      <c r="I85" s="41"/>
      <c r="J85" s="48"/>
      <c r="K85" s="40"/>
      <c r="L85" s="40"/>
      <c r="M85" s="47">
        <f t="shared" si="135"/>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t="s">
        <v>29</v>
      </c>
    </row>
    <row r="86" spans="2:280">
      <c r="B86" s="30"/>
      <c r="C86" s="30"/>
      <c r="D86" s="42"/>
      <c r="E86" s="40"/>
      <c r="F86" s="40"/>
      <c r="G86" s="40"/>
      <c r="H86" s="41"/>
      <c r="I86" s="41"/>
      <c r="J86" s="48"/>
      <c r="K86" s="40"/>
      <c r="L86" s="40"/>
      <c r="M86" s="47">
        <f t="shared" si="135"/>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t="s">
        <v>29</v>
      </c>
    </row>
    <row r="87" spans="2:280">
      <c r="B87" s="30"/>
      <c r="C87" s="30"/>
      <c r="D87" s="42"/>
      <c r="E87" s="40"/>
      <c r="F87" s="40"/>
      <c r="G87" s="40"/>
      <c r="H87" s="41"/>
      <c r="I87" s="41"/>
      <c r="J87" s="48"/>
      <c r="K87" s="40"/>
      <c r="L87" s="40"/>
      <c r="M87" s="47">
        <f t="shared" si="135"/>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t="s">
        <v>29</v>
      </c>
    </row>
    <row r="88" spans="2:280">
      <c r="B88" s="30"/>
      <c r="C88" s="30"/>
      <c r="D88" s="42"/>
      <c r="E88" s="40"/>
      <c r="F88" s="40"/>
      <c r="G88" s="40"/>
      <c r="H88" s="41"/>
      <c r="I88" s="41"/>
      <c r="J88" s="48"/>
      <c r="K88" s="40"/>
      <c r="L88" s="40"/>
      <c r="M88" s="47">
        <f t="shared" si="135"/>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t="s">
        <v>29</v>
      </c>
    </row>
    <row r="89" spans="2:280">
      <c r="B89" s="30"/>
      <c r="C89" s="30"/>
      <c r="D89" s="42"/>
      <c r="E89" s="40"/>
      <c r="F89" s="40"/>
      <c r="G89" s="40"/>
      <c r="H89" s="41"/>
      <c r="I89" s="41"/>
      <c r="J89" s="48"/>
      <c r="K89" s="40"/>
      <c r="L89" s="40"/>
      <c r="M89" s="47">
        <f t="shared" si="135"/>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t="s">
        <v>29</v>
      </c>
    </row>
    <row r="90" spans="2:280">
      <c r="B90" s="30"/>
      <c r="C90" s="30"/>
      <c r="D90" s="42"/>
      <c r="E90" s="40"/>
      <c r="F90" s="40"/>
      <c r="G90" s="40"/>
      <c r="H90" s="41"/>
      <c r="I90" s="41"/>
      <c r="J90" s="48"/>
      <c r="K90" s="40"/>
      <c r="L90" s="40"/>
      <c r="M90" s="47">
        <f t="shared" si="135"/>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t="s">
        <v>29</v>
      </c>
    </row>
    <row r="91" spans="2:280">
      <c r="B91" s="30"/>
      <c r="C91" s="30"/>
      <c r="D91" s="42"/>
      <c r="E91" s="40"/>
      <c r="F91" s="40"/>
      <c r="G91" s="40"/>
      <c r="H91" s="41"/>
      <c r="I91" s="41"/>
      <c r="J91" s="48"/>
      <c r="K91" s="40"/>
      <c r="L91" s="40"/>
      <c r="M91" s="47">
        <f t="shared" si="135"/>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t="s">
        <v>29</v>
      </c>
    </row>
    <row r="92" spans="2:280">
      <c r="B92" s="30"/>
      <c r="C92" s="30"/>
      <c r="D92" s="42"/>
      <c r="E92" s="40"/>
      <c r="F92" s="40"/>
      <c r="G92" s="40"/>
      <c r="H92" s="41"/>
      <c r="I92" s="41"/>
      <c r="J92" s="48"/>
      <c r="K92" s="40"/>
      <c r="L92" s="40"/>
      <c r="M92" s="47">
        <f t="shared" si="135"/>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t="s">
        <v>29</v>
      </c>
    </row>
    <row r="93" spans="2:280">
      <c r="B93" s="30"/>
      <c r="C93" s="30"/>
      <c r="D93" s="42"/>
      <c r="E93" s="40"/>
      <c r="F93" s="40"/>
      <c r="G93" s="40"/>
      <c r="H93" s="41"/>
      <c r="I93" s="41"/>
      <c r="J93" s="48"/>
      <c r="K93" s="40"/>
      <c r="L93" s="40"/>
      <c r="M93" s="47">
        <f t="shared" si="135"/>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t="s">
        <v>29</v>
      </c>
    </row>
    <row r="94" spans="2:280">
      <c r="B94" s="30"/>
      <c r="C94" s="30">
        <v>3</v>
      </c>
      <c r="D94" s="42"/>
      <c r="E94" s="40" t="s">
        <v>130</v>
      </c>
      <c r="F94" s="40" t="s">
        <v>157</v>
      </c>
      <c r="G94" s="40"/>
      <c r="H94" s="41" t="s">
        <v>177</v>
      </c>
      <c r="I94" s="41" t="s">
        <v>166</v>
      </c>
      <c r="J94" s="48"/>
      <c r="K94" s="40"/>
      <c r="L94" s="40" t="s">
        <v>158</v>
      </c>
      <c r="M94" s="47">
        <f t="shared" si="135"/>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t="s">
        <v>29</v>
      </c>
    </row>
    <row r="95" spans="2:280">
      <c r="B95" s="30"/>
      <c r="C95" s="30"/>
      <c r="D95" s="42"/>
      <c r="E95" s="40"/>
      <c r="F95" s="40"/>
      <c r="G95" s="40"/>
      <c r="H95" s="41"/>
      <c r="I95" s="41"/>
      <c r="J95" s="48"/>
      <c r="K95" s="40"/>
      <c r="L95" s="40"/>
      <c r="M95" s="47">
        <f t="shared" si="135"/>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t="s">
        <v>29</v>
      </c>
    </row>
    <row r="96" spans="2:280">
      <c r="B96" s="30"/>
      <c r="C96" s="30"/>
      <c r="D96" s="42"/>
      <c r="E96" s="40" t="s">
        <v>137</v>
      </c>
      <c r="F96" s="40" t="s">
        <v>152</v>
      </c>
      <c r="G96" s="40"/>
      <c r="H96" s="41" t="s">
        <v>177</v>
      </c>
      <c r="I96" s="41" t="s">
        <v>168</v>
      </c>
      <c r="J96" s="48"/>
      <c r="K96" s="40"/>
      <c r="L96" s="40"/>
      <c r="M96" s="47">
        <f t="shared" si="135"/>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t="s">
        <v>29</v>
      </c>
    </row>
    <row r="97" spans="2:280">
      <c r="B97" s="30"/>
      <c r="C97" s="30"/>
      <c r="D97" s="42"/>
      <c r="E97" s="40"/>
      <c r="F97" s="40"/>
      <c r="G97" s="40"/>
      <c r="H97" s="41"/>
      <c r="I97" s="41"/>
      <c r="J97" s="48"/>
      <c r="K97" s="40"/>
      <c r="L97" s="40"/>
      <c r="M97" s="47">
        <f t="shared" si="135"/>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t="s">
        <v>29</v>
      </c>
    </row>
    <row r="98" spans="2:280">
      <c r="B98" s="30"/>
      <c r="C98" s="30"/>
      <c r="D98" s="42"/>
      <c r="E98" s="40" t="s">
        <v>155</v>
      </c>
      <c r="F98" s="40"/>
      <c r="G98" s="40"/>
      <c r="H98" s="41" t="s">
        <v>171</v>
      </c>
      <c r="I98" s="48" t="s">
        <v>170</v>
      </c>
      <c r="J98" s="48" t="s">
        <v>171</v>
      </c>
      <c r="K98" s="50"/>
      <c r="L98" s="40"/>
      <c r="M98" s="47">
        <f t="shared" si="135"/>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t="s">
        <v>29</v>
      </c>
    </row>
    <row r="99" spans="2:280">
      <c r="B99" s="30"/>
      <c r="C99" s="30"/>
      <c r="D99" s="42"/>
      <c r="E99" s="4"/>
      <c r="F99" s="4" t="s">
        <v>181</v>
      </c>
      <c r="G99" s="4"/>
      <c r="H99" s="30"/>
      <c r="I99" s="33"/>
      <c r="J99" s="33"/>
      <c r="K99" s="44"/>
      <c r="L99" s="4" t="s">
        <v>182</v>
      </c>
      <c r="M99" s="47">
        <f t="shared" si="135"/>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t="s">
        <v>29</v>
      </c>
    </row>
    <row r="100" spans="2:280" ht="48" customHeight="1">
      <c r="B100" s="30"/>
      <c r="C100" s="30"/>
      <c r="D100" s="42"/>
      <c r="E100" s="4"/>
      <c r="F100" s="4"/>
      <c r="G100" s="4"/>
      <c r="H100" s="30"/>
      <c r="I100" s="30"/>
      <c r="J100" s="30"/>
      <c r="K100" s="4"/>
      <c r="L100" s="4"/>
      <c r="M100" s="47">
        <f t="shared" si="135"/>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t="s">
        <v>29</v>
      </c>
    </row>
    <row r="101" spans="2:280" ht="27">
      <c r="B101" s="30">
        <v>2</v>
      </c>
      <c r="C101" s="30">
        <v>1</v>
      </c>
      <c r="D101" s="43" t="s">
        <v>132</v>
      </c>
      <c r="E101" s="4" t="s">
        <v>131</v>
      </c>
      <c r="F101" s="4" t="s">
        <v>127</v>
      </c>
      <c r="G101" s="4"/>
      <c r="H101" s="30" t="s">
        <v>175</v>
      </c>
      <c r="I101" s="30" t="s">
        <v>178</v>
      </c>
      <c r="J101" s="30"/>
      <c r="K101" s="37" t="s">
        <v>185</v>
      </c>
      <c r="L101" s="4" t="s">
        <v>145</v>
      </c>
      <c r="M101" s="47">
        <f t="shared" si="135"/>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t="s">
        <v>29</v>
      </c>
    </row>
    <row r="102" spans="2:280">
      <c r="B102" s="30"/>
      <c r="C102" s="30"/>
      <c r="D102" s="43"/>
      <c r="E102" s="4"/>
      <c r="F102" s="4"/>
      <c r="G102" s="4"/>
      <c r="H102" s="30"/>
      <c r="I102" s="30"/>
      <c r="J102" s="30"/>
      <c r="K102" s="4"/>
      <c r="L102" s="4"/>
      <c r="M102" s="47">
        <f t="shared" si="135"/>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t="s">
        <v>29</v>
      </c>
    </row>
    <row r="103" spans="2:280">
      <c r="B103" s="30"/>
      <c r="C103" s="30"/>
      <c r="D103" s="43"/>
      <c r="E103" s="4" t="s">
        <v>133</v>
      </c>
      <c r="F103" s="4"/>
      <c r="G103" s="4"/>
      <c r="H103" s="30" t="s">
        <v>177</v>
      </c>
      <c r="I103" s="30" t="s">
        <v>173</v>
      </c>
      <c r="J103" s="30"/>
      <c r="K103" s="30" t="s">
        <v>173</v>
      </c>
      <c r="L103" s="4"/>
      <c r="M103" s="47">
        <f t="shared" si="135"/>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s="11"/>
      <c r="FN103" s="11"/>
      <c r="FO103" s="11"/>
      <c r="FP103" s="11"/>
      <c r="FQ103" s="11"/>
      <c r="FR103" s="11"/>
      <c r="FS103" s="11"/>
      <c r="FT103" s="11"/>
      <c r="FU103" s="11"/>
      <c r="FV103" s="11"/>
      <c r="FW103" s="11"/>
      <c r="FX103" s="11"/>
      <c r="FY103" s="11"/>
      <c r="FZ103" s="11"/>
      <c r="GA103" s="11"/>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t="s">
        <v>29</v>
      </c>
    </row>
    <row r="104" spans="2:280">
      <c r="B104" s="30"/>
      <c r="C104" s="30"/>
      <c r="D104" s="43"/>
      <c r="E104" s="4"/>
      <c r="F104" s="4"/>
      <c r="G104" s="4"/>
      <c r="H104" s="30"/>
      <c r="I104" s="30"/>
      <c r="J104" s="30"/>
      <c r="K104" s="4"/>
      <c r="L104" s="4"/>
      <c r="M104" s="47">
        <f t="shared" si="135"/>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s="11"/>
      <c r="FN104" s="11"/>
      <c r="FO104" s="11"/>
      <c r="FP104" s="11"/>
      <c r="FQ104" s="11"/>
      <c r="FR104" s="11"/>
      <c r="FS104" s="11"/>
      <c r="FT104" s="11"/>
      <c r="FU104" s="11"/>
      <c r="FV104" s="11"/>
      <c r="FW104" s="11"/>
      <c r="FX104" s="11"/>
      <c r="FY104" s="11"/>
      <c r="FZ104" s="11"/>
      <c r="GA104" s="11"/>
      <c r="GB104" s="11"/>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t="s">
        <v>29</v>
      </c>
    </row>
    <row r="105" spans="2:280">
      <c r="B105" s="30"/>
      <c r="C105" s="30"/>
      <c r="D105" s="43"/>
      <c r="E105" s="40" t="s">
        <v>154</v>
      </c>
      <c r="F105" s="40"/>
      <c r="G105" s="40"/>
      <c r="H105" s="41" t="s">
        <v>177</v>
      </c>
      <c r="I105" s="30" t="s">
        <v>192</v>
      </c>
      <c r="J105" s="41" t="s">
        <v>189</v>
      </c>
      <c r="K105" s="30" t="s">
        <v>193</v>
      </c>
      <c r="L105" s="40"/>
      <c r="M105" s="47">
        <f t="shared" si="135"/>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t="s">
        <v>29</v>
      </c>
    </row>
    <row r="106" spans="2:280">
      <c r="B106" s="30"/>
      <c r="C106" s="30"/>
      <c r="D106" s="43"/>
      <c r="E106" s="4"/>
      <c r="F106" s="4"/>
      <c r="G106" s="4"/>
      <c r="H106" s="30"/>
      <c r="I106" s="30"/>
      <c r="J106" s="30"/>
      <c r="K106" s="4"/>
      <c r="L106" s="4"/>
      <c r="M106" s="47">
        <f t="shared" si="135"/>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t="s">
        <v>29</v>
      </c>
    </row>
    <row r="107" spans="2:280" ht="27">
      <c r="B107" s="30"/>
      <c r="C107" s="30"/>
      <c r="D107" s="43"/>
      <c r="E107" s="4" t="s">
        <v>138</v>
      </c>
      <c r="F107" s="4"/>
      <c r="G107" s="4"/>
      <c r="H107" s="30" t="s">
        <v>175</v>
      </c>
      <c r="I107" s="30" t="s">
        <v>179</v>
      </c>
      <c r="J107" s="30"/>
      <c r="K107" s="37" t="s">
        <v>186</v>
      </c>
      <c r="L107" s="4"/>
      <c r="M107" s="47">
        <f t="shared" si="135"/>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t="s">
        <v>29</v>
      </c>
    </row>
    <row r="108" spans="2:280">
      <c r="B108" s="30"/>
      <c r="C108" s="30"/>
      <c r="D108" s="43"/>
      <c r="E108" s="4"/>
      <c r="F108" s="4"/>
      <c r="G108" s="4"/>
      <c r="H108" s="30"/>
      <c r="I108" s="30"/>
      <c r="J108" s="30"/>
      <c r="K108" s="4"/>
      <c r="L108" s="4"/>
      <c r="M108" s="47">
        <f t="shared" si="135"/>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t="s">
        <v>29</v>
      </c>
    </row>
    <row r="109" spans="2:280" ht="27">
      <c r="B109" s="30"/>
      <c r="C109" s="30"/>
      <c r="D109" s="43"/>
      <c r="E109" s="4" t="s">
        <v>140</v>
      </c>
      <c r="F109" s="4" t="s">
        <v>139</v>
      </c>
      <c r="G109" s="4"/>
      <c r="H109" s="30" t="s">
        <v>175</v>
      </c>
      <c r="I109" s="30" t="s">
        <v>180</v>
      </c>
      <c r="J109" s="30"/>
      <c r="K109" s="37" t="s">
        <v>172</v>
      </c>
      <c r="L109" s="4" t="s">
        <v>144</v>
      </c>
      <c r="M109" s="47">
        <f t="shared" si="135"/>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t="s">
        <v>29</v>
      </c>
    </row>
    <row r="110" spans="2:280">
      <c r="B110" s="30"/>
      <c r="C110" s="30"/>
      <c r="D110" s="43"/>
      <c r="E110" s="4"/>
      <c r="F110" s="4"/>
      <c r="G110" s="4"/>
      <c r="H110" s="30"/>
      <c r="I110" s="30"/>
      <c r="J110" s="30"/>
      <c r="K110" s="4"/>
      <c r="L110" s="4"/>
      <c r="M110" s="47">
        <f t="shared" si="135"/>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t="s">
        <v>29</v>
      </c>
    </row>
    <row r="111" spans="2:280">
      <c r="B111" s="30"/>
      <c r="C111" s="30"/>
      <c r="D111" s="43"/>
      <c r="E111" s="4" t="s">
        <v>141</v>
      </c>
      <c r="F111" s="4" t="s">
        <v>153</v>
      </c>
      <c r="G111" s="4"/>
      <c r="H111" s="30" t="s">
        <v>176</v>
      </c>
      <c r="I111" s="30"/>
      <c r="J111" s="30"/>
      <c r="K111" s="4"/>
      <c r="L111" s="4"/>
      <c r="M111" s="47">
        <f t="shared" si="135"/>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t="s">
        <v>29</v>
      </c>
    </row>
    <row r="112" spans="2:280">
      <c r="B112" s="30"/>
      <c r="C112" s="30"/>
      <c r="D112" s="43"/>
      <c r="E112" s="4"/>
      <c r="F112" s="4"/>
      <c r="G112" s="4"/>
      <c r="H112" s="30"/>
      <c r="I112" s="30"/>
      <c r="J112" s="30"/>
      <c r="K112" s="4"/>
      <c r="L112" s="4"/>
      <c r="M112" s="47">
        <f t="shared" si="135"/>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t="s">
        <v>29</v>
      </c>
    </row>
    <row r="113" spans="2:280">
      <c r="B113" s="30"/>
      <c r="C113" s="30"/>
      <c r="D113" s="4"/>
      <c r="E113" s="4"/>
      <c r="F113" s="4"/>
      <c r="G113" s="4"/>
      <c r="H113" s="30"/>
      <c r="I113" s="30"/>
      <c r="J113" s="30"/>
      <c r="K113" s="4"/>
      <c r="L113" s="4"/>
      <c r="M113" s="47">
        <f t="shared" si="135"/>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t="s">
        <v>29</v>
      </c>
    </row>
    <row r="114" spans="2:280">
      <c r="B114" s="30"/>
      <c r="C114" s="30"/>
      <c r="D114" s="4"/>
      <c r="E114" s="4"/>
      <c r="F114" s="4"/>
      <c r="G114" s="4"/>
      <c r="H114" s="30"/>
      <c r="I114" s="30"/>
      <c r="J114" s="30"/>
      <c r="K114" s="4"/>
      <c r="L114" s="4"/>
      <c r="M114" s="47">
        <f t="shared" si="135"/>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t="s">
        <v>29</v>
      </c>
    </row>
    <row r="115" spans="2:280">
      <c r="B115" s="30"/>
      <c r="C115" s="30"/>
      <c r="D115" s="4"/>
      <c r="E115" s="4"/>
      <c r="F115" s="4"/>
      <c r="G115" s="4"/>
      <c r="H115" s="30"/>
      <c r="I115" s="30"/>
      <c r="J115" s="30"/>
      <c r="K115" s="4"/>
      <c r="L115" s="4"/>
      <c r="M115" s="47">
        <f t="shared" si="135"/>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s="11"/>
      <c r="FN115" s="11"/>
      <c r="FO115" s="11"/>
      <c r="FP115" s="11"/>
      <c r="FQ115" s="11"/>
      <c r="FR115" s="11"/>
      <c r="FS115" s="11"/>
      <c r="FT115" s="11"/>
      <c r="FU115" s="11"/>
      <c r="FV115" s="11"/>
      <c r="FW115" s="11"/>
      <c r="FX115" s="11"/>
      <c r="FY115" s="11"/>
      <c r="FZ115" s="11"/>
      <c r="GA115" s="11"/>
      <c r="GB115" s="11"/>
      <c r="GC115" s="11"/>
      <c r="GD115" s="11"/>
      <c r="GE115" s="11"/>
      <c r="GF115" s="11"/>
      <c r="GG115" s="11"/>
      <c r="GH115" s="11"/>
      <c r="GI115" s="11"/>
      <c r="GJ115" s="11"/>
      <c r="GK115" s="11"/>
      <c r="GL115" s="11"/>
      <c r="GM115" s="11"/>
      <c r="GN115" s="11"/>
      <c r="GO115" s="11"/>
      <c r="GP115" s="11"/>
      <c r="GQ115" s="11"/>
      <c r="GR115" s="11"/>
      <c r="GS115" s="11"/>
      <c r="GT115" s="11"/>
      <c r="GU115" s="11"/>
      <c r="GV115" s="11"/>
      <c r="GW115" s="11"/>
      <c r="GX115" s="11"/>
      <c r="GY115" s="11"/>
      <c r="GZ115" s="11"/>
      <c r="HA115" s="11"/>
      <c r="HB115" s="11"/>
      <c r="HC115" s="11"/>
      <c r="HD115" s="11"/>
      <c r="HE115" s="11"/>
      <c r="HF115" s="11"/>
      <c r="HG115" s="11"/>
      <c r="HH115" s="11"/>
      <c r="HI115" s="11"/>
      <c r="HJ115" s="11"/>
      <c r="HK115" s="11"/>
      <c r="HL115" s="11"/>
      <c r="HM115" s="11"/>
      <c r="HN115" s="11"/>
      <c r="HO115" s="11"/>
      <c r="HP115" s="11"/>
      <c r="HQ115" s="11"/>
      <c r="HR115" s="11"/>
      <c r="HS115" s="11"/>
      <c r="HT115" s="11"/>
      <c r="HU115" s="11"/>
      <c r="HV115" s="11"/>
      <c r="HW115" s="11"/>
      <c r="HX115" s="11"/>
      <c r="HY115" s="11"/>
      <c r="HZ115" s="11"/>
      <c r="IA115" s="11"/>
      <c r="IB115" s="11"/>
      <c r="IC115" s="11"/>
      <c r="ID115" s="11"/>
      <c r="IE115" s="11"/>
      <c r="IF115" s="11"/>
      <c r="IG115" s="11"/>
      <c r="IH115" s="11"/>
      <c r="II115" s="11"/>
      <c r="IJ115" s="11"/>
      <c r="IK115" s="11"/>
      <c r="IL115" s="11"/>
      <c r="IM115" s="11"/>
      <c r="IN115" s="11"/>
      <c r="IO115" s="11"/>
      <c r="IP115" s="11"/>
      <c r="IQ115" s="11"/>
      <c r="IR115" s="11"/>
      <c r="IS115" s="11"/>
      <c r="IT115" s="11"/>
      <c r="IU115" s="11"/>
      <c r="IV115" s="11"/>
      <c r="IW115" s="11"/>
      <c r="IX115" s="11"/>
      <c r="IY115" s="11"/>
      <c r="IZ115" s="11"/>
      <c r="JA115" s="11"/>
      <c r="JB115" s="11"/>
      <c r="JC115" s="11"/>
      <c r="JD115" s="11"/>
      <c r="JE115" s="11"/>
      <c r="JF115" s="11"/>
      <c r="JG115" s="11"/>
      <c r="JH115" s="11"/>
      <c r="JI115" s="11"/>
      <c r="JJ115" s="11"/>
      <c r="JK115" s="11"/>
      <c r="JL115" s="11"/>
      <c r="JM115" s="11"/>
      <c r="JN115" s="11"/>
      <c r="JO115" s="11"/>
      <c r="JP115" s="11"/>
      <c r="JQ115" s="11"/>
      <c r="JR115" s="11"/>
      <c r="JS115" s="11"/>
      <c r="JT115" t="s">
        <v>29</v>
      </c>
    </row>
    <row r="116" spans="2:280">
      <c r="B116" s="30"/>
      <c r="C116" s="30"/>
      <c r="D116" s="4"/>
      <c r="E116" s="4"/>
      <c r="F116" s="4"/>
      <c r="G116" s="4"/>
      <c r="H116" s="30"/>
      <c r="I116" s="30"/>
      <c r="J116" s="30"/>
      <c r="K116" s="4"/>
      <c r="L116" s="4"/>
      <c r="M116" s="47">
        <f t="shared" si="135"/>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s="11"/>
      <c r="FN116" s="11"/>
      <c r="FO116" s="11"/>
      <c r="FP116" s="11"/>
      <c r="FQ116" s="11"/>
      <c r="FR116" s="11"/>
      <c r="FS116" s="11"/>
      <c r="FT116" s="11"/>
      <c r="FU116" s="11"/>
      <c r="FV116" s="11"/>
      <c r="FW116" s="11"/>
      <c r="FX116" s="11"/>
      <c r="FY116" s="11"/>
      <c r="FZ116" s="11"/>
      <c r="GA116" s="11"/>
      <c r="GB116" s="11"/>
      <c r="GC116" s="11"/>
      <c r="GD116" s="11"/>
      <c r="GE116" s="11"/>
      <c r="GF116" s="11"/>
      <c r="GG116" s="11"/>
      <c r="GH116" s="11"/>
      <c r="GI116" s="11"/>
      <c r="GJ116" s="11"/>
      <c r="GK116" s="11"/>
      <c r="GL116" s="11"/>
      <c r="GM116" s="11"/>
      <c r="GN116" s="11"/>
      <c r="GO116" s="11"/>
      <c r="GP116" s="11"/>
      <c r="GQ116" s="11"/>
      <c r="GR116" s="11"/>
      <c r="GS116" s="11"/>
      <c r="GT116" s="11"/>
      <c r="GU116" s="11"/>
      <c r="GV116" s="11"/>
      <c r="GW116" s="11"/>
      <c r="GX116" s="11"/>
      <c r="GY116" s="11"/>
      <c r="GZ116" s="11"/>
      <c r="HA116" s="11"/>
      <c r="HB116" s="11"/>
      <c r="HC116" s="11"/>
      <c r="HD116" s="11"/>
      <c r="HE116" s="11"/>
      <c r="HF116" s="11"/>
      <c r="HG116" s="11"/>
      <c r="HH116" s="11"/>
      <c r="HI116" s="11"/>
      <c r="HJ116" s="11"/>
      <c r="HK116" s="11"/>
      <c r="HL116" s="11"/>
      <c r="HM116" s="11"/>
      <c r="HN116" s="11"/>
      <c r="HO116" s="11"/>
      <c r="HP116" s="11"/>
      <c r="HQ116" s="11"/>
      <c r="HR116" s="11"/>
      <c r="HS116" s="11"/>
      <c r="HT116" s="11"/>
      <c r="HU116" s="11"/>
      <c r="HV116" s="11"/>
      <c r="HW116" s="11"/>
      <c r="HX116" s="11"/>
      <c r="HY116" s="11"/>
      <c r="HZ116" s="11"/>
      <c r="IA116" s="11"/>
      <c r="IB116" s="11"/>
      <c r="IC116" s="11"/>
      <c r="ID116" s="11"/>
      <c r="IE116" s="11"/>
      <c r="IF116" s="11"/>
      <c r="IG116" s="11"/>
      <c r="IH116" s="11"/>
      <c r="II116" s="11"/>
      <c r="IJ116" s="11"/>
      <c r="IK116" s="11"/>
      <c r="IL116" s="11"/>
      <c r="IM116" s="11"/>
      <c r="IN116" s="11"/>
      <c r="IO116" s="11"/>
      <c r="IP116" s="11"/>
      <c r="IQ116" s="11"/>
      <c r="IR116" s="11"/>
      <c r="IS116" s="11"/>
      <c r="IT116" s="11"/>
      <c r="IU116" s="11"/>
      <c r="IV116" s="11"/>
      <c r="IW116" s="11"/>
      <c r="IX116" s="11"/>
      <c r="IY116" s="11"/>
      <c r="IZ116" s="11"/>
      <c r="JA116" s="11"/>
      <c r="JB116" s="11"/>
      <c r="JC116" s="11"/>
      <c r="JD116" s="11"/>
      <c r="JE116" s="11"/>
      <c r="JF116" s="11"/>
      <c r="JG116" s="11"/>
      <c r="JH116" s="11"/>
      <c r="JI116" s="11"/>
      <c r="JJ116" s="11"/>
      <c r="JK116" s="11"/>
      <c r="JL116" s="11"/>
      <c r="JM116" s="11"/>
      <c r="JN116" s="11"/>
      <c r="JO116" s="11"/>
      <c r="JP116" s="11"/>
      <c r="JQ116" s="11"/>
      <c r="JR116" s="11"/>
      <c r="JS116" s="11"/>
      <c r="JT116" t="s">
        <v>29</v>
      </c>
    </row>
    <row r="117" spans="2:280">
      <c r="B117" s="30"/>
      <c r="C117" s="30"/>
      <c r="D117" s="4"/>
      <c r="E117" s="4"/>
      <c r="F117" s="4"/>
      <c r="G117" s="4"/>
      <c r="H117" s="30"/>
      <c r="I117" s="30"/>
      <c r="J117" s="30"/>
      <c r="K117" s="4"/>
      <c r="L117" s="4"/>
      <c r="M117" s="47">
        <f t="shared" si="135"/>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s="11"/>
      <c r="IY117" s="11"/>
      <c r="IZ117" s="11"/>
      <c r="JA117" s="11"/>
      <c r="JB117" s="11"/>
      <c r="JC117" s="11"/>
      <c r="JD117" s="11"/>
      <c r="JE117" s="11"/>
      <c r="JF117" s="11"/>
      <c r="JG117" s="11"/>
      <c r="JH117" s="11"/>
      <c r="JI117" s="11"/>
      <c r="JJ117" s="11"/>
      <c r="JK117" s="11"/>
      <c r="JL117" s="11"/>
      <c r="JM117" s="11"/>
      <c r="JN117" s="11"/>
      <c r="JO117" s="11"/>
      <c r="JP117" s="11"/>
      <c r="JQ117" s="11"/>
      <c r="JR117" s="11"/>
      <c r="JS117" s="11"/>
      <c r="JT117" t="s">
        <v>29</v>
      </c>
    </row>
    <row r="118" spans="2:280">
      <c r="B118" s="31"/>
      <c r="C118" s="31"/>
      <c r="D118" s="5"/>
      <c r="E118" s="5"/>
      <c r="F118" s="5"/>
      <c r="G118" s="5"/>
      <c r="H118" s="31"/>
      <c r="I118" s="31"/>
      <c r="J118" s="31"/>
      <c r="K118" s="5"/>
      <c r="L118" s="5"/>
      <c r="M118" s="47">
        <f t="shared" si="135"/>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12"/>
      <c r="IP118" s="12"/>
      <c r="IQ118" s="12"/>
      <c r="IR118" s="12"/>
      <c r="IS118" s="12"/>
      <c r="IT118" s="12"/>
      <c r="IU118" s="12"/>
      <c r="IV118" s="12"/>
      <c r="IW118" s="12"/>
      <c r="IX118" s="12"/>
      <c r="IY118" s="12"/>
      <c r="IZ118" s="12"/>
      <c r="JA118" s="12"/>
      <c r="JB118" s="12"/>
      <c r="JC118" s="12"/>
      <c r="JD118" s="12"/>
      <c r="JE118" s="12"/>
      <c r="JF118" s="12"/>
      <c r="JG118" s="12"/>
      <c r="JH118" s="12"/>
      <c r="JI118" s="12"/>
      <c r="JJ118" s="12"/>
      <c r="JK118" s="12"/>
      <c r="JL118" s="12"/>
      <c r="JM118" s="12"/>
      <c r="JN118" s="12"/>
      <c r="JO118" s="12"/>
      <c r="JP118" s="12"/>
      <c r="JQ118" s="12"/>
      <c r="JR118" s="12"/>
      <c r="JS118" s="12"/>
      <c r="JT118" t="s">
        <v>29</v>
      </c>
    </row>
    <row r="119" spans="2:280">
      <c r="M119" s="45">
        <f t="shared" ref="M119" si="136">SUM(O119:EF119)</f>
        <v>193.5</v>
      </c>
      <c r="O119" s="14">
        <f t="shared" ref="O119:AT119" si="137">SUM(O13:O118)</f>
        <v>0</v>
      </c>
      <c r="P119" s="14">
        <f t="shared" si="137"/>
        <v>0</v>
      </c>
      <c r="Q119" s="14">
        <f t="shared" si="137"/>
        <v>0</v>
      </c>
      <c r="R119" s="14">
        <f t="shared" si="137"/>
        <v>0</v>
      </c>
      <c r="S119" s="14">
        <f t="shared" si="137"/>
        <v>0</v>
      </c>
      <c r="T119" s="14">
        <f t="shared" si="137"/>
        <v>0</v>
      </c>
      <c r="U119" s="14">
        <f t="shared" si="137"/>
        <v>0</v>
      </c>
      <c r="V119" s="14">
        <f t="shared" si="137"/>
        <v>0</v>
      </c>
      <c r="W119" s="14">
        <f t="shared" si="137"/>
        <v>0</v>
      </c>
      <c r="X119" s="14">
        <f t="shared" si="137"/>
        <v>0</v>
      </c>
      <c r="Y119" s="14">
        <f t="shared" si="137"/>
        <v>0</v>
      </c>
      <c r="Z119" s="14">
        <f t="shared" si="137"/>
        <v>0</v>
      </c>
      <c r="AA119" s="14">
        <f t="shared" si="137"/>
        <v>0</v>
      </c>
      <c r="AB119" s="14">
        <f t="shared" si="137"/>
        <v>0</v>
      </c>
      <c r="AC119" s="14">
        <f t="shared" si="137"/>
        <v>0</v>
      </c>
      <c r="AD119" s="14">
        <f t="shared" si="137"/>
        <v>0</v>
      </c>
      <c r="AE119" s="14">
        <f t="shared" si="137"/>
        <v>0</v>
      </c>
      <c r="AF119" s="14">
        <f t="shared" si="137"/>
        <v>0</v>
      </c>
      <c r="AG119" s="14">
        <f t="shared" si="137"/>
        <v>0</v>
      </c>
      <c r="AH119" s="14">
        <f t="shared" si="137"/>
        <v>0</v>
      </c>
      <c r="AI119" s="14">
        <f t="shared" si="137"/>
        <v>0</v>
      </c>
      <c r="AJ119" s="14">
        <f t="shared" si="137"/>
        <v>0</v>
      </c>
      <c r="AK119" s="14">
        <f t="shared" si="137"/>
        <v>0</v>
      </c>
      <c r="AL119" s="14">
        <f t="shared" si="137"/>
        <v>0</v>
      </c>
      <c r="AM119" s="14">
        <f t="shared" si="137"/>
        <v>0</v>
      </c>
      <c r="AN119" s="14">
        <f t="shared" si="137"/>
        <v>16.5</v>
      </c>
      <c r="AO119" s="14">
        <f t="shared" si="137"/>
        <v>1.5</v>
      </c>
      <c r="AP119" s="14">
        <f t="shared" si="137"/>
        <v>0</v>
      </c>
      <c r="AQ119" s="14">
        <f t="shared" si="137"/>
        <v>1.5</v>
      </c>
      <c r="AR119" s="14">
        <f t="shared" si="137"/>
        <v>0</v>
      </c>
      <c r="AS119" s="14">
        <f t="shared" si="137"/>
        <v>1</v>
      </c>
      <c r="AT119" s="14">
        <f t="shared" si="137"/>
        <v>0</v>
      </c>
      <c r="AU119" s="14">
        <f t="shared" ref="AU119:BZ119" si="138">SUM(AU13:AU118)</f>
        <v>0</v>
      </c>
      <c r="AV119" s="14">
        <f t="shared" si="138"/>
        <v>0</v>
      </c>
      <c r="AW119" s="14">
        <f t="shared" si="138"/>
        <v>0</v>
      </c>
      <c r="AX119" s="14">
        <f t="shared" si="138"/>
        <v>1</v>
      </c>
      <c r="AY119" s="14">
        <f t="shared" si="138"/>
        <v>2</v>
      </c>
      <c r="AZ119" s="14">
        <f t="shared" si="138"/>
        <v>13</v>
      </c>
      <c r="BA119" s="14">
        <f t="shared" si="138"/>
        <v>3.5</v>
      </c>
      <c r="BB119" s="14">
        <f t="shared" si="138"/>
        <v>0</v>
      </c>
      <c r="BC119" s="14">
        <f t="shared" si="138"/>
        <v>0</v>
      </c>
      <c r="BD119" s="14">
        <f t="shared" si="138"/>
        <v>0</v>
      </c>
      <c r="BE119" s="14">
        <f t="shared" si="138"/>
        <v>0</v>
      </c>
      <c r="BF119" s="14">
        <f t="shared" si="138"/>
        <v>10.5</v>
      </c>
      <c r="BG119" s="14">
        <f t="shared" si="138"/>
        <v>6</v>
      </c>
      <c r="BH119" s="14">
        <f t="shared" si="138"/>
        <v>7</v>
      </c>
      <c r="BI119" s="14">
        <f t="shared" si="138"/>
        <v>0.5</v>
      </c>
      <c r="BJ119" s="14">
        <f t="shared" si="138"/>
        <v>1</v>
      </c>
      <c r="BK119" s="14">
        <f t="shared" si="138"/>
        <v>0</v>
      </c>
      <c r="BL119" s="14">
        <f t="shared" si="138"/>
        <v>0</v>
      </c>
      <c r="BM119" s="14">
        <f t="shared" si="138"/>
        <v>6</v>
      </c>
      <c r="BN119" s="14">
        <f t="shared" si="138"/>
        <v>0</v>
      </c>
      <c r="BO119" s="14">
        <f t="shared" si="138"/>
        <v>0</v>
      </c>
      <c r="BP119" s="14">
        <f t="shared" si="138"/>
        <v>2</v>
      </c>
      <c r="BQ119" s="14">
        <f t="shared" si="138"/>
        <v>1</v>
      </c>
      <c r="BR119" s="14">
        <f t="shared" si="138"/>
        <v>1</v>
      </c>
      <c r="BS119" s="14">
        <f t="shared" si="138"/>
        <v>1</v>
      </c>
      <c r="BT119" s="14">
        <f t="shared" si="138"/>
        <v>0</v>
      </c>
      <c r="BU119" s="14">
        <f t="shared" si="138"/>
        <v>2</v>
      </c>
      <c r="BV119" s="14">
        <f t="shared" si="138"/>
        <v>12</v>
      </c>
      <c r="BW119" s="14">
        <f t="shared" si="138"/>
        <v>0</v>
      </c>
      <c r="BX119" s="14">
        <f t="shared" si="138"/>
        <v>0</v>
      </c>
      <c r="BY119" s="14">
        <f t="shared" si="138"/>
        <v>1.5</v>
      </c>
      <c r="BZ119" s="14">
        <f t="shared" si="138"/>
        <v>0</v>
      </c>
      <c r="CA119" s="14">
        <f t="shared" ref="CA119:DC119" si="139">SUM(CA13:CA118)</f>
        <v>8.5</v>
      </c>
      <c r="CB119" s="14">
        <f t="shared" si="139"/>
        <v>0</v>
      </c>
      <c r="CC119" s="14">
        <f t="shared" si="139"/>
        <v>0.5</v>
      </c>
      <c r="CD119" s="14">
        <f t="shared" si="139"/>
        <v>0</v>
      </c>
      <c r="CE119" s="14">
        <f t="shared" si="139"/>
        <v>0</v>
      </c>
      <c r="CF119" s="14">
        <f t="shared" si="139"/>
        <v>0</v>
      </c>
      <c r="CG119" s="14">
        <f t="shared" si="139"/>
        <v>0</v>
      </c>
      <c r="CH119" s="14">
        <f t="shared" si="139"/>
        <v>0</v>
      </c>
      <c r="CI119" s="14">
        <f t="shared" si="139"/>
        <v>0</v>
      </c>
      <c r="CJ119" s="14">
        <f t="shared" si="139"/>
        <v>0</v>
      </c>
      <c r="CK119" s="14">
        <f t="shared" si="139"/>
        <v>0</v>
      </c>
      <c r="CL119" s="14">
        <f t="shared" si="139"/>
        <v>0</v>
      </c>
      <c r="CM119" s="14">
        <f t="shared" si="139"/>
        <v>2</v>
      </c>
      <c r="CN119" s="14">
        <f t="shared" si="139"/>
        <v>2.5</v>
      </c>
      <c r="CO119" s="14">
        <f t="shared" si="139"/>
        <v>8</v>
      </c>
      <c r="CP119" s="14">
        <f t="shared" si="139"/>
        <v>7</v>
      </c>
      <c r="CQ119" s="14">
        <f t="shared" si="139"/>
        <v>0</v>
      </c>
      <c r="CR119" s="14">
        <f t="shared" si="139"/>
        <v>0</v>
      </c>
      <c r="CS119" s="14">
        <f t="shared" si="139"/>
        <v>0</v>
      </c>
      <c r="CT119" s="14">
        <f t="shared" si="139"/>
        <v>0</v>
      </c>
      <c r="CU119" s="14">
        <f t="shared" si="139"/>
        <v>0</v>
      </c>
      <c r="CV119" s="14">
        <f t="shared" si="139"/>
        <v>3.5</v>
      </c>
      <c r="CW119" s="14">
        <f t="shared" si="139"/>
        <v>0</v>
      </c>
      <c r="CX119" s="14">
        <f t="shared" si="139"/>
        <v>0</v>
      </c>
      <c r="CY119" s="14">
        <f t="shared" si="139"/>
        <v>1.5</v>
      </c>
      <c r="CZ119" s="14">
        <f t="shared" si="139"/>
        <v>1</v>
      </c>
      <c r="DA119" s="14">
        <f t="shared" si="139"/>
        <v>1.5</v>
      </c>
      <c r="DB119" s="14">
        <f t="shared" si="139"/>
        <v>6</v>
      </c>
      <c r="DC119" s="14">
        <f t="shared" si="139"/>
        <v>3</v>
      </c>
      <c r="DD119" s="14">
        <f t="shared" ref="DD119:DF119" si="140">SUM(DD13:DD118)</f>
        <v>7.5</v>
      </c>
      <c r="DE119" s="14">
        <f t="shared" si="140"/>
        <v>0</v>
      </c>
      <c r="DF119" s="14">
        <f t="shared" si="140"/>
        <v>0</v>
      </c>
      <c r="DG119" s="14">
        <f t="shared" ref="DG119:EB119" si="141">SUM(DG13:DG118)</f>
        <v>0</v>
      </c>
      <c r="DH119" s="14">
        <f t="shared" si="141"/>
        <v>0</v>
      </c>
      <c r="DI119" s="14">
        <f t="shared" si="141"/>
        <v>0</v>
      </c>
      <c r="DJ119" s="14">
        <f t="shared" si="141"/>
        <v>1</v>
      </c>
      <c r="DK119" s="14">
        <f t="shared" si="141"/>
        <v>1</v>
      </c>
      <c r="DL119" s="14">
        <f t="shared" si="141"/>
        <v>1.5</v>
      </c>
      <c r="DM119" s="14">
        <f t="shared" si="141"/>
        <v>8</v>
      </c>
      <c r="DN119" s="14">
        <f t="shared" si="141"/>
        <v>0</v>
      </c>
      <c r="DO119" s="14">
        <f t="shared" si="141"/>
        <v>0</v>
      </c>
      <c r="DP119" s="14">
        <f t="shared" si="141"/>
        <v>2</v>
      </c>
      <c r="DQ119" s="14">
        <f t="shared" si="141"/>
        <v>5.5</v>
      </c>
      <c r="DR119" s="14">
        <f t="shared" si="141"/>
        <v>0</v>
      </c>
      <c r="DS119" s="14">
        <f t="shared" si="141"/>
        <v>0</v>
      </c>
      <c r="DT119" s="14">
        <f t="shared" si="141"/>
        <v>0</v>
      </c>
      <c r="DU119" s="14">
        <f t="shared" si="141"/>
        <v>0</v>
      </c>
      <c r="DV119" s="14">
        <f t="shared" si="141"/>
        <v>0</v>
      </c>
      <c r="DW119" s="14">
        <f t="shared" si="141"/>
        <v>1</v>
      </c>
      <c r="DX119" s="14">
        <f t="shared" si="141"/>
        <v>5.5</v>
      </c>
      <c r="DY119" s="14">
        <f t="shared" si="141"/>
        <v>1.5</v>
      </c>
      <c r="DZ119" s="14">
        <f t="shared" si="141"/>
        <v>7.5</v>
      </c>
      <c r="EA119" s="14">
        <f t="shared" si="141"/>
        <v>0</v>
      </c>
      <c r="EB119" s="14">
        <f t="shared" si="141"/>
        <v>0</v>
      </c>
      <c r="EC119" s="14">
        <f t="shared" ref="EC119:EF119" si="142">SUM(EC13:EC118)</f>
        <v>0</v>
      </c>
      <c r="ED119" s="14">
        <f t="shared" si="142"/>
        <v>1</v>
      </c>
      <c r="EE119" s="14">
        <f t="shared" si="142"/>
        <v>10</v>
      </c>
      <c r="EF119" s="14">
        <f t="shared" si="142"/>
        <v>4</v>
      </c>
      <c r="EG119" s="14">
        <f t="shared" ref="EG119:FI119" si="143">SUM(EG13:EG118)</f>
        <v>2</v>
      </c>
      <c r="EH119" s="14">
        <f t="shared" si="143"/>
        <v>0.5</v>
      </c>
      <c r="EI119" s="14">
        <f t="shared" si="143"/>
        <v>0</v>
      </c>
      <c r="EJ119" s="14">
        <f t="shared" si="143"/>
        <v>0</v>
      </c>
      <c r="EK119" s="14">
        <f t="shared" si="143"/>
        <v>0</v>
      </c>
      <c r="EL119" s="14">
        <f t="shared" si="143"/>
        <v>3</v>
      </c>
      <c r="EM119" s="14">
        <f t="shared" si="143"/>
        <v>0</v>
      </c>
      <c r="EN119" s="14">
        <f t="shared" si="143"/>
        <v>0</v>
      </c>
      <c r="EO119" s="14">
        <f t="shared" si="143"/>
        <v>1</v>
      </c>
      <c r="EP119" s="14">
        <f t="shared" si="143"/>
        <v>1</v>
      </c>
      <c r="EQ119" s="14">
        <f t="shared" si="143"/>
        <v>1</v>
      </c>
      <c r="ER119" s="14">
        <f t="shared" si="143"/>
        <v>0</v>
      </c>
      <c r="ES119" s="14">
        <f t="shared" si="143"/>
        <v>0</v>
      </c>
      <c r="ET119" s="14">
        <f t="shared" si="143"/>
        <v>1</v>
      </c>
      <c r="EU119" s="14">
        <f t="shared" si="143"/>
        <v>1.5</v>
      </c>
      <c r="EV119" s="14">
        <f t="shared" si="143"/>
        <v>1</v>
      </c>
      <c r="EW119" s="14">
        <f t="shared" si="143"/>
        <v>2</v>
      </c>
      <c r="EX119" s="14">
        <f t="shared" si="143"/>
        <v>3.5</v>
      </c>
      <c r="EY119" s="14">
        <f t="shared" si="143"/>
        <v>5.5</v>
      </c>
      <c r="EZ119" s="14">
        <f t="shared" si="143"/>
        <v>2.5</v>
      </c>
      <c r="FA119" s="14">
        <f t="shared" si="143"/>
        <v>7</v>
      </c>
      <c r="FB119" s="14">
        <f t="shared" si="143"/>
        <v>1.5</v>
      </c>
      <c r="FC119" s="14">
        <f t="shared" si="143"/>
        <v>1</v>
      </c>
      <c r="FD119" s="14">
        <f t="shared" si="143"/>
        <v>0</v>
      </c>
      <c r="FE119" s="14">
        <f t="shared" si="143"/>
        <v>0</v>
      </c>
      <c r="FF119" s="14">
        <f t="shared" si="143"/>
        <v>0</v>
      </c>
      <c r="FG119" s="14">
        <f t="shared" si="143"/>
        <v>7.5</v>
      </c>
      <c r="FH119" s="14">
        <f t="shared" si="143"/>
        <v>0</v>
      </c>
      <c r="FI119" s="14">
        <f t="shared" si="143"/>
        <v>0</v>
      </c>
      <c r="FJ119" s="14">
        <f t="shared" ref="FJ119:JS119" si="144">SUM(FJ13:FJ118)</f>
        <v>0</v>
      </c>
      <c r="FK119" s="14">
        <f t="shared" si="144"/>
        <v>0</v>
      </c>
      <c r="FL119" s="14">
        <f t="shared" ref="FL119:IV119" si="145">SUM(FL13:FL118)</f>
        <v>0</v>
      </c>
      <c r="FM119" s="14">
        <f t="shared" si="145"/>
        <v>0</v>
      </c>
      <c r="FN119" s="14">
        <f t="shared" si="145"/>
        <v>0</v>
      </c>
      <c r="FO119" s="14">
        <f t="shared" si="145"/>
        <v>0</v>
      </c>
      <c r="FP119" s="14">
        <f t="shared" si="145"/>
        <v>0</v>
      </c>
      <c r="FQ119" s="14">
        <f t="shared" si="145"/>
        <v>0</v>
      </c>
      <c r="FR119" s="14">
        <f t="shared" si="145"/>
        <v>0</v>
      </c>
      <c r="FS119" s="14">
        <f t="shared" si="145"/>
        <v>0</v>
      </c>
      <c r="FT119" s="14">
        <f t="shared" si="145"/>
        <v>0</v>
      </c>
      <c r="FU119" s="14">
        <f t="shared" si="145"/>
        <v>4.5</v>
      </c>
      <c r="FV119" s="14">
        <f t="shared" si="145"/>
        <v>1.5</v>
      </c>
      <c r="FW119" s="14">
        <f t="shared" si="145"/>
        <v>1.5</v>
      </c>
      <c r="FX119" s="14">
        <f t="shared" si="145"/>
        <v>0</v>
      </c>
      <c r="FY119" s="14">
        <f t="shared" si="145"/>
        <v>0</v>
      </c>
      <c r="FZ119" s="14">
        <f t="shared" si="145"/>
        <v>0</v>
      </c>
      <c r="GA119" s="14">
        <f t="shared" si="145"/>
        <v>0</v>
      </c>
      <c r="GB119" s="14">
        <f t="shared" si="145"/>
        <v>1</v>
      </c>
      <c r="GC119" s="14">
        <f t="shared" si="145"/>
        <v>5</v>
      </c>
      <c r="GD119" s="14">
        <f t="shared" si="145"/>
        <v>0</v>
      </c>
      <c r="GE119" s="14">
        <f t="shared" si="145"/>
        <v>0</v>
      </c>
      <c r="GF119" s="14">
        <f t="shared" si="145"/>
        <v>0</v>
      </c>
      <c r="GG119" s="14">
        <f t="shared" si="145"/>
        <v>0</v>
      </c>
      <c r="GH119" s="14">
        <f t="shared" si="145"/>
        <v>3.5</v>
      </c>
      <c r="GI119" s="14">
        <f t="shared" si="145"/>
        <v>0</v>
      </c>
      <c r="GJ119" s="14">
        <f t="shared" si="145"/>
        <v>0</v>
      </c>
      <c r="GK119" s="14">
        <f t="shared" si="145"/>
        <v>0</v>
      </c>
      <c r="GL119" s="14">
        <f t="shared" si="145"/>
        <v>0</v>
      </c>
      <c r="GM119" s="14">
        <f t="shared" si="145"/>
        <v>0</v>
      </c>
      <c r="GN119" s="14">
        <f t="shared" si="145"/>
        <v>0</v>
      </c>
      <c r="GO119" s="14">
        <f t="shared" si="145"/>
        <v>0</v>
      </c>
      <c r="GP119" s="14">
        <f t="shared" si="145"/>
        <v>4</v>
      </c>
      <c r="GQ119" s="14">
        <f t="shared" si="145"/>
        <v>5</v>
      </c>
      <c r="GR119" s="14">
        <f t="shared" si="145"/>
        <v>0</v>
      </c>
      <c r="GS119" s="14">
        <f t="shared" si="145"/>
        <v>0</v>
      </c>
      <c r="GT119" s="14">
        <f t="shared" si="145"/>
        <v>0</v>
      </c>
      <c r="GU119" s="14">
        <f t="shared" si="145"/>
        <v>1.5</v>
      </c>
      <c r="GV119" s="14">
        <f t="shared" si="145"/>
        <v>2.5</v>
      </c>
      <c r="GW119" s="14">
        <f t="shared" si="145"/>
        <v>0</v>
      </c>
      <c r="GX119" s="14">
        <f t="shared" si="145"/>
        <v>0</v>
      </c>
      <c r="GY119" s="14">
        <f t="shared" si="145"/>
        <v>2.5</v>
      </c>
      <c r="GZ119" s="14">
        <f t="shared" si="145"/>
        <v>2</v>
      </c>
      <c r="HA119" s="14">
        <f t="shared" si="145"/>
        <v>0</v>
      </c>
      <c r="HB119" s="14">
        <f t="shared" ref="HB119:IS119" si="146">SUM(HB13:HB118)</f>
        <v>0</v>
      </c>
      <c r="HC119" s="14">
        <f t="shared" si="146"/>
        <v>0</v>
      </c>
      <c r="HD119" s="14">
        <f t="shared" si="146"/>
        <v>0</v>
      </c>
      <c r="HE119" s="14">
        <f t="shared" si="146"/>
        <v>1.5</v>
      </c>
      <c r="HF119" s="14">
        <f t="shared" si="146"/>
        <v>7</v>
      </c>
      <c r="HG119" s="14">
        <f t="shared" si="146"/>
        <v>1.5</v>
      </c>
      <c r="HH119" s="14">
        <f t="shared" si="146"/>
        <v>1</v>
      </c>
      <c r="HI119" s="14">
        <f t="shared" si="146"/>
        <v>0</v>
      </c>
      <c r="HJ119" s="14">
        <f t="shared" si="146"/>
        <v>0</v>
      </c>
      <c r="HK119" s="14">
        <f t="shared" si="146"/>
        <v>0</v>
      </c>
      <c r="HL119" s="14">
        <f t="shared" si="146"/>
        <v>1</v>
      </c>
      <c r="HM119" s="14">
        <f t="shared" si="146"/>
        <v>0</v>
      </c>
      <c r="HN119" s="14">
        <f t="shared" si="146"/>
        <v>0</v>
      </c>
      <c r="HO119" s="14">
        <f t="shared" si="146"/>
        <v>0</v>
      </c>
      <c r="HP119" s="14">
        <f t="shared" si="146"/>
        <v>0</v>
      </c>
      <c r="HQ119" s="14">
        <f t="shared" si="146"/>
        <v>0</v>
      </c>
      <c r="HR119" s="14">
        <f t="shared" si="146"/>
        <v>5.5</v>
      </c>
      <c r="HS119" s="14">
        <f t="shared" si="146"/>
        <v>4</v>
      </c>
      <c r="HT119" s="14">
        <f t="shared" si="146"/>
        <v>3</v>
      </c>
      <c r="HU119" s="14">
        <f t="shared" si="146"/>
        <v>0</v>
      </c>
      <c r="HV119" s="14">
        <f t="shared" si="146"/>
        <v>0</v>
      </c>
      <c r="HW119" s="14">
        <f t="shared" si="146"/>
        <v>0</v>
      </c>
      <c r="HX119" s="14">
        <f t="shared" si="146"/>
        <v>0</v>
      </c>
      <c r="HY119" s="14">
        <f t="shared" si="146"/>
        <v>0</v>
      </c>
      <c r="HZ119" s="14">
        <f t="shared" si="146"/>
        <v>0</v>
      </c>
      <c r="IA119" s="14">
        <f t="shared" si="146"/>
        <v>0</v>
      </c>
      <c r="IB119" s="14">
        <f t="shared" si="146"/>
        <v>0</v>
      </c>
      <c r="IC119" s="14">
        <f t="shared" si="146"/>
        <v>0</v>
      </c>
      <c r="ID119" s="14">
        <f t="shared" si="146"/>
        <v>0</v>
      </c>
      <c r="IE119" s="14">
        <f t="shared" si="146"/>
        <v>0</v>
      </c>
      <c r="IF119" s="14">
        <f t="shared" si="146"/>
        <v>0</v>
      </c>
      <c r="IG119" s="14">
        <f t="shared" si="146"/>
        <v>0</v>
      </c>
      <c r="IH119" s="14">
        <f t="shared" si="146"/>
        <v>0</v>
      </c>
      <c r="II119" s="14">
        <f t="shared" si="146"/>
        <v>0</v>
      </c>
      <c r="IJ119" s="14">
        <f t="shared" si="146"/>
        <v>0</v>
      </c>
      <c r="IK119" s="14">
        <f t="shared" si="146"/>
        <v>0</v>
      </c>
      <c r="IL119" s="14">
        <f t="shared" si="146"/>
        <v>0</v>
      </c>
      <c r="IM119" s="14">
        <f t="shared" si="146"/>
        <v>0</v>
      </c>
      <c r="IN119" s="14">
        <f t="shared" si="146"/>
        <v>0</v>
      </c>
      <c r="IO119" s="14">
        <f t="shared" si="146"/>
        <v>0</v>
      </c>
      <c r="IP119" s="14">
        <f t="shared" si="146"/>
        <v>0</v>
      </c>
      <c r="IQ119" s="14">
        <f t="shared" si="146"/>
        <v>0</v>
      </c>
      <c r="IR119" s="14">
        <f t="shared" si="146"/>
        <v>0</v>
      </c>
      <c r="IS119" s="14">
        <f t="shared" si="146"/>
        <v>0</v>
      </c>
      <c r="IT119" s="14">
        <f t="shared" si="145"/>
        <v>0</v>
      </c>
      <c r="IU119" s="14">
        <f t="shared" si="145"/>
        <v>0</v>
      </c>
      <c r="IV119" s="14">
        <f t="shared" si="145"/>
        <v>0</v>
      </c>
      <c r="IW119" s="14">
        <f t="shared" ref="IW119:JR119" si="147">SUM(IW13:IW118)</f>
        <v>0</v>
      </c>
      <c r="IX119" s="14">
        <f t="shared" ref="IX119:JQ119" si="148">SUM(IX13:IX118)</f>
        <v>0</v>
      </c>
      <c r="IY119" s="14">
        <f t="shared" si="148"/>
        <v>0</v>
      </c>
      <c r="IZ119" s="14">
        <f t="shared" si="148"/>
        <v>0</v>
      </c>
      <c r="JA119" s="14">
        <f t="shared" si="148"/>
        <v>0</v>
      </c>
      <c r="JB119" s="14">
        <f t="shared" si="148"/>
        <v>0</v>
      </c>
      <c r="JC119" s="14">
        <f t="shared" si="148"/>
        <v>0</v>
      </c>
      <c r="JD119" s="14">
        <f t="shared" si="148"/>
        <v>0</v>
      </c>
      <c r="JE119" s="14">
        <f t="shared" si="148"/>
        <v>0</v>
      </c>
      <c r="JF119" s="14">
        <f t="shared" si="148"/>
        <v>0</v>
      </c>
      <c r="JG119" s="14">
        <f t="shared" si="148"/>
        <v>0</v>
      </c>
      <c r="JH119" s="14">
        <f t="shared" si="148"/>
        <v>0</v>
      </c>
      <c r="JI119" s="14">
        <f t="shared" si="148"/>
        <v>0</v>
      </c>
      <c r="JJ119" s="14">
        <f t="shared" si="148"/>
        <v>0</v>
      </c>
      <c r="JK119" s="14">
        <f t="shared" si="148"/>
        <v>0</v>
      </c>
      <c r="JL119" s="14">
        <f t="shared" si="148"/>
        <v>0</v>
      </c>
      <c r="JM119" s="14">
        <f t="shared" si="148"/>
        <v>0</v>
      </c>
      <c r="JN119" s="14">
        <f t="shared" si="148"/>
        <v>0</v>
      </c>
      <c r="JO119" s="14">
        <f t="shared" si="148"/>
        <v>0</v>
      </c>
      <c r="JP119" s="14">
        <f t="shared" si="148"/>
        <v>0</v>
      </c>
      <c r="JQ119" s="14">
        <f t="shared" si="148"/>
        <v>0</v>
      </c>
      <c r="JR119" s="14">
        <f t="shared" si="147"/>
        <v>0</v>
      </c>
      <c r="JS119" s="14">
        <f t="shared" si="144"/>
        <v>0</v>
      </c>
      <c r="JT119" t="s">
        <v>29</v>
      </c>
    </row>
    <row r="120" spans="2:280">
      <c r="O120" s="8">
        <v>6</v>
      </c>
      <c r="JT120" t="s">
        <v>29</v>
      </c>
    </row>
    <row r="121" spans="2:280">
      <c r="E121" s="15"/>
      <c r="I121" s="8">
        <v>1.5</v>
      </c>
      <c r="JT121" t="s">
        <v>29</v>
      </c>
    </row>
    <row r="122" spans="2:280">
      <c r="I122" s="8">
        <v>1</v>
      </c>
      <c r="JT122" t="s">
        <v>29</v>
      </c>
    </row>
    <row r="123" spans="2:280">
      <c r="I123" s="8">
        <v>1</v>
      </c>
    </row>
    <row r="126" spans="2:280">
      <c r="O126" s="8">
        <v>6</v>
      </c>
      <c r="P126" s="8">
        <v>6</v>
      </c>
      <c r="Q126" s="8">
        <v>7</v>
      </c>
    </row>
    <row r="127" spans="2:280">
      <c r="O127" s="8">
        <v>10</v>
      </c>
      <c r="P127" s="8">
        <v>12</v>
      </c>
      <c r="Q127" s="8">
        <v>10</v>
      </c>
    </row>
    <row r="134" spans="15:279">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row>
    <row r="137" spans="15:279">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row>
    <row r="138" spans="15:279">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row>
    <row r="139" spans="15:27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row>
    <row r="140" spans="15:279">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row>
    <row r="141" spans="15:279">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row>
    <row r="142" spans="15:279">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row>
    <row r="143" spans="15:279">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row>
    <row r="144" spans="15:279">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row>
    <row r="146" spans="15:279">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row>
    <row r="147" spans="15:279">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row>
  </sheetData>
  <autoFilter ref="B12:JW14">
    <filterColumn colId="0" showButton="0"/>
  </autoFilter>
  <mergeCells count="1">
    <mergeCell ref="B12:C12"/>
  </mergeCells>
  <phoneticPr fontId="1"/>
  <conditionalFormatting sqref="O117:BN118 O11:BF12 O100:DC102 O26:DC27 O13:DC19 O94:DC97 O21:DC22 EC11:EF39 EC93:EF118">
    <cfRule type="expression" dxfId="501" priority="343">
      <formula>O$9="祝"</formula>
    </cfRule>
    <cfRule type="expression" dxfId="500" priority="344">
      <formula>O$12="日"</formula>
    </cfRule>
    <cfRule type="expression" dxfId="499" priority="345">
      <formula>O$12="土"</formula>
    </cfRule>
  </conditionalFormatting>
  <conditionalFormatting sqref="O11:BF11 EC11:EF11">
    <cfRule type="expression" dxfId="498" priority="342">
      <formula>O$11=TODAY()</formula>
    </cfRule>
  </conditionalFormatting>
  <conditionalFormatting sqref="O103:BN116">
    <cfRule type="expression" dxfId="497" priority="339">
      <formula>O$9="祝"</formula>
    </cfRule>
    <cfRule type="expression" dxfId="496" priority="340">
      <formula>O$12="日"</formula>
    </cfRule>
    <cfRule type="expression" dxfId="495" priority="341">
      <formula>O$12="土"</formula>
    </cfRule>
  </conditionalFormatting>
  <conditionalFormatting sqref="BO117:DC118">
    <cfRule type="expression" dxfId="494" priority="336">
      <formula>BO$9="祝"</formula>
    </cfRule>
    <cfRule type="expression" dxfId="493" priority="337">
      <formula>BO$12="日"</formula>
    </cfRule>
    <cfRule type="expression" dxfId="492" priority="338">
      <formula>BO$12="土"</formula>
    </cfRule>
  </conditionalFormatting>
  <conditionalFormatting sqref="BO103:DC116">
    <cfRule type="expression" dxfId="491" priority="332">
      <formula>BO$9="祝"</formula>
    </cfRule>
    <cfRule type="expression" dxfId="490" priority="333">
      <formula>BO$12="日"</formula>
    </cfRule>
    <cfRule type="expression" dxfId="489" priority="334">
      <formula>BO$12="土"</formula>
    </cfRule>
  </conditionalFormatting>
  <conditionalFormatting sqref="BG11:DB12">
    <cfRule type="expression" dxfId="488" priority="329">
      <formula>BG$9="祝"</formula>
    </cfRule>
    <cfRule type="expression" dxfId="487" priority="330">
      <formula>BG$12="日"</formula>
    </cfRule>
    <cfRule type="expression" dxfId="486" priority="331">
      <formula>BG$12="土"</formula>
    </cfRule>
  </conditionalFormatting>
  <conditionalFormatting sqref="BG11:DB11">
    <cfRule type="expression" dxfId="485" priority="328">
      <formula>BG$11=TODAY()</formula>
    </cfRule>
  </conditionalFormatting>
  <conditionalFormatting sqref="O98:DC98">
    <cfRule type="expression" dxfId="484" priority="324">
      <formula>O$9="祝"</formula>
    </cfRule>
    <cfRule type="expression" dxfId="483" priority="325">
      <formula>O$12="日"</formula>
    </cfRule>
    <cfRule type="expression" dxfId="482" priority="326">
      <formula>O$12="土"</formula>
    </cfRule>
  </conditionalFormatting>
  <conditionalFormatting sqref="O99:AM99 AP99:DC99">
    <cfRule type="expression" dxfId="481" priority="317">
      <formula>O$9="祝"</formula>
    </cfRule>
    <cfRule type="expression" dxfId="480" priority="318">
      <formula>O$12="日"</formula>
    </cfRule>
    <cfRule type="expression" dxfId="479" priority="319">
      <formula>O$12="土"</formula>
    </cfRule>
  </conditionalFormatting>
  <conditionalFormatting sqref="O25:DC25">
    <cfRule type="expression" dxfId="478" priority="306">
      <formula>O$9="祝"</formula>
    </cfRule>
    <cfRule type="expression" dxfId="477" priority="307">
      <formula>O$12="日"</formula>
    </cfRule>
    <cfRule type="expression" dxfId="476" priority="308">
      <formula>O$12="土"</formula>
    </cfRule>
  </conditionalFormatting>
  <conditionalFormatting sqref="O93:DC93">
    <cfRule type="expression" dxfId="475" priority="302">
      <formula>O$9="祝"</formula>
    </cfRule>
    <cfRule type="expression" dxfId="474" priority="303">
      <formula>O$12="日"</formula>
    </cfRule>
    <cfRule type="expression" dxfId="473" priority="304">
      <formula>O$12="土"</formula>
    </cfRule>
  </conditionalFormatting>
  <conditionalFormatting sqref="O28:DC38">
    <cfRule type="expression" dxfId="472" priority="298">
      <formula>O$9="祝"</formula>
    </cfRule>
    <cfRule type="expression" dxfId="471" priority="299">
      <formula>O$12="日"</formula>
    </cfRule>
    <cfRule type="expression" dxfId="470" priority="300">
      <formula>O$12="土"</formula>
    </cfRule>
  </conditionalFormatting>
  <conditionalFormatting sqref="AO99">
    <cfRule type="expression" dxfId="469" priority="285">
      <formula>AO$9="祝"</formula>
    </cfRule>
    <cfRule type="expression" dxfId="468" priority="286">
      <formula>AO$12="日"</formula>
    </cfRule>
    <cfRule type="expression" dxfId="467" priority="287">
      <formula>AO$12="土"</formula>
    </cfRule>
  </conditionalFormatting>
  <conditionalFormatting sqref="O23:DC23">
    <cfRule type="expression" dxfId="466" priority="282">
      <formula>O$9="祝"</formula>
    </cfRule>
    <cfRule type="expression" dxfId="465" priority="283">
      <formula>O$12="日"</formula>
    </cfRule>
    <cfRule type="expression" dxfId="464" priority="284">
      <formula>O$12="土"</formula>
    </cfRule>
  </conditionalFormatting>
  <conditionalFormatting sqref="AN99">
    <cfRule type="expression" dxfId="463" priority="278">
      <formula>AN$9="祝"</formula>
    </cfRule>
    <cfRule type="expression" dxfId="462" priority="279">
      <formula>AN$12="日"</formula>
    </cfRule>
    <cfRule type="expression" dxfId="461" priority="280">
      <formula>AN$12="土"</formula>
    </cfRule>
  </conditionalFormatting>
  <conditionalFormatting sqref="O20:DC20">
    <cfRule type="expression" dxfId="460" priority="275">
      <formula>O$9="祝"</formula>
    </cfRule>
    <cfRule type="expression" dxfId="459" priority="276">
      <formula>O$12="日"</formula>
    </cfRule>
    <cfRule type="expression" dxfId="458" priority="277">
      <formula>O$12="土"</formula>
    </cfRule>
  </conditionalFormatting>
  <conditionalFormatting sqref="O24:DC24">
    <cfRule type="expression" dxfId="457" priority="271">
      <formula>O$9="祝"</formula>
    </cfRule>
    <cfRule type="expression" dxfId="456" priority="272">
      <formula>O$12="日"</formula>
    </cfRule>
    <cfRule type="expression" dxfId="455" priority="273">
      <formula>O$12="土"</formula>
    </cfRule>
  </conditionalFormatting>
  <conditionalFormatting sqref="O39:DC39">
    <cfRule type="expression" dxfId="454" priority="266">
      <formula>O$9="祝"</formula>
    </cfRule>
    <cfRule type="expression" dxfId="453" priority="267">
      <formula>O$12="日"</formula>
    </cfRule>
    <cfRule type="expression" dxfId="452" priority="268">
      <formula>O$12="土"</formula>
    </cfRule>
  </conditionalFormatting>
  <conditionalFormatting sqref="I98:M118 I13:M39 I93:I97 K93:M97 M13:M118">
    <cfRule type="expression" dxfId="451" priority="257">
      <formula>$J13="対応中"</formula>
    </cfRule>
    <cfRule type="expression" dxfId="450" priority="327">
      <formula>$J13="完了"</formula>
    </cfRule>
  </conditionalFormatting>
  <conditionalFormatting sqref="DD117:DF118 DD21:DF22 DD94:DF97 DD13:DF19 DD26:DF27 DD100:DF102">
    <cfRule type="expression" dxfId="449" priority="254">
      <formula>DD$9="祝"</formula>
    </cfRule>
    <cfRule type="expression" dxfId="448" priority="255">
      <formula>DD$12="日"</formula>
    </cfRule>
    <cfRule type="expression" dxfId="447" priority="256">
      <formula>DD$12="土"</formula>
    </cfRule>
  </conditionalFormatting>
  <conditionalFormatting sqref="DD103:DF116">
    <cfRule type="expression" dxfId="446" priority="251">
      <formula>DD$9="祝"</formula>
    </cfRule>
    <cfRule type="expression" dxfId="445" priority="252">
      <formula>DD$12="日"</formula>
    </cfRule>
    <cfRule type="expression" dxfId="444" priority="253">
      <formula>DD$12="土"</formula>
    </cfRule>
  </conditionalFormatting>
  <conditionalFormatting sqref="DD98:DF98">
    <cfRule type="expression" dxfId="443" priority="244">
      <formula>DD$9="祝"</formula>
    </cfRule>
    <cfRule type="expression" dxfId="442" priority="245">
      <formula>DD$12="日"</formula>
    </cfRule>
    <cfRule type="expression" dxfId="441" priority="246">
      <formula>DD$12="土"</formula>
    </cfRule>
  </conditionalFormatting>
  <conditionalFormatting sqref="DD99:DF99">
    <cfRule type="expression" dxfId="440" priority="241">
      <formula>DD$9="祝"</formula>
    </cfRule>
    <cfRule type="expression" dxfId="439" priority="242">
      <formula>DD$12="日"</formula>
    </cfRule>
    <cfRule type="expression" dxfId="438" priority="243">
      <formula>DD$12="土"</formula>
    </cfRule>
  </conditionalFormatting>
  <conditionalFormatting sqref="DD25:DF25">
    <cfRule type="expression" dxfId="437" priority="238">
      <formula>DD$9="祝"</formula>
    </cfRule>
    <cfRule type="expression" dxfId="436" priority="239">
      <formula>DD$12="日"</formula>
    </cfRule>
    <cfRule type="expression" dxfId="435" priority="240">
      <formula>DD$12="土"</formula>
    </cfRule>
  </conditionalFormatting>
  <conditionalFormatting sqref="DD93:DF93">
    <cfRule type="expression" dxfId="434" priority="235">
      <formula>DD$9="祝"</formula>
    </cfRule>
    <cfRule type="expression" dxfId="433" priority="236">
      <formula>DD$12="日"</formula>
    </cfRule>
    <cfRule type="expression" dxfId="432" priority="237">
      <formula>DD$12="土"</formula>
    </cfRule>
  </conditionalFormatting>
  <conditionalFormatting sqref="DD28:DF38">
    <cfRule type="expression" dxfId="431" priority="232">
      <formula>DD$9="祝"</formula>
    </cfRule>
    <cfRule type="expression" dxfId="430" priority="233">
      <formula>DD$12="日"</formula>
    </cfRule>
    <cfRule type="expression" dxfId="429" priority="234">
      <formula>DD$12="土"</formula>
    </cfRule>
  </conditionalFormatting>
  <conditionalFormatting sqref="DD23:DF23">
    <cfRule type="expression" dxfId="428" priority="229">
      <formula>DD$9="祝"</formula>
    </cfRule>
    <cfRule type="expression" dxfId="427" priority="230">
      <formula>DD$12="日"</formula>
    </cfRule>
    <cfRule type="expression" dxfId="426" priority="231">
      <formula>DD$12="土"</formula>
    </cfRule>
  </conditionalFormatting>
  <conditionalFormatting sqref="DD20:DF20">
    <cfRule type="expression" dxfId="425" priority="226">
      <formula>DD$9="祝"</formula>
    </cfRule>
    <cfRule type="expression" dxfId="424" priority="227">
      <formula>DD$12="日"</formula>
    </cfRule>
    <cfRule type="expression" dxfId="423" priority="228">
      <formula>DD$12="土"</formula>
    </cfRule>
  </conditionalFormatting>
  <conditionalFormatting sqref="DD24:DF24">
    <cfRule type="expression" dxfId="422" priority="223">
      <formula>DD$9="祝"</formula>
    </cfRule>
    <cfRule type="expression" dxfId="421" priority="224">
      <formula>DD$12="日"</formula>
    </cfRule>
    <cfRule type="expression" dxfId="420" priority="225">
      <formula>DD$12="土"</formula>
    </cfRule>
  </conditionalFormatting>
  <conditionalFormatting sqref="DD39:DF39">
    <cfRule type="expression" dxfId="419" priority="220">
      <formula>DD$9="祝"</formula>
    </cfRule>
    <cfRule type="expression" dxfId="418" priority="221">
      <formula>DD$12="日"</formula>
    </cfRule>
    <cfRule type="expression" dxfId="417" priority="222">
      <formula>DD$12="土"</formula>
    </cfRule>
  </conditionalFormatting>
  <conditionalFormatting sqref="DC11:DF12">
    <cfRule type="expression" dxfId="416" priority="217">
      <formula>DC$9="祝"</formula>
    </cfRule>
    <cfRule type="expression" dxfId="415" priority="218">
      <formula>DC$12="日"</formula>
    </cfRule>
    <cfRule type="expression" dxfId="414" priority="219">
      <formula>DC$12="土"</formula>
    </cfRule>
  </conditionalFormatting>
  <conditionalFormatting sqref="DC11:DF11">
    <cfRule type="expression" dxfId="413" priority="216">
      <formula>DC$11=TODAY()</formula>
    </cfRule>
  </conditionalFormatting>
  <conditionalFormatting sqref="DG117:EB118 DG21:EB22 DG94:EB97 DG13:EB19 DG26:EB27 DG100:EB102">
    <cfRule type="expression" dxfId="412" priority="213">
      <formula>DG$9="祝"</formula>
    </cfRule>
    <cfRule type="expression" dxfId="411" priority="214">
      <formula>DG$12="日"</formula>
    </cfRule>
    <cfRule type="expression" dxfId="410" priority="215">
      <formula>DG$12="土"</formula>
    </cfRule>
  </conditionalFormatting>
  <conditionalFormatting sqref="DG103:EB116">
    <cfRule type="expression" dxfId="409" priority="210">
      <formula>DG$9="祝"</formula>
    </cfRule>
    <cfRule type="expression" dxfId="408" priority="211">
      <formula>DG$12="日"</formula>
    </cfRule>
    <cfRule type="expression" dxfId="407" priority="212">
      <formula>DG$12="土"</formula>
    </cfRule>
  </conditionalFormatting>
  <conditionalFormatting sqref="DG98:EB98">
    <cfRule type="expression" dxfId="406" priority="207">
      <formula>DG$9="祝"</formula>
    </cfRule>
    <cfRule type="expression" dxfId="405" priority="208">
      <formula>DG$12="日"</formula>
    </cfRule>
    <cfRule type="expression" dxfId="404" priority="209">
      <formula>DG$12="土"</formula>
    </cfRule>
  </conditionalFormatting>
  <conditionalFormatting sqref="DG99:EB99">
    <cfRule type="expression" dxfId="403" priority="204">
      <formula>DG$9="祝"</formula>
    </cfRule>
    <cfRule type="expression" dxfId="402" priority="205">
      <formula>DG$12="日"</formula>
    </cfRule>
    <cfRule type="expression" dxfId="401" priority="206">
      <formula>DG$12="土"</formula>
    </cfRule>
  </conditionalFormatting>
  <conditionalFormatting sqref="DG25:EB25">
    <cfRule type="expression" dxfId="400" priority="201">
      <formula>DG$9="祝"</formula>
    </cfRule>
    <cfRule type="expression" dxfId="399" priority="202">
      <formula>DG$12="日"</formula>
    </cfRule>
    <cfRule type="expression" dxfId="398" priority="203">
      <formula>DG$12="土"</formula>
    </cfRule>
  </conditionalFormatting>
  <conditionalFormatting sqref="DG93:EB93">
    <cfRule type="expression" dxfId="397" priority="198">
      <formula>DG$9="祝"</formula>
    </cfRule>
    <cfRule type="expression" dxfId="396" priority="199">
      <formula>DG$12="日"</formula>
    </cfRule>
    <cfRule type="expression" dxfId="395" priority="200">
      <formula>DG$12="土"</formula>
    </cfRule>
  </conditionalFormatting>
  <conditionalFormatting sqref="DG28:EB38">
    <cfRule type="expression" dxfId="394" priority="195">
      <formula>DG$9="祝"</formula>
    </cfRule>
    <cfRule type="expression" dxfId="393" priority="196">
      <formula>DG$12="日"</formula>
    </cfRule>
    <cfRule type="expression" dxfId="392" priority="197">
      <formula>DG$12="土"</formula>
    </cfRule>
  </conditionalFormatting>
  <conditionalFormatting sqref="DG23:EB23">
    <cfRule type="expression" dxfId="391" priority="192">
      <formula>DG$9="祝"</formula>
    </cfRule>
    <cfRule type="expression" dxfId="390" priority="193">
      <formula>DG$12="日"</formula>
    </cfRule>
    <cfRule type="expression" dxfId="389" priority="194">
      <formula>DG$12="土"</formula>
    </cfRule>
  </conditionalFormatting>
  <conditionalFormatting sqref="DG20:EB20">
    <cfRule type="expression" dxfId="388" priority="189">
      <formula>DG$9="祝"</formula>
    </cfRule>
    <cfRule type="expression" dxfId="387" priority="190">
      <formula>DG$12="日"</formula>
    </cfRule>
    <cfRule type="expression" dxfId="386" priority="191">
      <formula>DG$12="土"</formula>
    </cfRule>
  </conditionalFormatting>
  <conditionalFormatting sqref="DG24:EB24">
    <cfRule type="expression" dxfId="385" priority="186">
      <formula>DG$9="祝"</formula>
    </cfRule>
    <cfRule type="expression" dxfId="384" priority="187">
      <formula>DG$12="日"</formula>
    </cfRule>
    <cfRule type="expression" dxfId="383" priority="188">
      <formula>DG$12="土"</formula>
    </cfRule>
  </conditionalFormatting>
  <conditionalFormatting sqref="DG39:EB39">
    <cfRule type="expression" dxfId="382" priority="183">
      <formula>DG$9="祝"</formula>
    </cfRule>
    <cfRule type="expression" dxfId="381" priority="184">
      <formula>DG$12="日"</formula>
    </cfRule>
    <cfRule type="expression" dxfId="380" priority="185">
      <formula>DG$12="土"</formula>
    </cfRule>
  </conditionalFormatting>
  <conditionalFormatting sqref="DG11:EB12">
    <cfRule type="expression" dxfId="379" priority="180">
      <formula>DG$9="祝"</formula>
    </cfRule>
    <cfRule type="expression" dxfId="378" priority="181">
      <formula>DG$12="日"</formula>
    </cfRule>
    <cfRule type="expression" dxfId="377" priority="182">
      <formula>DG$12="土"</formula>
    </cfRule>
  </conditionalFormatting>
  <conditionalFormatting sqref="DG11:EB11">
    <cfRule type="expression" dxfId="376" priority="179">
      <formula>DG$11=TODAY()</formula>
    </cfRule>
  </conditionalFormatting>
  <conditionalFormatting sqref="EG11:EG39 EG93:EG118">
    <cfRule type="expression" dxfId="375" priority="139">
      <formula>EG$9="祝"</formula>
    </cfRule>
    <cfRule type="expression" dxfId="374" priority="140">
      <formula>EG$12="日"</formula>
    </cfRule>
    <cfRule type="expression" dxfId="373" priority="141">
      <formula>EG$12="土"</formula>
    </cfRule>
  </conditionalFormatting>
  <conditionalFormatting sqref="EG11">
    <cfRule type="expression" dxfId="372" priority="138">
      <formula>EG$11=TODAY()</formula>
    </cfRule>
  </conditionalFormatting>
  <conditionalFormatting sqref="EH11:FI39 EH93:FI118">
    <cfRule type="expression" dxfId="371" priority="135">
      <formula>EH$9="祝"</formula>
    </cfRule>
    <cfRule type="expression" dxfId="370" priority="136">
      <formula>EH$12="日"</formula>
    </cfRule>
    <cfRule type="expression" dxfId="369" priority="137">
      <formula>EH$12="土"</formula>
    </cfRule>
  </conditionalFormatting>
  <conditionalFormatting sqref="EH11:FI11">
    <cfRule type="expression" dxfId="368" priority="134">
      <formula>EH$11=TODAY()</formula>
    </cfRule>
  </conditionalFormatting>
  <conditionalFormatting sqref="FJ11:FK39 FJ93:FK118 JS93:JS118 JS12:JS39">
    <cfRule type="expression" dxfId="367" priority="131">
      <formula>FJ$9="祝"</formula>
    </cfRule>
    <cfRule type="expression" dxfId="366" priority="132">
      <formula>FJ$12="日"</formula>
    </cfRule>
    <cfRule type="expression" dxfId="365" priority="133">
      <formula>FJ$12="土"</formula>
    </cfRule>
  </conditionalFormatting>
  <conditionalFormatting sqref="FJ11:FK11">
    <cfRule type="expression" dxfId="364" priority="130">
      <formula>FJ$11=TODAY()</formula>
    </cfRule>
  </conditionalFormatting>
  <conditionalFormatting sqref="EC40:EF42 EC92:EF92">
    <cfRule type="expression" dxfId="363" priority="127">
      <formula>EC$9="祝"</formula>
    </cfRule>
    <cfRule type="expression" dxfId="362" priority="128">
      <formula>EC$12="日"</formula>
    </cfRule>
    <cfRule type="expression" dxfId="361" priority="129">
      <formula>EC$12="土"</formula>
    </cfRule>
  </conditionalFormatting>
  <conditionalFormatting sqref="O40:DC42 O92:DC92">
    <cfRule type="expression" dxfId="360" priority="123">
      <formula>O$9="祝"</formula>
    </cfRule>
    <cfRule type="expression" dxfId="359" priority="124">
      <formula>O$12="日"</formula>
    </cfRule>
    <cfRule type="expression" dxfId="358" priority="125">
      <formula>O$12="土"</formula>
    </cfRule>
  </conditionalFormatting>
  <conditionalFormatting sqref="I40:I42 I92 K92:M92 K40:M42">
    <cfRule type="expression" dxfId="357" priority="122">
      <formula>$J40="対応中"</formula>
    </cfRule>
    <cfRule type="expression" dxfId="356" priority="126">
      <formula>$J40="完了"</formula>
    </cfRule>
  </conditionalFormatting>
  <conditionalFormatting sqref="DD40:DF42 DD92:DF92">
    <cfRule type="expression" dxfId="355" priority="119">
      <formula>DD$9="祝"</formula>
    </cfRule>
    <cfRule type="expression" dxfId="354" priority="120">
      <formula>DD$12="日"</formula>
    </cfRule>
    <cfRule type="expression" dxfId="353" priority="121">
      <formula>DD$12="土"</formula>
    </cfRule>
  </conditionalFormatting>
  <conditionalFormatting sqref="DG40:EB42 DG92:EB92">
    <cfRule type="expression" dxfId="352" priority="116">
      <formula>DG$9="祝"</formula>
    </cfRule>
    <cfRule type="expression" dxfId="351" priority="117">
      <formula>DG$12="日"</formula>
    </cfRule>
    <cfRule type="expression" dxfId="350" priority="118">
      <formula>DG$12="土"</formula>
    </cfRule>
  </conditionalFormatting>
  <conditionalFormatting sqref="EG40:EG42 EG92">
    <cfRule type="expression" dxfId="349" priority="113">
      <formula>EG$9="祝"</formula>
    </cfRule>
    <cfRule type="expression" dxfId="348" priority="114">
      <formula>EG$12="日"</formula>
    </cfRule>
    <cfRule type="expression" dxfId="347" priority="115">
      <formula>EG$12="土"</formula>
    </cfRule>
  </conditionalFormatting>
  <conditionalFormatting sqref="EH40:FI42 EH92:FI92">
    <cfRule type="expression" dxfId="346" priority="110">
      <formula>EH$9="祝"</formula>
    </cfRule>
    <cfRule type="expression" dxfId="345" priority="111">
      <formula>EH$12="日"</formula>
    </cfRule>
    <cfRule type="expression" dxfId="344" priority="112">
      <formula>EH$12="土"</formula>
    </cfRule>
  </conditionalFormatting>
  <conditionalFormatting sqref="FJ40:FK42 FJ92:FK92 JS92 JS40:JS42">
    <cfRule type="expression" dxfId="343" priority="107">
      <formula>FJ$9="祝"</formula>
    </cfRule>
    <cfRule type="expression" dxfId="342" priority="108">
      <formula>FJ$12="日"</formula>
    </cfRule>
    <cfRule type="expression" dxfId="341" priority="109">
      <formula>FJ$12="土"</formula>
    </cfRule>
  </conditionalFormatting>
  <conditionalFormatting sqref="EC43:EF44 EC89:EF91">
    <cfRule type="expression" dxfId="340" priority="104">
      <formula>EC$9="祝"</formula>
    </cfRule>
    <cfRule type="expression" dxfId="339" priority="105">
      <formula>EC$12="日"</formula>
    </cfRule>
    <cfRule type="expression" dxfId="338" priority="106">
      <formula>EC$12="土"</formula>
    </cfRule>
  </conditionalFormatting>
  <conditionalFormatting sqref="O43:DC44 O89:DC91">
    <cfRule type="expression" dxfId="337" priority="100">
      <formula>O$9="祝"</formula>
    </cfRule>
    <cfRule type="expression" dxfId="336" priority="101">
      <formula>O$12="日"</formula>
    </cfRule>
    <cfRule type="expression" dxfId="335" priority="102">
      <formula>O$12="土"</formula>
    </cfRule>
  </conditionalFormatting>
  <conditionalFormatting sqref="I43:I44 I89:I91 K89:M91 K44:M44 K43 M43">
    <cfRule type="expression" dxfId="334" priority="99">
      <formula>$J43="対応中"</formula>
    </cfRule>
    <cfRule type="expression" dxfId="333" priority="103">
      <formula>$J43="完了"</formula>
    </cfRule>
  </conditionalFormatting>
  <conditionalFormatting sqref="DD43:DF44 DD89:DF91">
    <cfRule type="expression" dxfId="332" priority="96">
      <formula>DD$9="祝"</formula>
    </cfRule>
    <cfRule type="expression" dxfId="331" priority="97">
      <formula>DD$12="日"</formula>
    </cfRule>
    <cfRule type="expression" dxfId="330" priority="98">
      <formula>DD$12="土"</formula>
    </cfRule>
  </conditionalFormatting>
  <conditionalFormatting sqref="DG43:EB44 DG89:EB91">
    <cfRule type="expression" dxfId="329" priority="93">
      <formula>DG$9="祝"</formula>
    </cfRule>
    <cfRule type="expression" dxfId="328" priority="94">
      <formula>DG$12="日"</formula>
    </cfRule>
    <cfRule type="expression" dxfId="327" priority="95">
      <formula>DG$12="土"</formula>
    </cfRule>
  </conditionalFormatting>
  <conditionalFormatting sqref="EG43:EG44 EG89:EG91">
    <cfRule type="expression" dxfId="326" priority="90">
      <formula>EG$9="祝"</formula>
    </cfRule>
    <cfRule type="expression" dxfId="325" priority="91">
      <formula>EG$12="日"</formula>
    </cfRule>
    <cfRule type="expression" dxfId="324" priority="92">
      <formula>EG$12="土"</formula>
    </cfRule>
  </conditionalFormatting>
  <conditionalFormatting sqref="EH89:FI91 EH43:FI44">
    <cfRule type="expression" dxfId="323" priority="87">
      <formula>EH$9="祝"</formula>
    </cfRule>
    <cfRule type="expression" dxfId="322" priority="88">
      <formula>EH$12="日"</formula>
    </cfRule>
    <cfRule type="expression" dxfId="321" priority="89">
      <formula>EH$12="土"</formula>
    </cfRule>
  </conditionalFormatting>
  <conditionalFormatting sqref="FJ43:FK44 FJ89:FK91 JS89:JS91 JS43:JS44">
    <cfRule type="expression" dxfId="320" priority="84">
      <formula>FJ$9="祝"</formula>
    </cfRule>
    <cfRule type="expression" dxfId="319" priority="85">
      <formula>FJ$12="日"</formula>
    </cfRule>
    <cfRule type="expression" dxfId="318" priority="86">
      <formula>FJ$12="土"</formula>
    </cfRule>
  </conditionalFormatting>
  <conditionalFormatting sqref="EC45:EF88">
    <cfRule type="expression" dxfId="317" priority="81">
      <formula>EC$9="祝"</formula>
    </cfRule>
    <cfRule type="expression" dxfId="316" priority="82">
      <formula>EC$12="日"</formula>
    </cfRule>
    <cfRule type="expression" dxfId="315" priority="83">
      <formula>EC$12="土"</formula>
    </cfRule>
  </conditionalFormatting>
  <conditionalFormatting sqref="O45:DC88">
    <cfRule type="expression" dxfId="314" priority="77">
      <formula>O$9="祝"</formula>
    </cfRule>
    <cfRule type="expression" dxfId="313" priority="78">
      <formula>O$12="日"</formula>
    </cfRule>
    <cfRule type="expression" dxfId="312" priority="79">
      <formula>O$12="土"</formula>
    </cfRule>
  </conditionalFormatting>
  <conditionalFormatting sqref="I45:I88 K45:M88">
    <cfRule type="expression" dxfId="311" priority="76">
      <formula>$J45="対応中"</formula>
    </cfRule>
    <cfRule type="expression" dxfId="310" priority="80">
      <formula>$J45="完了"</formula>
    </cfRule>
  </conditionalFormatting>
  <conditionalFormatting sqref="DD45:DF88">
    <cfRule type="expression" dxfId="309" priority="73">
      <formula>DD$9="祝"</formula>
    </cfRule>
    <cfRule type="expression" dxfId="308" priority="74">
      <formula>DD$12="日"</formula>
    </cfRule>
    <cfRule type="expression" dxfId="307" priority="75">
      <formula>DD$12="土"</formula>
    </cfRule>
  </conditionalFormatting>
  <conditionalFormatting sqref="DG45:EB88">
    <cfRule type="expression" dxfId="306" priority="70">
      <formula>DG$9="祝"</formula>
    </cfRule>
    <cfRule type="expression" dxfId="305" priority="71">
      <formula>DG$12="日"</formula>
    </cfRule>
    <cfRule type="expression" dxfId="304" priority="72">
      <formula>DG$12="土"</formula>
    </cfRule>
  </conditionalFormatting>
  <conditionalFormatting sqref="EG45:EG88">
    <cfRule type="expression" dxfId="303" priority="67">
      <formula>EG$9="祝"</formula>
    </cfRule>
    <cfRule type="expression" dxfId="302" priority="68">
      <formula>EG$12="日"</formula>
    </cfRule>
    <cfRule type="expression" dxfId="301" priority="69">
      <formula>EG$12="土"</formula>
    </cfRule>
  </conditionalFormatting>
  <conditionalFormatting sqref="EH45:FI88">
    <cfRule type="expression" dxfId="300" priority="64">
      <formula>EH$9="祝"</formula>
    </cfRule>
    <cfRule type="expression" dxfId="299" priority="65">
      <formula>EH$12="日"</formula>
    </cfRule>
    <cfRule type="expression" dxfId="298" priority="66">
      <formula>EH$12="土"</formula>
    </cfRule>
  </conditionalFormatting>
  <conditionalFormatting sqref="FJ45:FK88 JS45:JS88">
    <cfRule type="expression" dxfId="297" priority="61">
      <formula>FJ$9="祝"</formula>
    </cfRule>
    <cfRule type="expression" dxfId="296" priority="62">
      <formula>FJ$12="日"</formula>
    </cfRule>
    <cfRule type="expression" dxfId="295" priority="63">
      <formula>FJ$12="土"</formula>
    </cfRule>
  </conditionalFormatting>
  <conditionalFormatting sqref="J40:J97">
    <cfRule type="expression" dxfId="294" priority="59">
      <formula>$J40="対応中"</formula>
    </cfRule>
    <cfRule type="expression" dxfId="293" priority="60">
      <formula>$J40="完了"</formula>
    </cfRule>
  </conditionalFormatting>
  <conditionalFormatting sqref="FL12:HA39 FL93:HA118 IT93:IV118 IT12:IV39 FL11:GY11">
    <cfRule type="expression" dxfId="292" priority="56">
      <formula>FL$9="祝"</formula>
    </cfRule>
    <cfRule type="expression" dxfId="291" priority="57">
      <formula>FL$12="日"</formula>
    </cfRule>
    <cfRule type="expression" dxfId="290" priority="58">
      <formula>FL$12="土"</formula>
    </cfRule>
  </conditionalFormatting>
  <conditionalFormatting sqref="FL11:GY11">
    <cfRule type="expression" dxfId="289" priority="55">
      <formula>FL$11=TODAY()</formula>
    </cfRule>
  </conditionalFormatting>
  <conditionalFormatting sqref="FL40:HA42 FL92:HA92 IT92:IV92 IT40:IV42">
    <cfRule type="expression" dxfId="288" priority="52">
      <formula>FL$9="祝"</formula>
    </cfRule>
    <cfRule type="expression" dxfId="287" priority="53">
      <formula>FL$12="日"</formula>
    </cfRule>
    <cfRule type="expression" dxfId="286" priority="54">
      <formula>FL$12="土"</formula>
    </cfRule>
  </conditionalFormatting>
  <conditionalFormatting sqref="FL43:HA44 FL89:HA91 IT89:IV91 IT43:IV44">
    <cfRule type="expression" dxfId="285" priority="49">
      <formula>FL$9="祝"</formula>
    </cfRule>
    <cfRule type="expression" dxfId="284" priority="50">
      <formula>FL$12="日"</formula>
    </cfRule>
    <cfRule type="expression" dxfId="283" priority="51">
      <formula>FL$12="土"</formula>
    </cfRule>
  </conditionalFormatting>
  <conditionalFormatting sqref="IT45:IV88 FL45:HA88">
    <cfRule type="expression" dxfId="282" priority="46">
      <formula>FL$9="祝"</formula>
    </cfRule>
    <cfRule type="expression" dxfId="281" priority="47">
      <formula>FL$12="日"</formula>
    </cfRule>
    <cfRule type="expression" dxfId="280" priority="48">
      <formula>FL$12="土"</formula>
    </cfRule>
  </conditionalFormatting>
  <conditionalFormatting sqref="HB93:IS118 HB12:IS39">
    <cfRule type="expression" dxfId="279" priority="43">
      <formula>HB$9="祝"</formula>
    </cfRule>
    <cfRule type="expression" dxfId="278" priority="44">
      <formula>HB$12="日"</formula>
    </cfRule>
    <cfRule type="expression" dxfId="277" priority="45">
      <formula>HB$12="土"</formula>
    </cfRule>
  </conditionalFormatting>
  <conditionalFormatting sqref="HB92:IS92 HB40:IS42">
    <cfRule type="expression" dxfId="276" priority="39">
      <formula>HB$9="祝"</formula>
    </cfRule>
    <cfRule type="expression" dxfId="275" priority="40">
      <formula>HB$12="日"</formula>
    </cfRule>
    <cfRule type="expression" dxfId="274" priority="41">
      <formula>HB$12="土"</formula>
    </cfRule>
  </conditionalFormatting>
  <conditionalFormatting sqref="HB89:IS91 HB43:IS44">
    <cfRule type="expression" dxfId="273" priority="36">
      <formula>HB$9="祝"</formula>
    </cfRule>
    <cfRule type="expression" dxfId="272" priority="37">
      <formula>HB$12="日"</formula>
    </cfRule>
    <cfRule type="expression" dxfId="271" priority="38">
      <formula>HB$12="土"</formula>
    </cfRule>
  </conditionalFormatting>
  <conditionalFormatting sqref="HB45:IS88">
    <cfRule type="expression" dxfId="270" priority="33">
      <formula>HB$9="祝"</formula>
    </cfRule>
    <cfRule type="expression" dxfId="269" priority="34">
      <formula>HB$12="日"</formula>
    </cfRule>
    <cfRule type="expression" dxfId="268" priority="35">
      <formula>HB$12="土"</formula>
    </cfRule>
  </conditionalFormatting>
  <conditionalFormatting sqref="L43">
    <cfRule type="expression" dxfId="267" priority="31">
      <formula>$J43="対応中"</formula>
    </cfRule>
    <cfRule type="expression" dxfId="266" priority="32">
      <formula>$J43="完了"</formula>
    </cfRule>
  </conditionalFormatting>
  <conditionalFormatting sqref="IW93:IW118 IW12:IW39 JR12:JR39 JR93:JR118">
    <cfRule type="expression" dxfId="265" priority="28">
      <formula>IW$9="祝"</formula>
    </cfRule>
    <cfRule type="expression" dxfId="264" priority="29">
      <formula>IW$12="日"</formula>
    </cfRule>
    <cfRule type="expression" dxfId="263" priority="30">
      <formula>IW$12="土"</formula>
    </cfRule>
  </conditionalFormatting>
  <conditionalFormatting sqref="IW92 IW40:IW42 JR40:JR42 JR92">
    <cfRule type="expression" dxfId="262" priority="24">
      <formula>IW$9="祝"</formula>
    </cfRule>
    <cfRule type="expression" dxfId="261" priority="25">
      <formula>IW$12="日"</formula>
    </cfRule>
    <cfRule type="expression" dxfId="260" priority="26">
      <formula>IW$12="土"</formula>
    </cfRule>
  </conditionalFormatting>
  <conditionalFormatting sqref="IW89:IW91 IW43:IW44 JR43:JR44 JR89:JR91">
    <cfRule type="expression" dxfId="259" priority="21">
      <formula>IW$9="祝"</formula>
    </cfRule>
    <cfRule type="expression" dxfId="258" priority="22">
      <formula>IW$12="日"</formula>
    </cfRule>
    <cfRule type="expression" dxfId="257" priority="23">
      <formula>IW$12="土"</formula>
    </cfRule>
  </conditionalFormatting>
  <conditionalFormatting sqref="IW45:IW88 JR45:JR88">
    <cfRule type="expression" dxfId="256" priority="18">
      <formula>IW$9="祝"</formula>
    </cfRule>
    <cfRule type="expression" dxfId="255" priority="19">
      <formula>IW$12="日"</formula>
    </cfRule>
    <cfRule type="expression" dxfId="254" priority="20">
      <formula>IW$12="土"</formula>
    </cfRule>
  </conditionalFormatting>
  <conditionalFormatting sqref="IX12:JQ39 IX93:JQ118">
    <cfRule type="expression" dxfId="253" priority="15">
      <formula>IX$9="祝"</formula>
    </cfRule>
    <cfRule type="expression" dxfId="252" priority="16">
      <formula>IX$12="日"</formula>
    </cfRule>
    <cfRule type="expression" dxfId="251" priority="17">
      <formula>IX$12="土"</formula>
    </cfRule>
  </conditionalFormatting>
  <conditionalFormatting sqref="IX40:JQ42 IX92:JQ92">
    <cfRule type="expression" dxfId="250" priority="11">
      <formula>IX$9="祝"</formula>
    </cfRule>
    <cfRule type="expression" dxfId="249" priority="12">
      <formula>IX$12="日"</formula>
    </cfRule>
    <cfRule type="expression" dxfId="248" priority="13">
      <formula>IX$12="土"</formula>
    </cfRule>
  </conditionalFormatting>
  <conditionalFormatting sqref="IX43:JQ44 IX89:JQ91">
    <cfRule type="expression" dxfId="247" priority="8">
      <formula>IX$9="祝"</formula>
    </cfRule>
    <cfRule type="expression" dxfId="246" priority="9">
      <formula>IX$12="日"</formula>
    </cfRule>
    <cfRule type="expression" dxfId="245" priority="10">
      <formula>IX$12="土"</formula>
    </cfRule>
  </conditionalFormatting>
  <conditionalFormatting sqref="IX45:JQ88">
    <cfRule type="expression" dxfId="244" priority="5">
      <formula>IX$9="祝"</formula>
    </cfRule>
    <cfRule type="expression" dxfId="243" priority="6">
      <formula>IX$12="日"</formula>
    </cfRule>
    <cfRule type="expression" dxfId="242" priority="7">
      <formula>IX$12="土"</formula>
    </cfRule>
  </conditionalFormatting>
  <conditionalFormatting sqref="GZ11:JS11">
    <cfRule type="expression" dxfId="241" priority="2">
      <formula>GZ$9="祝"</formula>
    </cfRule>
    <cfRule type="expression" dxfId="240" priority="3">
      <formula>GZ$12="日"</formula>
    </cfRule>
    <cfRule type="expression" dxfId="239" priority="4">
      <formula>GZ$12="土"</formula>
    </cfRule>
  </conditionalFormatting>
  <conditionalFormatting sqref="GZ11:JS11">
    <cfRule type="expression" dxfId="238" priority="1">
      <formula>GZ$11=TODAY()</formula>
    </cfRule>
  </conditionalFormatting>
  <dataValidations count="1">
    <dataValidation type="list" allowBlank="1" showInputMessage="1" showErrorMessage="1" sqref="J98:J118">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9"/>
  <sheetViews>
    <sheetView topLeftCell="A16" zoomScale="115" zoomScaleNormal="115" workbookViewId="0">
      <selection activeCell="F28" sqref="F28"/>
    </sheetView>
  </sheetViews>
  <sheetFormatPr defaultRowHeight="13.5"/>
  <cols>
    <col min="1" max="1" width="9" style="136"/>
    <col min="2" max="2" width="40.125" customWidth="1"/>
    <col min="4" max="5" width="2.125" customWidth="1"/>
    <col min="6" max="8" width="12.75" style="15" customWidth="1"/>
    <col min="9" max="9" width="8.5" customWidth="1"/>
  </cols>
  <sheetData>
    <row r="2" spans="2:9" ht="14.25">
      <c r="B2" s="104" t="s">
        <v>532</v>
      </c>
      <c r="C2" s="18">
        <v>4</v>
      </c>
      <c r="F2" s="104" t="s">
        <v>536</v>
      </c>
      <c r="I2" s="15"/>
    </row>
    <row r="3" spans="2:9">
      <c r="B3" s="141"/>
      <c r="C3" s="142"/>
      <c r="F3" s="55">
        <f>F17+F31+F42+F46</f>
        <v>117.64999999999999</v>
      </c>
      <c r="I3" s="15"/>
    </row>
    <row r="4" spans="2:9" s="136" customFormat="1">
      <c r="B4" s="137"/>
      <c r="F4" s="90"/>
      <c r="G4" s="90"/>
      <c r="H4" s="90"/>
      <c r="I4" s="90"/>
    </row>
    <row r="5" spans="2:9">
      <c r="B5" s="96" t="s">
        <v>529</v>
      </c>
      <c r="F5" s="15" t="s">
        <v>30</v>
      </c>
      <c r="G5" s="15" t="s">
        <v>496</v>
      </c>
      <c r="H5" s="15" t="s">
        <v>490</v>
      </c>
    </row>
    <row r="6" spans="2:9" ht="14.25">
      <c r="B6" s="87" t="s">
        <v>477</v>
      </c>
      <c r="C6" s="88" t="s">
        <v>488</v>
      </c>
      <c r="F6" s="86">
        <f t="shared" ref="F6:F16" si="0">H6*$C$2</f>
        <v>0</v>
      </c>
      <c r="G6" s="86">
        <f>F6*1.5</f>
        <v>0</v>
      </c>
      <c r="H6" s="90">
        <v>0</v>
      </c>
    </row>
    <row r="7" spans="2:9" ht="14.25">
      <c r="B7" s="89" t="s">
        <v>478</v>
      </c>
      <c r="C7" s="88" t="s">
        <v>488</v>
      </c>
      <c r="F7" s="86">
        <f t="shared" si="0"/>
        <v>0</v>
      </c>
      <c r="G7" s="86">
        <f t="shared" ref="G7:G16" si="1">F7*1.5</f>
        <v>0</v>
      </c>
      <c r="H7" s="90">
        <v>0</v>
      </c>
    </row>
    <row r="8" spans="2:9" ht="14.25">
      <c r="B8" s="93" t="s">
        <v>479</v>
      </c>
      <c r="C8" t="s">
        <v>489</v>
      </c>
      <c r="F8" s="86">
        <f t="shared" si="0"/>
        <v>8</v>
      </c>
      <c r="G8" s="86">
        <f t="shared" si="1"/>
        <v>12</v>
      </c>
      <c r="H8" s="90">
        <v>2</v>
      </c>
      <c r="I8" t="s">
        <v>495</v>
      </c>
    </row>
    <row r="9" spans="2:9" ht="14.25">
      <c r="B9" s="93" t="s">
        <v>480</v>
      </c>
      <c r="C9" t="s">
        <v>489</v>
      </c>
      <c r="F9" s="86">
        <f t="shared" si="0"/>
        <v>6</v>
      </c>
      <c r="G9" s="86">
        <f t="shared" si="1"/>
        <v>9</v>
      </c>
      <c r="H9" s="90">
        <v>1.5</v>
      </c>
      <c r="I9" t="s">
        <v>494</v>
      </c>
    </row>
    <row r="10" spans="2:9" ht="14.25">
      <c r="B10" s="92" t="s">
        <v>481</v>
      </c>
      <c r="C10" t="s">
        <v>489</v>
      </c>
      <c r="F10" s="86">
        <f t="shared" si="0"/>
        <v>8</v>
      </c>
      <c r="G10" s="86">
        <f t="shared" si="1"/>
        <v>12</v>
      </c>
      <c r="H10" s="90">
        <v>2</v>
      </c>
      <c r="I10" t="s">
        <v>497</v>
      </c>
    </row>
    <row r="11" spans="2:9" ht="14.25">
      <c r="B11" s="92" t="s">
        <v>482</v>
      </c>
      <c r="C11" t="s">
        <v>489</v>
      </c>
      <c r="F11" s="86">
        <f t="shared" si="0"/>
        <v>2</v>
      </c>
      <c r="G11" s="86">
        <f t="shared" si="1"/>
        <v>3</v>
      </c>
      <c r="H11" s="90">
        <v>0.5</v>
      </c>
    </row>
    <row r="12" spans="2:9" ht="14.25">
      <c r="B12" s="92" t="s">
        <v>483</v>
      </c>
      <c r="C12" t="s">
        <v>489</v>
      </c>
      <c r="F12" s="86">
        <f t="shared" si="0"/>
        <v>2</v>
      </c>
      <c r="G12" s="86">
        <f t="shared" si="1"/>
        <v>3</v>
      </c>
      <c r="H12" s="90">
        <v>0.5</v>
      </c>
    </row>
    <row r="13" spans="2:9" ht="14.25">
      <c r="B13" s="91" t="s">
        <v>484</v>
      </c>
      <c r="C13" t="s">
        <v>489</v>
      </c>
      <c r="F13" s="86">
        <f t="shared" si="0"/>
        <v>4</v>
      </c>
      <c r="G13" s="86">
        <f t="shared" si="1"/>
        <v>6</v>
      </c>
      <c r="H13" s="90">
        <v>1</v>
      </c>
      <c r="I13" t="s">
        <v>492</v>
      </c>
    </row>
    <row r="14" spans="2:9" ht="14.25">
      <c r="B14" s="91" t="s">
        <v>485</v>
      </c>
      <c r="C14" t="s">
        <v>489</v>
      </c>
      <c r="F14" s="86">
        <f t="shared" si="0"/>
        <v>12</v>
      </c>
      <c r="G14" s="86">
        <f t="shared" si="1"/>
        <v>18</v>
      </c>
      <c r="H14" s="90">
        <v>3</v>
      </c>
      <c r="I14" t="s">
        <v>493</v>
      </c>
    </row>
    <row r="15" spans="2:9" ht="14.25">
      <c r="B15" s="93" t="s">
        <v>486</v>
      </c>
      <c r="C15" t="s">
        <v>489</v>
      </c>
      <c r="F15" s="86">
        <f t="shared" si="0"/>
        <v>6</v>
      </c>
      <c r="G15" s="86">
        <f t="shared" si="1"/>
        <v>9</v>
      </c>
      <c r="H15" s="90">
        <v>1.5</v>
      </c>
      <c r="I15" t="s">
        <v>491</v>
      </c>
    </row>
    <row r="16" spans="2:9" ht="14.25">
      <c r="B16" s="93" t="s">
        <v>487</v>
      </c>
      <c r="C16" t="s">
        <v>489</v>
      </c>
      <c r="F16" s="86">
        <f t="shared" si="0"/>
        <v>4</v>
      </c>
      <c r="G16" s="86">
        <f t="shared" si="1"/>
        <v>6</v>
      </c>
      <c r="H16" s="90">
        <v>1</v>
      </c>
    </row>
    <row r="17" spans="2:9" s="136" customFormat="1">
      <c r="B17" s="137"/>
      <c r="F17" s="140">
        <f>SUM(G5:G16)</f>
        <v>78</v>
      </c>
      <c r="G17" s="104" t="s">
        <v>533</v>
      </c>
      <c r="I17" s="90"/>
    </row>
    <row r="18" spans="2:9" s="136" customFormat="1">
      <c r="B18" s="137"/>
      <c r="F18" s="56">
        <f>F17/6</f>
        <v>13</v>
      </c>
      <c r="G18" s="104" t="s">
        <v>498</v>
      </c>
      <c r="I18" s="90"/>
    </row>
    <row r="19" spans="2:9">
      <c r="I19" s="15"/>
    </row>
    <row r="20" spans="2:9">
      <c r="B20" s="96" t="s">
        <v>530</v>
      </c>
      <c r="F20" s="15" t="s">
        <v>30</v>
      </c>
      <c r="G20" s="15" t="s">
        <v>496</v>
      </c>
      <c r="I20" s="15"/>
    </row>
    <row r="21" spans="2:9">
      <c r="B21" s="94" t="s">
        <v>506</v>
      </c>
      <c r="F21" s="90">
        <v>3</v>
      </c>
      <c r="G21" s="86">
        <f>F21*1.3</f>
        <v>3.9000000000000004</v>
      </c>
      <c r="H21" s="90"/>
    </row>
    <row r="22" spans="2:9">
      <c r="B22" s="94" t="s">
        <v>507</v>
      </c>
      <c r="F22" s="90">
        <v>3</v>
      </c>
      <c r="G22" s="86">
        <f t="shared" ref="G22:G30" si="2">F22*1.3</f>
        <v>3.9000000000000004</v>
      </c>
      <c r="H22" s="90"/>
    </row>
    <row r="23" spans="2:9">
      <c r="B23" s="94" t="s">
        <v>508</v>
      </c>
      <c r="F23" s="90"/>
      <c r="G23" s="86">
        <f t="shared" si="2"/>
        <v>0</v>
      </c>
      <c r="H23" s="90"/>
    </row>
    <row r="24" spans="2:9">
      <c r="B24" s="94" t="s">
        <v>509</v>
      </c>
      <c r="F24" s="90">
        <v>1</v>
      </c>
      <c r="G24" s="86">
        <f t="shared" si="2"/>
        <v>1.3</v>
      </c>
      <c r="H24" s="90"/>
    </row>
    <row r="25" spans="2:9">
      <c r="B25" s="94" t="s">
        <v>510</v>
      </c>
      <c r="F25" s="90"/>
      <c r="G25" s="86">
        <f t="shared" si="2"/>
        <v>0</v>
      </c>
      <c r="H25" s="90"/>
    </row>
    <row r="26" spans="2:9">
      <c r="B26" s="94" t="s">
        <v>511</v>
      </c>
      <c r="F26" s="90"/>
      <c r="G26" s="86">
        <f t="shared" si="2"/>
        <v>0</v>
      </c>
      <c r="H26" s="90"/>
    </row>
    <row r="27" spans="2:9">
      <c r="B27" s="94" t="s">
        <v>512</v>
      </c>
      <c r="F27" s="90">
        <v>3</v>
      </c>
      <c r="G27" s="86">
        <f t="shared" si="2"/>
        <v>3.9000000000000004</v>
      </c>
      <c r="H27" s="90"/>
    </row>
    <row r="28" spans="2:9">
      <c r="B28" s="94" t="s">
        <v>513</v>
      </c>
      <c r="F28" s="90"/>
      <c r="G28" s="86">
        <f t="shared" si="2"/>
        <v>0</v>
      </c>
      <c r="H28" s="90"/>
    </row>
    <row r="29" spans="2:9">
      <c r="B29" s="94" t="s">
        <v>514</v>
      </c>
      <c r="F29" s="90">
        <v>0.5</v>
      </c>
      <c r="G29" s="86">
        <f t="shared" si="2"/>
        <v>0.65</v>
      </c>
      <c r="H29" s="90"/>
    </row>
    <row r="30" spans="2:9">
      <c r="B30" s="94" t="s">
        <v>515</v>
      </c>
      <c r="F30" s="90">
        <v>2</v>
      </c>
      <c r="G30" s="86">
        <f t="shared" si="2"/>
        <v>2.6</v>
      </c>
      <c r="H30" s="90"/>
    </row>
    <row r="31" spans="2:9" s="136" customFormat="1">
      <c r="B31" s="137"/>
      <c r="F31" s="140">
        <f>SUM(G21:G30)</f>
        <v>16.250000000000004</v>
      </c>
      <c r="G31" s="104" t="s">
        <v>533</v>
      </c>
      <c r="I31" s="90"/>
    </row>
    <row r="32" spans="2:9" s="136" customFormat="1">
      <c r="B32" s="137"/>
      <c r="F32" s="55">
        <f>F31/6</f>
        <v>2.7083333333333339</v>
      </c>
      <c r="G32" s="104" t="s">
        <v>498</v>
      </c>
      <c r="I32" s="90"/>
    </row>
    <row r="33" spans="2:9" s="136" customFormat="1">
      <c r="B33" s="137"/>
      <c r="F33" s="90"/>
      <c r="G33" s="135"/>
      <c r="I33" s="90"/>
    </row>
    <row r="34" spans="2:9">
      <c r="B34" s="96" t="s">
        <v>531</v>
      </c>
      <c r="F34" s="15" t="s">
        <v>30</v>
      </c>
      <c r="G34" s="15" t="s">
        <v>496</v>
      </c>
      <c r="H34" s="90"/>
    </row>
    <row r="35" spans="2:9">
      <c r="B35" s="95" t="s">
        <v>516</v>
      </c>
      <c r="F35" s="90">
        <v>6</v>
      </c>
      <c r="G35" s="86">
        <f>F35*1.3</f>
        <v>7.8000000000000007</v>
      </c>
      <c r="H35" s="90"/>
    </row>
    <row r="36" spans="2:9">
      <c r="B36" s="95" t="s">
        <v>517</v>
      </c>
      <c r="F36" s="90"/>
      <c r="G36" s="86">
        <f t="shared" ref="G36:G40" si="3">F36*1.3</f>
        <v>0</v>
      </c>
      <c r="H36" s="90"/>
    </row>
    <row r="37" spans="2:9">
      <c r="B37" s="95" t="s">
        <v>518</v>
      </c>
      <c r="F37" s="90">
        <v>4</v>
      </c>
      <c r="G37" s="86">
        <f t="shared" si="3"/>
        <v>5.2</v>
      </c>
      <c r="H37" s="90"/>
    </row>
    <row r="38" spans="2:9">
      <c r="B38" s="95" t="s">
        <v>519</v>
      </c>
      <c r="F38" s="90"/>
      <c r="G38" s="86">
        <f t="shared" si="3"/>
        <v>0</v>
      </c>
      <c r="H38" s="90"/>
    </row>
    <row r="39" spans="2:9">
      <c r="B39" s="95" t="s">
        <v>520</v>
      </c>
      <c r="F39" s="90">
        <v>6</v>
      </c>
      <c r="G39" s="86">
        <f t="shared" si="3"/>
        <v>7.8000000000000007</v>
      </c>
      <c r="H39" s="90"/>
    </row>
    <row r="40" spans="2:9">
      <c r="B40" s="95" t="s">
        <v>521</v>
      </c>
      <c r="F40" s="90"/>
      <c r="G40" s="86">
        <f t="shared" si="3"/>
        <v>0</v>
      </c>
      <c r="H40" s="90"/>
    </row>
    <row r="41" spans="2:9">
      <c r="B41" s="95" t="s">
        <v>330</v>
      </c>
      <c r="F41" s="90"/>
      <c r="H41" s="90"/>
    </row>
    <row r="42" spans="2:9" s="136" customFormat="1">
      <c r="B42" s="137"/>
      <c r="F42" s="140">
        <f>SUM(G35:G41)</f>
        <v>20.8</v>
      </c>
      <c r="G42" s="104" t="s">
        <v>533</v>
      </c>
      <c r="I42" s="90"/>
    </row>
    <row r="43" spans="2:9" s="136" customFormat="1">
      <c r="B43" s="137"/>
      <c r="F43" s="55">
        <f>F42/6</f>
        <v>3.4666666666666668</v>
      </c>
      <c r="G43" s="104" t="s">
        <v>498</v>
      </c>
      <c r="I43" s="90"/>
    </row>
    <row r="44" spans="2:9">
      <c r="B44" s="96" t="s">
        <v>534</v>
      </c>
      <c r="F44" s="90"/>
      <c r="H44" s="90"/>
    </row>
    <row r="45" spans="2:9">
      <c r="B45" s="95" t="s">
        <v>522</v>
      </c>
      <c r="F45" s="90">
        <v>2</v>
      </c>
      <c r="G45" s="86">
        <f>F45*1.3</f>
        <v>2.6</v>
      </c>
      <c r="H45" s="90"/>
    </row>
    <row r="46" spans="2:9" s="136" customFormat="1">
      <c r="B46" s="137"/>
      <c r="F46" s="140">
        <f>SUM(G45)</f>
        <v>2.6</v>
      </c>
      <c r="G46" s="104" t="s">
        <v>533</v>
      </c>
      <c r="I46" s="90"/>
    </row>
    <row r="47" spans="2:9" s="136" customFormat="1">
      <c r="B47" s="137"/>
      <c r="F47" s="55">
        <f>F46/6</f>
        <v>0.43333333333333335</v>
      </c>
      <c r="G47" s="104" t="s">
        <v>498</v>
      </c>
      <c r="I47" s="90"/>
    </row>
    <row r="48" spans="2:9">
      <c r="F48" s="90"/>
      <c r="H48" s="90"/>
    </row>
    <row r="49" spans="6:8">
      <c r="F49" s="90"/>
      <c r="H49" s="90"/>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showGridLines="0" zoomScale="115" zoomScaleNormal="115" workbookViewId="0">
      <selection sqref="A1:M23"/>
    </sheetView>
  </sheetViews>
  <sheetFormatPr defaultRowHeight="13.5"/>
  <cols>
    <col min="1" max="1" width="6" customWidth="1"/>
    <col min="2" max="2" width="15.5" bestFit="1" customWidth="1"/>
    <col min="3" max="8" width="12.875" customWidth="1"/>
    <col min="9" max="9" width="25" style="16" bestFit="1" customWidth="1"/>
    <col min="10" max="10" width="4.5" bestFit="1" customWidth="1"/>
    <col min="11" max="11" width="8.125" style="15" bestFit="1" customWidth="1"/>
  </cols>
  <sheetData>
    <row r="2" spans="2:12">
      <c r="B2" s="138" t="s">
        <v>535</v>
      </c>
      <c r="C2" s="139">
        <v>6</v>
      </c>
    </row>
    <row r="3" spans="2:12">
      <c r="B3" s="96" t="s">
        <v>528</v>
      </c>
      <c r="C3" s="97"/>
      <c r="D3" s="97"/>
      <c r="E3" s="97"/>
      <c r="F3" s="97"/>
      <c r="G3" s="97"/>
      <c r="H3" s="97"/>
      <c r="K3" s="104" t="s">
        <v>501</v>
      </c>
      <c r="L3" s="96"/>
    </row>
    <row r="4" spans="2:12">
      <c r="B4" s="105">
        <v>43465</v>
      </c>
      <c r="C4" s="106">
        <v>43466</v>
      </c>
      <c r="D4" s="106">
        <f>C4+1</f>
        <v>43467</v>
      </c>
      <c r="E4" s="106">
        <f t="shared" ref="E4:H4" si="0">D4+1</f>
        <v>43468</v>
      </c>
      <c r="F4" s="106">
        <f t="shared" si="0"/>
        <v>43469</v>
      </c>
      <c r="G4" s="107">
        <f t="shared" si="0"/>
        <v>43470</v>
      </c>
      <c r="H4" s="108">
        <f t="shared" si="0"/>
        <v>43471</v>
      </c>
      <c r="I4" s="109"/>
      <c r="J4" s="110">
        <v>4</v>
      </c>
      <c r="K4" s="111">
        <f>J4*$C$2</f>
        <v>24</v>
      </c>
      <c r="L4" s="112" t="s">
        <v>503</v>
      </c>
    </row>
    <row r="5" spans="2:12">
      <c r="B5" s="113">
        <f>B4+7</f>
        <v>43472</v>
      </c>
      <c r="C5" s="114">
        <f t="shared" ref="C5:C17" si="1">B5+1</f>
        <v>43473</v>
      </c>
      <c r="D5" s="114">
        <f>C5+1</f>
        <v>43474</v>
      </c>
      <c r="E5" s="114">
        <f t="shared" ref="E5:H5" si="2">D5+1</f>
        <v>43475</v>
      </c>
      <c r="F5" s="114">
        <f t="shared" si="2"/>
        <v>43476</v>
      </c>
      <c r="G5" s="115">
        <f t="shared" si="2"/>
        <v>43477</v>
      </c>
      <c r="H5" s="116">
        <f t="shared" si="2"/>
        <v>43478</v>
      </c>
      <c r="I5" s="117"/>
      <c r="J5" s="118">
        <v>1</v>
      </c>
      <c r="K5" s="111">
        <f t="shared" ref="K5:K16" si="3">J5*$C$2</f>
        <v>6</v>
      </c>
      <c r="L5" s="119" t="s">
        <v>503</v>
      </c>
    </row>
    <row r="6" spans="2:12">
      <c r="B6" s="120">
        <f t="shared" ref="B6:B17" si="4">B5+7</f>
        <v>43479</v>
      </c>
      <c r="C6" s="114">
        <f t="shared" si="1"/>
        <v>43480</v>
      </c>
      <c r="D6" s="114">
        <f t="shared" ref="D6:H6" si="5">C6+1</f>
        <v>43481</v>
      </c>
      <c r="E6" s="114">
        <f t="shared" si="5"/>
        <v>43482</v>
      </c>
      <c r="F6" s="114">
        <f t="shared" si="5"/>
        <v>43483</v>
      </c>
      <c r="G6" s="115">
        <f t="shared" si="5"/>
        <v>43484</v>
      </c>
      <c r="H6" s="116">
        <f t="shared" si="5"/>
        <v>43485</v>
      </c>
      <c r="I6" s="121"/>
      <c r="J6" s="118">
        <v>2</v>
      </c>
      <c r="K6" s="111">
        <f t="shared" si="3"/>
        <v>12</v>
      </c>
      <c r="L6" s="119" t="s">
        <v>502</v>
      </c>
    </row>
    <row r="7" spans="2:12">
      <c r="B7" s="113">
        <f t="shared" si="4"/>
        <v>43486</v>
      </c>
      <c r="C7" s="114">
        <f t="shared" si="1"/>
        <v>43487</v>
      </c>
      <c r="D7" s="114">
        <f t="shared" ref="D7:H7" si="6">C7+1</f>
        <v>43488</v>
      </c>
      <c r="E7" s="114">
        <f t="shared" si="6"/>
        <v>43489</v>
      </c>
      <c r="F7" s="114">
        <f t="shared" si="6"/>
        <v>43490</v>
      </c>
      <c r="G7" s="115">
        <f t="shared" si="6"/>
        <v>43491</v>
      </c>
      <c r="H7" s="116">
        <f t="shared" si="6"/>
        <v>43492</v>
      </c>
      <c r="I7" s="121"/>
      <c r="J7" s="118">
        <v>1</v>
      </c>
      <c r="K7" s="111">
        <f t="shared" si="3"/>
        <v>6</v>
      </c>
      <c r="L7" s="122" t="s">
        <v>503</v>
      </c>
    </row>
    <row r="8" spans="2:12">
      <c r="B8" s="113">
        <f t="shared" si="4"/>
        <v>43493</v>
      </c>
      <c r="C8" s="114">
        <f t="shared" si="1"/>
        <v>43494</v>
      </c>
      <c r="D8" s="114">
        <f t="shared" ref="D8:H8" si="7">C8+1</f>
        <v>43495</v>
      </c>
      <c r="E8" s="114">
        <f t="shared" si="7"/>
        <v>43496</v>
      </c>
      <c r="F8" s="114">
        <f t="shared" si="7"/>
        <v>43497</v>
      </c>
      <c r="G8" s="115">
        <f t="shared" si="7"/>
        <v>43498</v>
      </c>
      <c r="H8" s="116">
        <f t="shared" si="7"/>
        <v>43499</v>
      </c>
      <c r="I8" s="121"/>
      <c r="J8" s="118">
        <v>1</v>
      </c>
      <c r="K8" s="111">
        <f t="shared" si="3"/>
        <v>6</v>
      </c>
      <c r="L8" s="122" t="s">
        <v>503</v>
      </c>
    </row>
    <row r="9" spans="2:12">
      <c r="B9" s="113">
        <f t="shared" si="4"/>
        <v>43500</v>
      </c>
      <c r="C9" s="114">
        <f t="shared" si="1"/>
        <v>43501</v>
      </c>
      <c r="D9" s="114">
        <f t="shared" ref="D9:H9" si="8">C9+1</f>
        <v>43502</v>
      </c>
      <c r="E9" s="114">
        <f t="shared" si="8"/>
        <v>43503</v>
      </c>
      <c r="F9" s="114">
        <f t="shared" si="8"/>
        <v>43504</v>
      </c>
      <c r="G9" s="115">
        <f t="shared" si="8"/>
        <v>43505</v>
      </c>
      <c r="H9" s="116">
        <f t="shared" si="8"/>
        <v>43506</v>
      </c>
      <c r="I9" s="121"/>
      <c r="J9" s="118">
        <v>1</v>
      </c>
      <c r="K9" s="111">
        <f t="shared" si="3"/>
        <v>6</v>
      </c>
      <c r="L9" s="122" t="s">
        <v>503</v>
      </c>
    </row>
    <row r="10" spans="2:12">
      <c r="B10" s="120">
        <f t="shared" si="4"/>
        <v>43507</v>
      </c>
      <c r="C10" s="114">
        <f t="shared" si="1"/>
        <v>43508</v>
      </c>
      <c r="D10" s="114">
        <f t="shared" ref="D10:H10" si="9">C10+1</f>
        <v>43509</v>
      </c>
      <c r="E10" s="114">
        <f t="shared" si="9"/>
        <v>43510</v>
      </c>
      <c r="F10" s="114">
        <f t="shared" si="9"/>
        <v>43511</v>
      </c>
      <c r="G10" s="115">
        <f t="shared" si="9"/>
        <v>43512</v>
      </c>
      <c r="H10" s="116">
        <f t="shared" si="9"/>
        <v>43513</v>
      </c>
      <c r="I10" s="121"/>
      <c r="J10" s="118">
        <v>2</v>
      </c>
      <c r="K10" s="111">
        <f t="shared" si="3"/>
        <v>12</v>
      </c>
      <c r="L10" s="122" t="s">
        <v>504</v>
      </c>
    </row>
    <row r="11" spans="2:12" ht="27">
      <c r="B11" s="113">
        <f t="shared" si="4"/>
        <v>43514</v>
      </c>
      <c r="C11" s="114">
        <f t="shared" si="1"/>
        <v>43515</v>
      </c>
      <c r="D11" s="114">
        <f t="shared" ref="D11:H11" si="10">C11+1</f>
        <v>43516</v>
      </c>
      <c r="E11" s="114">
        <f t="shared" si="10"/>
        <v>43517</v>
      </c>
      <c r="F11" s="114">
        <f t="shared" si="10"/>
        <v>43518</v>
      </c>
      <c r="G11" s="115">
        <f t="shared" si="10"/>
        <v>43519</v>
      </c>
      <c r="H11" s="116">
        <f t="shared" si="10"/>
        <v>43520</v>
      </c>
      <c r="I11" s="121" t="s">
        <v>525</v>
      </c>
      <c r="J11" s="118">
        <v>1</v>
      </c>
      <c r="K11" s="111">
        <f t="shared" si="3"/>
        <v>6</v>
      </c>
      <c r="L11" s="122" t="s">
        <v>505</v>
      </c>
    </row>
    <row r="12" spans="2:12">
      <c r="B12" s="113">
        <f t="shared" si="4"/>
        <v>43521</v>
      </c>
      <c r="C12" s="114">
        <f t="shared" si="1"/>
        <v>43522</v>
      </c>
      <c r="D12" s="114">
        <f t="shared" ref="D12:H12" si="11">C12+1</f>
        <v>43523</v>
      </c>
      <c r="E12" s="114">
        <f t="shared" si="11"/>
        <v>43524</v>
      </c>
      <c r="F12" s="114">
        <f t="shared" si="11"/>
        <v>43525</v>
      </c>
      <c r="G12" s="115">
        <f t="shared" si="11"/>
        <v>43526</v>
      </c>
      <c r="H12" s="116">
        <f t="shared" si="11"/>
        <v>43527</v>
      </c>
      <c r="I12" s="121"/>
      <c r="J12" s="118">
        <v>1</v>
      </c>
      <c r="K12" s="111">
        <f t="shared" si="3"/>
        <v>6</v>
      </c>
      <c r="L12" s="123" t="s">
        <v>503</v>
      </c>
    </row>
    <row r="13" spans="2:12">
      <c r="B13" s="113">
        <f t="shared" si="4"/>
        <v>43528</v>
      </c>
      <c r="C13" s="114">
        <f t="shared" si="1"/>
        <v>43529</v>
      </c>
      <c r="D13" s="114">
        <f t="shared" ref="D13:H13" si="12">C13+1</f>
        <v>43530</v>
      </c>
      <c r="E13" s="114">
        <f t="shared" si="12"/>
        <v>43531</v>
      </c>
      <c r="F13" s="114">
        <f t="shared" si="12"/>
        <v>43532</v>
      </c>
      <c r="G13" s="115">
        <f t="shared" si="12"/>
        <v>43533</v>
      </c>
      <c r="H13" s="116">
        <f t="shared" si="12"/>
        <v>43534</v>
      </c>
      <c r="I13" s="121"/>
      <c r="J13" s="118">
        <v>1</v>
      </c>
      <c r="K13" s="111">
        <f t="shared" si="3"/>
        <v>6</v>
      </c>
      <c r="L13" s="123" t="s">
        <v>503</v>
      </c>
    </row>
    <row r="14" spans="2:12" ht="27">
      <c r="B14" s="113">
        <f t="shared" si="4"/>
        <v>43535</v>
      </c>
      <c r="C14" s="114">
        <f t="shared" si="1"/>
        <v>43536</v>
      </c>
      <c r="D14" s="114">
        <f t="shared" ref="D14:H14" si="13">C14+1</f>
        <v>43537</v>
      </c>
      <c r="E14" s="114">
        <f t="shared" si="13"/>
        <v>43538</v>
      </c>
      <c r="F14" s="114">
        <f t="shared" si="13"/>
        <v>43539</v>
      </c>
      <c r="G14" s="115">
        <f t="shared" si="13"/>
        <v>43540</v>
      </c>
      <c r="H14" s="116">
        <f t="shared" si="13"/>
        <v>43541</v>
      </c>
      <c r="I14" s="121" t="s">
        <v>526</v>
      </c>
      <c r="J14" s="118">
        <v>1</v>
      </c>
      <c r="K14" s="111">
        <f t="shared" si="3"/>
        <v>6</v>
      </c>
      <c r="L14" s="123" t="s">
        <v>523</v>
      </c>
    </row>
    <row r="15" spans="2:12">
      <c r="B15" s="113">
        <f t="shared" si="4"/>
        <v>43542</v>
      </c>
      <c r="C15" s="114">
        <f t="shared" si="1"/>
        <v>43543</v>
      </c>
      <c r="D15" s="114">
        <f t="shared" ref="D15:H15" si="14">C15+1</f>
        <v>43544</v>
      </c>
      <c r="E15" s="124">
        <f t="shared" si="14"/>
        <v>43545</v>
      </c>
      <c r="F15" s="125">
        <f t="shared" si="14"/>
        <v>43546</v>
      </c>
      <c r="G15" s="124">
        <f t="shared" si="14"/>
        <v>43547</v>
      </c>
      <c r="H15" s="126">
        <f t="shared" si="14"/>
        <v>43548</v>
      </c>
      <c r="I15" s="121"/>
      <c r="J15" s="118">
        <v>3</v>
      </c>
      <c r="K15" s="111">
        <f t="shared" si="3"/>
        <v>18</v>
      </c>
      <c r="L15" s="127" t="s">
        <v>503</v>
      </c>
    </row>
    <row r="16" spans="2:12" ht="40.5">
      <c r="B16" s="128">
        <f t="shared" si="4"/>
        <v>43549</v>
      </c>
      <c r="C16" s="129">
        <f t="shared" si="1"/>
        <v>43550</v>
      </c>
      <c r="D16" s="129">
        <f t="shared" ref="D16:H16" si="15">C16+1</f>
        <v>43551</v>
      </c>
      <c r="E16" s="129">
        <f t="shared" si="15"/>
        <v>43552</v>
      </c>
      <c r="F16" s="129">
        <f t="shared" si="15"/>
        <v>43553</v>
      </c>
      <c r="G16" s="130">
        <f t="shared" si="15"/>
        <v>43554</v>
      </c>
      <c r="H16" s="131">
        <f t="shared" si="15"/>
        <v>43555</v>
      </c>
      <c r="I16" s="132" t="s">
        <v>527</v>
      </c>
      <c r="J16" s="133">
        <v>1</v>
      </c>
      <c r="K16" s="143">
        <f t="shared" si="3"/>
        <v>6</v>
      </c>
      <c r="L16" s="134" t="s">
        <v>524</v>
      </c>
    </row>
    <row r="17" spans="2:11">
      <c r="B17" s="98">
        <f t="shared" si="4"/>
        <v>43556</v>
      </c>
      <c r="C17" s="99">
        <f t="shared" si="1"/>
        <v>43557</v>
      </c>
      <c r="D17" s="99">
        <f t="shared" ref="D17:H17" si="16">C17+1</f>
        <v>43558</v>
      </c>
      <c r="E17" s="99">
        <f t="shared" si="16"/>
        <v>43559</v>
      </c>
      <c r="F17" s="99">
        <f t="shared" si="16"/>
        <v>43560</v>
      </c>
      <c r="G17" s="99">
        <f t="shared" si="16"/>
        <v>43561</v>
      </c>
      <c r="H17" s="100">
        <f t="shared" si="16"/>
        <v>43562</v>
      </c>
      <c r="I17" s="104" t="s">
        <v>536</v>
      </c>
      <c r="J17" s="18"/>
      <c r="K17" s="55">
        <f>SUM(K4:K16)</f>
        <v>120</v>
      </c>
    </row>
    <row r="18" spans="2:11">
      <c r="B18" s="101"/>
      <c r="C18" s="102"/>
      <c r="D18" s="102"/>
      <c r="E18" s="102"/>
      <c r="F18" s="102"/>
      <c r="G18" s="102"/>
      <c r="H18" s="103"/>
    </row>
    <row r="20" spans="2:11">
      <c r="B20" t="s">
        <v>500</v>
      </c>
      <c r="C20">
        <v>22</v>
      </c>
      <c r="D20">
        <f>C20*6</f>
        <v>132</v>
      </c>
    </row>
    <row r="21" spans="2:11">
      <c r="B21" t="s">
        <v>499</v>
      </c>
      <c r="C21">
        <v>13</v>
      </c>
      <c r="D21">
        <f>C21*6</f>
        <v>78</v>
      </c>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M118"/>
  <sheetViews>
    <sheetView tabSelected="1" zoomScale="85" zoomScaleNormal="85" workbookViewId="0">
      <pane xSplit="2" ySplit="7" topLeftCell="C58" activePane="bottomRight" state="frozen"/>
      <selection activeCell="D37" sqref="D37"/>
      <selection pane="topRight" activeCell="D37" sqref="D37"/>
      <selection pane="bottomLeft" activeCell="D37" sqref="D37"/>
      <selection pane="bottomRight" activeCell="F66" sqref="F66"/>
    </sheetView>
  </sheetViews>
  <sheetFormatPr defaultRowHeight="13.5"/>
  <cols>
    <col min="1" max="1" width="16.5" customWidth="1"/>
    <col min="2" max="2" width="6.875" customWidth="1"/>
    <col min="3" max="3" width="44.5" customWidth="1"/>
    <col min="4" max="4" width="11.625" bestFit="1" customWidth="1"/>
    <col min="5" max="5" width="9.125" bestFit="1" customWidth="1"/>
    <col min="6" max="6" width="14.5" customWidth="1"/>
    <col min="7" max="7" width="11.62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1:13">
      <c r="B2" s="6" t="s">
        <v>195</v>
      </c>
      <c r="C2" t="s">
        <v>196</v>
      </c>
    </row>
    <row r="3" spans="1:13">
      <c r="B3" s="6"/>
      <c r="C3" t="s">
        <v>197</v>
      </c>
    </row>
    <row r="4" spans="1:13">
      <c r="C4" t="s">
        <v>198</v>
      </c>
    </row>
    <row r="5" spans="1:13">
      <c r="B5" s="6"/>
    </row>
    <row r="6" spans="1:13">
      <c r="A6">
        <f>MAX(B7:B100)</f>
        <v>52</v>
      </c>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1:13" s="60" customFormat="1" ht="37.5" customHeight="1">
      <c r="B7" s="57" t="s">
        <v>199</v>
      </c>
      <c r="C7" s="58" t="s">
        <v>43</v>
      </c>
      <c r="D7" s="58" t="s">
        <v>200</v>
      </c>
      <c r="E7" s="58" t="s">
        <v>174</v>
      </c>
      <c r="F7" s="58" t="s">
        <v>201</v>
      </c>
      <c r="G7" s="58" t="s">
        <v>202</v>
      </c>
      <c r="H7" s="58" t="s">
        <v>163</v>
      </c>
      <c r="I7" s="58" t="s">
        <v>203</v>
      </c>
      <c r="J7" s="59" t="s">
        <v>204</v>
      </c>
      <c r="K7" s="58" t="s">
        <v>205</v>
      </c>
      <c r="L7" s="58" t="s">
        <v>206</v>
      </c>
      <c r="M7" s="58" t="s">
        <v>207</v>
      </c>
    </row>
    <row r="8" spans="1:13" hidden="1">
      <c r="B8" s="61">
        <v>1</v>
      </c>
      <c r="C8" s="18" t="s">
        <v>208</v>
      </c>
      <c r="D8" s="62">
        <v>43276</v>
      </c>
      <c r="E8" s="18" t="s">
        <v>209</v>
      </c>
      <c r="F8" s="61" t="s">
        <v>210</v>
      </c>
      <c r="G8" s="61" t="s">
        <v>210</v>
      </c>
      <c r="H8" s="61" t="s">
        <v>210</v>
      </c>
      <c r="I8" s="18"/>
      <c r="J8" s="18" t="s">
        <v>209</v>
      </c>
      <c r="K8" s="61" t="s">
        <v>211</v>
      </c>
      <c r="L8" s="61"/>
      <c r="M8" s="61"/>
    </row>
    <row r="9" spans="1:13" ht="40.5">
      <c r="B9" s="61">
        <v>2</v>
      </c>
      <c r="C9" s="18" t="s">
        <v>53</v>
      </c>
      <c r="D9" s="62">
        <v>43276</v>
      </c>
      <c r="E9" s="18" t="s">
        <v>246</v>
      </c>
      <c r="F9" s="61" t="s">
        <v>376</v>
      </c>
      <c r="G9" s="61"/>
      <c r="H9" s="61" t="s">
        <v>366</v>
      </c>
      <c r="I9" s="18" t="s">
        <v>129</v>
      </c>
      <c r="J9" s="18" t="s">
        <v>213</v>
      </c>
      <c r="K9" s="61" t="s">
        <v>214</v>
      </c>
      <c r="L9" s="73" t="s">
        <v>373</v>
      </c>
      <c r="M9" s="18"/>
    </row>
    <row r="10" spans="1:13" hidden="1">
      <c r="B10" s="61">
        <v>3</v>
      </c>
      <c r="C10" s="18" t="s">
        <v>56</v>
      </c>
      <c r="D10" s="62">
        <v>43276</v>
      </c>
      <c r="E10" s="18" t="s">
        <v>209</v>
      </c>
      <c r="F10" s="61" t="s">
        <v>210</v>
      </c>
      <c r="G10" s="61" t="s">
        <v>210</v>
      </c>
      <c r="H10" s="61" t="s">
        <v>210</v>
      </c>
      <c r="I10" s="18"/>
      <c r="J10" s="18" t="s">
        <v>209</v>
      </c>
      <c r="K10" s="61" t="s">
        <v>211</v>
      </c>
      <c r="L10" s="18"/>
      <c r="M10" s="18"/>
    </row>
    <row r="11" spans="1:13" hidden="1">
      <c r="B11" s="61">
        <v>4</v>
      </c>
      <c r="C11" s="18" t="s">
        <v>58</v>
      </c>
      <c r="D11" s="62">
        <v>43276</v>
      </c>
      <c r="E11" s="18" t="s">
        <v>209</v>
      </c>
      <c r="F11" s="61" t="s">
        <v>210</v>
      </c>
      <c r="G11" s="61" t="s">
        <v>210</v>
      </c>
      <c r="H11" s="61" t="s">
        <v>210</v>
      </c>
      <c r="I11" s="18"/>
      <c r="J11" s="18" t="s">
        <v>209</v>
      </c>
      <c r="K11" s="61" t="s">
        <v>211</v>
      </c>
      <c r="L11" s="18"/>
      <c r="M11" s="18"/>
    </row>
    <row r="12" spans="1:13" ht="27" hidden="1">
      <c r="B12" s="61">
        <v>5</v>
      </c>
      <c r="C12" s="18" t="s">
        <v>59</v>
      </c>
      <c r="D12" s="62">
        <v>43276</v>
      </c>
      <c r="E12" s="18" t="s">
        <v>212</v>
      </c>
      <c r="F12" s="61" t="s">
        <v>190</v>
      </c>
      <c r="G12" s="63">
        <v>43278</v>
      </c>
      <c r="H12" s="63" t="s">
        <v>215</v>
      </c>
      <c r="I12" s="18" t="s">
        <v>128</v>
      </c>
      <c r="J12" s="18" t="s">
        <v>216</v>
      </c>
      <c r="K12" s="61" t="s">
        <v>217</v>
      </c>
      <c r="L12" s="18" t="s">
        <v>218</v>
      </c>
      <c r="M12" s="18"/>
    </row>
    <row r="13" spans="1:13" ht="148.5" hidden="1">
      <c r="B13" s="61">
        <v>6</v>
      </c>
      <c r="C13" s="64" t="s">
        <v>59</v>
      </c>
      <c r="D13" s="62">
        <v>43276</v>
      </c>
      <c r="E13" s="18" t="s">
        <v>219</v>
      </c>
      <c r="F13" s="61" t="s">
        <v>190</v>
      </c>
      <c r="G13" s="63">
        <v>43278</v>
      </c>
      <c r="H13" s="63" t="s">
        <v>215</v>
      </c>
      <c r="I13" s="18" t="s">
        <v>128</v>
      </c>
      <c r="J13" s="18" t="s">
        <v>216</v>
      </c>
      <c r="K13" s="61" t="s">
        <v>220</v>
      </c>
      <c r="L13" s="65" t="s">
        <v>221</v>
      </c>
      <c r="M13" s="18"/>
    </row>
    <row r="14" spans="1:13" ht="94.5" hidden="1">
      <c r="B14" s="61">
        <v>7</v>
      </c>
      <c r="C14" s="18" t="s">
        <v>62</v>
      </c>
      <c r="D14" s="62">
        <v>43276</v>
      </c>
      <c r="E14" s="18" t="s">
        <v>222</v>
      </c>
      <c r="F14" s="61" t="s">
        <v>190</v>
      </c>
      <c r="G14" s="63">
        <v>43379</v>
      </c>
      <c r="H14" s="61" t="s">
        <v>366</v>
      </c>
      <c r="I14" s="18" t="s">
        <v>129</v>
      </c>
      <c r="J14" s="18" t="s">
        <v>213</v>
      </c>
      <c r="K14" s="66" t="s">
        <v>223</v>
      </c>
      <c r="L14" s="61" t="s">
        <v>374</v>
      </c>
      <c r="M14" s="18"/>
    </row>
    <row r="15" spans="1:13" ht="108" hidden="1">
      <c r="B15" s="61">
        <v>8</v>
      </c>
      <c r="C15" s="18" t="s">
        <v>65</v>
      </c>
      <c r="D15" s="62">
        <v>43276</v>
      </c>
      <c r="E15" s="18" t="s">
        <v>224</v>
      </c>
      <c r="F15" s="61" t="s">
        <v>190</v>
      </c>
      <c r="G15" s="67">
        <v>43296</v>
      </c>
      <c r="H15" s="61" t="s">
        <v>225</v>
      </c>
      <c r="I15" s="18" t="s">
        <v>129</v>
      </c>
      <c r="J15" s="18" t="s">
        <v>213</v>
      </c>
      <c r="K15" s="61" t="s">
        <v>226</v>
      </c>
      <c r="L15" s="68" t="s">
        <v>227</v>
      </c>
      <c r="M15" s="18"/>
    </row>
    <row r="16" spans="1:13" hidden="1">
      <c r="B16" s="61">
        <v>9</v>
      </c>
      <c r="C16" s="18" t="s">
        <v>68</v>
      </c>
      <c r="D16" s="62">
        <v>43276</v>
      </c>
      <c r="E16" s="18" t="s">
        <v>209</v>
      </c>
      <c r="F16" s="61" t="s">
        <v>210</v>
      </c>
      <c r="G16" s="61" t="s">
        <v>210</v>
      </c>
      <c r="H16" s="61" t="s">
        <v>210</v>
      </c>
      <c r="I16" s="18"/>
      <c r="J16" s="18" t="s">
        <v>209</v>
      </c>
      <c r="K16" s="61" t="s">
        <v>211</v>
      </c>
      <c r="L16" s="18"/>
      <c r="M16" s="18"/>
    </row>
    <row r="17" spans="2:13" hidden="1">
      <c r="B17" s="61">
        <v>10</v>
      </c>
      <c r="C17" s="18" t="s">
        <v>70</v>
      </c>
      <c r="D17" s="62">
        <v>43276</v>
      </c>
      <c r="E17" s="18" t="s">
        <v>209</v>
      </c>
      <c r="F17" s="61" t="s">
        <v>210</v>
      </c>
      <c r="G17" s="61" t="s">
        <v>210</v>
      </c>
      <c r="H17" s="61" t="s">
        <v>210</v>
      </c>
      <c r="I17" s="18"/>
      <c r="J17" s="18" t="s">
        <v>209</v>
      </c>
      <c r="K17" s="18" t="s">
        <v>228</v>
      </c>
      <c r="L17" s="18"/>
      <c r="M17" s="18"/>
    </row>
    <row r="18" spans="2:13" hidden="1">
      <c r="B18" s="61">
        <v>11</v>
      </c>
      <c r="C18" s="18" t="s">
        <v>71</v>
      </c>
      <c r="D18" s="62">
        <v>43276</v>
      </c>
      <c r="E18" s="18" t="s">
        <v>219</v>
      </c>
      <c r="F18" s="61" t="s">
        <v>190</v>
      </c>
      <c r="G18" s="63">
        <v>43278</v>
      </c>
      <c r="H18" s="63" t="s">
        <v>215</v>
      </c>
      <c r="I18" s="18" t="s">
        <v>128</v>
      </c>
      <c r="J18" s="18" t="s">
        <v>216</v>
      </c>
      <c r="K18" s="69" t="s">
        <v>229</v>
      </c>
      <c r="L18" s="18" t="s">
        <v>218</v>
      </c>
      <c r="M18" s="18"/>
    </row>
    <row r="19" spans="2:13" ht="94.5" hidden="1">
      <c r="B19" s="61">
        <v>12</v>
      </c>
      <c r="C19" s="21" t="s">
        <v>73</v>
      </c>
      <c r="D19" s="62">
        <v>43276</v>
      </c>
      <c r="E19" s="21" t="s">
        <v>230</v>
      </c>
      <c r="F19" s="61" t="s">
        <v>190</v>
      </c>
      <c r="G19" s="63">
        <v>43375</v>
      </c>
      <c r="H19" s="61" t="s">
        <v>365</v>
      </c>
      <c r="I19" s="18" t="s">
        <v>129</v>
      </c>
      <c r="J19" s="21" t="s">
        <v>213</v>
      </c>
      <c r="K19" s="70" t="s">
        <v>231</v>
      </c>
      <c r="L19" s="18" t="s">
        <v>371</v>
      </c>
      <c r="M19" s="18"/>
    </row>
    <row r="20" spans="2:13" ht="67.5" hidden="1">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5" hidden="1">
      <c r="B21" s="61">
        <v>14</v>
      </c>
      <c r="C21" s="21" t="s">
        <v>234</v>
      </c>
      <c r="D21" s="62">
        <v>43276</v>
      </c>
      <c r="E21" s="21" t="s">
        <v>222</v>
      </c>
      <c r="F21" s="61" t="s">
        <v>190</v>
      </c>
      <c r="G21" s="61"/>
      <c r="H21" s="61" t="s">
        <v>235</v>
      </c>
      <c r="I21" s="18" t="s">
        <v>129</v>
      </c>
      <c r="J21" s="21" t="s">
        <v>213</v>
      </c>
      <c r="K21" s="66" t="s">
        <v>236</v>
      </c>
      <c r="L21" s="61" t="s">
        <v>326</v>
      </c>
      <c r="M21" s="18"/>
    </row>
    <row r="22" spans="2:13" ht="81" hidden="1">
      <c r="B22" s="61">
        <v>15</v>
      </c>
      <c r="C22" s="21" t="s">
        <v>234</v>
      </c>
      <c r="D22" s="62">
        <v>43276</v>
      </c>
      <c r="E22" s="21" t="s">
        <v>222</v>
      </c>
      <c r="F22" s="61" t="s">
        <v>190</v>
      </c>
      <c r="G22" s="63">
        <v>43290</v>
      </c>
      <c r="H22" s="61" t="s">
        <v>237</v>
      </c>
      <c r="I22" s="18" t="s">
        <v>129</v>
      </c>
      <c r="J22" s="71" t="s">
        <v>213</v>
      </c>
      <c r="K22" s="65" t="s">
        <v>238</v>
      </c>
      <c r="L22" s="61" t="s">
        <v>239</v>
      </c>
      <c r="M22" s="18"/>
    </row>
    <row r="23" spans="2:13" ht="162" hidden="1">
      <c r="B23" s="61">
        <v>16</v>
      </c>
      <c r="C23" s="21" t="s">
        <v>234</v>
      </c>
      <c r="D23" s="62">
        <v>43276</v>
      </c>
      <c r="E23" s="21" t="s">
        <v>222</v>
      </c>
      <c r="F23" s="61" t="s">
        <v>190</v>
      </c>
      <c r="G23" s="61"/>
      <c r="H23" s="61" t="s">
        <v>235</v>
      </c>
      <c r="I23" s="18" t="s">
        <v>129</v>
      </c>
      <c r="J23" s="21" t="s">
        <v>213</v>
      </c>
      <c r="K23" s="66" t="s">
        <v>240</v>
      </c>
      <c r="L23" s="61" t="s">
        <v>363</v>
      </c>
      <c r="M23" s="18"/>
    </row>
    <row r="24" spans="2:13" ht="228" hidden="1">
      <c r="B24" s="61">
        <v>17</v>
      </c>
      <c r="C24" s="21" t="s">
        <v>234</v>
      </c>
      <c r="D24" s="62">
        <v>43276</v>
      </c>
      <c r="E24" s="21" t="s">
        <v>230</v>
      </c>
      <c r="F24" s="61" t="s">
        <v>190</v>
      </c>
      <c r="G24" s="63">
        <v>43289</v>
      </c>
      <c r="H24" s="61" t="s">
        <v>241</v>
      </c>
      <c r="I24" s="18" t="s">
        <v>129</v>
      </c>
      <c r="J24" s="71" t="s">
        <v>213</v>
      </c>
      <c r="K24" s="61" t="s">
        <v>242</v>
      </c>
      <c r="L24" s="72" t="s">
        <v>243</v>
      </c>
      <c r="M24" s="18"/>
    </row>
    <row r="25" spans="2:13" ht="162" hidden="1">
      <c r="B25" s="61">
        <v>18</v>
      </c>
      <c r="C25" s="21" t="s">
        <v>234</v>
      </c>
      <c r="D25" s="62">
        <v>43276</v>
      </c>
      <c r="E25" s="21" t="s">
        <v>219</v>
      </c>
      <c r="F25" s="61" t="s">
        <v>190</v>
      </c>
      <c r="G25" s="63">
        <v>43282</v>
      </c>
      <c r="H25" s="63" t="s">
        <v>215</v>
      </c>
      <c r="I25" s="18" t="s">
        <v>128</v>
      </c>
      <c r="J25" s="71" t="s">
        <v>216</v>
      </c>
      <c r="K25" s="61" t="s">
        <v>244</v>
      </c>
      <c r="L25" s="73" t="s">
        <v>245</v>
      </c>
      <c r="M25" s="18"/>
    </row>
    <row r="26" spans="2:13" ht="108">
      <c r="B26" s="61">
        <v>19</v>
      </c>
      <c r="C26" s="21" t="s">
        <v>234</v>
      </c>
      <c r="D26" s="62">
        <v>43276</v>
      </c>
      <c r="E26" s="21" t="s">
        <v>246</v>
      </c>
      <c r="F26" s="61" t="s">
        <v>376</v>
      </c>
      <c r="G26" s="61"/>
      <c r="H26" s="61" t="s">
        <v>435</v>
      </c>
      <c r="I26" s="18" t="s">
        <v>129</v>
      </c>
      <c r="J26" s="21" t="s">
        <v>247</v>
      </c>
      <c r="K26" s="61" t="s">
        <v>248</v>
      </c>
      <c r="L26" s="73" t="s">
        <v>373</v>
      </c>
      <c r="M26" s="18"/>
    </row>
    <row r="27" spans="2:13" ht="67.5" hidden="1">
      <c r="B27" s="61">
        <v>20</v>
      </c>
      <c r="C27" s="21" t="s">
        <v>234</v>
      </c>
      <c r="D27" s="62">
        <v>43276</v>
      </c>
      <c r="E27" s="21" t="s">
        <v>184</v>
      </c>
      <c r="F27" s="61" t="s">
        <v>190</v>
      </c>
      <c r="G27" s="63">
        <v>43278</v>
      </c>
      <c r="H27" s="63" t="s">
        <v>215</v>
      </c>
      <c r="I27" s="18" t="s">
        <v>128</v>
      </c>
      <c r="J27" s="21" t="s">
        <v>216</v>
      </c>
      <c r="K27" s="61" t="s">
        <v>249</v>
      </c>
      <c r="L27" s="73" t="s">
        <v>250</v>
      </c>
      <c r="M27" s="18"/>
    </row>
    <row r="28" spans="2:13" ht="256.5">
      <c r="B28" s="61">
        <v>21</v>
      </c>
      <c r="C28" s="21" t="s">
        <v>234</v>
      </c>
      <c r="D28" s="62">
        <v>43276</v>
      </c>
      <c r="E28" s="21" t="s">
        <v>246</v>
      </c>
      <c r="F28" s="61" t="s">
        <v>169</v>
      </c>
      <c r="G28" s="61"/>
      <c r="H28" s="61" t="s">
        <v>435</v>
      </c>
      <c r="I28" s="21"/>
      <c r="J28" s="21" t="s">
        <v>251</v>
      </c>
      <c r="K28" s="61" t="s">
        <v>277</v>
      </c>
      <c r="L28" s="73" t="s">
        <v>373</v>
      </c>
      <c r="M28" s="18"/>
    </row>
    <row r="29" spans="2:13" ht="67.5" hidden="1">
      <c r="B29" s="61">
        <v>22</v>
      </c>
      <c r="C29" s="21" t="s">
        <v>73</v>
      </c>
      <c r="D29" s="62">
        <v>43276</v>
      </c>
      <c r="E29" s="21" t="s">
        <v>230</v>
      </c>
      <c r="F29" s="61" t="s">
        <v>190</v>
      </c>
      <c r="G29" s="63">
        <v>43375</v>
      </c>
      <c r="H29" s="61" t="s">
        <v>365</v>
      </c>
      <c r="I29" s="18" t="s">
        <v>129</v>
      </c>
      <c r="J29" s="21" t="s">
        <v>213</v>
      </c>
      <c r="K29" s="70" t="s">
        <v>252</v>
      </c>
      <c r="L29" s="61" t="s">
        <v>370</v>
      </c>
      <c r="M29" s="18"/>
    </row>
    <row r="30" spans="2:13" ht="67.5" hidden="1">
      <c r="B30" s="61">
        <v>23</v>
      </c>
      <c r="C30" s="21" t="s">
        <v>234</v>
      </c>
      <c r="D30" s="74">
        <v>43278</v>
      </c>
      <c r="E30" s="21" t="s">
        <v>230</v>
      </c>
      <c r="F30" s="61" t="s">
        <v>190</v>
      </c>
      <c r="G30" s="63">
        <v>43281</v>
      </c>
      <c r="H30" s="61" t="s">
        <v>215</v>
      </c>
      <c r="I30" s="18" t="s">
        <v>128</v>
      </c>
      <c r="J30" s="21" t="s">
        <v>253</v>
      </c>
      <c r="K30" s="75" t="s">
        <v>254</v>
      </c>
      <c r="L30" s="73" t="s">
        <v>255</v>
      </c>
      <c r="M30" s="18"/>
    </row>
    <row r="31" spans="2:13" ht="40.5">
      <c r="B31" s="61">
        <v>24</v>
      </c>
      <c r="C31" s="21" t="s">
        <v>234</v>
      </c>
      <c r="D31" s="74">
        <v>43288</v>
      </c>
      <c r="E31" s="21" t="s">
        <v>246</v>
      </c>
      <c r="F31" s="61" t="s">
        <v>376</v>
      </c>
      <c r="G31" s="63"/>
      <c r="H31" s="61" t="s">
        <v>367</v>
      </c>
      <c r="I31" s="18" t="s">
        <v>128</v>
      </c>
      <c r="J31" s="71" t="s">
        <v>256</v>
      </c>
      <c r="K31" s="75" t="s">
        <v>257</v>
      </c>
      <c r="L31" s="73" t="s">
        <v>278</v>
      </c>
      <c r="M31" s="18"/>
    </row>
    <row r="32" spans="2:13" ht="40.5" hidden="1">
      <c r="B32" s="61">
        <v>25</v>
      </c>
      <c r="C32" s="21" t="s">
        <v>234</v>
      </c>
      <c r="D32" s="74">
        <v>43310</v>
      </c>
      <c r="E32" s="21" t="s">
        <v>260</v>
      </c>
      <c r="F32" s="61" t="s">
        <v>190</v>
      </c>
      <c r="G32" s="63">
        <v>43393</v>
      </c>
      <c r="H32" s="61" t="s">
        <v>367</v>
      </c>
      <c r="I32" s="18" t="s">
        <v>128</v>
      </c>
      <c r="J32" s="71" t="s">
        <v>258</v>
      </c>
      <c r="K32" s="75" t="s">
        <v>259</v>
      </c>
      <c r="L32" s="73" t="s">
        <v>375</v>
      </c>
      <c r="M32" s="18"/>
    </row>
    <row r="33" spans="2:13" ht="67.5" hidden="1">
      <c r="B33" s="61">
        <v>26</v>
      </c>
      <c r="C33" s="21" t="s">
        <v>234</v>
      </c>
      <c r="D33" s="74">
        <v>43329</v>
      </c>
      <c r="E33" s="21" t="s">
        <v>260</v>
      </c>
      <c r="F33" s="61" t="s">
        <v>190</v>
      </c>
      <c r="G33" s="63">
        <v>43400</v>
      </c>
      <c r="H33" s="61" t="s">
        <v>413</v>
      </c>
      <c r="I33" s="18" t="s">
        <v>129</v>
      </c>
      <c r="J33" s="71" t="s">
        <v>261</v>
      </c>
      <c r="K33" s="75" t="s">
        <v>262</v>
      </c>
      <c r="L33" s="82" t="s">
        <v>431</v>
      </c>
      <c r="M33" s="18"/>
    </row>
    <row r="34" spans="2:13" ht="54">
      <c r="B34" s="61">
        <v>27</v>
      </c>
      <c r="C34" s="21" t="s">
        <v>234</v>
      </c>
      <c r="D34" s="74">
        <v>43379</v>
      </c>
      <c r="E34" s="21" t="s">
        <v>246</v>
      </c>
      <c r="F34" s="61" t="s">
        <v>156</v>
      </c>
      <c r="G34" s="63"/>
      <c r="H34" s="61" t="s">
        <v>435</v>
      </c>
      <c r="I34" s="18" t="s">
        <v>414</v>
      </c>
      <c r="J34" s="71" t="s">
        <v>377</v>
      </c>
      <c r="K34" s="75" t="s">
        <v>378</v>
      </c>
      <c r="L34" s="73"/>
      <c r="M34" s="18"/>
    </row>
    <row r="35" spans="2:13" ht="135">
      <c r="B35" s="61">
        <v>28</v>
      </c>
      <c r="C35" s="21" t="s">
        <v>234</v>
      </c>
      <c r="D35" s="74">
        <v>43383</v>
      </c>
      <c r="E35" s="21" t="s">
        <v>246</v>
      </c>
      <c r="F35" s="61" t="s">
        <v>156</v>
      </c>
      <c r="G35" s="63"/>
      <c r="H35" s="61" t="s">
        <v>435</v>
      </c>
      <c r="I35" s="18" t="s">
        <v>414</v>
      </c>
      <c r="J35" s="71" t="s">
        <v>415</v>
      </c>
      <c r="K35" s="75" t="s">
        <v>412</v>
      </c>
      <c r="L35" s="73"/>
      <c r="M35" s="18"/>
    </row>
    <row r="36" spans="2:13" ht="72.95" customHeight="1">
      <c r="B36" s="85">
        <v>29</v>
      </c>
      <c r="C36" s="21" t="s">
        <v>417</v>
      </c>
      <c r="D36" s="74">
        <v>43393</v>
      </c>
      <c r="E36" s="21" t="s">
        <v>246</v>
      </c>
      <c r="F36" s="61" t="s">
        <v>169</v>
      </c>
      <c r="G36" s="63"/>
      <c r="H36" s="61" t="s">
        <v>435</v>
      </c>
      <c r="I36" s="18" t="s">
        <v>414</v>
      </c>
      <c r="J36" s="71" t="s">
        <v>415</v>
      </c>
      <c r="K36" s="75" t="s">
        <v>416</v>
      </c>
      <c r="L36" s="73" t="s">
        <v>437</v>
      </c>
      <c r="M36" s="18"/>
    </row>
    <row r="37" spans="2:13" ht="150.6" customHeight="1">
      <c r="B37" s="61">
        <v>30</v>
      </c>
      <c r="C37" s="21" t="s">
        <v>417</v>
      </c>
      <c r="D37" s="74">
        <v>43393</v>
      </c>
      <c r="E37" s="21" t="s">
        <v>246</v>
      </c>
      <c r="F37" s="61" t="s">
        <v>169</v>
      </c>
      <c r="G37" s="63"/>
      <c r="H37" s="61" t="s">
        <v>435</v>
      </c>
      <c r="I37" s="18" t="s">
        <v>414</v>
      </c>
      <c r="J37" s="71" t="s">
        <v>415</v>
      </c>
      <c r="K37" s="75" t="s">
        <v>418</v>
      </c>
      <c r="L37" s="73" t="s">
        <v>436</v>
      </c>
      <c r="M37" s="18"/>
    </row>
    <row r="38" spans="2:13" ht="218.25" hidden="1" customHeight="1">
      <c r="B38" s="61">
        <v>31</v>
      </c>
      <c r="C38" s="21" t="s">
        <v>417</v>
      </c>
      <c r="D38" s="74">
        <v>43393</v>
      </c>
      <c r="E38" s="21" t="s">
        <v>246</v>
      </c>
      <c r="F38" s="61" t="s">
        <v>190</v>
      </c>
      <c r="G38" s="63">
        <v>43393</v>
      </c>
      <c r="H38" s="61" t="s">
        <v>413</v>
      </c>
      <c r="I38" s="18" t="s">
        <v>414</v>
      </c>
      <c r="J38" s="71" t="s">
        <v>415</v>
      </c>
      <c r="K38" s="75" t="s">
        <v>419</v>
      </c>
      <c r="L38" s="73" t="s">
        <v>420</v>
      </c>
      <c r="M38" s="18"/>
    </row>
    <row r="39" spans="2:13">
      <c r="B39" s="61">
        <v>31</v>
      </c>
      <c r="C39" s="21" t="s">
        <v>427</v>
      </c>
      <c r="D39" s="74">
        <v>43395</v>
      </c>
      <c r="E39" s="21" t="s">
        <v>246</v>
      </c>
      <c r="F39" s="61" t="s">
        <v>156</v>
      </c>
      <c r="G39" s="63"/>
      <c r="H39" s="61" t="s">
        <v>435</v>
      </c>
      <c r="I39" s="18" t="s">
        <v>414</v>
      </c>
      <c r="J39" s="71" t="s">
        <v>415</v>
      </c>
      <c r="K39" s="75" t="s">
        <v>422</v>
      </c>
      <c r="L39" s="73"/>
      <c r="M39" s="18"/>
    </row>
    <row r="40" spans="2:13" ht="40.5">
      <c r="B40" s="61">
        <f>B39+1</f>
        <v>32</v>
      </c>
      <c r="C40" s="21" t="s">
        <v>428</v>
      </c>
      <c r="D40" s="74">
        <v>43395</v>
      </c>
      <c r="E40" s="21" t="s">
        <v>246</v>
      </c>
      <c r="F40" s="61" t="s">
        <v>156</v>
      </c>
      <c r="G40" s="63"/>
      <c r="H40" s="61" t="s">
        <v>435</v>
      </c>
      <c r="I40" s="18" t="s">
        <v>414</v>
      </c>
      <c r="J40" s="71" t="s">
        <v>415</v>
      </c>
      <c r="K40" s="75" t="s">
        <v>457</v>
      </c>
      <c r="L40" s="73" t="s">
        <v>458</v>
      </c>
      <c r="M40" s="18"/>
    </row>
    <row r="41" spans="2:13" ht="121.5">
      <c r="B41" s="61">
        <f t="shared" ref="B41:B44" si="1">B40+1</f>
        <v>33</v>
      </c>
      <c r="C41" s="21" t="s">
        <v>429</v>
      </c>
      <c r="D41" s="74">
        <v>43395</v>
      </c>
      <c r="E41" s="21" t="s">
        <v>246</v>
      </c>
      <c r="F41" s="61" t="s">
        <v>156</v>
      </c>
      <c r="G41" s="63"/>
      <c r="H41" s="61" t="s">
        <v>435</v>
      </c>
      <c r="I41" s="18" t="s">
        <v>414</v>
      </c>
      <c r="J41" s="71" t="s">
        <v>415</v>
      </c>
      <c r="K41" s="75" t="s">
        <v>423</v>
      </c>
      <c r="L41" s="73"/>
      <c r="M41" s="18"/>
    </row>
    <row r="42" spans="2:13" ht="27">
      <c r="B42" s="61">
        <f t="shared" si="1"/>
        <v>34</v>
      </c>
      <c r="C42" s="21" t="s">
        <v>429</v>
      </c>
      <c r="D42" s="74">
        <v>43395</v>
      </c>
      <c r="E42" s="21" t="s">
        <v>246</v>
      </c>
      <c r="F42" s="61" t="s">
        <v>156</v>
      </c>
      <c r="G42" s="63"/>
      <c r="H42" s="61" t="s">
        <v>435</v>
      </c>
      <c r="I42" s="18" t="s">
        <v>414</v>
      </c>
      <c r="J42" s="71" t="s">
        <v>415</v>
      </c>
      <c r="K42" s="75" t="s">
        <v>424</v>
      </c>
      <c r="L42" s="73"/>
      <c r="M42" s="18"/>
    </row>
    <row r="43" spans="2:13">
      <c r="B43" s="61">
        <f t="shared" si="1"/>
        <v>35</v>
      </c>
      <c r="C43" s="21" t="s">
        <v>123</v>
      </c>
      <c r="D43" s="74">
        <v>43395</v>
      </c>
      <c r="E43" s="21" t="s">
        <v>246</v>
      </c>
      <c r="F43" s="61" t="s">
        <v>156</v>
      </c>
      <c r="G43" s="63"/>
      <c r="H43" s="61" t="s">
        <v>435</v>
      </c>
      <c r="I43" s="18" t="s">
        <v>414</v>
      </c>
      <c r="J43" s="71" t="s">
        <v>415</v>
      </c>
      <c r="K43" s="75" t="s">
        <v>425</v>
      </c>
      <c r="L43" s="73"/>
      <c r="M43" s="18"/>
    </row>
    <row r="44" spans="2:13" ht="27">
      <c r="B44" s="61">
        <f t="shared" si="1"/>
        <v>36</v>
      </c>
      <c r="C44" s="21" t="s">
        <v>430</v>
      </c>
      <c r="D44" s="74">
        <v>43395</v>
      </c>
      <c r="E44" s="21" t="s">
        <v>246</v>
      </c>
      <c r="F44" s="61" t="s">
        <v>156</v>
      </c>
      <c r="G44" s="63"/>
      <c r="H44" s="61" t="s">
        <v>435</v>
      </c>
      <c r="I44" s="18" t="s">
        <v>414</v>
      </c>
      <c r="J44" s="71" t="s">
        <v>415</v>
      </c>
      <c r="K44" s="75" t="s">
        <v>426</v>
      </c>
      <c r="L44" s="73"/>
      <c r="M44" s="18"/>
    </row>
    <row r="45" spans="2:13" ht="67.5">
      <c r="B45" s="61">
        <v>31</v>
      </c>
      <c r="C45" s="21" t="s">
        <v>123</v>
      </c>
      <c r="D45" s="74">
        <v>43400</v>
      </c>
      <c r="E45" s="21" t="s">
        <v>246</v>
      </c>
      <c r="F45" s="61" t="s">
        <v>156</v>
      </c>
      <c r="G45" s="63"/>
      <c r="H45" s="61" t="s">
        <v>435</v>
      </c>
      <c r="I45" s="18" t="s">
        <v>414</v>
      </c>
      <c r="J45" s="71" t="s">
        <v>415</v>
      </c>
      <c r="K45" s="75" t="s">
        <v>432</v>
      </c>
      <c r="L45" s="73"/>
      <c r="M45" s="18"/>
    </row>
    <row r="46" spans="2:13" ht="189" hidden="1">
      <c r="B46" s="61">
        <f>B45+1</f>
        <v>32</v>
      </c>
      <c r="C46" s="21" t="s">
        <v>234</v>
      </c>
      <c r="D46" s="74">
        <v>43400</v>
      </c>
      <c r="E46" s="21" t="s">
        <v>246</v>
      </c>
      <c r="F46" s="61" t="s">
        <v>190</v>
      </c>
      <c r="G46" s="63">
        <v>43400</v>
      </c>
      <c r="H46" s="61" t="s">
        <v>413</v>
      </c>
      <c r="I46" s="18" t="s">
        <v>129</v>
      </c>
      <c r="J46" s="71" t="s">
        <v>434</v>
      </c>
      <c r="K46" s="75" t="s">
        <v>433</v>
      </c>
      <c r="L46" s="73"/>
      <c r="M46" s="18"/>
    </row>
    <row r="47" spans="2:13" ht="108">
      <c r="B47" s="61">
        <f t="shared" ref="B47:B51" si="2">B46+1</f>
        <v>33</v>
      </c>
      <c r="C47" s="21" t="s">
        <v>123</v>
      </c>
      <c r="D47" s="74">
        <v>43400</v>
      </c>
      <c r="E47" s="21" t="s">
        <v>246</v>
      </c>
      <c r="F47" s="61" t="s">
        <v>169</v>
      </c>
      <c r="G47" s="63"/>
      <c r="H47" s="61" t="s">
        <v>435</v>
      </c>
      <c r="I47" s="18" t="s">
        <v>414</v>
      </c>
      <c r="J47" s="71" t="s">
        <v>415</v>
      </c>
      <c r="K47" s="75" t="s">
        <v>438</v>
      </c>
      <c r="L47" s="73" t="s">
        <v>439</v>
      </c>
      <c r="M47" s="18"/>
    </row>
    <row r="48" spans="2:13" ht="36.75" customHeight="1">
      <c r="B48" s="61">
        <f t="shared" si="2"/>
        <v>34</v>
      </c>
      <c r="C48" s="21" t="s">
        <v>440</v>
      </c>
      <c r="D48" s="74">
        <v>43401</v>
      </c>
      <c r="E48" s="21" t="s">
        <v>260</v>
      </c>
      <c r="F48" s="61" t="s">
        <v>169</v>
      </c>
      <c r="G48" s="63"/>
      <c r="H48" s="61" t="s">
        <v>435</v>
      </c>
      <c r="I48" s="18" t="s">
        <v>128</v>
      </c>
      <c r="J48" s="71" t="s">
        <v>441</v>
      </c>
      <c r="K48" s="75" t="s">
        <v>442</v>
      </c>
      <c r="L48" s="73"/>
      <c r="M48" s="18"/>
    </row>
    <row r="49" spans="2:13" ht="108">
      <c r="B49" s="61">
        <f t="shared" si="2"/>
        <v>35</v>
      </c>
      <c r="C49" s="21" t="s">
        <v>440</v>
      </c>
      <c r="D49" s="74">
        <v>43401</v>
      </c>
      <c r="E49" s="21" t="s">
        <v>260</v>
      </c>
      <c r="F49" s="61" t="s">
        <v>169</v>
      </c>
      <c r="G49" s="63"/>
      <c r="H49" s="61" t="s">
        <v>435</v>
      </c>
      <c r="I49" s="18" t="s">
        <v>128</v>
      </c>
      <c r="J49" s="71" t="s">
        <v>441</v>
      </c>
      <c r="K49" s="75" t="s">
        <v>443</v>
      </c>
      <c r="L49" s="73"/>
      <c r="M49" s="18"/>
    </row>
    <row r="50" spans="2:13">
      <c r="B50" s="61">
        <f t="shared" si="2"/>
        <v>36</v>
      </c>
      <c r="C50" s="21" t="s">
        <v>440</v>
      </c>
      <c r="D50" s="74">
        <v>43401</v>
      </c>
      <c r="E50" s="21" t="s">
        <v>260</v>
      </c>
      <c r="F50" s="61" t="s">
        <v>169</v>
      </c>
      <c r="G50" s="63"/>
      <c r="H50" s="61" t="s">
        <v>435</v>
      </c>
      <c r="I50" s="18" t="s">
        <v>128</v>
      </c>
      <c r="J50" s="71" t="s">
        <v>441</v>
      </c>
      <c r="K50" s="75" t="s">
        <v>444</v>
      </c>
      <c r="L50" s="73"/>
      <c r="M50" s="18"/>
    </row>
    <row r="51" spans="2:13" ht="159" customHeight="1">
      <c r="B51" s="61">
        <f t="shared" si="2"/>
        <v>37</v>
      </c>
      <c r="C51" s="21" t="s">
        <v>445</v>
      </c>
      <c r="D51" s="74">
        <v>43407</v>
      </c>
      <c r="E51" s="21" t="s">
        <v>260</v>
      </c>
      <c r="F51" s="61" t="s">
        <v>156</v>
      </c>
      <c r="G51" s="63"/>
      <c r="H51" s="61" t="s">
        <v>435</v>
      </c>
      <c r="I51" s="18" t="s">
        <v>129</v>
      </c>
      <c r="J51" s="71" t="s">
        <v>446</v>
      </c>
      <c r="K51" s="75" t="s">
        <v>447</v>
      </c>
      <c r="L51" s="73" t="s">
        <v>448</v>
      </c>
      <c r="M51" s="18"/>
    </row>
    <row r="52" spans="2:13" ht="148.5">
      <c r="B52" s="61">
        <v>38</v>
      </c>
      <c r="C52" s="21" t="s">
        <v>234</v>
      </c>
      <c r="D52" s="74">
        <v>43407</v>
      </c>
      <c r="E52" s="21" t="s">
        <v>260</v>
      </c>
      <c r="F52" s="61" t="s">
        <v>156</v>
      </c>
      <c r="G52" s="63"/>
      <c r="H52" s="61" t="s">
        <v>435</v>
      </c>
      <c r="I52" s="18" t="s">
        <v>129</v>
      </c>
      <c r="J52" s="71" t="s">
        <v>449</v>
      </c>
      <c r="K52" s="75" t="s">
        <v>450</v>
      </c>
      <c r="L52" s="73"/>
      <c r="M52" s="18"/>
    </row>
    <row r="53" spans="2:13" ht="40.5">
      <c r="B53" s="61">
        <v>39</v>
      </c>
      <c r="C53" s="21" t="s">
        <v>234</v>
      </c>
      <c r="D53" s="74">
        <v>43407</v>
      </c>
      <c r="E53" s="21" t="s">
        <v>260</v>
      </c>
      <c r="F53" s="61" t="s">
        <v>156</v>
      </c>
      <c r="G53" s="63"/>
      <c r="H53" s="61" t="s">
        <v>435</v>
      </c>
      <c r="I53" s="18" t="s">
        <v>129</v>
      </c>
      <c r="J53" s="71" t="s">
        <v>452</v>
      </c>
      <c r="K53" s="75" t="s">
        <v>451</v>
      </c>
      <c r="L53" s="73"/>
      <c r="M53" s="18"/>
    </row>
    <row r="54" spans="2:13" ht="81">
      <c r="B54" s="61">
        <v>40</v>
      </c>
      <c r="C54" s="21" t="s">
        <v>234</v>
      </c>
      <c r="D54" s="74">
        <v>43414</v>
      </c>
      <c r="E54" s="21" t="s">
        <v>260</v>
      </c>
      <c r="F54" s="61" t="s">
        <v>156</v>
      </c>
      <c r="G54" s="63"/>
      <c r="H54" s="61" t="s">
        <v>435</v>
      </c>
      <c r="I54" s="18" t="s">
        <v>129</v>
      </c>
      <c r="J54" s="71" t="s">
        <v>452</v>
      </c>
      <c r="K54" s="75" t="s">
        <v>454</v>
      </c>
      <c r="L54" s="73"/>
      <c r="M54" s="18"/>
    </row>
    <row r="55" spans="2:13" ht="121.5">
      <c r="B55" s="61">
        <v>41</v>
      </c>
      <c r="C55" s="21" t="s">
        <v>234</v>
      </c>
      <c r="D55" s="74">
        <v>43414</v>
      </c>
      <c r="E55" s="21" t="s">
        <v>184</v>
      </c>
      <c r="F55" s="61" t="s">
        <v>156</v>
      </c>
      <c r="G55" s="63"/>
      <c r="H55" s="61" t="s">
        <v>435</v>
      </c>
      <c r="I55" s="18" t="s">
        <v>456</v>
      </c>
      <c r="J55" s="18" t="s">
        <v>456</v>
      </c>
      <c r="K55" s="75" t="s">
        <v>455</v>
      </c>
      <c r="L55" s="73"/>
      <c r="M55" s="18"/>
    </row>
    <row r="56" spans="2:13" ht="54">
      <c r="B56" s="61">
        <v>42</v>
      </c>
      <c r="C56" s="21" t="s">
        <v>234</v>
      </c>
      <c r="D56" s="74">
        <v>43427</v>
      </c>
      <c r="E56" s="21" t="s">
        <v>260</v>
      </c>
      <c r="F56" s="61" t="s">
        <v>156</v>
      </c>
      <c r="G56" s="63"/>
      <c r="H56" s="61" t="s">
        <v>435</v>
      </c>
      <c r="I56" s="18" t="s">
        <v>459</v>
      </c>
      <c r="J56" s="71" t="s">
        <v>463</v>
      </c>
      <c r="K56" s="75" t="s">
        <v>460</v>
      </c>
      <c r="L56" s="73"/>
      <c r="M56" s="18"/>
    </row>
    <row r="57" spans="2:13" ht="27">
      <c r="B57" s="61">
        <v>43</v>
      </c>
      <c r="C57" s="21" t="s">
        <v>234</v>
      </c>
      <c r="D57" s="74">
        <v>43427</v>
      </c>
      <c r="E57" s="21" t="s">
        <v>260</v>
      </c>
      <c r="F57" s="61" t="s">
        <v>156</v>
      </c>
      <c r="G57" s="63"/>
      <c r="H57" s="61" t="s">
        <v>435</v>
      </c>
      <c r="I57" s="18" t="s">
        <v>459</v>
      </c>
      <c r="J57" s="71" t="s">
        <v>462</v>
      </c>
      <c r="K57" s="75" t="s">
        <v>461</v>
      </c>
      <c r="L57" s="73"/>
      <c r="M57" s="18"/>
    </row>
    <row r="58" spans="2:13" ht="27">
      <c r="B58" s="61">
        <v>44</v>
      </c>
      <c r="C58" s="21" t="s">
        <v>234</v>
      </c>
      <c r="D58" s="74">
        <v>43427</v>
      </c>
      <c r="E58" s="21" t="s">
        <v>260</v>
      </c>
      <c r="F58" s="61" t="s">
        <v>156</v>
      </c>
      <c r="G58" s="63"/>
      <c r="H58" s="61" t="s">
        <v>435</v>
      </c>
      <c r="I58" s="18" t="s">
        <v>459</v>
      </c>
      <c r="J58" s="71" t="s">
        <v>465</v>
      </c>
      <c r="K58" s="75" t="s">
        <v>464</v>
      </c>
      <c r="L58" s="73"/>
      <c r="M58" s="18"/>
    </row>
    <row r="59" spans="2:13">
      <c r="B59" s="61">
        <v>45</v>
      </c>
      <c r="C59" s="21" t="s">
        <v>234</v>
      </c>
      <c r="D59" s="74">
        <v>43427</v>
      </c>
      <c r="E59" s="21" t="s">
        <v>260</v>
      </c>
      <c r="F59" s="61" t="s">
        <v>156</v>
      </c>
      <c r="G59" s="63"/>
      <c r="H59" s="61" t="s">
        <v>435</v>
      </c>
      <c r="I59" s="18" t="s">
        <v>459</v>
      </c>
      <c r="J59" s="71" t="s">
        <v>465</v>
      </c>
      <c r="K59" s="75" t="s">
        <v>466</v>
      </c>
      <c r="L59" s="73"/>
      <c r="M59" s="18"/>
    </row>
    <row r="60" spans="2:13">
      <c r="B60" s="61">
        <v>46</v>
      </c>
      <c r="C60" s="21" t="s">
        <v>234</v>
      </c>
      <c r="D60" s="74">
        <v>43427</v>
      </c>
      <c r="E60" s="21" t="s">
        <v>260</v>
      </c>
      <c r="F60" s="61" t="s">
        <v>156</v>
      </c>
      <c r="G60" s="63"/>
      <c r="H60" s="61" t="s">
        <v>435</v>
      </c>
      <c r="I60" s="18" t="s">
        <v>128</v>
      </c>
      <c r="J60" s="71" t="s">
        <v>468</v>
      </c>
      <c r="K60" s="75" t="s">
        <v>467</v>
      </c>
      <c r="L60" s="73"/>
      <c r="M60" s="18"/>
    </row>
    <row r="61" spans="2:13" ht="189">
      <c r="B61" s="61">
        <v>47</v>
      </c>
      <c r="C61" s="21" t="s">
        <v>234</v>
      </c>
      <c r="D61" s="74">
        <v>43435</v>
      </c>
      <c r="E61" s="21" t="s">
        <v>260</v>
      </c>
      <c r="F61" s="61" t="s">
        <v>156</v>
      </c>
      <c r="G61" s="63"/>
      <c r="H61" s="61" t="s">
        <v>435</v>
      </c>
      <c r="I61" s="18" t="s">
        <v>129</v>
      </c>
      <c r="J61" s="71" t="s">
        <v>469</v>
      </c>
      <c r="K61" s="75" t="s">
        <v>470</v>
      </c>
      <c r="L61" s="73"/>
      <c r="M61" s="18"/>
    </row>
    <row r="62" spans="2:13" ht="40.5">
      <c r="B62" s="61">
        <v>48</v>
      </c>
      <c r="C62" s="21" t="s">
        <v>234</v>
      </c>
      <c r="D62" s="74">
        <v>43450</v>
      </c>
      <c r="E62" s="21" t="s">
        <v>260</v>
      </c>
      <c r="F62" s="61" t="s">
        <v>156</v>
      </c>
      <c r="G62" s="63"/>
      <c r="H62" s="61" t="s">
        <v>435</v>
      </c>
      <c r="I62" s="18" t="s">
        <v>129</v>
      </c>
      <c r="J62" s="71" t="s">
        <v>471</v>
      </c>
      <c r="K62" s="75" t="s">
        <v>472</v>
      </c>
      <c r="L62" s="73"/>
      <c r="M62" s="18"/>
    </row>
    <row r="63" spans="2:13" ht="40.5">
      <c r="B63" s="61">
        <v>49</v>
      </c>
      <c r="C63" s="21" t="s">
        <v>234</v>
      </c>
      <c r="D63" s="74">
        <v>43457</v>
      </c>
      <c r="E63" s="21" t="s">
        <v>260</v>
      </c>
      <c r="F63" s="61" t="s">
        <v>156</v>
      </c>
      <c r="G63" s="63"/>
      <c r="H63" s="61" t="s">
        <v>435</v>
      </c>
      <c r="I63" s="18" t="s">
        <v>129</v>
      </c>
      <c r="J63" s="71" t="s">
        <v>471</v>
      </c>
      <c r="K63" s="75" t="s">
        <v>473</v>
      </c>
      <c r="L63" s="73"/>
      <c r="M63" s="18"/>
    </row>
    <row r="64" spans="2:13" ht="81">
      <c r="B64" s="61">
        <v>50</v>
      </c>
      <c r="C64" s="21" t="s">
        <v>234</v>
      </c>
      <c r="D64" s="74">
        <v>43464</v>
      </c>
      <c r="E64" s="21" t="s">
        <v>260</v>
      </c>
      <c r="F64" s="61" t="s">
        <v>156</v>
      </c>
      <c r="G64" s="63"/>
      <c r="H64" s="61" t="s">
        <v>435</v>
      </c>
      <c r="I64" s="18" t="s">
        <v>129</v>
      </c>
      <c r="J64" s="71" t="s">
        <v>475</v>
      </c>
      <c r="K64" s="75" t="s">
        <v>474</v>
      </c>
      <c r="L64" s="73"/>
      <c r="M64" s="18"/>
    </row>
    <row r="65" spans="2:13" ht="67.5">
      <c r="B65" s="61">
        <v>51</v>
      </c>
      <c r="C65" s="21" t="s">
        <v>234</v>
      </c>
      <c r="D65" s="74">
        <v>43464</v>
      </c>
      <c r="E65" s="21" t="s">
        <v>260</v>
      </c>
      <c r="F65" s="61" t="s">
        <v>156</v>
      </c>
      <c r="G65" s="63"/>
      <c r="H65" s="61" t="s">
        <v>435</v>
      </c>
      <c r="I65" s="18" t="s">
        <v>129</v>
      </c>
      <c r="J65" s="71" t="s">
        <v>475</v>
      </c>
      <c r="K65" s="75" t="s">
        <v>476</v>
      </c>
      <c r="L65" s="73"/>
      <c r="M65" s="18"/>
    </row>
    <row r="66" spans="2:13" ht="54">
      <c r="B66" s="61">
        <v>52</v>
      </c>
      <c r="C66" s="21" t="s">
        <v>234</v>
      </c>
      <c r="D66" s="74">
        <v>43466</v>
      </c>
      <c r="E66" s="21" t="s">
        <v>260</v>
      </c>
      <c r="F66" s="61" t="s">
        <v>156</v>
      </c>
      <c r="G66" s="63"/>
      <c r="H66" s="61" t="s">
        <v>435</v>
      </c>
      <c r="I66" s="18" t="s">
        <v>129</v>
      </c>
      <c r="J66" s="71" t="s">
        <v>537</v>
      </c>
      <c r="K66" s="75" t="s">
        <v>538</v>
      </c>
      <c r="L66" s="73"/>
      <c r="M66" s="18"/>
    </row>
    <row r="67" spans="2:13">
      <c r="B67" s="61"/>
      <c r="C67" s="21"/>
      <c r="D67" s="74"/>
      <c r="E67" s="21"/>
      <c r="F67" s="61"/>
      <c r="G67" s="63"/>
      <c r="H67" s="61"/>
      <c r="I67" s="18"/>
      <c r="J67" s="71"/>
      <c r="K67" s="75"/>
      <c r="L67" s="73"/>
      <c r="M67" s="18"/>
    </row>
    <row r="68" spans="2:13">
      <c r="B68" s="61"/>
      <c r="C68" s="21"/>
      <c r="D68" s="74"/>
      <c r="E68" s="21"/>
      <c r="F68" s="61"/>
      <c r="G68" s="63"/>
      <c r="H68" s="61"/>
      <c r="I68" s="18"/>
      <c r="J68" s="71"/>
      <c r="K68" s="75"/>
      <c r="L68" s="73"/>
      <c r="M68" s="18"/>
    </row>
    <row r="69" spans="2:13">
      <c r="B69" s="61"/>
      <c r="C69" s="21"/>
      <c r="D69" s="74"/>
      <c r="E69" s="21"/>
      <c r="F69" s="61"/>
      <c r="G69" s="63"/>
      <c r="H69" s="61"/>
      <c r="I69" s="18"/>
      <c r="J69" s="71"/>
      <c r="K69" s="75"/>
      <c r="L69" s="73"/>
      <c r="M69" s="18"/>
    </row>
    <row r="70" spans="2:13">
      <c r="B70" s="61"/>
      <c r="C70" s="21"/>
      <c r="D70" s="74"/>
      <c r="E70" s="21"/>
      <c r="F70" s="61"/>
      <c r="G70" s="63"/>
      <c r="H70" s="61"/>
      <c r="I70" s="18"/>
      <c r="J70" s="71"/>
      <c r="K70" s="75"/>
      <c r="L70" s="73"/>
      <c r="M70" s="18"/>
    </row>
    <row r="71" spans="2:13">
      <c r="B71" s="61"/>
      <c r="C71" s="21"/>
      <c r="D71" s="74"/>
      <c r="E71" s="21"/>
      <c r="F71" s="61"/>
      <c r="G71" s="63"/>
      <c r="H71" s="61"/>
      <c r="I71" s="18"/>
      <c r="J71" s="71"/>
      <c r="K71" s="75"/>
      <c r="L71" s="73"/>
      <c r="M71" s="18"/>
    </row>
    <row r="72" spans="2:13">
      <c r="B72" s="61"/>
      <c r="C72" s="21"/>
      <c r="D72" s="74"/>
      <c r="E72" s="21"/>
      <c r="F72" s="61"/>
      <c r="G72" s="63"/>
      <c r="H72" s="61"/>
      <c r="I72" s="18"/>
      <c r="J72" s="71"/>
      <c r="K72" s="75"/>
      <c r="L72" s="73"/>
      <c r="M72" s="18"/>
    </row>
    <row r="73" spans="2:13">
      <c r="B73" s="61"/>
      <c r="C73" s="21"/>
      <c r="D73" s="74"/>
      <c r="E73" s="21"/>
      <c r="F73" s="61"/>
      <c r="G73" s="63"/>
      <c r="H73" s="61"/>
      <c r="I73" s="18"/>
      <c r="J73" s="71"/>
      <c r="K73" s="75"/>
      <c r="L73" s="73"/>
      <c r="M73" s="18"/>
    </row>
    <row r="74" spans="2:13">
      <c r="B74" s="61"/>
      <c r="C74" s="21"/>
      <c r="D74" s="74"/>
      <c r="E74" s="21"/>
      <c r="F74" s="61"/>
      <c r="G74" s="63"/>
      <c r="H74" s="61"/>
      <c r="I74" s="18"/>
      <c r="J74" s="71"/>
      <c r="K74" s="75"/>
      <c r="L74" s="73"/>
      <c r="M74" s="18"/>
    </row>
    <row r="75" spans="2:13">
      <c r="B75" s="61"/>
      <c r="C75" s="21"/>
      <c r="D75" s="74"/>
      <c r="E75" s="21"/>
      <c r="F75" s="61"/>
      <c r="G75" s="63"/>
      <c r="H75" s="61"/>
      <c r="I75" s="18"/>
      <c r="J75" s="71"/>
      <c r="K75" s="75"/>
      <c r="L75" s="73"/>
      <c r="M75" s="18"/>
    </row>
    <row r="76" spans="2:13">
      <c r="B76" s="61"/>
      <c r="C76" s="21"/>
      <c r="D76" s="74"/>
      <c r="E76" s="21"/>
      <c r="F76" s="61"/>
      <c r="G76" s="63"/>
      <c r="H76" s="61"/>
      <c r="I76" s="18"/>
      <c r="J76" s="71"/>
      <c r="K76" s="75"/>
      <c r="L76" s="73"/>
      <c r="M76" s="18"/>
    </row>
    <row r="77" spans="2:13">
      <c r="B77" s="61"/>
      <c r="C77" s="21"/>
      <c r="D77" s="74"/>
      <c r="E77" s="21"/>
      <c r="F77" s="61"/>
      <c r="G77" s="63"/>
      <c r="H77" s="61"/>
      <c r="I77" s="18"/>
      <c r="J77" s="71"/>
      <c r="K77" s="75"/>
      <c r="L77" s="73"/>
      <c r="M77" s="18"/>
    </row>
    <row r="78" spans="2:13">
      <c r="B78" s="61"/>
      <c r="C78" s="21"/>
      <c r="D78" s="74"/>
      <c r="E78" s="21"/>
      <c r="F78" s="61"/>
      <c r="G78" s="63"/>
      <c r="H78" s="61"/>
      <c r="I78" s="18"/>
      <c r="J78" s="71"/>
      <c r="K78" s="75"/>
      <c r="L78" s="73"/>
      <c r="M78" s="18"/>
    </row>
    <row r="79" spans="2:13">
      <c r="B79" s="61"/>
      <c r="C79" s="21"/>
      <c r="D79" s="74"/>
      <c r="E79" s="21"/>
      <c r="F79" s="61"/>
      <c r="G79" s="63"/>
      <c r="H79" s="61"/>
      <c r="I79" s="18"/>
      <c r="J79" s="71"/>
      <c r="K79" s="75"/>
      <c r="L79" s="73"/>
      <c r="M79" s="18"/>
    </row>
    <row r="80" spans="2:13">
      <c r="B80" s="61"/>
      <c r="C80" s="21"/>
      <c r="D80" s="74"/>
      <c r="E80" s="21"/>
      <c r="F80" s="61"/>
      <c r="G80" s="63"/>
      <c r="H80" s="61"/>
      <c r="I80" s="18"/>
      <c r="J80" s="71"/>
      <c r="K80" s="75"/>
      <c r="L80" s="73"/>
      <c r="M80" s="18"/>
    </row>
    <row r="81" spans="2:13">
      <c r="B81" s="61"/>
      <c r="C81" s="21"/>
      <c r="D81" s="74"/>
      <c r="E81" s="21"/>
      <c r="F81" s="61"/>
      <c r="G81" s="63"/>
      <c r="H81" s="61"/>
      <c r="I81" s="18"/>
      <c r="J81" s="71"/>
      <c r="K81" s="75"/>
      <c r="L81" s="73"/>
      <c r="M81" s="18"/>
    </row>
    <row r="82" spans="2:13">
      <c r="B82" s="61"/>
      <c r="C82" s="21"/>
      <c r="D82" s="74"/>
      <c r="E82" s="21"/>
      <c r="F82" s="61"/>
      <c r="G82" s="63"/>
      <c r="H82" s="61"/>
      <c r="I82" s="18"/>
      <c r="J82" s="71"/>
      <c r="K82" s="75"/>
      <c r="L82" s="73"/>
      <c r="M82" s="18"/>
    </row>
    <row r="83" spans="2:13">
      <c r="B83" s="61"/>
      <c r="C83" s="21"/>
      <c r="D83" s="74"/>
      <c r="E83" s="21"/>
      <c r="F83" s="61"/>
      <c r="G83" s="63"/>
      <c r="H83" s="61"/>
      <c r="I83" s="18"/>
      <c r="J83" s="71"/>
      <c r="K83" s="75"/>
      <c r="L83" s="73"/>
      <c r="M83" s="18"/>
    </row>
    <row r="84" spans="2:13">
      <c r="B84" s="61"/>
      <c r="C84" s="21"/>
      <c r="D84" s="74"/>
      <c r="E84" s="21"/>
      <c r="F84" s="61"/>
      <c r="G84" s="63"/>
      <c r="H84" s="61"/>
      <c r="I84" s="18"/>
      <c r="J84" s="71"/>
      <c r="K84" s="75"/>
      <c r="L84" s="73"/>
      <c r="M84" s="18"/>
    </row>
    <row r="85" spans="2:13">
      <c r="B85" s="61"/>
      <c r="C85" s="21"/>
      <c r="D85" s="74"/>
      <c r="E85" s="21"/>
      <c r="F85" s="61"/>
      <c r="G85" s="63"/>
      <c r="H85" s="61"/>
      <c r="I85" s="18"/>
      <c r="J85" s="71"/>
      <c r="K85" s="75"/>
      <c r="L85" s="73"/>
      <c r="M85" s="18"/>
    </row>
    <row r="86" spans="2:13">
      <c r="B86" s="61"/>
      <c r="C86" s="21"/>
      <c r="D86" s="74"/>
      <c r="E86" s="21"/>
      <c r="F86" s="61"/>
      <c r="G86" s="63"/>
      <c r="H86" s="61"/>
      <c r="I86" s="18"/>
      <c r="J86" s="71"/>
      <c r="K86" s="75"/>
      <c r="L86" s="73"/>
      <c r="M86" s="18"/>
    </row>
    <row r="87" spans="2:13">
      <c r="B87" s="61"/>
      <c r="C87" s="21"/>
      <c r="D87" s="74"/>
      <c r="E87" s="21"/>
      <c r="F87" s="61"/>
      <c r="G87" s="63"/>
      <c r="H87" s="61"/>
      <c r="I87" s="18"/>
      <c r="J87" s="71"/>
      <c r="K87" s="75"/>
      <c r="L87" s="73"/>
      <c r="M87" s="18"/>
    </row>
    <row r="88" spans="2:13">
      <c r="B88" s="61"/>
      <c r="C88" s="21"/>
      <c r="D88" s="74"/>
      <c r="E88" s="21"/>
      <c r="F88" s="61"/>
      <c r="G88" s="63"/>
      <c r="H88" s="61"/>
      <c r="I88" s="18"/>
      <c r="J88" s="71"/>
      <c r="K88" s="75"/>
      <c r="L88" s="73"/>
      <c r="M88" s="18"/>
    </row>
    <row r="89" spans="2:13">
      <c r="B89" s="61"/>
      <c r="C89" s="21"/>
      <c r="D89" s="74"/>
      <c r="E89" s="21"/>
      <c r="F89" s="61"/>
      <c r="G89" s="63"/>
      <c r="H89" s="61"/>
      <c r="I89" s="18"/>
      <c r="J89" s="71"/>
      <c r="K89" s="75"/>
      <c r="L89" s="73"/>
      <c r="M89" s="18"/>
    </row>
    <row r="90" spans="2:13">
      <c r="B90" s="61"/>
      <c r="C90" s="21"/>
      <c r="D90" s="74"/>
      <c r="E90" s="21"/>
      <c r="F90" s="61"/>
      <c r="G90" s="63"/>
      <c r="H90" s="61"/>
      <c r="I90" s="18"/>
      <c r="J90" s="71"/>
      <c r="K90" s="75"/>
      <c r="L90" s="73"/>
      <c r="M90" s="18"/>
    </row>
    <row r="91" spans="2:13">
      <c r="B91" s="61"/>
      <c r="C91" s="21"/>
      <c r="D91" s="74"/>
      <c r="E91" s="21"/>
      <c r="F91" s="61"/>
      <c r="G91" s="63"/>
      <c r="H91" s="61"/>
      <c r="I91" s="18"/>
      <c r="J91" s="71"/>
      <c r="K91" s="75"/>
      <c r="L91" s="73"/>
      <c r="M91" s="18"/>
    </row>
    <row r="92" spans="2:13">
      <c r="B92" s="61"/>
      <c r="C92" s="21"/>
      <c r="D92" s="74"/>
      <c r="E92" s="21"/>
      <c r="F92" s="61"/>
      <c r="G92" s="63"/>
      <c r="H92" s="61"/>
      <c r="I92" s="18"/>
      <c r="J92" s="71"/>
      <c r="K92" s="75"/>
      <c r="L92" s="73"/>
      <c r="M92" s="18"/>
    </row>
    <row r="93" spans="2:13">
      <c r="B93" s="61"/>
      <c r="C93" s="21"/>
      <c r="D93" s="74"/>
      <c r="E93" s="21"/>
      <c r="F93" s="61"/>
      <c r="G93" s="63"/>
      <c r="H93" s="61"/>
      <c r="I93" s="18"/>
      <c r="J93" s="71"/>
      <c r="K93" s="75"/>
      <c r="L93" s="73"/>
      <c r="M93" s="18"/>
    </row>
    <row r="94" spans="2:13">
      <c r="B94" s="61"/>
      <c r="C94" s="21"/>
      <c r="D94" s="74"/>
      <c r="E94" s="21"/>
      <c r="F94" s="61"/>
      <c r="G94" s="63"/>
      <c r="H94" s="61"/>
      <c r="I94" s="18"/>
      <c r="J94" s="71"/>
      <c r="K94" s="75"/>
      <c r="L94" s="73"/>
      <c r="M94" s="18"/>
    </row>
    <row r="95" spans="2:13">
      <c r="B95" s="61"/>
      <c r="C95" s="21"/>
      <c r="D95" s="74"/>
      <c r="E95" s="21"/>
      <c r="F95" s="61"/>
      <c r="G95" s="63"/>
      <c r="H95" s="61"/>
      <c r="I95" s="18"/>
      <c r="J95" s="71"/>
      <c r="K95" s="75"/>
      <c r="L95" s="73"/>
      <c r="M95" s="18"/>
    </row>
    <row r="96" spans="2:13">
      <c r="B96" s="61"/>
      <c r="C96" s="21"/>
      <c r="D96" s="74"/>
      <c r="E96" s="21"/>
      <c r="F96" s="61"/>
      <c r="G96" s="63"/>
      <c r="H96" s="61"/>
      <c r="I96" s="18"/>
      <c r="J96" s="71"/>
      <c r="K96" s="75"/>
      <c r="L96" s="73"/>
      <c r="M96" s="18"/>
    </row>
    <row r="97" spans="1:13">
      <c r="B97" s="61"/>
      <c r="C97" s="21"/>
      <c r="D97" s="74"/>
      <c r="E97" s="21"/>
      <c r="F97" s="61"/>
      <c r="G97" s="63"/>
      <c r="H97" s="61"/>
      <c r="I97" s="18"/>
      <c r="J97" s="71"/>
      <c r="K97" s="75"/>
      <c r="L97" s="73"/>
      <c r="M97" s="18"/>
    </row>
    <row r="98" spans="1:13">
      <c r="B98" s="61"/>
      <c r="C98" s="21"/>
      <c r="D98" s="74"/>
      <c r="E98" s="21"/>
      <c r="F98" s="61"/>
      <c r="G98" s="63"/>
      <c r="H98" s="61"/>
      <c r="I98" s="18"/>
      <c r="J98" s="71"/>
      <c r="K98" s="75"/>
      <c r="L98" s="73"/>
      <c r="M98" s="18"/>
    </row>
    <row r="99" spans="1:13">
      <c r="B99" s="61"/>
      <c r="C99" s="21"/>
      <c r="D99" s="74"/>
      <c r="E99" s="21"/>
      <c r="F99" s="61"/>
      <c r="G99" s="63"/>
      <c r="H99" s="61"/>
      <c r="I99" s="18"/>
      <c r="J99" s="71"/>
      <c r="K99" s="75"/>
      <c r="L99" s="73"/>
      <c r="M99" s="18"/>
    </row>
    <row r="100" spans="1:13">
      <c r="B100" s="61"/>
      <c r="C100" s="21"/>
      <c r="D100" s="18"/>
      <c r="E100" s="21"/>
      <c r="F100" s="21"/>
      <c r="G100" s="21"/>
      <c r="H100" s="21"/>
      <c r="I100" s="21"/>
      <c r="J100" s="71"/>
      <c r="K100" s="61"/>
      <c r="L100" s="18"/>
      <c r="M100" s="18"/>
    </row>
    <row r="101" spans="1:13">
      <c r="A101" t="s">
        <v>421</v>
      </c>
      <c r="B101" t="s">
        <v>421</v>
      </c>
      <c r="C101" t="s">
        <v>421</v>
      </c>
      <c r="D101" t="s">
        <v>421</v>
      </c>
      <c r="E101" t="s">
        <v>421</v>
      </c>
      <c r="F101" t="s">
        <v>421</v>
      </c>
      <c r="G101" t="s">
        <v>421</v>
      </c>
      <c r="H101" t="s">
        <v>421</v>
      </c>
      <c r="I101" t="s">
        <v>421</v>
      </c>
      <c r="J101" t="s">
        <v>421</v>
      </c>
      <c r="K101" t="s">
        <v>421</v>
      </c>
      <c r="L101" t="s">
        <v>421</v>
      </c>
      <c r="M101" t="s">
        <v>421</v>
      </c>
    </row>
    <row r="106" spans="1:13">
      <c r="C106" t="s">
        <v>263</v>
      </c>
    </row>
    <row r="107" spans="1:13">
      <c r="D107" t="s">
        <v>30</v>
      </c>
    </row>
    <row r="108" spans="1:13">
      <c r="C108" t="s">
        <v>264</v>
      </c>
      <c r="D108" s="15">
        <v>8</v>
      </c>
    </row>
    <row r="109" spans="1:13">
      <c r="C109" t="s">
        <v>265</v>
      </c>
      <c r="D109" s="15">
        <v>4</v>
      </c>
    </row>
    <row r="110" spans="1:13">
      <c r="C110" t="s">
        <v>264</v>
      </c>
      <c r="D110" s="15">
        <v>8</v>
      </c>
    </row>
    <row r="111" spans="1:13">
      <c r="C111" t="s">
        <v>266</v>
      </c>
      <c r="D111" s="15">
        <v>3</v>
      </c>
    </row>
    <row r="112" spans="1:13">
      <c r="C112" t="s">
        <v>125</v>
      </c>
      <c r="D112" s="15">
        <f>SUM(D108:D111)</f>
        <v>23</v>
      </c>
    </row>
    <row r="113" spans="3:4">
      <c r="D113" s="15"/>
    </row>
    <row r="114" spans="3:4">
      <c r="C114" t="s">
        <v>267</v>
      </c>
      <c r="D114" s="15">
        <v>1.3</v>
      </c>
    </row>
    <row r="115" spans="3:4">
      <c r="D115" s="15"/>
    </row>
    <row r="116" spans="3:4">
      <c r="C116" t="s">
        <v>268</v>
      </c>
      <c r="D116" s="15">
        <f>D112*D114</f>
        <v>29.900000000000002</v>
      </c>
    </row>
    <row r="117" spans="3:4">
      <c r="C117" t="s">
        <v>269</v>
      </c>
      <c r="D117" s="15">
        <f>ROUND(D116/6,1)</f>
        <v>5</v>
      </c>
    </row>
    <row r="118" spans="3:4">
      <c r="D118" s="15"/>
    </row>
  </sheetData>
  <autoFilter ref="A7:M63">
    <filterColumn colId="5">
      <filters>
        <filter val="リリース後対応"/>
        <filter val="保留"/>
        <filter val="未着手"/>
      </filters>
    </filterColumn>
  </autoFilter>
  <phoneticPr fontId="1"/>
  <conditionalFormatting sqref="B8:C28 E29:F30 E100:G100 E28 J100:M100 J8:M30 E8:F27 B38 D38:G38 K39:M44 B39:C42 B44:C44 B43 B46:M46 B45 D45:E45 L45:M45 H8:I28 D39:E39 G39 B98:C100 L47:M47 M48 L49:M49 K50:M51 C51 J52:M52 D54 K53:M54 L55:M55 I56:M56 D98:M99 J57:M58 K59:M59 I60:M60 B52:B60 K62:M62 K64:M64 B64">
    <cfRule type="expression" dxfId="237" priority="243">
      <formula>$F8="完了"</formula>
    </cfRule>
  </conditionalFormatting>
  <conditionalFormatting sqref="G8:G28">
    <cfRule type="expression" dxfId="236" priority="242">
      <formula>$F8="完了"</formula>
    </cfRule>
  </conditionalFormatting>
  <conditionalFormatting sqref="H100">
    <cfRule type="expression" dxfId="235" priority="241">
      <formula>$F100="完了"</formula>
    </cfRule>
  </conditionalFormatting>
  <conditionalFormatting sqref="B29">
    <cfRule type="expression" dxfId="234" priority="240">
      <formula>$F29="完了"</formula>
    </cfRule>
  </conditionalFormatting>
  <conditionalFormatting sqref="G29">
    <cfRule type="expression" dxfId="233" priority="239">
      <formula>$F29="完了"</formula>
    </cfRule>
  </conditionalFormatting>
  <conditionalFormatting sqref="G30">
    <cfRule type="expression" dxfId="232" priority="232">
      <formula>$F30="完了"</formula>
    </cfRule>
  </conditionalFormatting>
  <conditionalFormatting sqref="C29">
    <cfRule type="expression" dxfId="231" priority="238">
      <formula>$F29="完了"</formula>
    </cfRule>
  </conditionalFormatting>
  <conditionalFormatting sqref="F28">
    <cfRule type="expression" dxfId="230" priority="236">
      <formula>$F28="完了"</formula>
    </cfRule>
  </conditionalFormatting>
  <conditionalFormatting sqref="I100">
    <cfRule type="expression" dxfId="229" priority="235">
      <formula>$F100="完了"</formula>
    </cfRule>
  </conditionalFormatting>
  <conditionalFormatting sqref="I29">
    <cfRule type="expression" dxfId="228" priority="234">
      <formula>$F29="完了"</formula>
    </cfRule>
  </conditionalFormatting>
  <conditionalFormatting sqref="B30">
    <cfRule type="expression" dxfId="227" priority="233">
      <formula>$F30="完了"</formula>
    </cfRule>
  </conditionalFormatting>
  <conditionalFormatting sqref="H30">
    <cfRule type="expression" dxfId="226" priority="231">
      <formula>$F30="完了"</formula>
    </cfRule>
  </conditionalFormatting>
  <conditionalFormatting sqref="I30">
    <cfRule type="expression" dxfId="225" priority="230">
      <formula>$F30="完了"</formula>
    </cfRule>
  </conditionalFormatting>
  <conditionalFormatting sqref="C30">
    <cfRule type="expression" dxfId="224" priority="229">
      <formula>$F30="完了"</formula>
    </cfRule>
  </conditionalFormatting>
  <conditionalFormatting sqref="D8:D30 D100">
    <cfRule type="expression" dxfId="223" priority="228">
      <formula>$F8="完了"</formula>
    </cfRule>
  </conditionalFormatting>
  <conditionalFormatting sqref="E31 J31:M31">
    <cfRule type="expression" dxfId="222" priority="227">
      <formula>$F31="完了"</formula>
    </cfRule>
  </conditionalFormatting>
  <conditionalFormatting sqref="B31">
    <cfRule type="expression" dxfId="221" priority="226">
      <formula>$F31="完了"</formula>
    </cfRule>
  </conditionalFormatting>
  <conditionalFormatting sqref="G31">
    <cfRule type="expression" dxfId="220" priority="225">
      <formula>$F31="完了"</formula>
    </cfRule>
  </conditionalFormatting>
  <conditionalFormatting sqref="B33:B37">
    <cfRule type="expression" dxfId="219" priority="220">
      <formula>$F33="完了"</formula>
    </cfRule>
  </conditionalFormatting>
  <conditionalFormatting sqref="I31">
    <cfRule type="expression" dxfId="218" priority="223">
      <formula>$F31="完了"</formula>
    </cfRule>
  </conditionalFormatting>
  <conditionalFormatting sqref="D31">
    <cfRule type="expression" dxfId="217" priority="222">
      <formula>$F31="完了"</formula>
    </cfRule>
  </conditionalFormatting>
  <conditionalFormatting sqref="J34:M35 L33:M33 K36:M37 E34:F35">
    <cfRule type="expression" dxfId="216" priority="221">
      <formula>$F33="完了"</formula>
    </cfRule>
  </conditionalFormatting>
  <conditionalFormatting sqref="G34:G36">
    <cfRule type="expression" dxfId="215" priority="219">
      <formula>$F34="完了"</formula>
    </cfRule>
  </conditionalFormatting>
  <conditionalFormatting sqref="G33">
    <cfRule type="expression" dxfId="214" priority="205">
      <formula>$F33="完了"</formula>
    </cfRule>
  </conditionalFormatting>
  <conditionalFormatting sqref="I34:I35">
    <cfRule type="expression" dxfId="213" priority="217">
      <formula>$F34="完了"</formula>
    </cfRule>
  </conditionalFormatting>
  <conditionalFormatting sqref="C34:C37">
    <cfRule type="expression" dxfId="212" priority="216">
      <formula>$F34="完了"</formula>
    </cfRule>
  </conditionalFormatting>
  <conditionalFormatting sqref="D34:D35">
    <cfRule type="expression" dxfId="211" priority="215">
      <formula>$F34="完了"</formula>
    </cfRule>
  </conditionalFormatting>
  <conditionalFormatting sqref="C31">
    <cfRule type="expression" dxfId="210" priority="214">
      <formula>$F31="完了"</formula>
    </cfRule>
  </conditionalFormatting>
  <conditionalFormatting sqref="E32:F32 J32:K32 M32">
    <cfRule type="expression" dxfId="209" priority="213">
      <formula>$F32="完了"</formula>
    </cfRule>
  </conditionalFormatting>
  <conditionalFormatting sqref="B32">
    <cfRule type="expression" dxfId="208" priority="212">
      <formula>$F32="完了"</formula>
    </cfRule>
  </conditionalFormatting>
  <conditionalFormatting sqref="G32">
    <cfRule type="expression" dxfId="207" priority="211">
      <formula>$F32="完了"</formula>
    </cfRule>
  </conditionalFormatting>
  <conditionalFormatting sqref="C32">
    <cfRule type="expression" dxfId="206" priority="207">
      <formula>$F32="完了"</formula>
    </cfRule>
  </conditionalFormatting>
  <conditionalFormatting sqref="I32">
    <cfRule type="expression" dxfId="205" priority="209">
      <formula>$F32="完了"</formula>
    </cfRule>
  </conditionalFormatting>
  <conditionalFormatting sqref="D32">
    <cfRule type="expression" dxfId="204" priority="208">
      <formula>$F32="完了"</formula>
    </cfRule>
  </conditionalFormatting>
  <conditionalFormatting sqref="E33:F33 J33:K33">
    <cfRule type="expression" dxfId="203" priority="206">
      <formula>$F33="完了"</formula>
    </cfRule>
  </conditionalFormatting>
  <conditionalFormatting sqref="D33">
    <cfRule type="expression" dxfId="202" priority="202">
      <formula>$F33="完了"</formula>
    </cfRule>
  </conditionalFormatting>
  <conditionalFormatting sqref="I33">
    <cfRule type="expression" dxfId="201" priority="203">
      <formula>$F33="完了"</formula>
    </cfRule>
  </conditionalFormatting>
  <conditionalFormatting sqref="C33">
    <cfRule type="expression" dxfId="200" priority="201">
      <formula>$F33="完了"</formula>
    </cfRule>
  </conditionalFormatting>
  <conditionalFormatting sqref="L32">
    <cfRule type="expression" dxfId="199" priority="200">
      <formula>$F32="完了"</formula>
    </cfRule>
  </conditionalFormatting>
  <conditionalFormatting sqref="H29">
    <cfRule type="expression" dxfId="198" priority="199">
      <formula>$F29="完了"</formula>
    </cfRule>
  </conditionalFormatting>
  <conditionalFormatting sqref="H32">
    <cfRule type="expression" dxfId="197" priority="197">
      <formula>$F32="完了"</formula>
    </cfRule>
  </conditionalFormatting>
  <conditionalFormatting sqref="H31">
    <cfRule type="expression" dxfId="196" priority="195">
      <formula>$F31="完了"</formula>
    </cfRule>
  </conditionalFormatting>
  <conditionalFormatting sqref="J36">
    <cfRule type="expression" dxfId="195" priority="192">
      <formula>$F36="完了"</formula>
    </cfRule>
  </conditionalFormatting>
  <conditionalFormatting sqref="I36">
    <cfRule type="expression" dxfId="194" priority="191">
      <formula>$F36="完了"</formula>
    </cfRule>
  </conditionalFormatting>
  <conditionalFormatting sqref="F36">
    <cfRule type="expression" dxfId="193" priority="189">
      <formula>$F36="完了"</formula>
    </cfRule>
  </conditionalFormatting>
  <conditionalFormatting sqref="D36">
    <cfRule type="expression" dxfId="192" priority="188">
      <formula>$F36="完了"</formula>
    </cfRule>
  </conditionalFormatting>
  <conditionalFormatting sqref="K38:M38">
    <cfRule type="expression" dxfId="191" priority="187">
      <formula>$F38="完了"</formula>
    </cfRule>
  </conditionalFormatting>
  <conditionalFormatting sqref="G37">
    <cfRule type="expression" dxfId="190" priority="180">
      <formula>$F37="完了"</formula>
    </cfRule>
  </conditionalFormatting>
  <conditionalFormatting sqref="J37">
    <cfRule type="expression" dxfId="189" priority="179">
      <formula>$F37="完了"</formula>
    </cfRule>
  </conditionalFormatting>
  <conditionalFormatting sqref="I37">
    <cfRule type="expression" dxfId="188" priority="178">
      <formula>$F37="完了"</formula>
    </cfRule>
  </conditionalFormatting>
  <conditionalFormatting sqref="H38">
    <cfRule type="expression" dxfId="187" priority="170">
      <formula>$F38="完了"</formula>
    </cfRule>
  </conditionalFormatting>
  <conditionalFormatting sqref="D37">
    <cfRule type="expression" dxfId="186" priority="175">
      <formula>$F37="完了"</formula>
    </cfRule>
  </conditionalFormatting>
  <conditionalFormatting sqref="C38">
    <cfRule type="expression" dxfId="185" priority="168">
      <formula>$F38="完了"</formula>
    </cfRule>
  </conditionalFormatting>
  <conditionalFormatting sqref="E36:E37">
    <cfRule type="expression" dxfId="184" priority="172">
      <formula>$F36="完了"</formula>
    </cfRule>
  </conditionalFormatting>
  <conditionalFormatting sqref="J38">
    <cfRule type="expression" dxfId="183" priority="171">
      <formula>$F38="完了"</formula>
    </cfRule>
  </conditionalFormatting>
  <conditionalFormatting sqref="I38">
    <cfRule type="expression" dxfId="182" priority="169">
      <formula>$F38="完了"</formula>
    </cfRule>
  </conditionalFormatting>
  <conditionalFormatting sqref="H33">
    <cfRule type="expression" dxfId="181" priority="167">
      <formula>$F33="完了"</formula>
    </cfRule>
  </conditionalFormatting>
  <conditionalFormatting sqref="F31">
    <cfRule type="expression" dxfId="180" priority="166">
      <formula>$F31="完了"</formula>
    </cfRule>
  </conditionalFormatting>
  <conditionalFormatting sqref="J39">
    <cfRule type="expression" dxfId="179" priority="164">
      <formula>$F39="完了"</formula>
    </cfRule>
  </conditionalFormatting>
  <conditionalFormatting sqref="I39">
    <cfRule type="expression" dxfId="178" priority="163">
      <formula>$F39="完了"</formula>
    </cfRule>
  </conditionalFormatting>
  <conditionalFormatting sqref="D40:E44 G40:G44">
    <cfRule type="expression" dxfId="177" priority="162">
      <formula>$F40="完了"</formula>
    </cfRule>
  </conditionalFormatting>
  <conditionalFormatting sqref="J40:J44">
    <cfRule type="expression" dxfId="176" priority="160">
      <formula>$F40="完了"</formula>
    </cfRule>
  </conditionalFormatting>
  <conditionalFormatting sqref="I40:I44">
    <cfRule type="expression" dxfId="175" priority="159">
      <formula>$F40="完了"</formula>
    </cfRule>
  </conditionalFormatting>
  <conditionalFormatting sqref="C43">
    <cfRule type="expression" dxfId="174" priority="158">
      <formula>$F43="完了"</formula>
    </cfRule>
  </conditionalFormatting>
  <conditionalFormatting sqref="C45">
    <cfRule type="expression" dxfId="173" priority="157">
      <formula>$F45="完了"</formula>
    </cfRule>
  </conditionalFormatting>
  <conditionalFormatting sqref="K45">
    <cfRule type="expression" dxfId="172" priority="156">
      <formula>$F45="完了"</formula>
    </cfRule>
  </conditionalFormatting>
  <conditionalFormatting sqref="F45:G45">
    <cfRule type="expression" dxfId="171" priority="155">
      <formula>$F45="完了"</formula>
    </cfRule>
  </conditionalFormatting>
  <conditionalFormatting sqref="J45">
    <cfRule type="expression" dxfId="170" priority="153">
      <formula>$F45="完了"</formula>
    </cfRule>
  </conditionalFormatting>
  <conditionalFormatting sqref="I45">
    <cfRule type="expression" dxfId="169" priority="152">
      <formula>$F45="完了"</formula>
    </cfRule>
  </conditionalFormatting>
  <conditionalFormatting sqref="H34:H37">
    <cfRule type="expression" dxfId="168" priority="151">
      <formula>$F34="完了"</formula>
    </cfRule>
  </conditionalFormatting>
  <conditionalFormatting sqref="H39:H45">
    <cfRule type="expression" dxfId="167" priority="150">
      <formula>$F39="完了"</formula>
    </cfRule>
  </conditionalFormatting>
  <conditionalFormatting sqref="F44">
    <cfRule type="expression" dxfId="166" priority="147">
      <formula>$F44="完了"</formula>
    </cfRule>
  </conditionalFormatting>
  <conditionalFormatting sqref="F39:F43">
    <cfRule type="expression" dxfId="165" priority="146">
      <formula>$F39="完了"</formula>
    </cfRule>
  </conditionalFormatting>
  <conditionalFormatting sqref="F37">
    <cfRule type="expression" dxfId="164" priority="145">
      <formula>$F37="完了"</formula>
    </cfRule>
  </conditionalFormatting>
  <conditionalFormatting sqref="D47:E47">
    <cfRule type="expression" dxfId="163" priority="144">
      <formula>$F47="完了"</formula>
    </cfRule>
  </conditionalFormatting>
  <conditionalFormatting sqref="C47">
    <cfRule type="expression" dxfId="162" priority="143">
      <formula>$F47="完了"</formula>
    </cfRule>
  </conditionalFormatting>
  <conditionalFormatting sqref="K47">
    <cfRule type="expression" dxfId="161" priority="142">
      <formula>$F47="完了"</formula>
    </cfRule>
  </conditionalFormatting>
  <conditionalFormatting sqref="F47:G47">
    <cfRule type="expression" dxfId="160" priority="141">
      <formula>$F47="完了"</formula>
    </cfRule>
  </conditionalFormatting>
  <conditionalFormatting sqref="J47">
    <cfRule type="expression" dxfId="159" priority="140">
      <formula>$F47="完了"</formula>
    </cfRule>
  </conditionalFormatting>
  <conditionalFormatting sqref="I47">
    <cfRule type="expression" dxfId="158" priority="139">
      <formula>$F47="完了"</formula>
    </cfRule>
  </conditionalFormatting>
  <conditionalFormatting sqref="H47">
    <cfRule type="expression" dxfId="157" priority="138">
      <formula>$F47="完了"</formula>
    </cfRule>
  </conditionalFormatting>
  <conditionalFormatting sqref="L48">
    <cfRule type="expression" dxfId="156" priority="137">
      <formula>$F48="完了"</formula>
    </cfRule>
  </conditionalFormatting>
  <conditionalFormatting sqref="D48:E48">
    <cfRule type="expression" dxfId="155" priority="136">
      <formula>$F48="完了"</formula>
    </cfRule>
  </conditionalFormatting>
  <conditionalFormatting sqref="C48">
    <cfRule type="expression" dxfId="154" priority="135">
      <formula>$F48="完了"</formula>
    </cfRule>
  </conditionalFormatting>
  <conditionalFormatting sqref="K48">
    <cfRule type="expression" dxfId="153" priority="134">
      <formula>$F48="完了"</formula>
    </cfRule>
  </conditionalFormatting>
  <conditionalFormatting sqref="F48:G48">
    <cfRule type="expression" dxfId="152" priority="133">
      <formula>$F48="完了"</formula>
    </cfRule>
  </conditionalFormatting>
  <conditionalFormatting sqref="J48">
    <cfRule type="expression" dxfId="151" priority="132">
      <formula>$F48="完了"</formula>
    </cfRule>
  </conditionalFormatting>
  <conditionalFormatting sqref="I48">
    <cfRule type="expression" dxfId="150" priority="131">
      <formula>$F48="完了"</formula>
    </cfRule>
  </conditionalFormatting>
  <conditionalFormatting sqref="H48">
    <cfRule type="expression" dxfId="149" priority="130">
      <formula>$F48="完了"</formula>
    </cfRule>
  </conditionalFormatting>
  <conditionalFormatting sqref="D49:E49">
    <cfRule type="expression" dxfId="148" priority="129">
      <formula>$F49="完了"</formula>
    </cfRule>
  </conditionalFormatting>
  <conditionalFormatting sqref="C49">
    <cfRule type="expression" dxfId="147" priority="128">
      <formula>$F49="完了"</formula>
    </cfRule>
  </conditionalFormatting>
  <conditionalFormatting sqref="K49">
    <cfRule type="expression" dxfId="146" priority="127">
      <formula>$F49="完了"</formula>
    </cfRule>
  </conditionalFormatting>
  <conditionalFormatting sqref="F49:G49">
    <cfRule type="expression" dxfId="145" priority="126">
      <formula>$F49="完了"</formula>
    </cfRule>
  </conditionalFormatting>
  <conditionalFormatting sqref="J49">
    <cfRule type="expression" dxfId="144" priority="125">
      <formula>$F49="完了"</formula>
    </cfRule>
  </conditionalFormatting>
  <conditionalFormatting sqref="I49">
    <cfRule type="expression" dxfId="143" priority="124">
      <formula>$F49="完了"</formula>
    </cfRule>
  </conditionalFormatting>
  <conditionalFormatting sqref="H49">
    <cfRule type="expression" dxfId="142" priority="123">
      <formula>$F49="完了"</formula>
    </cfRule>
  </conditionalFormatting>
  <conditionalFormatting sqref="D50:E50">
    <cfRule type="expression" dxfId="141" priority="122">
      <formula>$F50="完了"</formula>
    </cfRule>
  </conditionalFormatting>
  <conditionalFormatting sqref="C50">
    <cfRule type="expression" dxfId="140" priority="121">
      <formula>$F50="完了"</formula>
    </cfRule>
  </conditionalFormatting>
  <conditionalFormatting sqref="F50:G50">
    <cfRule type="expression" dxfId="139" priority="120">
      <formula>$F50="完了"</formula>
    </cfRule>
  </conditionalFormatting>
  <conditionalFormatting sqref="J50">
    <cfRule type="expression" dxfId="138" priority="119">
      <formula>$F50="完了"</formula>
    </cfRule>
  </conditionalFormatting>
  <conditionalFormatting sqref="I50">
    <cfRule type="expression" dxfId="137" priority="118">
      <formula>$F50="完了"</formula>
    </cfRule>
  </conditionalFormatting>
  <conditionalFormatting sqref="H50">
    <cfRule type="expression" dxfId="136" priority="117">
      <formula>$F50="完了"</formula>
    </cfRule>
  </conditionalFormatting>
  <conditionalFormatting sqref="D51:E51">
    <cfRule type="expression" dxfId="135" priority="116">
      <formula>$F51="完了"</formula>
    </cfRule>
  </conditionalFormatting>
  <conditionalFormatting sqref="F51:G51">
    <cfRule type="expression" dxfId="134" priority="115">
      <formula>$F51="完了"</formula>
    </cfRule>
  </conditionalFormatting>
  <conditionalFormatting sqref="J51">
    <cfRule type="expression" dxfId="133" priority="114">
      <formula>$F51="完了"</formula>
    </cfRule>
  </conditionalFormatting>
  <conditionalFormatting sqref="H52">
    <cfRule type="expression" dxfId="132" priority="109">
      <formula>$F52="完了"</formula>
    </cfRule>
  </conditionalFormatting>
  <conditionalFormatting sqref="H51">
    <cfRule type="expression" dxfId="131" priority="112">
      <formula>$F51="完了"</formula>
    </cfRule>
  </conditionalFormatting>
  <conditionalFormatting sqref="B47:B51">
    <cfRule type="expression" dxfId="130" priority="111">
      <formula>$F47="完了"</formula>
    </cfRule>
  </conditionalFormatting>
  <conditionalFormatting sqref="I52">
    <cfRule type="expression" dxfId="129" priority="110">
      <formula>$F52="完了"</formula>
    </cfRule>
  </conditionalFormatting>
  <conditionalFormatting sqref="I51">
    <cfRule type="expression" dxfId="128" priority="108">
      <formula>$F51="完了"</formula>
    </cfRule>
  </conditionalFormatting>
  <conditionalFormatting sqref="C52">
    <cfRule type="expression" dxfId="127" priority="107">
      <formula>$F52="完了"</formula>
    </cfRule>
  </conditionalFormatting>
  <conditionalFormatting sqref="D52:E52">
    <cfRule type="expression" dxfId="126" priority="106">
      <formula>$F52="完了"</formula>
    </cfRule>
  </conditionalFormatting>
  <conditionalFormatting sqref="F52:G52">
    <cfRule type="expression" dxfId="125" priority="105">
      <formula>$F52="完了"</formula>
    </cfRule>
  </conditionalFormatting>
  <conditionalFormatting sqref="J53">
    <cfRule type="expression" dxfId="124" priority="104">
      <formula>$F53="完了"</formula>
    </cfRule>
  </conditionalFormatting>
  <conditionalFormatting sqref="H53">
    <cfRule type="expression" dxfId="123" priority="102">
      <formula>$F53="完了"</formula>
    </cfRule>
  </conditionalFormatting>
  <conditionalFormatting sqref="I53">
    <cfRule type="expression" dxfId="122" priority="103">
      <formula>$F53="完了"</formula>
    </cfRule>
  </conditionalFormatting>
  <conditionalFormatting sqref="C53">
    <cfRule type="expression" dxfId="121" priority="101">
      <formula>$F53="完了"</formula>
    </cfRule>
  </conditionalFormatting>
  <conditionalFormatting sqref="D53:E53">
    <cfRule type="expression" dxfId="120" priority="100">
      <formula>$F53="完了"</formula>
    </cfRule>
  </conditionalFormatting>
  <conditionalFormatting sqref="F53:G53">
    <cfRule type="expression" dxfId="119" priority="99">
      <formula>$F53="完了"</formula>
    </cfRule>
  </conditionalFormatting>
  <conditionalFormatting sqref="C54">
    <cfRule type="expression" dxfId="118" priority="98">
      <formula>$F54="完了"</formula>
    </cfRule>
  </conditionalFormatting>
  <conditionalFormatting sqref="H54">
    <cfRule type="expression" dxfId="117" priority="95">
      <formula>$F54="完了"</formula>
    </cfRule>
  </conditionalFormatting>
  <conditionalFormatting sqref="I54">
    <cfRule type="expression" dxfId="116" priority="96">
      <formula>$F54="完了"</formula>
    </cfRule>
  </conditionalFormatting>
  <conditionalFormatting sqref="E54">
    <cfRule type="expression" dxfId="115" priority="94">
      <formula>$F54="完了"</formula>
    </cfRule>
  </conditionalFormatting>
  <conditionalFormatting sqref="F54:G54">
    <cfRule type="expression" dxfId="114" priority="93">
      <formula>$F54="完了"</formula>
    </cfRule>
  </conditionalFormatting>
  <conditionalFormatting sqref="J54">
    <cfRule type="expression" dxfId="113" priority="92">
      <formula>$F54="完了"</formula>
    </cfRule>
  </conditionalFormatting>
  <conditionalFormatting sqref="D55 K55">
    <cfRule type="expression" dxfId="112" priority="91">
      <formula>$F55="完了"</formula>
    </cfRule>
  </conditionalFormatting>
  <conditionalFormatting sqref="C55">
    <cfRule type="expression" dxfId="111" priority="90">
      <formula>$F55="完了"</formula>
    </cfRule>
  </conditionalFormatting>
  <conditionalFormatting sqref="H55">
    <cfRule type="expression" dxfId="110" priority="88">
      <formula>$F55="完了"</formula>
    </cfRule>
  </conditionalFormatting>
  <conditionalFormatting sqref="I55">
    <cfRule type="expression" dxfId="109" priority="89">
      <formula>$F55="完了"</formula>
    </cfRule>
  </conditionalFormatting>
  <conditionalFormatting sqref="E55">
    <cfRule type="expression" dxfId="108" priority="87">
      <formula>$F55="完了"</formula>
    </cfRule>
  </conditionalFormatting>
  <conditionalFormatting sqref="F55:G55">
    <cfRule type="expression" dxfId="107" priority="86">
      <formula>$F55="完了"</formula>
    </cfRule>
  </conditionalFormatting>
  <conditionalFormatting sqref="J55">
    <cfRule type="expression" dxfId="106" priority="84">
      <formula>$F55="完了"</formula>
    </cfRule>
  </conditionalFormatting>
  <conditionalFormatting sqref="D56">
    <cfRule type="expression" dxfId="105" priority="83">
      <formula>$F56="完了"</formula>
    </cfRule>
  </conditionalFormatting>
  <conditionalFormatting sqref="C56">
    <cfRule type="expression" dxfId="104" priority="82">
      <formula>$F56="完了"</formula>
    </cfRule>
  </conditionalFormatting>
  <conditionalFormatting sqref="H56">
    <cfRule type="expression" dxfId="103" priority="81">
      <formula>$F56="完了"</formula>
    </cfRule>
  </conditionalFormatting>
  <conditionalFormatting sqref="E56">
    <cfRule type="expression" dxfId="102" priority="80">
      <formula>$F56="完了"</formula>
    </cfRule>
  </conditionalFormatting>
  <conditionalFormatting sqref="F56:G56">
    <cfRule type="expression" dxfId="101" priority="79">
      <formula>$F56="完了"</formula>
    </cfRule>
  </conditionalFormatting>
  <conditionalFormatting sqref="I57">
    <cfRule type="expression" dxfId="100" priority="78">
      <formula>$F57="完了"</formula>
    </cfRule>
  </conditionalFormatting>
  <conditionalFormatting sqref="D57">
    <cfRule type="expression" dxfId="99" priority="77">
      <formula>$F57="完了"</formula>
    </cfRule>
  </conditionalFormatting>
  <conditionalFormatting sqref="C57">
    <cfRule type="expression" dxfId="98" priority="76">
      <formula>$F57="完了"</formula>
    </cfRule>
  </conditionalFormatting>
  <conditionalFormatting sqref="H57">
    <cfRule type="expression" dxfId="97" priority="75">
      <formula>$F57="完了"</formula>
    </cfRule>
  </conditionalFormatting>
  <conditionalFormatting sqref="E57">
    <cfRule type="expression" dxfId="96" priority="74">
      <formula>$F57="完了"</formula>
    </cfRule>
  </conditionalFormatting>
  <conditionalFormatting sqref="F57:G57">
    <cfRule type="expression" dxfId="95" priority="73">
      <formula>$F57="完了"</formula>
    </cfRule>
  </conditionalFormatting>
  <conditionalFormatting sqref="I58">
    <cfRule type="expression" dxfId="94" priority="72">
      <formula>$F58="完了"</formula>
    </cfRule>
  </conditionalFormatting>
  <conditionalFormatting sqref="D58">
    <cfRule type="expression" dxfId="93" priority="71">
      <formula>$F58="完了"</formula>
    </cfRule>
  </conditionalFormatting>
  <conditionalFormatting sqref="C58">
    <cfRule type="expression" dxfId="92" priority="70">
      <formula>$F58="完了"</formula>
    </cfRule>
  </conditionalFormatting>
  <conditionalFormatting sqref="H58">
    <cfRule type="expression" dxfId="91" priority="69">
      <formula>$F58="完了"</formula>
    </cfRule>
  </conditionalFormatting>
  <conditionalFormatting sqref="E58">
    <cfRule type="expression" dxfId="90" priority="68">
      <formula>$F58="完了"</formula>
    </cfRule>
  </conditionalFormatting>
  <conditionalFormatting sqref="F58:G58">
    <cfRule type="expression" dxfId="89" priority="67">
      <formula>$F58="完了"</formula>
    </cfRule>
  </conditionalFormatting>
  <conditionalFormatting sqref="J59">
    <cfRule type="expression" dxfId="88" priority="66">
      <formula>$F59="完了"</formula>
    </cfRule>
  </conditionalFormatting>
  <conditionalFormatting sqref="I59">
    <cfRule type="expression" dxfId="87" priority="65">
      <formula>$F59="完了"</formula>
    </cfRule>
  </conditionalFormatting>
  <conditionalFormatting sqref="D59">
    <cfRule type="expression" dxfId="86" priority="64">
      <formula>$F59="完了"</formula>
    </cfRule>
  </conditionalFormatting>
  <conditionalFormatting sqref="C59">
    <cfRule type="expression" dxfId="85" priority="63">
      <formula>$F59="完了"</formula>
    </cfRule>
  </conditionalFormatting>
  <conditionalFormatting sqref="H59">
    <cfRule type="expression" dxfId="84" priority="62">
      <formula>$F59="完了"</formula>
    </cfRule>
  </conditionalFormatting>
  <conditionalFormatting sqref="E59">
    <cfRule type="expression" dxfId="83" priority="61">
      <formula>$F59="完了"</formula>
    </cfRule>
  </conditionalFormatting>
  <conditionalFormatting sqref="F59:G59">
    <cfRule type="expression" dxfId="82" priority="60">
      <formula>$F59="完了"</formula>
    </cfRule>
  </conditionalFormatting>
  <conditionalFormatting sqref="D60">
    <cfRule type="expression" dxfId="81" priority="59">
      <formula>$F60="完了"</formula>
    </cfRule>
  </conditionalFormatting>
  <conditionalFormatting sqref="C60">
    <cfRule type="expression" dxfId="80" priority="58">
      <formula>$F60="完了"</formula>
    </cfRule>
  </conditionalFormatting>
  <conditionalFormatting sqref="H60">
    <cfRule type="expression" dxfId="79" priority="57">
      <formula>$F60="完了"</formula>
    </cfRule>
  </conditionalFormatting>
  <conditionalFormatting sqref="E60">
    <cfRule type="expression" dxfId="78" priority="56">
      <formula>$F60="完了"</formula>
    </cfRule>
  </conditionalFormatting>
  <conditionalFormatting sqref="F60:G60">
    <cfRule type="expression" dxfId="77" priority="55">
      <formula>$F60="完了"</formula>
    </cfRule>
  </conditionalFormatting>
  <conditionalFormatting sqref="J61:M61 B61">
    <cfRule type="expression" dxfId="76" priority="54">
      <formula>$F61="完了"</formula>
    </cfRule>
  </conditionalFormatting>
  <conditionalFormatting sqref="D61">
    <cfRule type="expression" dxfId="75" priority="53">
      <formula>$F61="完了"</formula>
    </cfRule>
  </conditionalFormatting>
  <conditionalFormatting sqref="C61">
    <cfRule type="expression" dxfId="74" priority="52">
      <formula>$F61="完了"</formula>
    </cfRule>
  </conditionalFormatting>
  <conditionalFormatting sqref="H61">
    <cfRule type="expression" dxfId="73" priority="51">
      <formula>$F61="完了"</formula>
    </cfRule>
  </conditionalFormatting>
  <conditionalFormatting sqref="E61">
    <cfRule type="expression" dxfId="72" priority="50">
      <formula>$F61="完了"</formula>
    </cfRule>
  </conditionalFormatting>
  <conditionalFormatting sqref="F61:G61">
    <cfRule type="expression" dxfId="71" priority="49">
      <formula>$F61="完了"</formula>
    </cfRule>
  </conditionalFormatting>
  <conditionalFormatting sqref="I61">
    <cfRule type="expression" dxfId="70" priority="48">
      <formula>$F61="完了"</formula>
    </cfRule>
  </conditionalFormatting>
  <conditionalFormatting sqref="J62">
    <cfRule type="expression" dxfId="69" priority="47">
      <formula>$F62="完了"</formula>
    </cfRule>
  </conditionalFormatting>
  <conditionalFormatting sqref="D62">
    <cfRule type="expression" dxfId="68" priority="46">
      <formula>$F62="完了"</formula>
    </cfRule>
  </conditionalFormatting>
  <conditionalFormatting sqref="C62">
    <cfRule type="expression" dxfId="67" priority="45">
      <formula>$F62="完了"</formula>
    </cfRule>
  </conditionalFormatting>
  <conditionalFormatting sqref="H62">
    <cfRule type="expression" dxfId="66" priority="44">
      <formula>$F62="完了"</formula>
    </cfRule>
  </conditionalFormatting>
  <conditionalFormatting sqref="E62">
    <cfRule type="expression" dxfId="65" priority="43">
      <formula>$F62="完了"</formula>
    </cfRule>
  </conditionalFormatting>
  <conditionalFormatting sqref="F62:G62">
    <cfRule type="expression" dxfId="64" priority="42">
      <formula>$F62="完了"</formula>
    </cfRule>
  </conditionalFormatting>
  <conditionalFormatting sqref="I62">
    <cfRule type="expression" dxfId="63" priority="41">
      <formula>$F62="完了"</formula>
    </cfRule>
  </conditionalFormatting>
  <conditionalFormatting sqref="B62">
    <cfRule type="expression" dxfId="62" priority="40">
      <formula>$F62="完了"</formula>
    </cfRule>
  </conditionalFormatting>
  <conditionalFormatting sqref="K63:M63">
    <cfRule type="expression" dxfId="61" priority="39">
      <formula>$F63="完了"</formula>
    </cfRule>
  </conditionalFormatting>
  <conditionalFormatting sqref="J63">
    <cfRule type="expression" dxfId="60" priority="38">
      <formula>$F63="完了"</formula>
    </cfRule>
  </conditionalFormatting>
  <conditionalFormatting sqref="D63">
    <cfRule type="expression" dxfId="59" priority="37">
      <formula>$F63="完了"</formula>
    </cfRule>
  </conditionalFormatting>
  <conditionalFormatting sqref="C63">
    <cfRule type="expression" dxfId="58" priority="36">
      <formula>$F63="完了"</formula>
    </cfRule>
  </conditionalFormatting>
  <conditionalFormatting sqref="H63">
    <cfRule type="expression" dxfId="57" priority="35">
      <formula>$F63="完了"</formula>
    </cfRule>
  </conditionalFormatting>
  <conditionalFormatting sqref="E63">
    <cfRule type="expression" dxfId="56" priority="34">
      <formula>$F63="完了"</formula>
    </cfRule>
  </conditionalFormatting>
  <conditionalFormatting sqref="F63:G63">
    <cfRule type="expression" dxfId="55" priority="33">
      <formula>$F63="完了"</formula>
    </cfRule>
  </conditionalFormatting>
  <conditionalFormatting sqref="I63">
    <cfRule type="expression" dxfId="54" priority="32">
      <formula>$F63="完了"</formula>
    </cfRule>
  </conditionalFormatting>
  <conditionalFormatting sqref="B63">
    <cfRule type="expression" dxfId="53" priority="31">
      <formula>$F63="完了"</formula>
    </cfRule>
  </conditionalFormatting>
  <conditionalFormatting sqref="J64">
    <cfRule type="expression" dxfId="52" priority="30">
      <formula>$F64="完了"</formula>
    </cfRule>
  </conditionalFormatting>
  <conditionalFormatting sqref="D64">
    <cfRule type="expression" dxfId="51" priority="29">
      <formula>$F64="完了"</formula>
    </cfRule>
  </conditionalFormatting>
  <conditionalFormatting sqref="C64">
    <cfRule type="expression" dxfId="50" priority="28">
      <formula>$F64="完了"</formula>
    </cfRule>
  </conditionalFormatting>
  <conditionalFormatting sqref="H64">
    <cfRule type="expression" dxfId="49" priority="27">
      <formula>$F64="完了"</formula>
    </cfRule>
  </conditionalFormatting>
  <conditionalFormatting sqref="E64">
    <cfRule type="expression" dxfId="48" priority="26">
      <formula>$F64="完了"</formula>
    </cfRule>
  </conditionalFormatting>
  <conditionalFormatting sqref="F64:G64">
    <cfRule type="expression" dxfId="47" priority="25">
      <formula>$F64="完了"</formula>
    </cfRule>
  </conditionalFormatting>
  <conditionalFormatting sqref="I64">
    <cfRule type="expression" dxfId="46" priority="24">
      <formula>$F64="完了"</formula>
    </cfRule>
  </conditionalFormatting>
  <conditionalFormatting sqref="K65:M65 B65:B97 K67:M97 L66:M66">
    <cfRule type="expression" dxfId="45" priority="23">
      <formula>$F65="完了"</formula>
    </cfRule>
  </conditionalFormatting>
  <conditionalFormatting sqref="J67:J97">
    <cfRule type="expression" dxfId="44" priority="22">
      <formula>$F67="完了"</formula>
    </cfRule>
  </conditionalFormatting>
  <conditionalFormatting sqref="D67:D97">
    <cfRule type="expression" dxfId="43" priority="21">
      <formula>$F67="完了"</formula>
    </cfRule>
  </conditionalFormatting>
  <conditionalFormatting sqref="C67:C97">
    <cfRule type="expression" dxfId="42" priority="20">
      <formula>$F67="完了"</formula>
    </cfRule>
  </conditionalFormatting>
  <conditionalFormatting sqref="H67:H97">
    <cfRule type="expression" dxfId="41" priority="19">
      <formula>$F67="完了"</formula>
    </cfRule>
  </conditionalFormatting>
  <conditionalFormatting sqref="E67:E97">
    <cfRule type="expression" dxfId="40" priority="18">
      <formula>$F67="完了"</formula>
    </cfRule>
  </conditionalFormatting>
  <conditionalFormatting sqref="F67:G97">
    <cfRule type="expression" dxfId="39" priority="17">
      <formula>$F67="完了"</formula>
    </cfRule>
  </conditionalFormatting>
  <conditionalFormatting sqref="I67:I97">
    <cfRule type="expression" dxfId="38" priority="16">
      <formula>$F67="完了"</formula>
    </cfRule>
  </conditionalFormatting>
  <conditionalFormatting sqref="J65">
    <cfRule type="expression" dxfId="37" priority="15">
      <formula>$F65="完了"</formula>
    </cfRule>
  </conditionalFormatting>
  <conditionalFormatting sqref="D65">
    <cfRule type="expression" dxfId="35" priority="14">
      <formula>$F65="完了"</formula>
    </cfRule>
  </conditionalFormatting>
  <conditionalFormatting sqref="C65">
    <cfRule type="expression" dxfId="33" priority="13">
      <formula>$F65="完了"</formula>
    </cfRule>
  </conditionalFormatting>
  <conditionalFormatting sqref="H65">
    <cfRule type="expression" dxfId="31" priority="12">
      <formula>$F65="完了"</formula>
    </cfRule>
  </conditionalFormatting>
  <conditionalFormatting sqref="E65">
    <cfRule type="expression" dxfId="29" priority="11">
      <formula>$F65="完了"</formula>
    </cfRule>
  </conditionalFormatting>
  <conditionalFormatting sqref="F65:G65">
    <cfRule type="expression" dxfId="27" priority="10">
      <formula>$F65="完了"</formula>
    </cfRule>
  </conditionalFormatting>
  <conditionalFormatting sqref="I65">
    <cfRule type="expression" dxfId="25" priority="9">
      <formula>$F65="完了"</formula>
    </cfRule>
  </conditionalFormatting>
  <conditionalFormatting sqref="K66">
    <cfRule type="expression" dxfId="15" priority="8">
      <formula>$F66="完了"</formula>
    </cfRule>
  </conditionalFormatting>
  <conditionalFormatting sqref="J66">
    <cfRule type="expression" dxfId="13" priority="7">
      <formula>$F66="完了"</formula>
    </cfRule>
  </conditionalFormatting>
  <conditionalFormatting sqref="D66">
    <cfRule type="expression" dxfId="11" priority="6">
      <formula>$F66="完了"</formula>
    </cfRule>
  </conditionalFormatting>
  <conditionalFormatting sqref="C66">
    <cfRule type="expression" dxfId="9" priority="5">
      <formula>$F66="完了"</formula>
    </cfRule>
  </conditionalFormatting>
  <conditionalFormatting sqref="H66">
    <cfRule type="expression" dxfId="7" priority="4">
      <formula>$F66="完了"</formula>
    </cfRule>
  </conditionalFormatting>
  <conditionalFormatting sqref="E66">
    <cfRule type="expression" dxfId="5" priority="3">
      <formula>$F66="完了"</formula>
    </cfRule>
  </conditionalFormatting>
  <conditionalFormatting sqref="F66:G66">
    <cfRule type="expression" dxfId="3" priority="2">
      <formula>$F66="完了"</formula>
    </cfRule>
  </conditionalFormatting>
  <conditionalFormatting sqref="I66">
    <cfRule type="expression" dxfId="1" priority="1">
      <formula>$F66="完了"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G100:H100 E8:E100</xm:sqref>
        </x14:dataValidation>
        <x14:dataValidation type="list" allowBlank="1" showInputMessage="1" showErrorMessage="1">
          <x14:formula1>
            <xm:f>WBS_value!$B$4:$B$11</xm:f>
          </x14:formula1>
          <xm:sqref>F8:F100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299</v>
      </c>
    </row>
    <row r="2" spans="1:5">
      <c r="B2" t="s">
        <v>300</v>
      </c>
    </row>
    <row r="3" spans="1:5">
      <c r="B3" t="s">
        <v>301</v>
      </c>
    </row>
    <row r="5" spans="1:5">
      <c r="B5" t="s">
        <v>302</v>
      </c>
    </row>
    <row r="6" spans="1:5">
      <c r="B6" t="s">
        <v>303</v>
      </c>
    </row>
    <row r="7" spans="1:5">
      <c r="B7" t="s">
        <v>304</v>
      </c>
    </row>
    <row r="8" spans="1:5">
      <c r="B8" t="s">
        <v>305</v>
      </c>
    </row>
    <row r="9" spans="1:5">
      <c r="B9" t="s">
        <v>306</v>
      </c>
    </row>
    <row r="11" spans="1:5">
      <c r="A11" t="s">
        <v>280</v>
      </c>
      <c r="B11" t="s">
        <v>281</v>
      </c>
      <c r="C11" t="s">
        <v>282</v>
      </c>
    </row>
    <row r="12" spans="1:5">
      <c r="B12" t="s">
        <v>283</v>
      </c>
    </row>
    <row r="13" spans="1:5">
      <c r="B13" t="s">
        <v>284</v>
      </c>
    </row>
    <row r="14" spans="1:5">
      <c r="B14" t="s">
        <v>285</v>
      </c>
    </row>
    <row r="16" spans="1:5">
      <c r="A16" t="s">
        <v>286</v>
      </c>
      <c r="B16" t="s">
        <v>287</v>
      </c>
      <c r="E16" t="s">
        <v>292</v>
      </c>
    </row>
    <row r="17" spans="1:6">
      <c r="B17" t="s">
        <v>288</v>
      </c>
      <c r="F17" t="s">
        <v>295</v>
      </c>
    </row>
    <row r="18" spans="1:6">
      <c r="B18" t="s">
        <v>289</v>
      </c>
      <c r="F18" t="s">
        <v>296</v>
      </c>
    </row>
    <row r="19" spans="1:6">
      <c r="F19" t="s">
        <v>297</v>
      </c>
    </row>
    <row r="20" spans="1:6">
      <c r="F20" t="s">
        <v>298</v>
      </c>
    </row>
    <row r="22" spans="1:6">
      <c r="B22" t="s">
        <v>290</v>
      </c>
      <c r="E22" t="s">
        <v>293</v>
      </c>
    </row>
    <row r="23" spans="1:6">
      <c r="B23" t="s">
        <v>288</v>
      </c>
      <c r="E23" t="s">
        <v>288</v>
      </c>
      <c r="F23" t="s">
        <v>295</v>
      </c>
    </row>
    <row r="24" spans="1:6">
      <c r="B24" t="s">
        <v>289</v>
      </c>
      <c r="E24" t="s">
        <v>289</v>
      </c>
      <c r="F24" t="s">
        <v>296</v>
      </c>
    </row>
    <row r="25" spans="1:6">
      <c r="B25" t="s">
        <v>291</v>
      </c>
      <c r="E25" t="s">
        <v>294</v>
      </c>
    </row>
    <row r="26" spans="1:6">
      <c r="B26" t="s">
        <v>288</v>
      </c>
      <c r="E26" t="s">
        <v>288</v>
      </c>
    </row>
    <row r="27" spans="1:6">
      <c r="B27" t="s">
        <v>289</v>
      </c>
      <c r="E27" t="s">
        <v>289</v>
      </c>
    </row>
    <row r="29" spans="1:6" s="1" customFormat="1">
      <c r="A29" s="78">
        <v>43331</v>
      </c>
    </row>
    <row r="30" spans="1:6">
      <c r="B30" t="s">
        <v>307</v>
      </c>
    </row>
    <row r="31" spans="1:6">
      <c r="B31" t="s">
        <v>308</v>
      </c>
    </row>
    <row r="32" spans="1:6">
      <c r="B32" t="s">
        <v>309</v>
      </c>
    </row>
    <row r="33" spans="2:2">
      <c r="B33" t="s">
        <v>310</v>
      </c>
    </row>
    <row r="34" spans="2:2">
      <c r="B34" t="s">
        <v>311</v>
      </c>
    </row>
    <row r="35" spans="2:2">
      <c r="B35" t="s">
        <v>312</v>
      </c>
    </row>
    <row r="36" spans="2:2">
      <c r="B36" t="s">
        <v>309</v>
      </c>
    </row>
    <row r="37" spans="2:2">
      <c r="B37" t="s">
        <v>313</v>
      </c>
    </row>
    <row r="39" spans="2:2">
      <c r="B39" t="s">
        <v>314</v>
      </c>
    </row>
    <row r="40" spans="2:2">
      <c r="B40" t="s">
        <v>315</v>
      </c>
    </row>
    <row r="41" spans="2:2">
      <c r="B41" t="s">
        <v>316</v>
      </c>
    </row>
    <row r="42" spans="2:2">
      <c r="B42" t="s">
        <v>317</v>
      </c>
    </row>
    <row r="43" spans="2:2">
      <c r="B43" t="s">
        <v>318</v>
      </c>
    </row>
    <row r="44" spans="2:2">
      <c r="B44" t="s">
        <v>316</v>
      </c>
    </row>
    <row r="45" spans="2:2">
      <c r="B45" t="s">
        <v>317</v>
      </c>
    </row>
    <row r="46" spans="2:2">
      <c r="B46" t="s">
        <v>319</v>
      </c>
    </row>
    <row r="47" spans="2:2">
      <c r="B47" t="s">
        <v>316</v>
      </c>
    </row>
    <row r="48" spans="2:2">
      <c r="B48" t="s">
        <v>317</v>
      </c>
    </row>
    <row r="51" spans="2:2">
      <c r="B51" t="s">
        <v>320</v>
      </c>
    </row>
    <row r="53" spans="2:2">
      <c r="B53" t="s">
        <v>321</v>
      </c>
    </row>
    <row r="54" spans="2:2">
      <c r="B54" t="s">
        <v>322</v>
      </c>
    </row>
    <row r="55" spans="2:2">
      <c r="B55" t="s">
        <v>323</v>
      </c>
    </row>
    <row r="56" spans="2:2">
      <c r="B56" t="s">
        <v>324</v>
      </c>
    </row>
    <row r="58" spans="2:2">
      <c r="B58" t="s">
        <v>325</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327</v>
      </c>
    </row>
    <row r="3" spans="1:1">
      <c r="A3" t="s">
        <v>328</v>
      </c>
    </row>
    <row r="4" spans="1:1">
      <c r="A4" t="s">
        <v>329</v>
      </c>
    </row>
    <row r="5" spans="1:1">
      <c r="A5" t="s">
        <v>364</v>
      </c>
    </row>
    <row r="6" spans="1:1">
      <c r="A6" t="s">
        <v>330</v>
      </c>
    </row>
    <row r="7" spans="1:1">
      <c r="A7" t="s">
        <v>331</v>
      </c>
    </row>
    <row r="8" spans="1:1">
      <c r="A8" t="s">
        <v>332</v>
      </c>
    </row>
    <row r="9" spans="1:1">
      <c r="A9" t="s">
        <v>333</v>
      </c>
    </row>
    <row r="10" spans="1:1">
      <c r="A10" t="s">
        <v>334</v>
      </c>
    </row>
    <row r="11" spans="1:1">
      <c r="A11" t="s">
        <v>335</v>
      </c>
    </row>
    <row r="12" spans="1:1">
      <c r="A12" t="s">
        <v>336</v>
      </c>
    </row>
    <row r="13" spans="1:1">
      <c r="A13" t="s">
        <v>337</v>
      </c>
    </row>
    <row r="14" spans="1:1">
      <c r="A14" t="s">
        <v>338</v>
      </c>
    </row>
    <row r="15" spans="1:1">
      <c r="A15" t="s">
        <v>339</v>
      </c>
    </row>
    <row r="16" spans="1:1">
      <c r="A16" t="s">
        <v>340</v>
      </c>
    </row>
    <row r="17" spans="1:1">
      <c r="A17" t="s">
        <v>341</v>
      </c>
    </row>
    <row r="18" spans="1:1">
      <c r="A18" t="s">
        <v>342</v>
      </c>
    </row>
    <row r="19" spans="1:1">
      <c r="A19" t="s">
        <v>343</v>
      </c>
    </row>
    <row r="21" spans="1:1">
      <c r="A21" t="s">
        <v>344</v>
      </c>
    </row>
    <row r="22" spans="1:1">
      <c r="A22" t="s">
        <v>345</v>
      </c>
    </row>
    <row r="23" spans="1:1">
      <c r="A23" t="s">
        <v>346</v>
      </c>
    </row>
    <row r="24" spans="1:1">
      <c r="A24" t="s">
        <v>347</v>
      </c>
    </row>
    <row r="25" spans="1:1">
      <c r="A25" t="s">
        <v>348</v>
      </c>
    </row>
    <row r="26" spans="1:1">
      <c r="A26" t="s">
        <v>330</v>
      </c>
    </row>
    <row r="27" spans="1:1">
      <c r="A27" t="s">
        <v>349</v>
      </c>
    </row>
    <row r="28" spans="1:1">
      <c r="A28" t="s">
        <v>350</v>
      </c>
    </row>
    <row r="29" spans="1:1">
      <c r="A29" t="s">
        <v>351</v>
      </c>
    </row>
    <row r="30" spans="1:1">
      <c r="A30" t="s">
        <v>352</v>
      </c>
    </row>
    <row r="31" spans="1:1">
      <c r="A31" t="s">
        <v>353</v>
      </c>
    </row>
    <row r="32" spans="1:1">
      <c r="A32" t="s">
        <v>354</v>
      </c>
    </row>
    <row r="33" spans="1:1">
      <c r="A33" t="s">
        <v>355</v>
      </c>
    </row>
    <row r="34" spans="1:1">
      <c r="A34" t="s">
        <v>356</v>
      </c>
    </row>
    <row r="35" spans="1:1">
      <c r="A35" t="s">
        <v>357</v>
      </c>
    </row>
    <row r="36" spans="1:1">
      <c r="A36" t="s">
        <v>358</v>
      </c>
    </row>
    <row r="37" spans="1:1">
      <c r="A37" t="s">
        <v>331</v>
      </c>
    </row>
    <row r="38" spans="1:1">
      <c r="A38" t="s">
        <v>359</v>
      </c>
    </row>
    <row r="39" spans="1:1">
      <c r="A39" t="s">
        <v>360</v>
      </c>
    </row>
    <row r="40" spans="1:1">
      <c r="A40" t="s">
        <v>361</v>
      </c>
    </row>
    <row r="41" spans="1:1">
      <c r="A41" t="s">
        <v>362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memo</vt:lpstr>
      <vt:lpstr>WBS</vt:lpstr>
      <vt:lpstr>機能作成＿工数予測</vt:lpstr>
      <vt:lpstr>予定</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2019-01-01T14:08:10Z</dcterms:modified>
</cp:coreProperties>
</file>