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3" activeTab="3"/>
  </bookViews>
  <sheets>
    <sheet name="Payroll" sheetId="1" r:id="rId1"/>
    <sheet name="Gradebook" sheetId="2" r:id="rId2"/>
    <sheet name="Decision Maker" sheetId="3" r:id="rId3"/>
    <sheet name="Pivot Table" sheetId="6" r:id="rId4"/>
    <sheet name="Sales Database" sheetId="4" r:id="rId5"/>
    <sheet name="Car Database" sheetId="7" r:id="rId6"/>
  </sheets>
  <definedNames>
    <definedName name="_xlnm._FilterDatabase" localSheetId="4" hidden="1">'Sales Database'!$A$1:$P$176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<sst xmlns="http://schemas.openxmlformats.org/spreadsheetml/2006/main" count="990" uniqueCount="123">
  <si>
    <t>Employee Payroll</t>
  </si>
  <si>
    <t>Hours Worked</t>
  </si>
  <si>
    <t>Overtime Hours</t>
  </si>
  <si>
    <t>Pay</t>
  </si>
  <si>
    <t>Overtime Bonus</t>
  </si>
  <si>
    <t>Total Pay</t>
  </si>
  <si>
    <t>Jan Payout</t>
  </si>
  <si>
    <t>Last Name</t>
  </si>
  <si>
    <t>First Name</t>
  </si>
  <si>
    <t>Hourly Wage</t>
  </si>
  <si>
    <t>Total</t>
  </si>
  <si>
    <t xml:space="preserve">Kern </t>
  </si>
  <si>
    <t>Jon</t>
  </si>
  <si>
    <t>Howard</t>
  </si>
  <si>
    <t>Glen</t>
  </si>
  <si>
    <t>O'Donald</t>
  </si>
  <si>
    <t>Ron</t>
  </si>
  <si>
    <t>Hernandez</t>
  </si>
  <si>
    <t>Wendy</t>
  </si>
  <si>
    <t>Smith</t>
  </si>
  <si>
    <t>Polly</t>
  </si>
  <si>
    <t>Baker</t>
  </si>
  <si>
    <t>Tom</t>
  </si>
  <si>
    <t>Westfield</t>
  </si>
  <si>
    <t>Dennis</t>
  </si>
  <si>
    <t>Penfold</t>
  </si>
  <si>
    <t>Sandy</t>
  </si>
  <si>
    <t>Islington</t>
  </si>
  <si>
    <t>Linda</t>
  </si>
  <si>
    <t>Young</t>
  </si>
  <si>
    <t>Oilivia</t>
  </si>
  <si>
    <t>Trenton</t>
  </si>
  <si>
    <t>Blessing</t>
  </si>
  <si>
    <t>Norman</t>
  </si>
  <si>
    <t>Billy</t>
  </si>
  <si>
    <t>Mann</t>
  </si>
  <si>
    <t>Trent</t>
  </si>
  <si>
    <t>Underhill</t>
  </si>
  <si>
    <t>Gus</t>
  </si>
  <si>
    <t>Velinda</t>
  </si>
  <si>
    <t>Nancy</t>
  </si>
  <si>
    <t>Cameron</t>
  </si>
  <si>
    <t>Geoff</t>
  </si>
  <si>
    <t>Engleheart</t>
  </si>
  <si>
    <t>Chandra</t>
  </si>
  <si>
    <t>Calculations</t>
  </si>
  <si>
    <t>Max</t>
  </si>
  <si>
    <t>Min</t>
  </si>
  <si>
    <t>Average</t>
  </si>
  <si>
    <t>Gradebook</t>
  </si>
  <si>
    <t>Safety Test</t>
  </si>
  <si>
    <t>Company Philosophy Test</t>
  </si>
  <si>
    <t>Financial Skills Test</t>
  </si>
  <si>
    <t>Drug Test</t>
  </si>
  <si>
    <t>Safety Test %</t>
  </si>
  <si>
    <t>Company Philosophy Test %</t>
  </si>
  <si>
    <t>Financial Skills Test %</t>
  </si>
  <si>
    <t>FIRE EMPLOYEE</t>
  </si>
  <si>
    <t>Posible Points</t>
  </si>
  <si>
    <t>MAX</t>
  </si>
  <si>
    <t>MIN</t>
  </si>
  <si>
    <t>AVERAGE</t>
  </si>
  <si>
    <t>Career Decisions</t>
  </si>
  <si>
    <t>Job</t>
  </si>
  <si>
    <t>Job Market</t>
  </si>
  <si>
    <t>Intrest</t>
  </si>
  <si>
    <t>My Talent</t>
  </si>
  <si>
    <t>Education</t>
  </si>
  <si>
    <t>Decision</t>
  </si>
  <si>
    <t>McDonalds</t>
  </si>
  <si>
    <t>Doctor</t>
  </si>
  <si>
    <t>Engineer</t>
  </si>
  <si>
    <t>NFL</t>
  </si>
  <si>
    <t>Truck Driver</t>
  </si>
  <si>
    <t>Sum of Sale Price</t>
  </si>
  <si>
    <t>Barns</t>
  </si>
  <si>
    <t>Johnson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</si>
  <si>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</si>
  <si>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</si>
  <si>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</si>
  <si>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</si>
  <si>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</si>
  <si>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</si>
  <si>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</si>
  <si>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</si>
  <si>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 and 20% for items more than $50</t>
  </si>
  <si>
    <t>Sale Location</t>
  </si>
  <si>
    <t>Jan</t>
  </si>
  <si>
    <t>Pool Cover</t>
  </si>
  <si>
    <t>Chalie</t>
  </si>
  <si>
    <t>NM</t>
  </si>
  <si>
    <t>Water Pump</t>
  </si>
  <si>
    <t>AZ</t>
  </si>
  <si>
    <t>CA</t>
  </si>
  <si>
    <t>Feb</t>
  </si>
  <si>
    <t>Algea Killer 8 oz</t>
  </si>
  <si>
    <t>NV</t>
  </si>
  <si>
    <t>Net</t>
  </si>
  <si>
    <t>Mar</t>
  </si>
  <si>
    <t>8 ft Hose</t>
  </si>
  <si>
    <t>April</t>
  </si>
  <si>
    <t>CO</t>
  </si>
  <si>
    <t>AutoVac</t>
  </si>
  <si>
    <t>May</t>
  </si>
  <si>
    <t>Chlorine Test Kit</t>
  </si>
  <si>
    <t>June</t>
  </si>
  <si>
    <t>July</t>
  </si>
  <si>
    <t>UT</t>
  </si>
  <si>
    <t>Aug</t>
  </si>
  <si>
    <t>Sept</t>
  </si>
  <si>
    <t>Oct</t>
  </si>
  <si>
    <t>Skimmer</t>
  </si>
  <si>
    <t>Nov</t>
  </si>
  <si>
    <t>1 Gal Muratic Acid</t>
  </si>
  <si>
    <t>Dec</t>
  </si>
  <si>
    <t>Doug</t>
  </si>
  <si>
    <t>5 Gal Chlorine</t>
  </si>
  <si>
    <t>Hellen</t>
  </si>
  <si>
    <t>Juan</t>
  </si>
  <si>
    <t>Sum of All Items</t>
  </si>
  <si>
    <t>Sum of All Items value more than $50</t>
  </si>
  <si>
    <t xml:space="preserve"> </t>
  </si>
  <si>
    <t>Sum of All Items value less than or $50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</si>
</sst>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-[$$-409]* #,##0.00_ ;_-[$$-409]* \-#,##0.00\ ;_-[$$-409]* &quot;-&quot;??_ ;_-@_ "/>
    <numFmt numFmtId="181" formatCode="dd/mm/yyyy"/>
    <numFmt numFmtId="182" formatCode="_(* #,##0_);_(* \(#,##0\);_(* &quot;-&quot;??_);_(@_)"/>
    <numFmt numFmtId="183" formatCode="0.00_ "/>
    <numFmt numFmtId="184" formatCode="dd/mmm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29"/>
      <scheme val="minor"/>
    </font>
    <font>
      <sz val="12"/>
      <color theme="1"/>
      <name val="Calibri"/>
      <charset val="129"/>
      <scheme val="minor"/>
    </font>
    <font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10" applyNumberFormat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14" fillId="14" borderId="10" applyNumberFormat="0" applyAlignment="0" applyProtection="0">
      <alignment vertical="center"/>
    </xf>
    <xf numFmtId="0" fontId="15" fillId="15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180" fontId="1" fillId="0" borderId="0" xfId="0" applyNumberFormat="1" applyFont="1" applyFill="1" applyAlignment="1"/>
    <xf numFmtId="0" fontId="1" fillId="0" borderId="0" xfId="0" applyFont="1" applyFill="1" applyAlignment="1">
      <alignment wrapText="1"/>
    </xf>
    <xf numFmtId="181" fontId="2" fillId="0" borderId="0" xfId="1" applyNumberFormat="1" applyFont="1" applyAlignment="1"/>
    <xf numFmtId="182" fontId="2" fillId="0" borderId="0" xfId="1" applyNumberFormat="1" applyFont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180" fontId="2" fillId="0" borderId="0" xfId="0" applyNumberFormat="1" applyFont="1" applyFill="1" applyAlignment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vertical="center" textRotation="90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9" fontId="0" fillId="0" borderId="1" xfId="3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84" fontId="0" fillId="2" borderId="1" xfId="0" applyNumberFormat="1" applyFill="1" applyBorder="1">
      <alignment vertical="center"/>
    </xf>
    <xf numFmtId="180" fontId="0" fillId="0" borderId="1" xfId="0" applyNumberFormat="1" applyBorder="1">
      <alignment vertical="center"/>
    </xf>
    <xf numFmtId="180" fontId="0" fillId="0" borderId="2" xfId="0" applyNumberFormat="1" applyBorder="1">
      <alignment vertical="center"/>
    </xf>
    <xf numFmtId="0" fontId="0" fillId="3" borderId="6" xfId="0" applyFill="1" applyBorder="1">
      <alignment vertical="center"/>
    </xf>
    <xf numFmtId="180" fontId="0" fillId="0" borderId="6" xfId="0" applyNumberFormat="1" applyBorder="1">
      <alignment vertical="center"/>
    </xf>
    <xf numFmtId="183" fontId="0" fillId="2" borderId="6" xfId="0" applyNumberFormat="1" applyFill="1" applyBorder="1">
      <alignment vertical="center"/>
    </xf>
    <xf numFmtId="0" fontId="0" fillId="7" borderId="1" xfId="0" applyFill="1" applyBorder="1">
      <alignment vertical="center"/>
    </xf>
    <xf numFmtId="183" fontId="0" fillId="2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84" fontId="0" fillId="7" borderId="0" xfId="0" applyNumberFormat="1" applyFill="1">
      <alignment vertical="center"/>
    </xf>
    <xf numFmtId="184" fontId="0" fillId="7" borderId="1" xfId="0" applyNumberFormat="1" applyFill="1" applyBorder="1">
      <alignment vertical="center"/>
    </xf>
    <xf numFmtId="184" fontId="0" fillId="3" borderId="1" xfId="0" applyNumberFormat="1" applyFill="1" applyBorder="1">
      <alignment vertical="center"/>
    </xf>
    <xf numFmtId="180" fontId="0" fillId="3" borderId="1" xfId="0" applyNumberFormat="1" applyFill="1" applyBorder="1">
      <alignment vertical="center"/>
    </xf>
    <xf numFmtId="180" fontId="0" fillId="3" borderId="2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183" fontId="0" fillId="7" borderId="6" xfId="0" applyNumberFormat="1" applyFill="1" applyBorder="1">
      <alignment vertical="center"/>
    </xf>
    <xf numFmtId="180" fontId="0" fillId="3" borderId="6" xfId="0" applyNumberFormat="1" applyFill="1" applyBorder="1">
      <alignment vertical="center"/>
    </xf>
    <xf numFmtId="183" fontId="0" fillId="7" borderId="1" xfId="0" applyNumberFormat="1" applyFill="1" applyBorder="1">
      <alignment vertical="center"/>
    </xf>
    <xf numFmtId="0" fontId="0" fillId="7" borderId="1" xfId="0" applyNumberFormat="1" applyFill="1" applyBorder="1">
      <alignment vertical="center"/>
    </xf>
    <xf numFmtId="0" fontId="0" fillId="10" borderId="1" xfId="0" applyFill="1" applyBorder="1">
      <alignment vertical="center"/>
    </xf>
    <xf numFmtId="184" fontId="0" fillId="10" borderId="1" xfId="0" applyNumberFormat="1" applyFill="1" applyBorder="1">
      <alignment vertical="center"/>
    </xf>
    <xf numFmtId="180" fontId="0" fillId="10" borderId="1" xfId="0" applyNumberFormat="1" applyFill="1" applyBorder="1">
      <alignment vertical="center"/>
    </xf>
    <xf numFmtId="0" fontId="0" fillId="11" borderId="1" xfId="0" applyFill="1" applyBorder="1">
      <alignment vertical="center"/>
    </xf>
    <xf numFmtId="184" fontId="0" fillId="11" borderId="0" xfId="0" applyNumberFormat="1" applyFill="1">
      <alignment vertical="center"/>
    </xf>
    <xf numFmtId="184" fontId="0" fillId="11" borderId="1" xfId="0" applyNumberFormat="1" applyFill="1" applyBorder="1">
      <alignment vertical="center"/>
    </xf>
    <xf numFmtId="184" fontId="0" fillId="11" borderId="3" xfId="0" applyNumberFormat="1" applyFill="1" applyBorder="1">
      <alignment vertical="center"/>
    </xf>
    <xf numFmtId="180" fontId="0" fillId="11" borderId="1" xfId="0" applyNumberFormat="1" applyFill="1" applyBorder="1">
      <alignment vertical="center"/>
    </xf>
    <xf numFmtId="180" fontId="0" fillId="11" borderId="3" xfId="0" applyNumberFormat="1" applyFill="1" applyBorder="1">
      <alignment vertical="center"/>
    </xf>
    <xf numFmtId="180" fontId="0" fillId="7" borderId="1" xfId="0" applyNumberFormat="1" applyFill="1" applyBorder="1">
      <alignment vertical="center"/>
    </xf>
    <xf numFmtId="0" fontId="0" fillId="0" borderId="1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numFmt numFmtId="180" formatCode="_-[$$-409]* #,##0.00_ ;_-[$$-409]* \-#,##0.00\ ;_-[$$-409]* &quot;-&quot;??_ ;_-@_ "/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SAFETY TEST</a:t>
            </a:r>
          </a:p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Gradebook!$B$5:$B$21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Westfield</c:v>
                </c:pt>
                <c:pt idx="7">
                  <c:v>Penfold</c:v>
                </c:pt>
                <c:pt idx="8">
                  <c:v>Islington</c:v>
                </c:pt>
                <c:pt idx="9">
                  <c:v>Young</c:v>
                </c:pt>
                <c:pt idx="10">
                  <c:v>Trenton</c:v>
                </c:pt>
                <c:pt idx="11">
                  <c:v>Norman</c:v>
                </c:pt>
                <c:pt idx="12">
                  <c:v>Mann</c:v>
                </c:pt>
                <c:pt idx="13">
                  <c:v>Underhill</c:v>
                </c:pt>
                <c:pt idx="14">
                  <c:v>Velinda</c:v>
                </c:pt>
                <c:pt idx="15">
                  <c:v>Cameron</c:v>
                </c:pt>
                <c:pt idx="16">
                  <c:v>Engleheart</c:v>
                </c:pt>
              </c:strCache>
            </c:strRef>
          </c:cat>
          <c:val>
            <c:numRef>
              <c:f>Gradebook!$D$5:$D$21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80910650"/>
        <c:axId val="71406113"/>
      </c:barChart>
      <c:catAx>
        <c:axId val="8809106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06113"/>
        <c:crosses val="autoZero"/>
        <c:auto val="1"/>
        <c:lblAlgn val="ctr"/>
        <c:lblOffset val="100"/>
        <c:noMultiLvlLbl val="0"/>
      </c:catAx>
      <c:valAx>
        <c:axId val="71406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9106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2fb121f-7401-456c-a11e-b39acfe69b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	Company Philosophy Test</a:t>
            </a:r>
          </a:p>
        </c:rich>
      </c:tx>
      <c:layout>
        <c:manualLayout>
          <c:xMode val="edge"/>
          <c:yMode val="edge"/>
          <c:x val="0.204393442622951"/>
          <c:y val="0.02238805970149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9874869655892"/>
          <c:y val="0.185011709601874"/>
          <c:w val="0.907768508863399"/>
          <c:h val="0.4549960967993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Gradebook!$B$5:$B$21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Westfield</c:v>
                </c:pt>
                <c:pt idx="7">
                  <c:v>Penfold</c:v>
                </c:pt>
                <c:pt idx="8">
                  <c:v>Islington</c:v>
                </c:pt>
                <c:pt idx="9">
                  <c:v>Young</c:v>
                </c:pt>
                <c:pt idx="10">
                  <c:v>Trenton</c:v>
                </c:pt>
                <c:pt idx="11">
                  <c:v>Norman</c:v>
                </c:pt>
                <c:pt idx="12">
                  <c:v>Mann</c:v>
                </c:pt>
                <c:pt idx="13">
                  <c:v>Underhill</c:v>
                </c:pt>
                <c:pt idx="14">
                  <c:v>Velinda</c:v>
                </c:pt>
                <c:pt idx="15">
                  <c:v>Cameron</c:v>
                </c:pt>
                <c:pt idx="16">
                  <c:v>Engleheart</c:v>
                </c:pt>
              </c:strCache>
            </c:strRef>
          </c:cat>
          <c:val>
            <c:numRef>
              <c:f>Gradebook!$E$5:$E$21</c:f>
              <c:numCache>
                <c:formatCode>General</c:formatCode>
                <c:ptCount val="17"/>
                <c:pt idx="0">
                  <c:v>17</c:v>
                </c:pt>
                <c:pt idx="1">
                  <c:v>19</c:v>
                </c:pt>
                <c:pt idx="2">
                  <c:v>16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16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18</c:v>
                </c:pt>
                <c:pt idx="13">
                  <c:v>14</c:v>
                </c:pt>
                <c:pt idx="14">
                  <c:v>13</c:v>
                </c:pt>
                <c:pt idx="15">
                  <c:v>11</c:v>
                </c:pt>
                <c:pt idx="16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7240611"/>
        <c:axId val="558126286"/>
      </c:barChart>
      <c:catAx>
        <c:axId val="67240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126286"/>
        <c:crosses val="autoZero"/>
        <c:auto val="1"/>
        <c:lblAlgn val="ctr"/>
        <c:lblOffset val="100"/>
        <c:noMultiLvlLbl val="0"/>
      </c:catAx>
      <c:valAx>
        <c:axId val="558126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40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43ab16d-8631-432d-a98f-1682cf0a8f6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	Financial Skills Test</a:t>
            </a:r>
          </a:p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180526315789474"/>
          <c:y val="0.052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Gradebook!$B$5:$B$21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Westfield</c:v>
                </c:pt>
                <c:pt idx="7">
                  <c:v>Penfold</c:v>
                </c:pt>
                <c:pt idx="8">
                  <c:v>Islington</c:v>
                </c:pt>
                <c:pt idx="9">
                  <c:v>Young</c:v>
                </c:pt>
                <c:pt idx="10">
                  <c:v>Trenton</c:v>
                </c:pt>
                <c:pt idx="11">
                  <c:v>Norman</c:v>
                </c:pt>
                <c:pt idx="12">
                  <c:v>Mann</c:v>
                </c:pt>
                <c:pt idx="13">
                  <c:v>Underhill</c:v>
                </c:pt>
                <c:pt idx="14">
                  <c:v>Velinda</c:v>
                </c:pt>
                <c:pt idx="15">
                  <c:v>Cameron</c:v>
                </c:pt>
                <c:pt idx="16">
                  <c:v>Engleheart</c:v>
                </c:pt>
              </c:strCache>
            </c:strRef>
          </c:cat>
          <c:val>
            <c:numRef>
              <c:f>Gradebook!$F$5:$F$21</c:f>
              <c:numCache>
                <c:formatCode>General</c:formatCode>
                <c:ptCount val="17"/>
                <c:pt idx="0">
                  <c:v>90</c:v>
                </c:pt>
                <c:pt idx="1">
                  <c:v>78</c:v>
                </c:pt>
                <c:pt idx="2">
                  <c:v>88</c:v>
                </c:pt>
                <c:pt idx="3">
                  <c:v>67</c:v>
                </c:pt>
                <c:pt idx="4">
                  <c:v>82</c:v>
                </c:pt>
                <c:pt idx="5">
                  <c:v>74</c:v>
                </c:pt>
                <c:pt idx="6">
                  <c:v>64</c:v>
                </c:pt>
                <c:pt idx="7">
                  <c:v>76</c:v>
                </c:pt>
                <c:pt idx="8">
                  <c:v>80</c:v>
                </c:pt>
                <c:pt idx="9">
                  <c:v>61</c:v>
                </c:pt>
                <c:pt idx="10">
                  <c:v>77</c:v>
                </c:pt>
                <c:pt idx="11">
                  <c:v>69</c:v>
                </c:pt>
                <c:pt idx="12">
                  <c:v>56</c:v>
                </c:pt>
                <c:pt idx="13">
                  <c:v>90</c:v>
                </c:pt>
                <c:pt idx="14">
                  <c:v>66</c:v>
                </c:pt>
                <c:pt idx="15">
                  <c:v>45</c:v>
                </c:pt>
                <c:pt idx="16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73349493"/>
        <c:axId val="410734838"/>
      </c:barChart>
      <c:catAx>
        <c:axId val="6733494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734838"/>
        <c:crosses val="autoZero"/>
        <c:auto val="1"/>
        <c:lblAlgn val="ctr"/>
        <c:lblOffset val="100"/>
        <c:noMultiLvlLbl val="0"/>
      </c:catAx>
      <c:valAx>
        <c:axId val="4107348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3494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2bfd355-1241-4214-a04d-2dfca6aff6b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Course.xlsx]Pivot Table!PivotTable2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Table'!$B$5:$B$9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fbb3b8a-0f65-4d0f-be5b-7ba9e11571f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31115</xdr:colOff>
      <xdr:row>0</xdr:row>
      <xdr:rowOff>149860</xdr:rowOff>
    </xdr:from>
    <xdr:to>
      <xdr:col>21</xdr:col>
      <xdr:colOff>589915</xdr:colOff>
      <xdr:row>8</xdr:row>
      <xdr:rowOff>133985</xdr:rowOff>
    </xdr:to>
    <xdr:graphicFrame>
      <xdr:nvGraphicFramePr>
        <xdr:cNvPr id="2" name="Chart 1"/>
        <xdr:cNvGraphicFramePr/>
      </xdr:nvGraphicFramePr>
      <xdr:xfrm>
        <a:off x="8077835" y="127000"/>
        <a:ext cx="4826000" cy="285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</xdr:colOff>
      <xdr:row>8</xdr:row>
      <xdr:rowOff>159385</xdr:rowOff>
    </xdr:from>
    <xdr:to>
      <xdr:col>21</xdr:col>
      <xdr:colOff>541655</xdr:colOff>
      <xdr:row>23</xdr:row>
      <xdr:rowOff>146050</xdr:rowOff>
    </xdr:to>
    <xdr:graphicFrame>
      <xdr:nvGraphicFramePr>
        <xdr:cNvPr id="3" name="Chart 2"/>
        <xdr:cNvGraphicFramePr/>
      </xdr:nvGraphicFramePr>
      <xdr:xfrm>
        <a:off x="8079105" y="3009265"/>
        <a:ext cx="4776470" cy="2729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201930</xdr:colOff>
      <xdr:row>1</xdr:row>
      <xdr:rowOff>1463040</xdr:rowOff>
    </xdr:from>
    <xdr:to>
      <xdr:col>30</xdr:col>
      <xdr:colOff>151130</xdr:colOff>
      <xdr:row>16</xdr:row>
      <xdr:rowOff>20320</xdr:rowOff>
    </xdr:to>
    <xdr:graphicFrame>
      <xdr:nvGraphicFramePr>
        <xdr:cNvPr id="4" name="Chart 3"/>
        <xdr:cNvGraphicFramePr/>
      </xdr:nvGraphicFramePr>
      <xdr:xfrm>
        <a:off x="13125450" y="15900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391160</xdr:colOff>
      <xdr:row>3</xdr:row>
      <xdr:rowOff>55880</xdr:rowOff>
    </xdr:from>
    <xdr:to>
      <xdr:col>8</xdr:col>
      <xdr:colOff>508000</xdr:colOff>
      <xdr:row>18</xdr:row>
      <xdr:rowOff>55880</xdr:rowOff>
    </xdr:to>
    <xdr:graphicFrame>
      <xdr:nvGraphicFramePr>
        <xdr:cNvPr id="2" name="Chart 1"/>
        <xdr:cNvGraphicFramePr/>
      </xdr:nvGraphicFramePr>
      <xdr:xfrm>
        <a:off x="2410460" y="6045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9.6561689815" refreshedBy="Vikas" recordCount="171">
  <cacheSource type="worksheet">
    <worksheetSource ref="A1:K172" sheet="Sales Database"/>
  </cacheSource>
  <cacheFields count="11">
    <cacheField name="Month" numFmtId="181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82">
      <sharedItems containsSemiMixedTypes="0" containsString="0" containsNumber="1" containsInteger="1" minValue="0" maxValue="1171" count="171">
        <n v="1001"/>
        <n v="1004"/>
        <n v="1014"/>
        <n v="1027"/>
        <n v="1028"/>
        <n v="1032"/>
        <n v="1041"/>
        <n v="1048"/>
        <n v="1049"/>
        <n v="1050"/>
        <n v="1053"/>
        <n v="1062"/>
        <n v="1071"/>
        <n v="1082"/>
        <n v="1083"/>
        <n v="1084"/>
        <n v="1087"/>
        <n v="1088"/>
        <n v="1090"/>
        <n v="1100"/>
        <n v="1113"/>
        <n v="1115"/>
        <n v="1119"/>
        <n v="1127"/>
        <n v="1133"/>
        <n v="1135"/>
        <n v="1138"/>
        <n v="1147"/>
        <n v="1149"/>
        <n v="1152"/>
        <n v="1158"/>
        <n v="1162"/>
        <n v="1170"/>
        <n v="1003"/>
        <n v="1005"/>
        <n v="1006"/>
        <n v="1008"/>
        <n v="1009"/>
        <n v="1012"/>
        <n v="1016"/>
        <n v="1018"/>
        <n v="1019"/>
        <n v="1020"/>
        <n v="1022"/>
        <n v="1042"/>
        <n v="1043"/>
        <n v="1044"/>
        <n v="1051"/>
        <n v="1052"/>
        <n v="1054"/>
        <n v="1056"/>
        <n v="1059"/>
        <n v="1060"/>
        <n v="1061"/>
        <n v="1063"/>
        <n v="1065"/>
        <n v="1066"/>
        <n v="1067"/>
        <n v="1069"/>
        <n v="1072"/>
        <n v="1073"/>
        <n v="1074"/>
        <n v="1080"/>
        <n v="1081"/>
        <n v="1085"/>
        <n v="1089"/>
        <n v="1092"/>
        <n v="1094"/>
        <n v="1096"/>
        <n v="1099"/>
        <n v="1101"/>
        <n v="1104"/>
        <n v="1108"/>
        <n v="1112"/>
        <n v="1116"/>
        <n v="1120"/>
        <n v="1121"/>
        <n v="1122"/>
        <n v="1123"/>
        <n v="1124"/>
        <n v="1125"/>
        <n v="1126"/>
        <n v="1134"/>
        <n v="1136"/>
        <n v="1139"/>
        <n v="1148"/>
        <n v="1150"/>
        <n v="1153"/>
        <n v="1155"/>
        <n v="1156"/>
        <n v="1157"/>
        <n v="1159"/>
        <n v="1163"/>
        <n v="1164"/>
        <n v="1165"/>
        <n v="1166"/>
        <n v="1167"/>
        <n v="1168"/>
        <n v="1169"/>
        <n v="1007"/>
        <n v="1013"/>
        <n v="1015"/>
        <n v="1023"/>
        <n v="1025"/>
        <n v="1026"/>
        <n v="1035"/>
        <n v="1045"/>
        <n v="1047"/>
        <n v="1058"/>
        <n v="1064"/>
        <n v="1070"/>
        <n v="1075"/>
        <n v="1077"/>
        <n v="1086"/>
        <n v="1091"/>
        <n v="1095"/>
        <n v="1097"/>
        <n v="1107"/>
        <n v="1110"/>
        <n v="1111"/>
        <n v="1117"/>
        <n v="1129"/>
        <n v="1130"/>
        <n v="1131"/>
        <n v="1132"/>
        <n v="1143"/>
        <n v="1144"/>
        <n v="1145"/>
        <n v="1146"/>
        <n v="1160"/>
        <n v="1002"/>
        <n v="1010"/>
        <n v="1011"/>
        <n v="1017"/>
        <n v="1021"/>
        <n v="1024"/>
        <n v="1029"/>
        <n v="1030"/>
        <n v="1031"/>
        <n v="1033"/>
        <n v="1034"/>
        <n v="1036"/>
        <n v="1037"/>
        <n v="1038"/>
        <n v="1039"/>
        <n v="1040"/>
        <n v="1046"/>
        <n v="1055"/>
        <n v="1057"/>
        <n v="1068"/>
        <n v="1076"/>
        <n v="1078"/>
        <n v="1079"/>
        <n v="1093"/>
        <n v="1098"/>
        <n v="1102"/>
        <n v="1103"/>
        <n v="1105"/>
        <n v="1106"/>
        <n v="1109"/>
        <n v="1114"/>
        <n v="1118"/>
        <n v="1128"/>
        <n v="1137"/>
        <n v="1140"/>
        <n v="1141"/>
        <n v="1142"/>
        <n v="1151"/>
        <n v="1154"/>
        <n v="1161"/>
        <n v="1171"/>
      </sharedItems>
    </cacheField>
    <cacheField name="Product Code" numFmtId="0">
      <sharedItems containsSemiMixedTypes="0" containsString="0" containsNumber="1" containsInteger="1" minValue="0" maxValue="9822" count="10">
        <n v="9822"/>
        <n v="8722"/>
        <n v="6119"/>
        <n v="2877"/>
        <n v="2499"/>
        <n v="2242"/>
        <n v="1109"/>
        <n v="4421"/>
        <n v="9212"/>
        <n v="6622"/>
      </sharedItems>
    </cacheField>
    <cacheField name="Product Description" numFmtId="0">
      <sharedItems count="10">
        <s v="Pool Cover"/>
        <s v="Water Pump"/>
        <s v="Algea Killer 8 oz"/>
        <s v="Net"/>
        <s v="8 ft Hose"/>
        <s v="AutoVac"/>
        <s v="Chlorine Test Kit"/>
        <s v="Skimmer"/>
        <s v="1 Gal Muratic Acid"/>
        <s v="5 Gal Chlorine"/>
      </sharedItems>
    </cacheField>
    <cacheField name="Store Cost" numFmtId="180">
      <sharedItems containsSemiMixedTypes="0" containsString="0" containsNumber="1" minValue="0" maxValue="344" count="10">
        <n v="58.3"/>
        <n v="344"/>
        <n v="9"/>
        <n v="11.4"/>
        <n v="6.2"/>
        <n v="60"/>
        <n v="3"/>
        <n v="45"/>
        <n v="4"/>
        <n v="42"/>
      </sharedItems>
    </cacheField>
    <cacheField name="Sale Price" numFmtId="180">
      <sharedItems containsSemiMixedTypes="0" containsString="0" containsNumber="1" minValue="0" maxValue="502" count="10">
        <n v="98.4"/>
        <n v="502"/>
        <n v="14"/>
        <n v="16.3"/>
        <n v="9.2"/>
        <n v="124"/>
        <n v="8"/>
        <n v="87"/>
        <n v="7"/>
        <n v="77"/>
      </sharedItems>
    </cacheField>
    <cacheField name="Profit" numFmtId="180">
      <sharedItems containsSemiMixedTypes="0" containsString="0" containsNumber="1" minValue="0" maxValue="158" count="8">
        <n v="40.1"/>
        <n v="158"/>
        <n v="5"/>
        <n v="4.9"/>
        <n v="3"/>
        <n v="64"/>
        <n v="42"/>
        <n v="35"/>
      </sharedItems>
    </cacheField>
    <cacheField name="Commision 10% for items less than $50 and 20% for items more than $50" numFmtId="180">
      <sharedItems containsSemiMixedTypes="0" containsString="0" containsNumber="1" minValue="0" maxValue="31.6" count="8">
        <n v="8.02"/>
        <n v="31.6"/>
        <n v="0.5"/>
        <n v="0.49"/>
        <n v="0.3"/>
        <n v="12.8"/>
        <n v="8.4"/>
        <n v="7"/>
      </sharedItems>
    </cacheField>
    <cacheField name="First Name" numFmtId="0">
      <sharedItems count="4">
        <s v="Chalie"/>
        <s v="Doug"/>
        <s v="Hellen"/>
        <s v="Juan"/>
      </sharedItems>
    </cacheField>
    <cacheField name="Last Name" numFmtId="0">
      <sharedItems count="4">
        <s v="Barns"/>
        <s v="Smith"/>
        <s v="Johnson"/>
        <s v="Hernandez"/>
      </sharedItems>
    </cacheField>
    <cacheField name="Sale Location" numFmtId="0">
      <sharedItems count="6">
        <s v="NM"/>
        <s v="AZ"/>
        <s v="CA"/>
        <s v="NV"/>
        <s v="CO"/>
        <s v="U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0"/>
    <x v="0"/>
    <x v="1"/>
  </r>
  <r>
    <x v="0"/>
    <x v="2"/>
    <x v="1"/>
    <x v="1"/>
    <x v="1"/>
    <x v="1"/>
    <x v="1"/>
    <x v="1"/>
    <x v="0"/>
    <x v="0"/>
    <x v="2"/>
  </r>
  <r>
    <x v="1"/>
    <x v="3"/>
    <x v="2"/>
    <x v="2"/>
    <x v="2"/>
    <x v="2"/>
    <x v="2"/>
    <x v="2"/>
    <x v="0"/>
    <x v="0"/>
    <x v="3"/>
  </r>
  <r>
    <x v="1"/>
    <x v="4"/>
    <x v="1"/>
    <x v="1"/>
    <x v="1"/>
    <x v="1"/>
    <x v="1"/>
    <x v="1"/>
    <x v="0"/>
    <x v="0"/>
    <x v="1"/>
  </r>
  <r>
    <x v="1"/>
    <x v="5"/>
    <x v="3"/>
    <x v="3"/>
    <x v="3"/>
    <x v="3"/>
    <x v="3"/>
    <x v="3"/>
    <x v="0"/>
    <x v="0"/>
    <x v="1"/>
  </r>
  <r>
    <x v="2"/>
    <x v="6"/>
    <x v="4"/>
    <x v="4"/>
    <x v="4"/>
    <x v="4"/>
    <x v="4"/>
    <x v="4"/>
    <x v="0"/>
    <x v="0"/>
    <x v="0"/>
  </r>
  <r>
    <x v="2"/>
    <x v="7"/>
    <x v="1"/>
    <x v="1"/>
    <x v="1"/>
    <x v="1"/>
    <x v="1"/>
    <x v="1"/>
    <x v="0"/>
    <x v="0"/>
    <x v="1"/>
  </r>
  <r>
    <x v="3"/>
    <x v="8"/>
    <x v="4"/>
    <x v="4"/>
    <x v="4"/>
    <x v="4"/>
    <x v="4"/>
    <x v="4"/>
    <x v="0"/>
    <x v="0"/>
    <x v="4"/>
  </r>
  <r>
    <x v="3"/>
    <x v="9"/>
    <x v="3"/>
    <x v="3"/>
    <x v="3"/>
    <x v="3"/>
    <x v="3"/>
    <x v="3"/>
    <x v="0"/>
    <x v="0"/>
    <x v="1"/>
  </r>
  <r>
    <x v="3"/>
    <x v="10"/>
    <x v="5"/>
    <x v="5"/>
    <x v="5"/>
    <x v="5"/>
    <x v="5"/>
    <x v="5"/>
    <x v="0"/>
    <x v="0"/>
    <x v="2"/>
  </r>
  <r>
    <x v="4"/>
    <x v="11"/>
    <x v="4"/>
    <x v="4"/>
    <x v="4"/>
    <x v="4"/>
    <x v="4"/>
    <x v="4"/>
    <x v="0"/>
    <x v="0"/>
    <x v="1"/>
  </r>
  <r>
    <x v="4"/>
    <x v="12"/>
    <x v="6"/>
    <x v="6"/>
    <x v="6"/>
    <x v="6"/>
    <x v="2"/>
    <x v="2"/>
    <x v="0"/>
    <x v="0"/>
    <x v="1"/>
  </r>
  <r>
    <x v="5"/>
    <x v="13"/>
    <x v="6"/>
    <x v="6"/>
    <x v="6"/>
    <x v="6"/>
    <x v="2"/>
    <x v="2"/>
    <x v="0"/>
    <x v="0"/>
    <x v="2"/>
  </r>
  <r>
    <x v="5"/>
    <x v="14"/>
    <x v="6"/>
    <x v="6"/>
    <x v="6"/>
    <x v="6"/>
    <x v="2"/>
    <x v="2"/>
    <x v="0"/>
    <x v="0"/>
    <x v="3"/>
  </r>
  <r>
    <x v="5"/>
    <x v="15"/>
    <x v="2"/>
    <x v="2"/>
    <x v="2"/>
    <x v="2"/>
    <x v="2"/>
    <x v="2"/>
    <x v="0"/>
    <x v="0"/>
    <x v="1"/>
  </r>
  <r>
    <x v="5"/>
    <x v="16"/>
    <x v="4"/>
    <x v="4"/>
    <x v="4"/>
    <x v="4"/>
    <x v="4"/>
    <x v="4"/>
    <x v="0"/>
    <x v="0"/>
    <x v="2"/>
  </r>
  <r>
    <x v="5"/>
    <x v="17"/>
    <x v="4"/>
    <x v="4"/>
    <x v="4"/>
    <x v="4"/>
    <x v="4"/>
    <x v="4"/>
    <x v="0"/>
    <x v="0"/>
    <x v="0"/>
  </r>
  <r>
    <x v="5"/>
    <x v="18"/>
    <x v="3"/>
    <x v="3"/>
    <x v="3"/>
    <x v="3"/>
    <x v="3"/>
    <x v="3"/>
    <x v="0"/>
    <x v="0"/>
    <x v="2"/>
  </r>
  <r>
    <x v="6"/>
    <x v="19"/>
    <x v="2"/>
    <x v="2"/>
    <x v="2"/>
    <x v="2"/>
    <x v="2"/>
    <x v="2"/>
    <x v="0"/>
    <x v="0"/>
    <x v="5"/>
  </r>
  <r>
    <x v="6"/>
    <x v="20"/>
    <x v="0"/>
    <x v="0"/>
    <x v="0"/>
    <x v="0"/>
    <x v="0"/>
    <x v="0"/>
    <x v="0"/>
    <x v="0"/>
    <x v="2"/>
  </r>
  <r>
    <x v="6"/>
    <x v="21"/>
    <x v="1"/>
    <x v="1"/>
    <x v="1"/>
    <x v="1"/>
    <x v="1"/>
    <x v="1"/>
    <x v="0"/>
    <x v="0"/>
    <x v="1"/>
  </r>
  <r>
    <x v="6"/>
    <x v="22"/>
    <x v="5"/>
    <x v="5"/>
    <x v="5"/>
    <x v="5"/>
    <x v="5"/>
    <x v="5"/>
    <x v="0"/>
    <x v="0"/>
    <x v="5"/>
  </r>
  <r>
    <x v="7"/>
    <x v="23"/>
    <x v="1"/>
    <x v="1"/>
    <x v="1"/>
    <x v="1"/>
    <x v="1"/>
    <x v="1"/>
    <x v="0"/>
    <x v="0"/>
    <x v="3"/>
  </r>
  <r>
    <x v="7"/>
    <x v="24"/>
    <x v="0"/>
    <x v="0"/>
    <x v="0"/>
    <x v="0"/>
    <x v="0"/>
    <x v="0"/>
    <x v="0"/>
    <x v="0"/>
    <x v="1"/>
  </r>
  <r>
    <x v="7"/>
    <x v="25"/>
    <x v="1"/>
    <x v="1"/>
    <x v="1"/>
    <x v="1"/>
    <x v="1"/>
    <x v="1"/>
    <x v="0"/>
    <x v="0"/>
    <x v="3"/>
  </r>
  <r>
    <x v="7"/>
    <x v="26"/>
    <x v="1"/>
    <x v="1"/>
    <x v="1"/>
    <x v="1"/>
    <x v="1"/>
    <x v="1"/>
    <x v="0"/>
    <x v="0"/>
    <x v="5"/>
  </r>
  <r>
    <x v="8"/>
    <x v="27"/>
    <x v="0"/>
    <x v="0"/>
    <x v="0"/>
    <x v="0"/>
    <x v="0"/>
    <x v="0"/>
    <x v="0"/>
    <x v="0"/>
    <x v="2"/>
  </r>
  <r>
    <x v="8"/>
    <x v="28"/>
    <x v="1"/>
    <x v="1"/>
    <x v="1"/>
    <x v="1"/>
    <x v="1"/>
    <x v="1"/>
    <x v="0"/>
    <x v="0"/>
    <x v="1"/>
  </r>
  <r>
    <x v="9"/>
    <x v="29"/>
    <x v="7"/>
    <x v="7"/>
    <x v="7"/>
    <x v="7"/>
    <x v="6"/>
    <x v="6"/>
    <x v="0"/>
    <x v="0"/>
    <x v="3"/>
  </r>
  <r>
    <x v="10"/>
    <x v="30"/>
    <x v="1"/>
    <x v="1"/>
    <x v="1"/>
    <x v="1"/>
    <x v="1"/>
    <x v="1"/>
    <x v="0"/>
    <x v="0"/>
    <x v="3"/>
  </r>
  <r>
    <x v="10"/>
    <x v="31"/>
    <x v="8"/>
    <x v="8"/>
    <x v="8"/>
    <x v="8"/>
    <x v="4"/>
    <x v="4"/>
    <x v="0"/>
    <x v="0"/>
    <x v="1"/>
  </r>
  <r>
    <x v="11"/>
    <x v="32"/>
    <x v="7"/>
    <x v="7"/>
    <x v="7"/>
    <x v="7"/>
    <x v="6"/>
    <x v="6"/>
    <x v="0"/>
    <x v="0"/>
    <x v="2"/>
  </r>
  <r>
    <x v="0"/>
    <x v="33"/>
    <x v="4"/>
    <x v="4"/>
    <x v="4"/>
    <x v="4"/>
    <x v="4"/>
    <x v="4"/>
    <x v="1"/>
    <x v="1"/>
    <x v="1"/>
  </r>
  <r>
    <x v="0"/>
    <x v="34"/>
    <x v="6"/>
    <x v="6"/>
    <x v="6"/>
    <x v="6"/>
    <x v="2"/>
    <x v="2"/>
    <x v="1"/>
    <x v="1"/>
    <x v="1"/>
  </r>
  <r>
    <x v="0"/>
    <x v="35"/>
    <x v="0"/>
    <x v="0"/>
    <x v="0"/>
    <x v="0"/>
    <x v="0"/>
    <x v="0"/>
    <x v="1"/>
    <x v="1"/>
    <x v="1"/>
  </r>
  <r>
    <x v="0"/>
    <x v="36"/>
    <x v="3"/>
    <x v="3"/>
    <x v="3"/>
    <x v="3"/>
    <x v="3"/>
    <x v="3"/>
    <x v="1"/>
    <x v="1"/>
    <x v="0"/>
  </r>
  <r>
    <x v="0"/>
    <x v="37"/>
    <x v="6"/>
    <x v="6"/>
    <x v="6"/>
    <x v="6"/>
    <x v="2"/>
    <x v="2"/>
    <x v="1"/>
    <x v="1"/>
    <x v="1"/>
  </r>
  <r>
    <x v="0"/>
    <x v="38"/>
    <x v="7"/>
    <x v="7"/>
    <x v="7"/>
    <x v="7"/>
    <x v="6"/>
    <x v="6"/>
    <x v="1"/>
    <x v="1"/>
    <x v="0"/>
  </r>
  <r>
    <x v="0"/>
    <x v="39"/>
    <x v="4"/>
    <x v="4"/>
    <x v="4"/>
    <x v="4"/>
    <x v="4"/>
    <x v="4"/>
    <x v="1"/>
    <x v="1"/>
    <x v="2"/>
  </r>
  <r>
    <x v="1"/>
    <x v="40"/>
    <x v="6"/>
    <x v="6"/>
    <x v="6"/>
    <x v="6"/>
    <x v="2"/>
    <x v="2"/>
    <x v="1"/>
    <x v="1"/>
    <x v="2"/>
  </r>
  <r>
    <x v="1"/>
    <x v="41"/>
    <x v="4"/>
    <x v="4"/>
    <x v="4"/>
    <x v="4"/>
    <x v="4"/>
    <x v="4"/>
    <x v="1"/>
    <x v="1"/>
    <x v="4"/>
  </r>
  <r>
    <x v="1"/>
    <x v="42"/>
    <x v="4"/>
    <x v="4"/>
    <x v="4"/>
    <x v="4"/>
    <x v="4"/>
    <x v="4"/>
    <x v="1"/>
    <x v="1"/>
    <x v="3"/>
  </r>
  <r>
    <x v="1"/>
    <x v="43"/>
    <x v="3"/>
    <x v="3"/>
    <x v="3"/>
    <x v="3"/>
    <x v="3"/>
    <x v="3"/>
    <x v="1"/>
    <x v="1"/>
    <x v="5"/>
  </r>
  <r>
    <x v="2"/>
    <x v="44"/>
    <x v="1"/>
    <x v="1"/>
    <x v="1"/>
    <x v="1"/>
    <x v="1"/>
    <x v="1"/>
    <x v="1"/>
    <x v="1"/>
    <x v="0"/>
  </r>
  <r>
    <x v="2"/>
    <x v="45"/>
    <x v="5"/>
    <x v="5"/>
    <x v="5"/>
    <x v="5"/>
    <x v="5"/>
    <x v="5"/>
    <x v="1"/>
    <x v="1"/>
    <x v="2"/>
  </r>
  <r>
    <x v="2"/>
    <x v="46"/>
    <x v="3"/>
    <x v="3"/>
    <x v="3"/>
    <x v="3"/>
    <x v="3"/>
    <x v="3"/>
    <x v="1"/>
    <x v="1"/>
    <x v="2"/>
  </r>
  <r>
    <x v="3"/>
    <x v="47"/>
    <x v="2"/>
    <x v="2"/>
    <x v="2"/>
    <x v="2"/>
    <x v="2"/>
    <x v="2"/>
    <x v="1"/>
    <x v="1"/>
    <x v="5"/>
  </r>
  <r>
    <x v="3"/>
    <x v="48"/>
    <x v="9"/>
    <x v="9"/>
    <x v="9"/>
    <x v="9"/>
    <x v="7"/>
    <x v="7"/>
    <x v="1"/>
    <x v="1"/>
    <x v="1"/>
  </r>
  <r>
    <x v="3"/>
    <x v="49"/>
    <x v="7"/>
    <x v="7"/>
    <x v="7"/>
    <x v="7"/>
    <x v="6"/>
    <x v="6"/>
    <x v="1"/>
    <x v="1"/>
    <x v="3"/>
  </r>
  <r>
    <x v="3"/>
    <x v="50"/>
    <x v="6"/>
    <x v="6"/>
    <x v="6"/>
    <x v="6"/>
    <x v="2"/>
    <x v="2"/>
    <x v="1"/>
    <x v="1"/>
    <x v="2"/>
  </r>
  <r>
    <x v="3"/>
    <x v="51"/>
    <x v="5"/>
    <x v="5"/>
    <x v="5"/>
    <x v="5"/>
    <x v="5"/>
    <x v="5"/>
    <x v="1"/>
    <x v="1"/>
    <x v="1"/>
  </r>
  <r>
    <x v="3"/>
    <x v="52"/>
    <x v="2"/>
    <x v="2"/>
    <x v="2"/>
    <x v="2"/>
    <x v="2"/>
    <x v="2"/>
    <x v="1"/>
    <x v="1"/>
    <x v="3"/>
  </r>
  <r>
    <x v="4"/>
    <x v="53"/>
    <x v="6"/>
    <x v="6"/>
    <x v="6"/>
    <x v="6"/>
    <x v="2"/>
    <x v="2"/>
    <x v="1"/>
    <x v="1"/>
    <x v="3"/>
  </r>
  <r>
    <x v="4"/>
    <x v="54"/>
    <x v="6"/>
    <x v="6"/>
    <x v="6"/>
    <x v="6"/>
    <x v="2"/>
    <x v="2"/>
    <x v="1"/>
    <x v="1"/>
    <x v="2"/>
  </r>
  <r>
    <x v="4"/>
    <x v="55"/>
    <x v="4"/>
    <x v="4"/>
    <x v="4"/>
    <x v="4"/>
    <x v="4"/>
    <x v="4"/>
    <x v="1"/>
    <x v="1"/>
    <x v="0"/>
  </r>
  <r>
    <x v="4"/>
    <x v="56"/>
    <x v="3"/>
    <x v="3"/>
    <x v="3"/>
    <x v="3"/>
    <x v="3"/>
    <x v="3"/>
    <x v="1"/>
    <x v="1"/>
    <x v="3"/>
  </r>
  <r>
    <x v="4"/>
    <x v="57"/>
    <x v="3"/>
    <x v="3"/>
    <x v="3"/>
    <x v="3"/>
    <x v="3"/>
    <x v="3"/>
    <x v="1"/>
    <x v="1"/>
    <x v="5"/>
  </r>
  <r>
    <x v="4"/>
    <x v="58"/>
    <x v="6"/>
    <x v="6"/>
    <x v="6"/>
    <x v="6"/>
    <x v="2"/>
    <x v="2"/>
    <x v="1"/>
    <x v="1"/>
    <x v="1"/>
  </r>
  <r>
    <x v="4"/>
    <x v="59"/>
    <x v="6"/>
    <x v="6"/>
    <x v="6"/>
    <x v="6"/>
    <x v="2"/>
    <x v="2"/>
    <x v="1"/>
    <x v="1"/>
    <x v="3"/>
  </r>
  <r>
    <x v="4"/>
    <x v="60"/>
    <x v="9"/>
    <x v="9"/>
    <x v="9"/>
    <x v="9"/>
    <x v="7"/>
    <x v="7"/>
    <x v="1"/>
    <x v="1"/>
    <x v="2"/>
  </r>
  <r>
    <x v="4"/>
    <x v="61"/>
    <x v="3"/>
    <x v="3"/>
    <x v="3"/>
    <x v="3"/>
    <x v="3"/>
    <x v="3"/>
    <x v="1"/>
    <x v="1"/>
    <x v="1"/>
  </r>
  <r>
    <x v="5"/>
    <x v="62"/>
    <x v="7"/>
    <x v="7"/>
    <x v="7"/>
    <x v="7"/>
    <x v="6"/>
    <x v="6"/>
    <x v="1"/>
    <x v="1"/>
    <x v="2"/>
  </r>
  <r>
    <x v="5"/>
    <x v="63"/>
    <x v="2"/>
    <x v="2"/>
    <x v="2"/>
    <x v="2"/>
    <x v="2"/>
    <x v="2"/>
    <x v="1"/>
    <x v="1"/>
    <x v="5"/>
  </r>
  <r>
    <x v="5"/>
    <x v="64"/>
    <x v="0"/>
    <x v="0"/>
    <x v="0"/>
    <x v="0"/>
    <x v="0"/>
    <x v="0"/>
    <x v="1"/>
    <x v="1"/>
    <x v="3"/>
  </r>
  <r>
    <x v="5"/>
    <x v="65"/>
    <x v="2"/>
    <x v="2"/>
    <x v="2"/>
    <x v="2"/>
    <x v="2"/>
    <x v="2"/>
    <x v="1"/>
    <x v="1"/>
    <x v="3"/>
  </r>
  <r>
    <x v="5"/>
    <x v="66"/>
    <x v="3"/>
    <x v="3"/>
    <x v="3"/>
    <x v="3"/>
    <x v="3"/>
    <x v="3"/>
    <x v="1"/>
    <x v="1"/>
    <x v="2"/>
  </r>
  <r>
    <x v="5"/>
    <x v="67"/>
    <x v="2"/>
    <x v="2"/>
    <x v="2"/>
    <x v="2"/>
    <x v="2"/>
    <x v="2"/>
    <x v="1"/>
    <x v="1"/>
    <x v="2"/>
  </r>
  <r>
    <x v="5"/>
    <x v="68"/>
    <x v="2"/>
    <x v="2"/>
    <x v="2"/>
    <x v="2"/>
    <x v="2"/>
    <x v="2"/>
    <x v="1"/>
    <x v="1"/>
    <x v="1"/>
  </r>
  <r>
    <x v="6"/>
    <x v="69"/>
    <x v="3"/>
    <x v="3"/>
    <x v="3"/>
    <x v="3"/>
    <x v="3"/>
    <x v="3"/>
    <x v="1"/>
    <x v="1"/>
    <x v="2"/>
  </r>
  <r>
    <x v="6"/>
    <x v="70"/>
    <x v="4"/>
    <x v="4"/>
    <x v="4"/>
    <x v="4"/>
    <x v="4"/>
    <x v="4"/>
    <x v="1"/>
    <x v="1"/>
    <x v="2"/>
  </r>
  <r>
    <x v="6"/>
    <x v="71"/>
    <x v="3"/>
    <x v="3"/>
    <x v="3"/>
    <x v="3"/>
    <x v="3"/>
    <x v="3"/>
    <x v="1"/>
    <x v="1"/>
    <x v="3"/>
  </r>
  <r>
    <x v="6"/>
    <x v="72"/>
    <x v="0"/>
    <x v="0"/>
    <x v="0"/>
    <x v="0"/>
    <x v="0"/>
    <x v="0"/>
    <x v="1"/>
    <x v="1"/>
    <x v="3"/>
  </r>
  <r>
    <x v="6"/>
    <x v="73"/>
    <x v="9"/>
    <x v="9"/>
    <x v="9"/>
    <x v="9"/>
    <x v="7"/>
    <x v="7"/>
    <x v="1"/>
    <x v="1"/>
    <x v="1"/>
  </r>
  <r>
    <x v="6"/>
    <x v="74"/>
    <x v="9"/>
    <x v="9"/>
    <x v="9"/>
    <x v="9"/>
    <x v="7"/>
    <x v="7"/>
    <x v="1"/>
    <x v="1"/>
    <x v="3"/>
  </r>
  <r>
    <x v="6"/>
    <x v="75"/>
    <x v="5"/>
    <x v="5"/>
    <x v="5"/>
    <x v="5"/>
    <x v="5"/>
    <x v="5"/>
    <x v="1"/>
    <x v="1"/>
    <x v="2"/>
  </r>
  <r>
    <x v="6"/>
    <x v="76"/>
    <x v="7"/>
    <x v="7"/>
    <x v="7"/>
    <x v="7"/>
    <x v="6"/>
    <x v="6"/>
    <x v="1"/>
    <x v="1"/>
    <x v="3"/>
  </r>
  <r>
    <x v="6"/>
    <x v="77"/>
    <x v="1"/>
    <x v="1"/>
    <x v="1"/>
    <x v="1"/>
    <x v="1"/>
    <x v="1"/>
    <x v="1"/>
    <x v="1"/>
    <x v="1"/>
  </r>
  <r>
    <x v="6"/>
    <x v="78"/>
    <x v="0"/>
    <x v="0"/>
    <x v="0"/>
    <x v="0"/>
    <x v="0"/>
    <x v="0"/>
    <x v="1"/>
    <x v="1"/>
    <x v="3"/>
  </r>
  <r>
    <x v="6"/>
    <x v="79"/>
    <x v="7"/>
    <x v="7"/>
    <x v="7"/>
    <x v="7"/>
    <x v="6"/>
    <x v="6"/>
    <x v="1"/>
    <x v="1"/>
    <x v="1"/>
  </r>
  <r>
    <x v="7"/>
    <x v="80"/>
    <x v="5"/>
    <x v="5"/>
    <x v="5"/>
    <x v="5"/>
    <x v="5"/>
    <x v="5"/>
    <x v="1"/>
    <x v="1"/>
    <x v="2"/>
  </r>
  <r>
    <x v="7"/>
    <x v="81"/>
    <x v="8"/>
    <x v="8"/>
    <x v="8"/>
    <x v="8"/>
    <x v="4"/>
    <x v="4"/>
    <x v="1"/>
    <x v="1"/>
    <x v="0"/>
  </r>
  <r>
    <x v="7"/>
    <x v="82"/>
    <x v="0"/>
    <x v="0"/>
    <x v="0"/>
    <x v="0"/>
    <x v="0"/>
    <x v="0"/>
    <x v="1"/>
    <x v="1"/>
    <x v="1"/>
  </r>
  <r>
    <x v="7"/>
    <x v="83"/>
    <x v="5"/>
    <x v="5"/>
    <x v="5"/>
    <x v="5"/>
    <x v="5"/>
    <x v="5"/>
    <x v="1"/>
    <x v="1"/>
    <x v="0"/>
  </r>
  <r>
    <x v="7"/>
    <x v="84"/>
    <x v="7"/>
    <x v="7"/>
    <x v="7"/>
    <x v="7"/>
    <x v="6"/>
    <x v="6"/>
    <x v="1"/>
    <x v="1"/>
    <x v="2"/>
  </r>
  <r>
    <x v="8"/>
    <x v="85"/>
    <x v="8"/>
    <x v="8"/>
    <x v="8"/>
    <x v="8"/>
    <x v="4"/>
    <x v="4"/>
    <x v="1"/>
    <x v="1"/>
    <x v="1"/>
  </r>
  <r>
    <x v="9"/>
    <x v="86"/>
    <x v="5"/>
    <x v="5"/>
    <x v="5"/>
    <x v="5"/>
    <x v="5"/>
    <x v="5"/>
    <x v="1"/>
    <x v="1"/>
    <x v="5"/>
  </r>
  <r>
    <x v="9"/>
    <x v="87"/>
    <x v="1"/>
    <x v="1"/>
    <x v="1"/>
    <x v="1"/>
    <x v="1"/>
    <x v="1"/>
    <x v="1"/>
    <x v="1"/>
    <x v="1"/>
  </r>
  <r>
    <x v="9"/>
    <x v="88"/>
    <x v="7"/>
    <x v="7"/>
    <x v="7"/>
    <x v="7"/>
    <x v="6"/>
    <x v="6"/>
    <x v="1"/>
    <x v="1"/>
    <x v="1"/>
  </r>
  <r>
    <x v="9"/>
    <x v="89"/>
    <x v="5"/>
    <x v="5"/>
    <x v="5"/>
    <x v="5"/>
    <x v="5"/>
    <x v="5"/>
    <x v="1"/>
    <x v="1"/>
    <x v="2"/>
  </r>
  <r>
    <x v="9"/>
    <x v="90"/>
    <x v="8"/>
    <x v="8"/>
    <x v="8"/>
    <x v="8"/>
    <x v="4"/>
    <x v="4"/>
    <x v="1"/>
    <x v="1"/>
    <x v="0"/>
  </r>
  <r>
    <x v="10"/>
    <x v="91"/>
    <x v="9"/>
    <x v="9"/>
    <x v="9"/>
    <x v="9"/>
    <x v="7"/>
    <x v="7"/>
    <x v="1"/>
    <x v="1"/>
    <x v="2"/>
  </r>
  <r>
    <x v="10"/>
    <x v="92"/>
    <x v="8"/>
    <x v="8"/>
    <x v="8"/>
    <x v="8"/>
    <x v="4"/>
    <x v="4"/>
    <x v="1"/>
    <x v="1"/>
    <x v="2"/>
  </r>
  <r>
    <x v="10"/>
    <x v="93"/>
    <x v="0"/>
    <x v="0"/>
    <x v="0"/>
    <x v="0"/>
    <x v="0"/>
    <x v="0"/>
    <x v="1"/>
    <x v="1"/>
    <x v="1"/>
  </r>
  <r>
    <x v="10"/>
    <x v="94"/>
    <x v="0"/>
    <x v="0"/>
    <x v="0"/>
    <x v="0"/>
    <x v="0"/>
    <x v="0"/>
    <x v="1"/>
    <x v="1"/>
    <x v="1"/>
  </r>
  <r>
    <x v="10"/>
    <x v="95"/>
    <x v="1"/>
    <x v="1"/>
    <x v="1"/>
    <x v="1"/>
    <x v="1"/>
    <x v="1"/>
    <x v="1"/>
    <x v="1"/>
    <x v="3"/>
  </r>
  <r>
    <x v="11"/>
    <x v="96"/>
    <x v="5"/>
    <x v="5"/>
    <x v="5"/>
    <x v="5"/>
    <x v="5"/>
    <x v="5"/>
    <x v="1"/>
    <x v="1"/>
    <x v="0"/>
  </r>
  <r>
    <x v="11"/>
    <x v="97"/>
    <x v="0"/>
    <x v="0"/>
    <x v="0"/>
    <x v="0"/>
    <x v="0"/>
    <x v="0"/>
    <x v="1"/>
    <x v="1"/>
    <x v="2"/>
  </r>
  <r>
    <x v="11"/>
    <x v="98"/>
    <x v="1"/>
    <x v="1"/>
    <x v="1"/>
    <x v="1"/>
    <x v="1"/>
    <x v="1"/>
    <x v="1"/>
    <x v="1"/>
    <x v="5"/>
  </r>
  <r>
    <x v="0"/>
    <x v="99"/>
    <x v="6"/>
    <x v="6"/>
    <x v="6"/>
    <x v="6"/>
    <x v="2"/>
    <x v="2"/>
    <x v="2"/>
    <x v="2"/>
    <x v="0"/>
  </r>
  <r>
    <x v="0"/>
    <x v="100"/>
    <x v="8"/>
    <x v="8"/>
    <x v="8"/>
    <x v="8"/>
    <x v="4"/>
    <x v="4"/>
    <x v="2"/>
    <x v="2"/>
    <x v="4"/>
  </r>
  <r>
    <x v="0"/>
    <x v="101"/>
    <x v="3"/>
    <x v="3"/>
    <x v="3"/>
    <x v="3"/>
    <x v="3"/>
    <x v="3"/>
    <x v="2"/>
    <x v="2"/>
    <x v="1"/>
  </r>
  <r>
    <x v="1"/>
    <x v="102"/>
    <x v="6"/>
    <x v="6"/>
    <x v="6"/>
    <x v="6"/>
    <x v="2"/>
    <x v="2"/>
    <x v="2"/>
    <x v="2"/>
    <x v="0"/>
  </r>
  <r>
    <x v="1"/>
    <x v="103"/>
    <x v="3"/>
    <x v="3"/>
    <x v="3"/>
    <x v="3"/>
    <x v="3"/>
    <x v="3"/>
    <x v="2"/>
    <x v="2"/>
    <x v="3"/>
  </r>
  <r>
    <x v="1"/>
    <x v="104"/>
    <x v="2"/>
    <x v="2"/>
    <x v="2"/>
    <x v="2"/>
    <x v="2"/>
    <x v="2"/>
    <x v="2"/>
    <x v="2"/>
    <x v="0"/>
  </r>
  <r>
    <x v="2"/>
    <x v="105"/>
    <x v="4"/>
    <x v="4"/>
    <x v="4"/>
    <x v="4"/>
    <x v="4"/>
    <x v="4"/>
    <x v="2"/>
    <x v="2"/>
    <x v="2"/>
  </r>
  <r>
    <x v="2"/>
    <x v="106"/>
    <x v="1"/>
    <x v="1"/>
    <x v="1"/>
    <x v="1"/>
    <x v="1"/>
    <x v="1"/>
    <x v="2"/>
    <x v="2"/>
    <x v="1"/>
  </r>
  <r>
    <x v="2"/>
    <x v="107"/>
    <x v="9"/>
    <x v="9"/>
    <x v="9"/>
    <x v="9"/>
    <x v="7"/>
    <x v="7"/>
    <x v="2"/>
    <x v="2"/>
    <x v="1"/>
  </r>
  <r>
    <x v="3"/>
    <x v="108"/>
    <x v="2"/>
    <x v="2"/>
    <x v="2"/>
    <x v="2"/>
    <x v="2"/>
    <x v="2"/>
    <x v="2"/>
    <x v="2"/>
    <x v="1"/>
  </r>
  <r>
    <x v="4"/>
    <x v="109"/>
    <x v="4"/>
    <x v="4"/>
    <x v="4"/>
    <x v="4"/>
    <x v="4"/>
    <x v="4"/>
    <x v="2"/>
    <x v="2"/>
    <x v="1"/>
  </r>
  <r>
    <x v="4"/>
    <x v="110"/>
    <x v="4"/>
    <x v="4"/>
    <x v="4"/>
    <x v="4"/>
    <x v="4"/>
    <x v="4"/>
    <x v="2"/>
    <x v="2"/>
    <x v="1"/>
  </r>
  <r>
    <x v="4"/>
    <x v="111"/>
    <x v="6"/>
    <x v="6"/>
    <x v="6"/>
    <x v="6"/>
    <x v="2"/>
    <x v="2"/>
    <x v="2"/>
    <x v="2"/>
    <x v="2"/>
  </r>
  <r>
    <x v="4"/>
    <x v="112"/>
    <x v="0"/>
    <x v="0"/>
    <x v="0"/>
    <x v="0"/>
    <x v="0"/>
    <x v="0"/>
    <x v="2"/>
    <x v="2"/>
    <x v="1"/>
  </r>
  <r>
    <x v="5"/>
    <x v="113"/>
    <x v="6"/>
    <x v="6"/>
    <x v="6"/>
    <x v="6"/>
    <x v="2"/>
    <x v="2"/>
    <x v="2"/>
    <x v="2"/>
    <x v="1"/>
  </r>
  <r>
    <x v="5"/>
    <x v="114"/>
    <x v="3"/>
    <x v="3"/>
    <x v="3"/>
    <x v="3"/>
    <x v="3"/>
    <x v="3"/>
    <x v="2"/>
    <x v="2"/>
    <x v="3"/>
  </r>
  <r>
    <x v="5"/>
    <x v="115"/>
    <x v="4"/>
    <x v="4"/>
    <x v="4"/>
    <x v="4"/>
    <x v="4"/>
    <x v="4"/>
    <x v="2"/>
    <x v="2"/>
    <x v="1"/>
  </r>
  <r>
    <x v="5"/>
    <x v="116"/>
    <x v="8"/>
    <x v="8"/>
    <x v="8"/>
    <x v="8"/>
    <x v="4"/>
    <x v="4"/>
    <x v="2"/>
    <x v="2"/>
    <x v="3"/>
  </r>
  <r>
    <x v="6"/>
    <x v="117"/>
    <x v="6"/>
    <x v="6"/>
    <x v="6"/>
    <x v="6"/>
    <x v="2"/>
    <x v="2"/>
    <x v="2"/>
    <x v="2"/>
    <x v="0"/>
  </r>
  <r>
    <x v="6"/>
    <x v="118"/>
    <x v="1"/>
    <x v="1"/>
    <x v="1"/>
    <x v="1"/>
    <x v="1"/>
    <x v="1"/>
    <x v="2"/>
    <x v="2"/>
    <x v="3"/>
  </r>
  <r>
    <x v="6"/>
    <x v="119"/>
    <x v="9"/>
    <x v="9"/>
    <x v="9"/>
    <x v="9"/>
    <x v="7"/>
    <x v="7"/>
    <x v="2"/>
    <x v="2"/>
    <x v="2"/>
  </r>
  <r>
    <x v="6"/>
    <x v="120"/>
    <x v="1"/>
    <x v="1"/>
    <x v="1"/>
    <x v="1"/>
    <x v="1"/>
    <x v="1"/>
    <x v="2"/>
    <x v="2"/>
    <x v="0"/>
  </r>
  <r>
    <x v="7"/>
    <x v="121"/>
    <x v="0"/>
    <x v="0"/>
    <x v="0"/>
    <x v="0"/>
    <x v="0"/>
    <x v="0"/>
    <x v="2"/>
    <x v="2"/>
    <x v="3"/>
  </r>
  <r>
    <x v="7"/>
    <x v="122"/>
    <x v="7"/>
    <x v="7"/>
    <x v="7"/>
    <x v="7"/>
    <x v="6"/>
    <x v="6"/>
    <x v="2"/>
    <x v="2"/>
    <x v="2"/>
  </r>
  <r>
    <x v="7"/>
    <x v="123"/>
    <x v="8"/>
    <x v="8"/>
    <x v="8"/>
    <x v="8"/>
    <x v="4"/>
    <x v="4"/>
    <x v="2"/>
    <x v="2"/>
    <x v="1"/>
  </r>
  <r>
    <x v="7"/>
    <x v="124"/>
    <x v="8"/>
    <x v="8"/>
    <x v="8"/>
    <x v="8"/>
    <x v="4"/>
    <x v="4"/>
    <x v="2"/>
    <x v="2"/>
    <x v="2"/>
  </r>
  <r>
    <x v="8"/>
    <x v="125"/>
    <x v="0"/>
    <x v="0"/>
    <x v="0"/>
    <x v="0"/>
    <x v="0"/>
    <x v="0"/>
    <x v="2"/>
    <x v="2"/>
    <x v="1"/>
  </r>
  <r>
    <x v="8"/>
    <x v="126"/>
    <x v="5"/>
    <x v="5"/>
    <x v="5"/>
    <x v="5"/>
    <x v="5"/>
    <x v="5"/>
    <x v="2"/>
    <x v="2"/>
    <x v="2"/>
  </r>
  <r>
    <x v="8"/>
    <x v="127"/>
    <x v="7"/>
    <x v="7"/>
    <x v="7"/>
    <x v="7"/>
    <x v="6"/>
    <x v="6"/>
    <x v="2"/>
    <x v="2"/>
    <x v="0"/>
  </r>
  <r>
    <x v="8"/>
    <x v="128"/>
    <x v="1"/>
    <x v="1"/>
    <x v="1"/>
    <x v="1"/>
    <x v="1"/>
    <x v="1"/>
    <x v="2"/>
    <x v="2"/>
    <x v="3"/>
  </r>
  <r>
    <x v="10"/>
    <x v="129"/>
    <x v="0"/>
    <x v="0"/>
    <x v="0"/>
    <x v="0"/>
    <x v="0"/>
    <x v="0"/>
    <x v="2"/>
    <x v="2"/>
    <x v="3"/>
  </r>
  <r>
    <x v="0"/>
    <x v="130"/>
    <x v="3"/>
    <x v="3"/>
    <x v="3"/>
    <x v="3"/>
    <x v="3"/>
    <x v="3"/>
    <x v="3"/>
    <x v="3"/>
    <x v="2"/>
  </r>
  <r>
    <x v="0"/>
    <x v="131"/>
    <x v="3"/>
    <x v="3"/>
    <x v="3"/>
    <x v="3"/>
    <x v="3"/>
    <x v="3"/>
    <x v="3"/>
    <x v="3"/>
    <x v="4"/>
  </r>
  <r>
    <x v="0"/>
    <x v="132"/>
    <x v="3"/>
    <x v="3"/>
    <x v="3"/>
    <x v="3"/>
    <x v="3"/>
    <x v="3"/>
    <x v="3"/>
    <x v="3"/>
    <x v="1"/>
  </r>
  <r>
    <x v="1"/>
    <x v="133"/>
    <x v="5"/>
    <x v="5"/>
    <x v="5"/>
    <x v="5"/>
    <x v="5"/>
    <x v="5"/>
    <x v="3"/>
    <x v="3"/>
    <x v="0"/>
  </r>
  <r>
    <x v="1"/>
    <x v="134"/>
    <x v="6"/>
    <x v="6"/>
    <x v="6"/>
    <x v="6"/>
    <x v="2"/>
    <x v="2"/>
    <x v="3"/>
    <x v="3"/>
    <x v="4"/>
  </r>
  <r>
    <x v="1"/>
    <x v="135"/>
    <x v="8"/>
    <x v="8"/>
    <x v="8"/>
    <x v="8"/>
    <x v="4"/>
    <x v="4"/>
    <x v="3"/>
    <x v="3"/>
    <x v="5"/>
  </r>
  <r>
    <x v="1"/>
    <x v="136"/>
    <x v="4"/>
    <x v="4"/>
    <x v="4"/>
    <x v="4"/>
    <x v="4"/>
    <x v="4"/>
    <x v="3"/>
    <x v="3"/>
    <x v="1"/>
  </r>
  <r>
    <x v="1"/>
    <x v="137"/>
    <x v="7"/>
    <x v="7"/>
    <x v="7"/>
    <x v="7"/>
    <x v="6"/>
    <x v="6"/>
    <x v="3"/>
    <x v="3"/>
    <x v="3"/>
  </r>
  <r>
    <x v="1"/>
    <x v="138"/>
    <x v="6"/>
    <x v="6"/>
    <x v="6"/>
    <x v="6"/>
    <x v="2"/>
    <x v="2"/>
    <x v="3"/>
    <x v="3"/>
    <x v="2"/>
  </r>
  <r>
    <x v="1"/>
    <x v="139"/>
    <x v="0"/>
    <x v="0"/>
    <x v="0"/>
    <x v="0"/>
    <x v="0"/>
    <x v="0"/>
    <x v="3"/>
    <x v="3"/>
    <x v="2"/>
  </r>
  <r>
    <x v="1"/>
    <x v="140"/>
    <x v="3"/>
    <x v="3"/>
    <x v="3"/>
    <x v="3"/>
    <x v="3"/>
    <x v="3"/>
    <x v="3"/>
    <x v="3"/>
    <x v="4"/>
  </r>
  <r>
    <x v="2"/>
    <x v="141"/>
    <x v="4"/>
    <x v="4"/>
    <x v="4"/>
    <x v="4"/>
    <x v="4"/>
    <x v="4"/>
    <x v="3"/>
    <x v="3"/>
    <x v="3"/>
  </r>
  <r>
    <x v="2"/>
    <x v="142"/>
    <x v="9"/>
    <x v="9"/>
    <x v="9"/>
    <x v="9"/>
    <x v="7"/>
    <x v="7"/>
    <x v="3"/>
    <x v="3"/>
    <x v="3"/>
  </r>
  <r>
    <x v="2"/>
    <x v="143"/>
    <x v="4"/>
    <x v="4"/>
    <x v="4"/>
    <x v="4"/>
    <x v="4"/>
    <x v="4"/>
    <x v="3"/>
    <x v="3"/>
    <x v="3"/>
  </r>
  <r>
    <x v="2"/>
    <x v="144"/>
    <x v="3"/>
    <x v="3"/>
    <x v="3"/>
    <x v="3"/>
    <x v="3"/>
    <x v="3"/>
    <x v="3"/>
    <x v="3"/>
    <x v="2"/>
  </r>
  <r>
    <x v="2"/>
    <x v="145"/>
    <x v="6"/>
    <x v="6"/>
    <x v="6"/>
    <x v="6"/>
    <x v="2"/>
    <x v="2"/>
    <x v="3"/>
    <x v="3"/>
    <x v="1"/>
  </r>
  <r>
    <x v="2"/>
    <x v="146"/>
    <x v="2"/>
    <x v="2"/>
    <x v="2"/>
    <x v="2"/>
    <x v="2"/>
    <x v="2"/>
    <x v="3"/>
    <x v="3"/>
    <x v="5"/>
  </r>
  <r>
    <x v="3"/>
    <x v="147"/>
    <x v="2"/>
    <x v="2"/>
    <x v="2"/>
    <x v="2"/>
    <x v="2"/>
    <x v="2"/>
    <x v="3"/>
    <x v="3"/>
    <x v="3"/>
  </r>
  <r>
    <x v="3"/>
    <x v="148"/>
    <x v="4"/>
    <x v="4"/>
    <x v="4"/>
    <x v="4"/>
    <x v="4"/>
    <x v="4"/>
    <x v="3"/>
    <x v="3"/>
    <x v="2"/>
  </r>
  <r>
    <x v="4"/>
    <x v="149"/>
    <x v="2"/>
    <x v="2"/>
    <x v="2"/>
    <x v="2"/>
    <x v="2"/>
    <x v="2"/>
    <x v="3"/>
    <x v="3"/>
    <x v="2"/>
  </r>
  <r>
    <x v="4"/>
    <x v="150"/>
    <x v="6"/>
    <x v="6"/>
    <x v="6"/>
    <x v="6"/>
    <x v="2"/>
    <x v="2"/>
    <x v="3"/>
    <x v="3"/>
    <x v="1"/>
  </r>
  <r>
    <x v="4"/>
    <x v="151"/>
    <x v="3"/>
    <x v="3"/>
    <x v="3"/>
    <x v="3"/>
    <x v="3"/>
    <x v="3"/>
    <x v="3"/>
    <x v="3"/>
    <x v="3"/>
  </r>
  <r>
    <x v="5"/>
    <x v="152"/>
    <x v="3"/>
    <x v="3"/>
    <x v="3"/>
    <x v="3"/>
    <x v="3"/>
    <x v="3"/>
    <x v="3"/>
    <x v="3"/>
    <x v="0"/>
  </r>
  <r>
    <x v="5"/>
    <x v="153"/>
    <x v="2"/>
    <x v="2"/>
    <x v="2"/>
    <x v="2"/>
    <x v="2"/>
    <x v="2"/>
    <x v="3"/>
    <x v="3"/>
    <x v="1"/>
  </r>
  <r>
    <x v="5"/>
    <x v="154"/>
    <x v="3"/>
    <x v="3"/>
    <x v="3"/>
    <x v="3"/>
    <x v="3"/>
    <x v="3"/>
    <x v="3"/>
    <x v="3"/>
    <x v="0"/>
  </r>
  <r>
    <x v="6"/>
    <x v="155"/>
    <x v="5"/>
    <x v="5"/>
    <x v="5"/>
    <x v="5"/>
    <x v="5"/>
    <x v="5"/>
    <x v="3"/>
    <x v="3"/>
    <x v="3"/>
  </r>
  <r>
    <x v="6"/>
    <x v="156"/>
    <x v="3"/>
    <x v="3"/>
    <x v="3"/>
    <x v="3"/>
    <x v="3"/>
    <x v="3"/>
    <x v="3"/>
    <x v="3"/>
    <x v="1"/>
  </r>
  <r>
    <x v="6"/>
    <x v="157"/>
    <x v="4"/>
    <x v="4"/>
    <x v="4"/>
    <x v="4"/>
    <x v="4"/>
    <x v="4"/>
    <x v="3"/>
    <x v="3"/>
    <x v="1"/>
  </r>
  <r>
    <x v="6"/>
    <x v="158"/>
    <x v="0"/>
    <x v="0"/>
    <x v="0"/>
    <x v="0"/>
    <x v="0"/>
    <x v="0"/>
    <x v="3"/>
    <x v="3"/>
    <x v="2"/>
  </r>
  <r>
    <x v="6"/>
    <x v="159"/>
    <x v="1"/>
    <x v="1"/>
    <x v="1"/>
    <x v="1"/>
    <x v="1"/>
    <x v="1"/>
    <x v="3"/>
    <x v="3"/>
    <x v="2"/>
  </r>
  <r>
    <x v="6"/>
    <x v="160"/>
    <x v="5"/>
    <x v="5"/>
    <x v="5"/>
    <x v="5"/>
    <x v="5"/>
    <x v="5"/>
    <x v="3"/>
    <x v="3"/>
    <x v="1"/>
  </r>
  <r>
    <x v="6"/>
    <x v="161"/>
    <x v="0"/>
    <x v="0"/>
    <x v="0"/>
    <x v="0"/>
    <x v="0"/>
    <x v="0"/>
    <x v="3"/>
    <x v="3"/>
    <x v="2"/>
  </r>
  <r>
    <x v="7"/>
    <x v="162"/>
    <x v="9"/>
    <x v="9"/>
    <x v="9"/>
    <x v="9"/>
    <x v="7"/>
    <x v="7"/>
    <x v="3"/>
    <x v="3"/>
    <x v="2"/>
  </r>
  <r>
    <x v="7"/>
    <x v="163"/>
    <x v="0"/>
    <x v="0"/>
    <x v="0"/>
    <x v="0"/>
    <x v="0"/>
    <x v="0"/>
    <x v="3"/>
    <x v="3"/>
    <x v="2"/>
  </r>
  <r>
    <x v="7"/>
    <x v="164"/>
    <x v="7"/>
    <x v="7"/>
    <x v="7"/>
    <x v="7"/>
    <x v="6"/>
    <x v="6"/>
    <x v="3"/>
    <x v="3"/>
    <x v="3"/>
  </r>
  <r>
    <x v="7"/>
    <x v="165"/>
    <x v="8"/>
    <x v="8"/>
    <x v="8"/>
    <x v="8"/>
    <x v="4"/>
    <x v="4"/>
    <x v="3"/>
    <x v="3"/>
    <x v="1"/>
  </r>
  <r>
    <x v="8"/>
    <x v="166"/>
    <x v="5"/>
    <x v="5"/>
    <x v="5"/>
    <x v="5"/>
    <x v="5"/>
    <x v="5"/>
    <x v="3"/>
    <x v="3"/>
    <x v="3"/>
  </r>
  <r>
    <x v="9"/>
    <x v="167"/>
    <x v="5"/>
    <x v="5"/>
    <x v="5"/>
    <x v="5"/>
    <x v="5"/>
    <x v="5"/>
    <x v="3"/>
    <x v="3"/>
    <x v="2"/>
  </r>
  <r>
    <x v="9"/>
    <x v="168"/>
    <x v="0"/>
    <x v="0"/>
    <x v="0"/>
    <x v="0"/>
    <x v="0"/>
    <x v="0"/>
    <x v="3"/>
    <x v="3"/>
    <x v="3"/>
  </r>
  <r>
    <x v="10"/>
    <x v="169"/>
    <x v="7"/>
    <x v="7"/>
    <x v="7"/>
    <x v="7"/>
    <x v="6"/>
    <x v="6"/>
    <x v="3"/>
    <x v="3"/>
    <x v="2"/>
  </r>
  <r>
    <x v="11"/>
    <x v="170"/>
    <x v="7"/>
    <x v="7"/>
    <x v="7"/>
    <x v="7"/>
    <x v="6"/>
    <x v="6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B9" firstHeaderRow="1" firstDataRow="1" firstDataCol="1"/>
  <pivotFields count="11">
    <pivotField compact="0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compact="0" numFmtId="182" showAll="0"/>
    <pivotField compact="0" showAll="0"/>
    <pivotField compact="0" showAll="0"/>
    <pivotField compact="0" numFmtId="180" showAll="0"/>
    <pivotField dataField="1" compact="0" numFmtId="180" showAll="0">
      <items count="11">
        <item x="8"/>
        <item x="6"/>
        <item x="4"/>
        <item x="2"/>
        <item x="3"/>
        <item x="9"/>
        <item x="7"/>
        <item x="0"/>
        <item x="5"/>
        <item x="1"/>
        <item t="default"/>
      </items>
    </pivotField>
    <pivotField compact="0" numFmtId="180" showAll="0"/>
    <pivotField compact="0" numFmtId="180" showAll="0"/>
    <pivotField compact="0" showAll="0"/>
    <pivotField axis="axisRow" compact="0" showAll="0">
      <items count="5">
        <item x="0"/>
        <item x="3"/>
        <item x="2"/>
        <item x="1"/>
        <item t="default"/>
      </items>
    </pivotField>
    <pivotField compact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D25"/>
  <sheetViews>
    <sheetView zoomScale="85" zoomScaleNormal="85" workbookViewId="0">
      <selection activeCell="B3" sqref="B3:C20"/>
    </sheetView>
  </sheetViews>
  <sheetFormatPr defaultColWidth="8.88888888888889" defaultRowHeight="14.4"/>
  <cols>
    <col min="2" max="2" width="11.8888888888889" customWidth="1"/>
    <col min="3" max="3" width="13.8888888888889" customWidth="1"/>
    <col min="4" max="4" width="12.7777777777778" customWidth="1"/>
    <col min="5" max="9" width="13" customWidth="1"/>
    <col min="10" max="14" width="15.2222222222222" customWidth="1"/>
    <col min="15" max="18" width="14.5555555555556" customWidth="1"/>
    <col min="19" max="19" width="13.8888888888889" customWidth="1"/>
    <col min="20" max="20" width="18.037037037037" customWidth="1"/>
    <col min="21" max="21" width="16.4722222222222" customWidth="1"/>
    <col min="22" max="24" width="13.8888888888889" customWidth="1"/>
    <col min="25" max="25" width="14.8981481481481" customWidth="1"/>
    <col min="26" max="26" width="16.4722222222222" customWidth="1"/>
    <col min="27" max="27" width="14.25" customWidth="1"/>
    <col min="28" max="28" width="11.8981481481481" customWidth="1"/>
    <col min="29" max="29" width="14.8981481481481" customWidth="1"/>
    <col min="30" max="30" width="14.3703703703704" customWidth="1"/>
  </cols>
  <sheetData>
    <row r="2" ht="23.4" spans="2:30">
      <c r="B2" s="32" t="s">
        <v>0</v>
      </c>
      <c r="C2" s="32"/>
      <c r="E2" s="17" t="s">
        <v>1</v>
      </c>
      <c r="F2" s="33"/>
      <c r="G2" s="33"/>
      <c r="H2" s="33"/>
      <c r="I2" s="33"/>
      <c r="J2" s="40" t="s">
        <v>2</v>
      </c>
      <c r="K2" s="33"/>
      <c r="L2" s="33"/>
      <c r="M2" s="33"/>
      <c r="N2" s="33"/>
      <c r="O2" s="18" t="s">
        <v>3</v>
      </c>
      <c r="P2" s="45"/>
      <c r="Q2" s="45"/>
      <c r="R2" s="45"/>
      <c r="T2" s="56" t="s">
        <v>4</v>
      </c>
      <c r="U2" s="45"/>
      <c r="V2" s="45"/>
      <c r="W2" s="45"/>
      <c r="X2" s="45"/>
      <c r="Y2" s="59" t="s">
        <v>5</v>
      </c>
      <c r="AD2" s="40" t="s">
        <v>6</v>
      </c>
    </row>
    <row r="3" spans="2:30">
      <c r="B3" s="16" t="s">
        <v>7</v>
      </c>
      <c r="C3" s="16" t="s">
        <v>8</v>
      </c>
      <c r="D3" s="16" t="s">
        <v>9</v>
      </c>
      <c r="E3" s="34">
        <v>45658</v>
      </c>
      <c r="F3" s="34">
        <f t="shared" ref="F3:K3" si="0">E3+7</f>
        <v>45665</v>
      </c>
      <c r="G3" s="34">
        <f t="shared" si="0"/>
        <v>45672</v>
      </c>
      <c r="H3" s="34">
        <f t="shared" si="0"/>
        <v>45679</v>
      </c>
      <c r="I3" s="34">
        <f t="shared" si="0"/>
        <v>45686</v>
      </c>
      <c r="J3" s="46">
        <v>45658</v>
      </c>
      <c r="K3" s="47">
        <f t="shared" si="0"/>
        <v>45665</v>
      </c>
      <c r="L3" s="47">
        <f t="shared" ref="L3:P3" si="1">K3+7</f>
        <v>45672</v>
      </c>
      <c r="M3" s="47">
        <f t="shared" si="1"/>
        <v>45679</v>
      </c>
      <c r="N3" s="47">
        <f t="shared" si="1"/>
        <v>45686</v>
      </c>
      <c r="O3" s="48">
        <v>45658</v>
      </c>
      <c r="P3" s="48">
        <f t="shared" si="1"/>
        <v>45665</v>
      </c>
      <c r="Q3" s="48">
        <f t="shared" ref="Q3:U3" si="2">P3+7</f>
        <v>45672</v>
      </c>
      <c r="R3" s="48">
        <f t="shared" si="2"/>
        <v>45679</v>
      </c>
      <c r="S3" s="48">
        <f t="shared" si="2"/>
        <v>45686</v>
      </c>
      <c r="T3" s="57">
        <v>45658</v>
      </c>
      <c r="U3" s="57">
        <f t="shared" si="2"/>
        <v>45665</v>
      </c>
      <c r="V3" s="57">
        <f t="shared" ref="V3:AC3" si="3">U3+7</f>
        <v>45672</v>
      </c>
      <c r="W3" s="57">
        <f t="shared" si="3"/>
        <v>45679</v>
      </c>
      <c r="X3" s="57">
        <f t="shared" si="3"/>
        <v>45686</v>
      </c>
      <c r="Y3" s="60">
        <v>45658</v>
      </c>
      <c r="Z3" s="61">
        <f t="shared" si="3"/>
        <v>45665</v>
      </c>
      <c r="AA3" s="61">
        <f t="shared" si="3"/>
        <v>45672</v>
      </c>
      <c r="AB3" s="61">
        <f t="shared" si="3"/>
        <v>45679</v>
      </c>
      <c r="AC3" s="62">
        <f t="shared" si="3"/>
        <v>45686</v>
      </c>
      <c r="AD3" s="40" t="s">
        <v>10</v>
      </c>
    </row>
    <row r="4" spans="2:30">
      <c r="B4" s="16" t="s">
        <v>11</v>
      </c>
      <c r="C4" s="16" t="s">
        <v>12</v>
      </c>
      <c r="D4" s="35">
        <v>15.9</v>
      </c>
      <c r="E4" s="17">
        <v>41</v>
      </c>
      <c r="F4" s="17">
        <v>45</v>
      </c>
      <c r="G4" s="17">
        <v>38</v>
      </c>
      <c r="H4" s="17">
        <v>42</v>
      </c>
      <c r="I4" s="17">
        <v>38</v>
      </c>
      <c r="J4" s="40">
        <f>IF(E4&gt;38,E4-38,0)</f>
        <v>3</v>
      </c>
      <c r="K4" s="40">
        <f>IF(F4&gt;38,F4-38,0)</f>
        <v>7</v>
      </c>
      <c r="L4" s="40">
        <f>IF(G4&gt;38,G4-38,0)</f>
        <v>0</v>
      </c>
      <c r="M4" s="40">
        <f>IF(H4&gt;38,H4-38,0)</f>
        <v>4</v>
      </c>
      <c r="N4" s="40">
        <f>IF(I4&gt;38,I4-38,0)</f>
        <v>0</v>
      </c>
      <c r="O4" s="49">
        <f>D4*E4</f>
        <v>651.9</v>
      </c>
      <c r="P4" s="49">
        <f>$D4*F4</f>
        <v>715.5</v>
      </c>
      <c r="Q4" s="49">
        <f>$D4*G4</f>
        <v>604.2</v>
      </c>
      <c r="R4" s="49">
        <f>$D4*H4</f>
        <v>667.8</v>
      </c>
      <c r="S4" s="49">
        <f>$D4*I4</f>
        <v>604.2</v>
      </c>
      <c r="T4" s="58">
        <f>$D4*0.5*J4</f>
        <v>23.85</v>
      </c>
      <c r="U4" s="58">
        <f>$D4*0.5*K4</f>
        <v>55.65</v>
      </c>
      <c r="V4" s="58">
        <f t="shared" ref="V4:V20" si="4">$D4*0.5*L4</f>
        <v>0</v>
      </c>
      <c r="W4" s="58">
        <f t="shared" ref="W4:W20" si="5">$D4*0.5*M4</f>
        <v>31.8</v>
      </c>
      <c r="X4" s="58">
        <f t="shared" ref="X4:X20" si="6">$D4*0.5*N4</f>
        <v>0</v>
      </c>
      <c r="Y4" s="63">
        <f>O4+T4</f>
        <v>675.75</v>
      </c>
      <c r="Z4" s="63">
        <f>P4+U4</f>
        <v>771.15</v>
      </c>
      <c r="AA4" s="63">
        <f>Q4+V4</f>
        <v>604.2</v>
      </c>
      <c r="AB4" s="63">
        <f>R4+W4</f>
        <v>699.6</v>
      </c>
      <c r="AC4" s="64">
        <f>S4+X4</f>
        <v>604.2</v>
      </c>
      <c r="AD4" s="65">
        <f>SUM(Y4:AC4)</f>
        <v>3354.9</v>
      </c>
    </row>
    <row r="5" spans="2:30">
      <c r="B5" s="16" t="s">
        <v>13</v>
      </c>
      <c r="C5" s="16" t="s">
        <v>14</v>
      </c>
      <c r="D5" s="35">
        <v>16.9</v>
      </c>
      <c r="E5" s="17">
        <v>42</v>
      </c>
      <c r="F5" s="17">
        <v>47</v>
      </c>
      <c r="G5" s="17">
        <v>43</v>
      </c>
      <c r="H5" s="17">
        <v>30</v>
      </c>
      <c r="I5" s="17">
        <v>40</v>
      </c>
      <c r="J5" s="40">
        <f t="shared" ref="J5:J20" si="7">IF(E5&gt;38,E5-38,0)</f>
        <v>4</v>
      </c>
      <c r="K5" s="40">
        <f t="shared" ref="K5:K20" si="8">IF(F5&gt;38,F5-38,0)</f>
        <v>9</v>
      </c>
      <c r="L5" s="40">
        <f t="shared" ref="L5:L20" si="9">IF(G5&gt;38,G5-38,0)</f>
        <v>5</v>
      </c>
      <c r="M5" s="40">
        <f t="shared" ref="M5:M20" si="10">IF(H5&gt;38,H5-38,0)</f>
        <v>0</v>
      </c>
      <c r="N5" s="40">
        <f t="shared" ref="N5:N20" si="11">IF(I5&gt;38,I5-38,0)</f>
        <v>2</v>
      </c>
      <c r="O5" s="49">
        <f t="shared" ref="O5:O20" si="12">D5*E5</f>
        <v>709.8</v>
      </c>
      <c r="P5" s="49">
        <f t="shared" ref="P5:P20" si="13">$D5*F5</f>
        <v>794.3</v>
      </c>
      <c r="Q5" s="49">
        <f t="shared" ref="Q5:Q20" si="14">$D5*G5</f>
        <v>726.7</v>
      </c>
      <c r="R5" s="49">
        <f t="shared" ref="R5:R20" si="15">$D5*H5</f>
        <v>507</v>
      </c>
      <c r="S5" s="49">
        <f t="shared" ref="S5:S20" si="16">$D5*I5</f>
        <v>676</v>
      </c>
      <c r="T5" s="58">
        <f t="shared" ref="T5:T20" si="17">D5*0.5*J5</f>
        <v>33.8</v>
      </c>
      <c r="U5" s="58">
        <f t="shared" ref="U5:U20" si="18">$D5*0.5*K5</f>
        <v>76.05</v>
      </c>
      <c r="V5" s="58">
        <f t="shared" si="4"/>
        <v>42.25</v>
      </c>
      <c r="W5" s="58">
        <f t="shared" si="5"/>
        <v>0</v>
      </c>
      <c r="X5" s="58">
        <f t="shared" si="6"/>
        <v>16.9</v>
      </c>
      <c r="Y5" s="63">
        <f t="shared" ref="Y5:Y20" si="19">O5+T5</f>
        <v>743.6</v>
      </c>
      <c r="Z5" s="63">
        <f t="shared" ref="Z5:Z20" si="20">P5+U5</f>
        <v>870.35</v>
      </c>
      <c r="AA5" s="63">
        <f t="shared" ref="AA5:AA20" si="21">Q5+V5</f>
        <v>768.95</v>
      </c>
      <c r="AB5" s="63">
        <f t="shared" ref="AB5:AB20" si="22">R5+W5</f>
        <v>507</v>
      </c>
      <c r="AC5" s="64">
        <f t="shared" ref="AC5:AC20" si="23">S5+X5</f>
        <v>692.9</v>
      </c>
      <c r="AD5" s="65">
        <f t="shared" ref="AD5:AD20" si="24">SUM(Y5:AC5)</f>
        <v>3582.8</v>
      </c>
    </row>
    <row r="6" spans="2:30">
      <c r="B6" s="16" t="s">
        <v>15</v>
      </c>
      <c r="C6" s="16" t="s">
        <v>16</v>
      </c>
      <c r="D6" s="35">
        <v>17.9</v>
      </c>
      <c r="E6" s="17">
        <v>39</v>
      </c>
      <c r="F6" s="17">
        <v>46</v>
      </c>
      <c r="G6" s="17">
        <v>37</v>
      </c>
      <c r="H6" s="17">
        <v>33</v>
      </c>
      <c r="I6" s="17">
        <v>42</v>
      </c>
      <c r="J6" s="40">
        <f t="shared" si="7"/>
        <v>1</v>
      </c>
      <c r="K6" s="40">
        <f t="shared" si="8"/>
        <v>8</v>
      </c>
      <c r="L6" s="40">
        <f t="shared" si="9"/>
        <v>0</v>
      </c>
      <c r="M6" s="40">
        <f t="shared" si="10"/>
        <v>0</v>
      </c>
      <c r="N6" s="40">
        <f t="shared" si="11"/>
        <v>4</v>
      </c>
      <c r="O6" s="49">
        <f t="shared" si="12"/>
        <v>698.1</v>
      </c>
      <c r="P6" s="49">
        <f t="shared" si="13"/>
        <v>823.4</v>
      </c>
      <c r="Q6" s="49">
        <f t="shared" si="14"/>
        <v>662.3</v>
      </c>
      <c r="R6" s="49">
        <f t="shared" si="15"/>
        <v>590.7</v>
      </c>
      <c r="S6" s="49">
        <f t="shared" si="16"/>
        <v>751.8</v>
      </c>
      <c r="T6" s="58">
        <f t="shared" si="17"/>
        <v>8.95</v>
      </c>
      <c r="U6" s="58">
        <f t="shared" si="18"/>
        <v>71.6</v>
      </c>
      <c r="V6" s="58">
        <f t="shared" si="4"/>
        <v>0</v>
      </c>
      <c r="W6" s="58">
        <f t="shared" si="5"/>
        <v>0</v>
      </c>
      <c r="X6" s="58">
        <f t="shared" si="6"/>
        <v>35.8</v>
      </c>
      <c r="Y6" s="63">
        <f t="shared" si="19"/>
        <v>707.05</v>
      </c>
      <c r="Z6" s="63">
        <f t="shared" si="20"/>
        <v>895</v>
      </c>
      <c r="AA6" s="63">
        <f t="shared" si="21"/>
        <v>662.3</v>
      </c>
      <c r="AB6" s="63">
        <f t="shared" si="22"/>
        <v>590.7</v>
      </c>
      <c r="AC6" s="64">
        <f t="shared" si="23"/>
        <v>787.6</v>
      </c>
      <c r="AD6" s="65">
        <f t="shared" si="24"/>
        <v>3642.65</v>
      </c>
    </row>
    <row r="7" spans="2:30">
      <c r="B7" s="16" t="s">
        <v>17</v>
      </c>
      <c r="C7" s="16" t="s">
        <v>18</v>
      </c>
      <c r="D7" s="35">
        <v>18.9</v>
      </c>
      <c r="E7" s="17">
        <v>37</v>
      </c>
      <c r="F7" s="17">
        <v>44</v>
      </c>
      <c r="G7" s="17">
        <v>34</v>
      </c>
      <c r="H7" s="17">
        <v>43</v>
      </c>
      <c r="I7" s="17">
        <v>44</v>
      </c>
      <c r="J7" s="40">
        <f t="shared" si="7"/>
        <v>0</v>
      </c>
      <c r="K7" s="40">
        <f t="shared" si="8"/>
        <v>6</v>
      </c>
      <c r="L7" s="40">
        <f t="shared" si="9"/>
        <v>0</v>
      </c>
      <c r="M7" s="40">
        <f t="shared" si="10"/>
        <v>5</v>
      </c>
      <c r="N7" s="40">
        <f t="shared" si="11"/>
        <v>6</v>
      </c>
      <c r="O7" s="49">
        <f t="shared" si="12"/>
        <v>699.3</v>
      </c>
      <c r="P7" s="49">
        <f t="shared" si="13"/>
        <v>831.6</v>
      </c>
      <c r="Q7" s="49">
        <f t="shared" si="14"/>
        <v>642.6</v>
      </c>
      <c r="R7" s="49">
        <f t="shared" si="15"/>
        <v>812.7</v>
      </c>
      <c r="S7" s="49">
        <f t="shared" si="16"/>
        <v>831.6</v>
      </c>
      <c r="T7" s="58">
        <f t="shared" si="17"/>
        <v>0</v>
      </c>
      <c r="U7" s="58">
        <f t="shared" si="18"/>
        <v>56.7</v>
      </c>
      <c r="V7" s="58">
        <f t="shared" si="4"/>
        <v>0</v>
      </c>
      <c r="W7" s="58">
        <f t="shared" si="5"/>
        <v>47.25</v>
      </c>
      <c r="X7" s="58">
        <f t="shared" si="6"/>
        <v>56.7</v>
      </c>
      <c r="Y7" s="63">
        <f t="shared" si="19"/>
        <v>699.3</v>
      </c>
      <c r="Z7" s="63">
        <f t="shared" si="20"/>
        <v>888.3</v>
      </c>
      <c r="AA7" s="63">
        <f t="shared" si="21"/>
        <v>642.6</v>
      </c>
      <c r="AB7" s="63">
        <f t="shared" si="22"/>
        <v>859.95</v>
      </c>
      <c r="AC7" s="64">
        <f t="shared" si="23"/>
        <v>888.3</v>
      </c>
      <c r="AD7" s="65">
        <f t="shared" si="24"/>
        <v>3978.45</v>
      </c>
    </row>
    <row r="8" spans="2:30">
      <c r="B8" s="16" t="s">
        <v>19</v>
      </c>
      <c r="C8" s="16" t="s">
        <v>20</v>
      </c>
      <c r="D8" s="35">
        <v>19.9</v>
      </c>
      <c r="E8" s="17">
        <v>41</v>
      </c>
      <c r="F8" s="17">
        <v>32</v>
      </c>
      <c r="G8" s="17">
        <v>54</v>
      </c>
      <c r="H8" s="17">
        <v>33</v>
      </c>
      <c r="I8" s="17">
        <v>45</v>
      </c>
      <c r="J8" s="40">
        <f t="shared" si="7"/>
        <v>3</v>
      </c>
      <c r="K8" s="40">
        <f t="shared" si="8"/>
        <v>0</v>
      </c>
      <c r="L8" s="40">
        <f t="shared" si="9"/>
        <v>16</v>
      </c>
      <c r="M8" s="40">
        <f t="shared" si="10"/>
        <v>0</v>
      </c>
      <c r="N8" s="40">
        <f t="shared" si="11"/>
        <v>7</v>
      </c>
      <c r="O8" s="49">
        <f t="shared" si="12"/>
        <v>815.9</v>
      </c>
      <c r="P8" s="49">
        <f t="shared" si="13"/>
        <v>636.8</v>
      </c>
      <c r="Q8" s="49">
        <f t="shared" si="14"/>
        <v>1074.6</v>
      </c>
      <c r="R8" s="49">
        <f t="shared" si="15"/>
        <v>656.7</v>
      </c>
      <c r="S8" s="49">
        <f t="shared" si="16"/>
        <v>895.5</v>
      </c>
      <c r="T8" s="58">
        <f t="shared" si="17"/>
        <v>29.85</v>
      </c>
      <c r="U8" s="58">
        <f t="shared" si="18"/>
        <v>0</v>
      </c>
      <c r="V8" s="58">
        <f t="shared" si="4"/>
        <v>159.2</v>
      </c>
      <c r="W8" s="58">
        <f t="shared" si="5"/>
        <v>0</v>
      </c>
      <c r="X8" s="58">
        <f t="shared" si="6"/>
        <v>69.65</v>
      </c>
      <c r="Y8" s="63">
        <f t="shared" si="19"/>
        <v>845.75</v>
      </c>
      <c r="Z8" s="63">
        <f t="shared" si="20"/>
        <v>636.8</v>
      </c>
      <c r="AA8" s="63">
        <f t="shared" si="21"/>
        <v>1233.8</v>
      </c>
      <c r="AB8" s="63">
        <f t="shared" si="22"/>
        <v>656.7</v>
      </c>
      <c r="AC8" s="64">
        <f t="shared" si="23"/>
        <v>965.15</v>
      </c>
      <c r="AD8" s="65">
        <f t="shared" si="24"/>
        <v>4338.2</v>
      </c>
    </row>
    <row r="9" spans="2:30">
      <c r="B9" s="16" t="s">
        <v>21</v>
      </c>
      <c r="C9" s="16" t="s">
        <v>22</v>
      </c>
      <c r="D9" s="35">
        <v>20.9</v>
      </c>
      <c r="E9" s="17">
        <v>50</v>
      </c>
      <c r="F9" s="17">
        <v>53</v>
      </c>
      <c r="G9" s="17">
        <v>44</v>
      </c>
      <c r="H9" s="17">
        <v>42</v>
      </c>
      <c r="I9" s="17">
        <v>41</v>
      </c>
      <c r="J9" s="40">
        <f t="shared" si="7"/>
        <v>12</v>
      </c>
      <c r="K9" s="40">
        <f t="shared" si="8"/>
        <v>15</v>
      </c>
      <c r="L9" s="40">
        <f t="shared" si="9"/>
        <v>6</v>
      </c>
      <c r="M9" s="40">
        <f t="shared" si="10"/>
        <v>4</v>
      </c>
      <c r="N9" s="40">
        <f t="shared" si="11"/>
        <v>3</v>
      </c>
      <c r="O9" s="49">
        <f t="shared" si="12"/>
        <v>1045</v>
      </c>
      <c r="P9" s="49">
        <f t="shared" si="13"/>
        <v>1107.7</v>
      </c>
      <c r="Q9" s="49">
        <f t="shared" si="14"/>
        <v>919.6</v>
      </c>
      <c r="R9" s="49">
        <f t="shared" si="15"/>
        <v>877.8</v>
      </c>
      <c r="S9" s="49">
        <f t="shared" si="16"/>
        <v>856.9</v>
      </c>
      <c r="T9" s="58">
        <f t="shared" si="17"/>
        <v>125.4</v>
      </c>
      <c r="U9" s="58">
        <f t="shared" si="18"/>
        <v>156.75</v>
      </c>
      <c r="V9" s="58">
        <f t="shared" si="4"/>
        <v>62.7</v>
      </c>
      <c r="W9" s="58">
        <f t="shared" si="5"/>
        <v>41.8</v>
      </c>
      <c r="X9" s="58">
        <f t="shared" si="6"/>
        <v>31.35</v>
      </c>
      <c r="Y9" s="63">
        <f t="shared" si="19"/>
        <v>1170.4</v>
      </c>
      <c r="Z9" s="63">
        <f t="shared" si="20"/>
        <v>1264.45</v>
      </c>
      <c r="AA9" s="63">
        <f t="shared" si="21"/>
        <v>982.3</v>
      </c>
      <c r="AB9" s="63">
        <f t="shared" si="22"/>
        <v>919.6</v>
      </c>
      <c r="AC9" s="64">
        <f t="shared" si="23"/>
        <v>888.25</v>
      </c>
      <c r="AD9" s="65">
        <f t="shared" si="24"/>
        <v>5225</v>
      </c>
    </row>
    <row r="10" spans="2:30">
      <c r="B10" s="16" t="s">
        <v>23</v>
      </c>
      <c r="C10" s="16" t="s">
        <v>24</v>
      </c>
      <c r="D10" s="35">
        <v>21.9</v>
      </c>
      <c r="E10" s="17">
        <v>36</v>
      </c>
      <c r="F10" s="17">
        <v>47</v>
      </c>
      <c r="G10" s="17">
        <v>38</v>
      </c>
      <c r="H10" s="17">
        <v>48</v>
      </c>
      <c r="I10" s="17">
        <v>33</v>
      </c>
      <c r="J10" s="40">
        <f t="shared" si="7"/>
        <v>0</v>
      </c>
      <c r="K10" s="40">
        <f t="shared" si="8"/>
        <v>9</v>
      </c>
      <c r="L10" s="40">
        <f t="shared" si="9"/>
        <v>0</v>
      </c>
      <c r="M10" s="40">
        <f t="shared" si="10"/>
        <v>10</v>
      </c>
      <c r="N10" s="40">
        <f t="shared" si="11"/>
        <v>0</v>
      </c>
      <c r="O10" s="49">
        <f t="shared" si="12"/>
        <v>788.4</v>
      </c>
      <c r="P10" s="49">
        <f t="shared" si="13"/>
        <v>1029.3</v>
      </c>
      <c r="Q10" s="49">
        <f t="shared" si="14"/>
        <v>832.2</v>
      </c>
      <c r="R10" s="49">
        <f t="shared" si="15"/>
        <v>1051.2</v>
      </c>
      <c r="S10" s="49">
        <f t="shared" si="16"/>
        <v>722.7</v>
      </c>
      <c r="T10" s="58">
        <f t="shared" si="17"/>
        <v>0</v>
      </c>
      <c r="U10" s="58">
        <f t="shared" si="18"/>
        <v>98.55</v>
      </c>
      <c r="V10" s="58">
        <f t="shared" si="4"/>
        <v>0</v>
      </c>
      <c r="W10" s="58">
        <f t="shared" si="5"/>
        <v>109.5</v>
      </c>
      <c r="X10" s="58">
        <f t="shared" si="6"/>
        <v>0</v>
      </c>
      <c r="Y10" s="63">
        <f t="shared" si="19"/>
        <v>788.4</v>
      </c>
      <c r="Z10" s="63">
        <f t="shared" si="20"/>
        <v>1127.85</v>
      </c>
      <c r="AA10" s="63">
        <f t="shared" si="21"/>
        <v>832.2</v>
      </c>
      <c r="AB10" s="63">
        <f t="shared" si="22"/>
        <v>1160.7</v>
      </c>
      <c r="AC10" s="64">
        <f t="shared" si="23"/>
        <v>722.7</v>
      </c>
      <c r="AD10" s="65">
        <f t="shared" si="24"/>
        <v>4631.85</v>
      </c>
    </row>
    <row r="11" spans="2:30">
      <c r="B11" s="16" t="s">
        <v>25</v>
      </c>
      <c r="C11" s="16" t="s">
        <v>26</v>
      </c>
      <c r="D11" s="35">
        <v>22.9</v>
      </c>
      <c r="E11" s="17">
        <v>41</v>
      </c>
      <c r="F11" s="17">
        <v>45</v>
      </c>
      <c r="G11" s="17">
        <v>38</v>
      </c>
      <c r="H11" s="17">
        <v>42</v>
      </c>
      <c r="I11" s="17">
        <v>38</v>
      </c>
      <c r="J11" s="40">
        <f t="shared" si="7"/>
        <v>3</v>
      </c>
      <c r="K11" s="40">
        <f t="shared" si="8"/>
        <v>7</v>
      </c>
      <c r="L11" s="40">
        <f t="shared" si="9"/>
        <v>0</v>
      </c>
      <c r="M11" s="40">
        <f t="shared" si="10"/>
        <v>4</v>
      </c>
      <c r="N11" s="40">
        <f t="shared" si="11"/>
        <v>0</v>
      </c>
      <c r="O11" s="49">
        <f t="shared" si="12"/>
        <v>938.9</v>
      </c>
      <c r="P11" s="49">
        <f t="shared" si="13"/>
        <v>1030.5</v>
      </c>
      <c r="Q11" s="49">
        <f t="shared" si="14"/>
        <v>870.2</v>
      </c>
      <c r="R11" s="49">
        <f t="shared" si="15"/>
        <v>961.8</v>
      </c>
      <c r="S11" s="49">
        <f t="shared" si="16"/>
        <v>870.2</v>
      </c>
      <c r="T11" s="58">
        <f t="shared" si="17"/>
        <v>34.35</v>
      </c>
      <c r="U11" s="58">
        <f t="shared" si="18"/>
        <v>80.15</v>
      </c>
      <c r="V11" s="58">
        <f t="shared" si="4"/>
        <v>0</v>
      </c>
      <c r="W11" s="58">
        <f t="shared" si="5"/>
        <v>45.8</v>
      </c>
      <c r="X11" s="58">
        <f t="shared" si="6"/>
        <v>0</v>
      </c>
      <c r="Y11" s="63">
        <f t="shared" si="19"/>
        <v>973.25</v>
      </c>
      <c r="Z11" s="63">
        <f t="shared" si="20"/>
        <v>1110.65</v>
      </c>
      <c r="AA11" s="63">
        <f t="shared" si="21"/>
        <v>870.2</v>
      </c>
      <c r="AB11" s="63">
        <f t="shared" si="22"/>
        <v>1007.6</v>
      </c>
      <c r="AC11" s="64">
        <f t="shared" si="23"/>
        <v>870.2</v>
      </c>
      <c r="AD11" s="65">
        <f t="shared" si="24"/>
        <v>4831.9</v>
      </c>
    </row>
    <row r="12" spans="2:30">
      <c r="B12" s="16" t="s">
        <v>27</v>
      </c>
      <c r="C12" s="16" t="s">
        <v>28</v>
      </c>
      <c r="D12" s="35">
        <v>23.9</v>
      </c>
      <c r="E12" s="17">
        <v>42</v>
      </c>
      <c r="F12" s="17">
        <v>47</v>
      </c>
      <c r="G12" s="17">
        <v>43</v>
      </c>
      <c r="H12" s="17">
        <v>30</v>
      </c>
      <c r="I12" s="17">
        <v>40</v>
      </c>
      <c r="J12" s="40">
        <f t="shared" si="7"/>
        <v>4</v>
      </c>
      <c r="K12" s="40">
        <f t="shared" si="8"/>
        <v>9</v>
      </c>
      <c r="L12" s="40">
        <f t="shared" si="9"/>
        <v>5</v>
      </c>
      <c r="M12" s="40">
        <f t="shared" si="10"/>
        <v>0</v>
      </c>
      <c r="N12" s="40">
        <f t="shared" si="11"/>
        <v>2</v>
      </c>
      <c r="O12" s="49">
        <f t="shared" si="12"/>
        <v>1003.8</v>
      </c>
      <c r="P12" s="49">
        <f t="shared" si="13"/>
        <v>1123.3</v>
      </c>
      <c r="Q12" s="49">
        <f t="shared" si="14"/>
        <v>1027.7</v>
      </c>
      <c r="R12" s="49">
        <f t="shared" si="15"/>
        <v>717</v>
      </c>
      <c r="S12" s="49">
        <f t="shared" si="16"/>
        <v>956</v>
      </c>
      <c r="T12" s="58">
        <f t="shared" si="17"/>
        <v>47.8</v>
      </c>
      <c r="U12" s="58">
        <f t="shared" si="18"/>
        <v>107.55</v>
      </c>
      <c r="V12" s="58">
        <f t="shared" si="4"/>
        <v>59.75</v>
      </c>
      <c r="W12" s="58">
        <f t="shared" si="5"/>
        <v>0</v>
      </c>
      <c r="X12" s="58">
        <f t="shared" si="6"/>
        <v>23.9</v>
      </c>
      <c r="Y12" s="63">
        <f t="shared" si="19"/>
        <v>1051.6</v>
      </c>
      <c r="Z12" s="63">
        <f t="shared" si="20"/>
        <v>1230.85</v>
      </c>
      <c r="AA12" s="63">
        <f t="shared" si="21"/>
        <v>1087.45</v>
      </c>
      <c r="AB12" s="63">
        <f t="shared" si="22"/>
        <v>717</v>
      </c>
      <c r="AC12" s="64">
        <f t="shared" si="23"/>
        <v>979.9</v>
      </c>
      <c r="AD12" s="65">
        <f t="shared" si="24"/>
        <v>5066.8</v>
      </c>
    </row>
    <row r="13" spans="2:30">
      <c r="B13" s="16" t="s">
        <v>29</v>
      </c>
      <c r="C13" s="16" t="s">
        <v>30</v>
      </c>
      <c r="D13" s="35">
        <v>24.9</v>
      </c>
      <c r="E13" s="17">
        <v>39</v>
      </c>
      <c r="F13" s="17">
        <v>46</v>
      </c>
      <c r="G13" s="17">
        <v>37</v>
      </c>
      <c r="H13" s="17">
        <v>33</v>
      </c>
      <c r="I13" s="17">
        <v>42</v>
      </c>
      <c r="J13" s="40">
        <f t="shared" si="7"/>
        <v>1</v>
      </c>
      <c r="K13" s="40">
        <f t="shared" si="8"/>
        <v>8</v>
      </c>
      <c r="L13" s="40">
        <f t="shared" si="9"/>
        <v>0</v>
      </c>
      <c r="M13" s="40">
        <f t="shared" si="10"/>
        <v>0</v>
      </c>
      <c r="N13" s="40">
        <f t="shared" si="11"/>
        <v>4</v>
      </c>
      <c r="O13" s="49">
        <f t="shared" si="12"/>
        <v>971.1</v>
      </c>
      <c r="P13" s="49">
        <f t="shared" si="13"/>
        <v>1145.4</v>
      </c>
      <c r="Q13" s="49">
        <f t="shared" si="14"/>
        <v>921.3</v>
      </c>
      <c r="R13" s="49">
        <f t="shared" si="15"/>
        <v>821.7</v>
      </c>
      <c r="S13" s="49">
        <f t="shared" si="16"/>
        <v>1045.8</v>
      </c>
      <c r="T13" s="58">
        <f t="shared" si="17"/>
        <v>12.45</v>
      </c>
      <c r="U13" s="58">
        <f t="shared" si="18"/>
        <v>99.6</v>
      </c>
      <c r="V13" s="58">
        <f t="shared" si="4"/>
        <v>0</v>
      </c>
      <c r="W13" s="58">
        <f t="shared" si="5"/>
        <v>0</v>
      </c>
      <c r="X13" s="58">
        <f t="shared" si="6"/>
        <v>49.8</v>
      </c>
      <c r="Y13" s="63">
        <f t="shared" si="19"/>
        <v>983.55</v>
      </c>
      <c r="Z13" s="63">
        <f t="shared" si="20"/>
        <v>1245</v>
      </c>
      <c r="AA13" s="63">
        <f t="shared" si="21"/>
        <v>921.3</v>
      </c>
      <c r="AB13" s="63">
        <f t="shared" si="22"/>
        <v>821.7</v>
      </c>
      <c r="AC13" s="64">
        <f t="shared" si="23"/>
        <v>1095.6</v>
      </c>
      <c r="AD13" s="65">
        <f t="shared" si="24"/>
        <v>5067.15</v>
      </c>
    </row>
    <row r="14" spans="2:30">
      <c r="B14" s="16" t="s">
        <v>31</v>
      </c>
      <c r="C14" s="16" t="s">
        <v>32</v>
      </c>
      <c r="D14" s="35">
        <v>25.9</v>
      </c>
      <c r="E14" s="17">
        <v>37</v>
      </c>
      <c r="F14" s="17">
        <v>44</v>
      </c>
      <c r="G14" s="17">
        <v>34</v>
      </c>
      <c r="H14" s="17">
        <v>43</v>
      </c>
      <c r="I14" s="17">
        <v>44</v>
      </c>
      <c r="J14" s="40">
        <f t="shared" si="7"/>
        <v>0</v>
      </c>
      <c r="K14" s="40">
        <f t="shared" si="8"/>
        <v>6</v>
      </c>
      <c r="L14" s="40">
        <f t="shared" si="9"/>
        <v>0</v>
      </c>
      <c r="M14" s="40">
        <f t="shared" si="10"/>
        <v>5</v>
      </c>
      <c r="N14" s="40">
        <f t="shared" si="11"/>
        <v>6</v>
      </c>
      <c r="O14" s="49">
        <f t="shared" si="12"/>
        <v>958.3</v>
      </c>
      <c r="P14" s="49">
        <f t="shared" si="13"/>
        <v>1139.6</v>
      </c>
      <c r="Q14" s="49">
        <f t="shared" si="14"/>
        <v>880.6</v>
      </c>
      <c r="R14" s="49">
        <f t="shared" si="15"/>
        <v>1113.7</v>
      </c>
      <c r="S14" s="49">
        <f t="shared" si="16"/>
        <v>1139.6</v>
      </c>
      <c r="T14" s="58">
        <f t="shared" si="17"/>
        <v>0</v>
      </c>
      <c r="U14" s="58">
        <f t="shared" si="18"/>
        <v>77.7</v>
      </c>
      <c r="V14" s="58">
        <f t="shared" si="4"/>
        <v>0</v>
      </c>
      <c r="W14" s="58">
        <f t="shared" si="5"/>
        <v>64.75</v>
      </c>
      <c r="X14" s="58">
        <f t="shared" si="6"/>
        <v>77.7</v>
      </c>
      <c r="Y14" s="63">
        <f t="shared" si="19"/>
        <v>958.3</v>
      </c>
      <c r="Z14" s="63">
        <f t="shared" si="20"/>
        <v>1217.3</v>
      </c>
      <c r="AA14" s="63">
        <f t="shared" si="21"/>
        <v>880.6</v>
      </c>
      <c r="AB14" s="63">
        <f t="shared" si="22"/>
        <v>1178.45</v>
      </c>
      <c r="AC14" s="64">
        <f t="shared" si="23"/>
        <v>1217.3</v>
      </c>
      <c r="AD14" s="65">
        <f t="shared" si="24"/>
        <v>5451.95</v>
      </c>
    </row>
    <row r="15" spans="2:30">
      <c r="B15" s="16" t="s">
        <v>33</v>
      </c>
      <c r="C15" s="16" t="s">
        <v>34</v>
      </c>
      <c r="D15" s="35">
        <v>26.9</v>
      </c>
      <c r="E15" s="17">
        <v>41</v>
      </c>
      <c r="F15" s="17">
        <v>32</v>
      </c>
      <c r="G15" s="17">
        <v>54</v>
      </c>
      <c r="H15" s="17">
        <v>33</v>
      </c>
      <c r="I15" s="17">
        <v>45</v>
      </c>
      <c r="J15" s="40">
        <f t="shared" si="7"/>
        <v>3</v>
      </c>
      <c r="K15" s="40">
        <f t="shared" si="8"/>
        <v>0</v>
      </c>
      <c r="L15" s="40">
        <f t="shared" si="9"/>
        <v>16</v>
      </c>
      <c r="M15" s="40">
        <f t="shared" si="10"/>
        <v>0</v>
      </c>
      <c r="N15" s="40">
        <f t="shared" si="11"/>
        <v>7</v>
      </c>
      <c r="O15" s="49">
        <f t="shared" si="12"/>
        <v>1102.9</v>
      </c>
      <c r="P15" s="49">
        <f t="shared" si="13"/>
        <v>860.8</v>
      </c>
      <c r="Q15" s="49">
        <f t="shared" si="14"/>
        <v>1452.6</v>
      </c>
      <c r="R15" s="49">
        <f t="shared" si="15"/>
        <v>887.7</v>
      </c>
      <c r="S15" s="49">
        <f t="shared" si="16"/>
        <v>1210.5</v>
      </c>
      <c r="T15" s="58">
        <f t="shared" si="17"/>
        <v>40.35</v>
      </c>
      <c r="U15" s="58">
        <f t="shared" si="18"/>
        <v>0</v>
      </c>
      <c r="V15" s="58">
        <f t="shared" si="4"/>
        <v>215.2</v>
      </c>
      <c r="W15" s="58">
        <f t="shared" si="5"/>
        <v>0</v>
      </c>
      <c r="X15" s="58">
        <f t="shared" si="6"/>
        <v>94.15</v>
      </c>
      <c r="Y15" s="63">
        <f t="shared" si="19"/>
        <v>1143.25</v>
      </c>
      <c r="Z15" s="63">
        <f t="shared" si="20"/>
        <v>860.8</v>
      </c>
      <c r="AA15" s="63">
        <f t="shared" si="21"/>
        <v>1667.8</v>
      </c>
      <c r="AB15" s="63">
        <f t="shared" si="22"/>
        <v>887.7</v>
      </c>
      <c r="AC15" s="64">
        <f t="shared" si="23"/>
        <v>1304.65</v>
      </c>
      <c r="AD15" s="65">
        <f t="shared" si="24"/>
        <v>5864.2</v>
      </c>
    </row>
    <row r="16" spans="2:30">
      <c r="B16" s="16" t="s">
        <v>35</v>
      </c>
      <c r="C16" s="16" t="s">
        <v>36</v>
      </c>
      <c r="D16" s="35">
        <v>27.9</v>
      </c>
      <c r="E16" s="17">
        <v>50</v>
      </c>
      <c r="F16" s="17">
        <v>53</v>
      </c>
      <c r="G16" s="17">
        <v>44</v>
      </c>
      <c r="H16" s="17">
        <v>42</v>
      </c>
      <c r="I16" s="17">
        <v>41</v>
      </c>
      <c r="J16" s="40">
        <f t="shared" si="7"/>
        <v>12</v>
      </c>
      <c r="K16" s="40">
        <f t="shared" si="8"/>
        <v>15</v>
      </c>
      <c r="L16" s="40">
        <f t="shared" si="9"/>
        <v>6</v>
      </c>
      <c r="M16" s="40">
        <f t="shared" si="10"/>
        <v>4</v>
      </c>
      <c r="N16" s="40">
        <f t="shared" si="11"/>
        <v>3</v>
      </c>
      <c r="O16" s="49">
        <f t="shared" si="12"/>
        <v>1395</v>
      </c>
      <c r="P16" s="49">
        <f t="shared" si="13"/>
        <v>1478.7</v>
      </c>
      <c r="Q16" s="49">
        <f t="shared" si="14"/>
        <v>1227.6</v>
      </c>
      <c r="R16" s="49">
        <f t="shared" si="15"/>
        <v>1171.8</v>
      </c>
      <c r="S16" s="49">
        <f t="shared" si="16"/>
        <v>1143.9</v>
      </c>
      <c r="T16" s="58">
        <f t="shared" si="17"/>
        <v>167.4</v>
      </c>
      <c r="U16" s="58">
        <f t="shared" si="18"/>
        <v>209.25</v>
      </c>
      <c r="V16" s="58">
        <f t="shared" si="4"/>
        <v>83.7</v>
      </c>
      <c r="W16" s="58">
        <f t="shared" si="5"/>
        <v>55.8</v>
      </c>
      <c r="X16" s="58">
        <f t="shared" si="6"/>
        <v>41.85</v>
      </c>
      <c r="Y16" s="63">
        <f t="shared" si="19"/>
        <v>1562.4</v>
      </c>
      <c r="Z16" s="63">
        <f t="shared" si="20"/>
        <v>1687.95</v>
      </c>
      <c r="AA16" s="63">
        <f t="shared" si="21"/>
        <v>1311.3</v>
      </c>
      <c r="AB16" s="63">
        <f t="shared" si="22"/>
        <v>1227.6</v>
      </c>
      <c r="AC16" s="64">
        <f t="shared" si="23"/>
        <v>1185.75</v>
      </c>
      <c r="AD16" s="65">
        <f t="shared" si="24"/>
        <v>6975</v>
      </c>
    </row>
    <row r="17" spans="2:30">
      <c r="B17" s="16" t="s">
        <v>37</v>
      </c>
      <c r="C17" s="16" t="s">
        <v>38</v>
      </c>
      <c r="D17" s="35">
        <v>28.9</v>
      </c>
      <c r="E17" s="17">
        <v>36</v>
      </c>
      <c r="F17" s="17">
        <v>47</v>
      </c>
      <c r="G17" s="17">
        <v>38</v>
      </c>
      <c r="H17" s="17">
        <v>48</v>
      </c>
      <c r="I17" s="17">
        <v>33</v>
      </c>
      <c r="J17" s="40">
        <f t="shared" si="7"/>
        <v>0</v>
      </c>
      <c r="K17" s="40">
        <f t="shared" si="8"/>
        <v>9</v>
      </c>
      <c r="L17" s="40">
        <f t="shared" si="9"/>
        <v>0</v>
      </c>
      <c r="M17" s="40">
        <f t="shared" si="10"/>
        <v>10</v>
      </c>
      <c r="N17" s="40">
        <f t="shared" si="11"/>
        <v>0</v>
      </c>
      <c r="O17" s="49">
        <f t="shared" si="12"/>
        <v>1040.4</v>
      </c>
      <c r="P17" s="49">
        <f t="shared" si="13"/>
        <v>1358.3</v>
      </c>
      <c r="Q17" s="49">
        <f t="shared" si="14"/>
        <v>1098.2</v>
      </c>
      <c r="R17" s="49">
        <f t="shared" si="15"/>
        <v>1387.2</v>
      </c>
      <c r="S17" s="49">
        <f t="shared" si="16"/>
        <v>953.7</v>
      </c>
      <c r="T17" s="58">
        <f t="shared" si="17"/>
        <v>0</v>
      </c>
      <c r="U17" s="58">
        <f t="shared" si="18"/>
        <v>130.05</v>
      </c>
      <c r="V17" s="58">
        <f t="shared" si="4"/>
        <v>0</v>
      </c>
      <c r="W17" s="58">
        <f t="shared" si="5"/>
        <v>144.5</v>
      </c>
      <c r="X17" s="58">
        <f t="shared" si="6"/>
        <v>0</v>
      </c>
      <c r="Y17" s="63">
        <f t="shared" si="19"/>
        <v>1040.4</v>
      </c>
      <c r="Z17" s="63">
        <f t="shared" si="20"/>
        <v>1488.35</v>
      </c>
      <c r="AA17" s="63">
        <f t="shared" si="21"/>
        <v>1098.2</v>
      </c>
      <c r="AB17" s="63">
        <f t="shared" si="22"/>
        <v>1531.7</v>
      </c>
      <c r="AC17" s="64">
        <f t="shared" si="23"/>
        <v>953.7</v>
      </c>
      <c r="AD17" s="65">
        <f t="shared" si="24"/>
        <v>6112.35</v>
      </c>
    </row>
    <row r="18" spans="2:30">
      <c r="B18" s="16" t="s">
        <v>39</v>
      </c>
      <c r="C18" s="16" t="s">
        <v>40</v>
      </c>
      <c r="D18" s="35">
        <v>29.9</v>
      </c>
      <c r="E18" s="17">
        <v>37</v>
      </c>
      <c r="F18" s="17">
        <v>44</v>
      </c>
      <c r="G18" s="17">
        <v>34</v>
      </c>
      <c r="H18" s="17">
        <v>43</v>
      </c>
      <c r="I18" s="17">
        <v>44</v>
      </c>
      <c r="J18" s="40">
        <f t="shared" si="7"/>
        <v>0</v>
      </c>
      <c r="K18" s="40">
        <f t="shared" si="8"/>
        <v>6</v>
      </c>
      <c r="L18" s="40">
        <f t="shared" si="9"/>
        <v>0</v>
      </c>
      <c r="M18" s="40">
        <f t="shared" si="10"/>
        <v>5</v>
      </c>
      <c r="N18" s="40">
        <f t="shared" si="11"/>
        <v>6</v>
      </c>
      <c r="O18" s="49">
        <f t="shared" si="12"/>
        <v>1106.3</v>
      </c>
      <c r="P18" s="49">
        <f t="shared" si="13"/>
        <v>1315.6</v>
      </c>
      <c r="Q18" s="49">
        <f t="shared" si="14"/>
        <v>1016.6</v>
      </c>
      <c r="R18" s="49">
        <f t="shared" si="15"/>
        <v>1285.7</v>
      </c>
      <c r="S18" s="49">
        <f t="shared" si="16"/>
        <v>1315.6</v>
      </c>
      <c r="T18" s="58">
        <f t="shared" si="17"/>
        <v>0</v>
      </c>
      <c r="U18" s="58">
        <f t="shared" si="18"/>
        <v>89.7</v>
      </c>
      <c r="V18" s="58">
        <f t="shared" si="4"/>
        <v>0</v>
      </c>
      <c r="W18" s="58">
        <f t="shared" si="5"/>
        <v>74.75</v>
      </c>
      <c r="X18" s="58">
        <f t="shared" si="6"/>
        <v>89.7</v>
      </c>
      <c r="Y18" s="63">
        <f t="shared" si="19"/>
        <v>1106.3</v>
      </c>
      <c r="Z18" s="63">
        <f t="shared" si="20"/>
        <v>1405.3</v>
      </c>
      <c r="AA18" s="63">
        <f t="shared" si="21"/>
        <v>1016.6</v>
      </c>
      <c r="AB18" s="63">
        <f t="shared" si="22"/>
        <v>1360.45</v>
      </c>
      <c r="AC18" s="64">
        <f t="shared" si="23"/>
        <v>1405.3</v>
      </c>
      <c r="AD18" s="65">
        <f t="shared" si="24"/>
        <v>6293.95</v>
      </c>
    </row>
    <row r="19" spans="2:30">
      <c r="B19" s="16" t="s">
        <v>41</v>
      </c>
      <c r="C19" s="16" t="s">
        <v>42</v>
      </c>
      <c r="D19" s="35">
        <v>30.9</v>
      </c>
      <c r="E19" s="17">
        <v>41</v>
      </c>
      <c r="F19" s="17">
        <v>32</v>
      </c>
      <c r="G19" s="17">
        <v>54</v>
      </c>
      <c r="H19" s="17">
        <v>33</v>
      </c>
      <c r="I19" s="17">
        <v>45</v>
      </c>
      <c r="J19" s="40">
        <f t="shared" si="7"/>
        <v>3</v>
      </c>
      <c r="K19" s="40">
        <f t="shared" si="8"/>
        <v>0</v>
      </c>
      <c r="L19" s="40">
        <f t="shared" si="9"/>
        <v>16</v>
      </c>
      <c r="M19" s="40">
        <f t="shared" si="10"/>
        <v>0</v>
      </c>
      <c r="N19" s="40">
        <f t="shared" si="11"/>
        <v>7</v>
      </c>
      <c r="O19" s="49">
        <f t="shared" si="12"/>
        <v>1266.9</v>
      </c>
      <c r="P19" s="49">
        <f t="shared" si="13"/>
        <v>988.8</v>
      </c>
      <c r="Q19" s="49">
        <f t="shared" si="14"/>
        <v>1668.6</v>
      </c>
      <c r="R19" s="49">
        <f t="shared" si="15"/>
        <v>1019.7</v>
      </c>
      <c r="S19" s="49">
        <f t="shared" si="16"/>
        <v>1390.5</v>
      </c>
      <c r="T19" s="58">
        <f t="shared" si="17"/>
        <v>46.35</v>
      </c>
      <c r="U19" s="58">
        <f t="shared" si="18"/>
        <v>0</v>
      </c>
      <c r="V19" s="58">
        <f t="shared" si="4"/>
        <v>247.2</v>
      </c>
      <c r="W19" s="58">
        <f t="shared" si="5"/>
        <v>0</v>
      </c>
      <c r="X19" s="58">
        <f t="shared" si="6"/>
        <v>108.15</v>
      </c>
      <c r="Y19" s="63">
        <f t="shared" si="19"/>
        <v>1313.25</v>
      </c>
      <c r="Z19" s="63">
        <f t="shared" si="20"/>
        <v>988.8</v>
      </c>
      <c r="AA19" s="63">
        <f t="shared" si="21"/>
        <v>1915.8</v>
      </c>
      <c r="AB19" s="63">
        <f t="shared" si="22"/>
        <v>1019.7</v>
      </c>
      <c r="AC19" s="64">
        <f t="shared" si="23"/>
        <v>1498.65</v>
      </c>
      <c r="AD19" s="65">
        <f t="shared" si="24"/>
        <v>6736.2</v>
      </c>
    </row>
    <row r="20" spans="2:30">
      <c r="B20" s="24" t="s">
        <v>43</v>
      </c>
      <c r="C20" s="24" t="s">
        <v>44</v>
      </c>
      <c r="D20" s="36">
        <v>31.9</v>
      </c>
      <c r="E20" s="17">
        <v>50</v>
      </c>
      <c r="F20" s="17">
        <v>53</v>
      </c>
      <c r="G20" s="17">
        <v>44</v>
      </c>
      <c r="H20" s="17">
        <v>42</v>
      </c>
      <c r="I20" s="17">
        <v>41</v>
      </c>
      <c r="J20" s="40">
        <f t="shared" si="7"/>
        <v>12</v>
      </c>
      <c r="K20" s="40">
        <f t="shared" si="8"/>
        <v>15</v>
      </c>
      <c r="L20" s="40">
        <f t="shared" si="9"/>
        <v>6</v>
      </c>
      <c r="M20" s="40">
        <f t="shared" si="10"/>
        <v>4</v>
      </c>
      <c r="N20" s="40">
        <f t="shared" si="11"/>
        <v>3</v>
      </c>
      <c r="O20" s="50">
        <f t="shared" si="12"/>
        <v>1595</v>
      </c>
      <c r="P20" s="49">
        <f t="shared" si="13"/>
        <v>1690.7</v>
      </c>
      <c r="Q20" s="49">
        <f t="shared" si="14"/>
        <v>1403.6</v>
      </c>
      <c r="R20" s="49">
        <f t="shared" si="15"/>
        <v>1339.8</v>
      </c>
      <c r="S20" s="49">
        <f t="shared" si="16"/>
        <v>1307.9</v>
      </c>
      <c r="T20" s="58">
        <f t="shared" si="17"/>
        <v>191.4</v>
      </c>
      <c r="U20" s="58">
        <f t="shared" si="18"/>
        <v>239.25</v>
      </c>
      <c r="V20" s="58">
        <f t="shared" si="4"/>
        <v>95.7</v>
      </c>
      <c r="W20" s="58">
        <f t="shared" si="5"/>
        <v>63.8</v>
      </c>
      <c r="X20" s="58">
        <f t="shared" si="6"/>
        <v>47.85</v>
      </c>
      <c r="Y20" s="63">
        <f t="shared" si="19"/>
        <v>1786.4</v>
      </c>
      <c r="Z20" s="63">
        <f t="shared" si="20"/>
        <v>1929.95</v>
      </c>
      <c r="AA20" s="63">
        <f t="shared" si="21"/>
        <v>1499.3</v>
      </c>
      <c r="AB20" s="63">
        <f t="shared" si="22"/>
        <v>1403.6</v>
      </c>
      <c r="AC20" s="64">
        <f t="shared" si="23"/>
        <v>1355.75</v>
      </c>
      <c r="AD20" s="65">
        <f t="shared" si="24"/>
        <v>7975</v>
      </c>
    </row>
    <row r="21" spans="2:30">
      <c r="B21" s="27" t="s">
        <v>45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  <c r="P21" s="51"/>
      <c r="Q21" s="51"/>
      <c r="R21" s="51"/>
      <c r="AD21" s="66"/>
    </row>
    <row r="22" spans="2:30">
      <c r="B22" s="37" t="s">
        <v>46</v>
      </c>
      <c r="C22" s="30"/>
      <c r="D22" s="38">
        <f t="shared" ref="D22:AD22" si="25">MAX(D4:D20)</f>
        <v>31.9</v>
      </c>
      <c r="E22" s="39">
        <f t="shared" si="25"/>
        <v>50</v>
      </c>
      <c r="F22" s="39">
        <f t="shared" si="25"/>
        <v>53</v>
      </c>
      <c r="G22" s="39">
        <f t="shared" si="25"/>
        <v>54</v>
      </c>
      <c r="H22" s="39">
        <f t="shared" si="25"/>
        <v>48</v>
      </c>
      <c r="I22" s="39">
        <f t="shared" si="25"/>
        <v>45</v>
      </c>
      <c r="J22" s="52">
        <f t="shared" si="25"/>
        <v>12</v>
      </c>
      <c r="K22" s="52">
        <f t="shared" si="25"/>
        <v>15</v>
      </c>
      <c r="L22" s="52">
        <f t="shared" si="25"/>
        <v>16</v>
      </c>
      <c r="M22" s="52">
        <f t="shared" si="25"/>
        <v>10</v>
      </c>
      <c r="N22" s="52">
        <f t="shared" si="25"/>
        <v>7</v>
      </c>
      <c r="O22" s="53">
        <f t="shared" si="25"/>
        <v>1595</v>
      </c>
      <c r="P22" s="53">
        <f t="shared" si="25"/>
        <v>1690.7</v>
      </c>
      <c r="Q22" s="53">
        <f t="shared" si="25"/>
        <v>1668.6</v>
      </c>
      <c r="R22" s="53">
        <f t="shared" si="25"/>
        <v>1387.2</v>
      </c>
      <c r="S22" s="53">
        <f t="shared" si="25"/>
        <v>1390.5</v>
      </c>
      <c r="T22" s="58">
        <f t="shared" si="25"/>
        <v>191.4</v>
      </c>
      <c r="U22" s="58">
        <f t="shared" si="25"/>
        <v>239.25</v>
      </c>
      <c r="V22" s="58">
        <f t="shared" si="25"/>
        <v>247.2</v>
      </c>
      <c r="W22" s="58">
        <f t="shared" si="25"/>
        <v>144.5</v>
      </c>
      <c r="X22" s="58">
        <f t="shared" si="25"/>
        <v>108.15</v>
      </c>
      <c r="Y22" s="63">
        <f t="shared" si="25"/>
        <v>1786.4</v>
      </c>
      <c r="Z22" s="63">
        <f t="shared" si="25"/>
        <v>1929.95</v>
      </c>
      <c r="AA22" s="63">
        <f t="shared" si="25"/>
        <v>1915.8</v>
      </c>
      <c r="AB22" s="63">
        <f t="shared" si="25"/>
        <v>1531.7</v>
      </c>
      <c r="AC22" s="64">
        <f t="shared" si="25"/>
        <v>1498.65</v>
      </c>
      <c r="AD22" s="65">
        <f t="shared" si="25"/>
        <v>7975</v>
      </c>
    </row>
    <row r="23" spans="2:30">
      <c r="B23" s="40" t="s">
        <v>47</v>
      </c>
      <c r="C23" s="16"/>
      <c r="D23" s="35">
        <f t="shared" ref="D23:AD23" si="26">MIN(D4:D20)</f>
        <v>15.9</v>
      </c>
      <c r="E23" s="41">
        <f t="shared" si="26"/>
        <v>36</v>
      </c>
      <c r="F23" s="41">
        <f t="shared" si="26"/>
        <v>32</v>
      </c>
      <c r="G23" s="41">
        <f t="shared" si="26"/>
        <v>34</v>
      </c>
      <c r="H23" s="41">
        <f t="shared" si="26"/>
        <v>30</v>
      </c>
      <c r="I23" s="41">
        <f t="shared" si="26"/>
        <v>33</v>
      </c>
      <c r="J23" s="54">
        <f t="shared" si="26"/>
        <v>0</v>
      </c>
      <c r="K23" s="54">
        <f t="shared" si="26"/>
        <v>0</v>
      </c>
      <c r="L23" s="54">
        <f t="shared" si="26"/>
        <v>0</v>
      </c>
      <c r="M23" s="54">
        <f t="shared" si="26"/>
        <v>0</v>
      </c>
      <c r="N23" s="54">
        <f t="shared" si="26"/>
        <v>0</v>
      </c>
      <c r="O23" s="49">
        <f t="shared" si="26"/>
        <v>651.9</v>
      </c>
      <c r="P23" s="49">
        <f t="shared" si="26"/>
        <v>636.8</v>
      </c>
      <c r="Q23" s="49">
        <f t="shared" si="26"/>
        <v>604.2</v>
      </c>
      <c r="R23" s="49">
        <f t="shared" si="26"/>
        <v>507</v>
      </c>
      <c r="S23" s="49">
        <f t="shared" si="26"/>
        <v>604.2</v>
      </c>
      <c r="T23" s="58">
        <f t="shared" si="26"/>
        <v>0</v>
      </c>
      <c r="U23" s="58">
        <f t="shared" si="26"/>
        <v>0</v>
      </c>
      <c r="V23" s="58">
        <f t="shared" si="26"/>
        <v>0</v>
      </c>
      <c r="W23" s="58">
        <f t="shared" si="26"/>
        <v>0</v>
      </c>
      <c r="X23" s="58">
        <f t="shared" si="26"/>
        <v>0</v>
      </c>
      <c r="Y23" s="63">
        <f t="shared" si="26"/>
        <v>675.75</v>
      </c>
      <c r="Z23" s="63">
        <f t="shared" si="26"/>
        <v>636.8</v>
      </c>
      <c r="AA23" s="63">
        <f t="shared" si="26"/>
        <v>604.2</v>
      </c>
      <c r="AB23" s="63">
        <f t="shared" si="26"/>
        <v>507</v>
      </c>
      <c r="AC23" s="64">
        <f t="shared" si="26"/>
        <v>604.2</v>
      </c>
      <c r="AD23" s="65">
        <f t="shared" si="26"/>
        <v>3354.9</v>
      </c>
    </row>
    <row r="24" spans="2:30">
      <c r="B24" s="42" t="s">
        <v>48</v>
      </c>
      <c r="C24" s="16"/>
      <c r="D24" s="35">
        <f t="shared" ref="D24:AD24" si="27">AVERAGE(D4:D20)</f>
        <v>23.9</v>
      </c>
      <c r="E24" s="41">
        <f t="shared" si="27"/>
        <v>41.1764705882353</v>
      </c>
      <c r="F24" s="41">
        <f t="shared" si="27"/>
        <v>44.5294117647059</v>
      </c>
      <c r="G24" s="41">
        <f t="shared" si="27"/>
        <v>41.6470588235294</v>
      </c>
      <c r="H24" s="41">
        <f t="shared" si="27"/>
        <v>38.8235294117647</v>
      </c>
      <c r="I24" s="41">
        <f t="shared" si="27"/>
        <v>40.9411764705882</v>
      </c>
      <c r="J24" s="54">
        <f t="shared" si="27"/>
        <v>3.58823529411765</v>
      </c>
      <c r="K24" s="54">
        <f t="shared" si="27"/>
        <v>7.58823529411765</v>
      </c>
      <c r="L24" s="54">
        <f t="shared" si="27"/>
        <v>4.47058823529412</v>
      </c>
      <c r="M24" s="54">
        <f t="shared" si="27"/>
        <v>3.23529411764706</v>
      </c>
      <c r="N24" s="54">
        <f t="shared" si="27"/>
        <v>3.52941176470588</v>
      </c>
      <c r="O24" s="49">
        <f t="shared" si="27"/>
        <v>987.470588235294</v>
      </c>
      <c r="P24" s="49">
        <f t="shared" si="27"/>
        <v>1062.95882352941</v>
      </c>
      <c r="Q24" s="49">
        <f t="shared" si="27"/>
        <v>1001.71764705882</v>
      </c>
      <c r="R24" s="49">
        <f t="shared" si="27"/>
        <v>933.529411764706</v>
      </c>
      <c r="S24" s="49">
        <f t="shared" si="27"/>
        <v>980.729411764706</v>
      </c>
      <c r="T24" s="58">
        <f t="shared" si="27"/>
        <v>44.8205882352941</v>
      </c>
      <c r="U24" s="58">
        <f t="shared" si="27"/>
        <v>91.0911764705882</v>
      </c>
      <c r="V24" s="58">
        <f t="shared" si="27"/>
        <v>56.8058823529412</v>
      </c>
      <c r="W24" s="58">
        <f t="shared" si="27"/>
        <v>39.9852941176471</v>
      </c>
      <c r="X24" s="58">
        <f t="shared" si="27"/>
        <v>43.7352941176471</v>
      </c>
      <c r="Y24" s="63">
        <f t="shared" si="27"/>
        <v>1032.29117647059</v>
      </c>
      <c r="Z24" s="63">
        <f t="shared" si="27"/>
        <v>1154.05</v>
      </c>
      <c r="AA24" s="63">
        <f t="shared" si="27"/>
        <v>1058.52352941176</v>
      </c>
      <c r="AB24" s="63">
        <f t="shared" si="27"/>
        <v>973.514705882353</v>
      </c>
      <c r="AC24" s="64">
        <f t="shared" si="27"/>
        <v>1024.46470588235</v>
      </c>
      <c r="AD24" s="65">
        <f t="shared" si="27"/>
        <v>5242.84411764706</v>
      </c>
    </row>
    <row r="25" spans="2:30">
      <c r="B25" s="43" t="s">
        <v>10</v>
      </c>
      <c r="C25" s="16"/>
      <c r="D25" s="35">
        <f t="shared" ref="D25:AD25" si="28">SUM(D4:D20)</f>
        <v>406.3</v>
      </c>
      <c r="E25" s="44">
        <f t="shared" si="28"/>
        <v>700</v>
      </c>
      <c r="F25" s="44">
        <f t="shared" si="28"/>
        <v>757</v>
      </c>
      <c r="G25" s="44">
        <f t="shared" si="28"/>
        <v>708</v>
      </c>
      <c r="H25" s="44">
        <f t="shared" si="28"/>
        <v>660</v>
      </c>
      <c r="I25" s="44">
        <f t="shared" si="28"/>
        <v>696</v>
      </c>
      <c r="J25" s="55">
        <f t="shared" si="28"/>
        <v>61</v>
      </c>
      <c r="K25" s="55">
        <f t="shared" si="28"/>
        <v>129</v>
      </c>
      <c r="L25" s="55">
        <f t="shared" si="28"/>
        <v>76</v>
      </c>
      <c r="M25" s="55">
        <f t="shared" si="28"/>
        <v>55</v>
      </c>
      <c r="N25" s="55">
        <f t="shared" si="28"/>
        <v>60</v>
      </c>
      <c r="O25" s="49">
        <f t="shared" si="28"/>
        <v>16787</v>
      </c>
      <c r="P25" s="49">
        <f t="shared" si="28"/>
        <v>18070.3</v>
      </c>
      <c r="Q25" s="49">
        <f t="shared" si="28"/>
        <v>17029.2</v>
      </c>
      <c r="R25" s="49">
        <f t="shared" si="28"/>
        <v>15870</v>
      </c>
      <c r="S25" s="49">
        <f t="shared" si="28"/>
        <v>16672.4</v>
      </c>
      <c r="T25" s="58">
        <f t="shared" si="28"/>
        <v>761.95</v>
      </c>
      <c r="U25" s="58">
        <f t="shared" si="28"/>
        <v>1548.55</v>
      </c>
      <c r="V25" s="58">
        <f t="shared" si="28"/>
        <v>965.7</v>
      </c>
      <c r="W25" s="58">
        <f t="shared" si="28"/>
        <v>679.75</v>
      </c>
      <c r="X25" s="58">
        <f t="shared" si="28"/>
        <v>743.5</v>
      </c>
      <c r="Y25" s="63">
        <f t="shared" si="28"/>
        <v>17548.95</v>
      </c>
      <c r="Z25" s="63">
        <f t="shared" si="28"/>
        <v>19618.85</v>
      </c>
      <c r="AA25" s="63">
        <f t="shared" si="28"/>
        <v>17994.9</v>
      </c>
      <c r="AB25" s="63">
        <f t="shared" si="28"/>
        <v>16549.75</v>
      </c>
      <c r="AC25" s="64">
        <f t="shared" si="28"/>
        <v>17415.9</v>
      </c>
      <c r="AD25" s="65">
        <f t="shared" si="28"/>
        <v>89128.35</v>
      </c>
    </row>
  </sheetData>
  <mergeCells count="2">
    <mergeCell ref="B2:C2"/>
    <mergeCell ref="B21:O2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4"/>
  <sheetViews>
    <sheetView zoomScale="70" zoomScaleNormal="70" workbookViewId="0">
      <selection activeCell="Z26" sqref="Z26"/>
    </sheetView>
  </sheetViews>
  <sheetFormatPr defaultColWidth="8.88888888888889" defaultRowHeight="14.4"/>
  <cols>
    <col min="2" max="2" width="14.2222222222222" customWidth="1"/>
    <col min="3" max="3" width="15" customWidth="1"/>
    <col min="4" max="4" width="9.66666666666667" customWidth="1"/>
    <col min="5" max="5" width="8.88888888888889" customWidth="1"/>
    <col min="6" max="7" width="8.11111111111111" customWidth="1"/>
    <col min="8" max="8" width="8.88888888888889" hidden="1" customWidth="1"/>
    <col min="13" max="13" width="8.88888888888889" hidden="1" customWidth="1"/>
  </cols>
  <sheetData>
    <row r="1" ht="10" customHeight="1"/>
    <row r="2" ht="128" customHeight="1" spans="2:14">
      <c r="B2" s="16" t="s">
        <v>49</v>
      </c>
      <c r="C2" s="16"/>
      <c r="D2" s="23" t="s">
        <v>50</v>
      </c>
      <c r="E2" s="23" t="s">
        <v>51</v>
      </c>
      <c r="F2" s="23" t="s">
        <v>52</v>
      </c>
      <c r="G2" s="23" t="s">
        <v>53</v>
      </c>
      <c r="H2" s="16"/>
      <c r="I2" s="23" t="s">
        <v>54</v>
      </c>
      <c r="J2" s="23" t="s">
        <v>55</v>
      </c>
      <c r="K2" s="23" t="s">
        <v>56</v>
      </c>
      <c r="L2" s="23" t="s">
        <v>53</v>
      </c>
      <c r="M2" s="16"/>
      <c r="N2" s="23" t="s">
        <v>57</v>
      </c>
    </row>
    <row r="3" spans="2:14">
      <c r="B3" s="16"/>
      <c r="C3" t="s">
        <v>58</v>
      </c>
      <c r="D3">
        <v>10</v>
      </c>
      <c r="E3">
        <v>20</v>
      </c>
      <c r="F3">
        <v>100</v>
      </c>
      <c r="G3">
        <v>1</v>
      </c>
      <c r="H3" s="16"/>
      <c r="I3" s="27"/>
      <c r="J3" s="28"/>
      <c r="K3" s="28"/>
      <c r="L3" s="28"/>
      <c r="M3" s="28"/>
      <c r="N3" s="29"/>
    </row>
    <row r="4" spans="2:14">
      <c r="B4" s="16" t="s">
        <v>7</v>
      </c>
      <c r="C4" s="16" t="s">
        <v>8</v>
      </c>
      <c r="D4" s="16"/>
      <c r="E4" s="16"/>
      <c r="F4" s="16"/>
      <c r="G4" s="16"/>
      <c r="I4" s="30"/>
      <c r="J4" s="30"/>
      <c r="K4" s="30"/>
      <c r="L4" s="30"/>
      <c r="N4" s="30"/>
    </row>
    <row r="5" spans="2:14">
      <c r="B5" s="16" t="s">
        <v>11</v>
      </c>
      <c r="C5" s="16" t="s">
        <v>12</v>
      </c>
      <c r="D5" s="16">
        <v>10</v>
      </c>
      <c r="E5" s="16">
        <v>17</v>
      </c>
      <c r="F5" s="16">
        <v>90</v>
      </c>
      <c r="G5" s="16">
        <v>1</v>
      </c>
      <c r="I5" s="31">
        <f>D5/D$3</f>
        <v>1</v>
      </c>
      <c r="J5" s="31">
        <f>E5/E$3</f>
        <v>0.85</v>
      </c>
      <c r="K5" s="31">
        <f>F5/F$3</f>
        <v>0.9</v>
      </c>
      <c r="L5" s="31">
        <f>G5/G$3</f>
        <v>1</v>
      </c>
      <c r="N5" s="16" t="b">
        <f>OR(I5&lt;0.5,J5&lt;0.5,K5&lt;0.5,L5&lt;0.5)</f>
        <v>0</v>
      </c>
    </row>
    <row r="6" spans="2:14">
      <c r="B6" s="16" t="s">
        <v>13</v>
      </c>
      <c r="C6" s="16" t="s">
        <v>14</v>
      </c>
      <c r="D6" s="16">
        <v>8</v>
      </c>
      <c r="E6" s="16">
        <v>19</v>
      </c>
      <c r="F6" s="16">
        <v>78</v>
      </c>
      <c r="G6" s="16">
        <v>1</v>
      </c>
      <c r="I6" s="31">
        <f t="shared" ref="I6:I21" si="0">D6/D$3</f>
        <v>0.8</v>
      </c>
      <c r="J6" s="31">
        <f>E6/E$3</f>
        <v>0.95</v>
      </c>
      <c r="K6" s="31">
        <f>F6/F$3</f>
        <v>0.78</v>
      </c>
      <c r="L6" s="31">
        <f>G6/G$3</f>
        <v>1</v>
      </c>
      <c r="N6" s="16" t="b">
        <f t="shared" ref="N6:N21" si="1">OR(I6&lt;0.5,J6&lt;0.5,K6&lt;0.5,L6&lt;0.5)</f>
        <v>0</v>
      </c>
    </row>
    <row r="7" spans="2:14">
      <c r="B7" s="16" t="s">
        <v>15</v>
      </c>
      <c r="C7" s="16" t="s">
        <v>16</v>
      </c>
      <c r="D7" s="16">
        <v>6</v>
      </c>
      <c r="E7" s="16">
        <v>16</v>
      </c>
      <c r="F7" s="16">
        <v>88</v>
      </c>
      <c r="G7" s="16">
        <v>0</v>
      </c>
      <c r="I7" s="31">
        <f t="shared" si="0"/>
        <v>0.6</v>
      </c>
      <c r="J7" s="31">
        <f>E7/E$3</f>
        <v>0.8</v>
      </c>
      <c r="K7" s="31">
        <f>F7/F$3</f>
        <v>0.88</v>
      </c>
      <c r="L7" s="31">
        <f>G7/G$3</f>
        <v>0</v>
      </c>
      <c r="N7" s="16" t="b">
        <f t="shared" si="1"/>
        <v>1</v>
      </c>
    </row>
    <row r="8" spans="2:14">
      <c r="B8" s="16" t="s">
        <v>17</v>
      </c>
      <c r="C8" s="16" t="s">
        <v>18</v>
      </c>
      <c r="D8" s="16">
        <v>7</v>
      </c>
      <c r="E8" s="16">
        <v>15</v>
      </c>
      <c r="F8" s="16">
        <v>67</v>
      </c>
      <c r="G8" s="16">
        <v>1</v>
      </c>
      <c r="I8" s="31">
        <f t="shared" si="0"/>
        <v>0.7</v>
      </c>
      <c r="J8" s="31">
        <f>E8/E$3</f>
        <v>0.75</v>
      </c>
      <c r="K8" s="31">
        <f>F8/F$3</f>
        <v>0.67</v>
      </c>
      <c r="L8" s="31">
        <f>G8/G$3</f>
        <v>1</v>
      </c>
      <c r="N8" s="16" t="b">
        <f t="shared" si="1"/>
        <v>0</v>
      </c>
    </row>
    <row r="9" spans="2:14">
      <c r="B9" s="16" t="s">
        <v>19</v>
      </c>
      <c r="C9" s="16" t="s">
        <v>20</v>
      </c>
      <c r="D9" s="16">
        <v>9</v>
      </c>
      <c r="E9" s="16">
        <v>19</v>
      </c>
      <c r="F9" s="16">
        <v>82</v>
      </c>
      <c r="G9" s="16">
        <v>1</v>
      </c>
      <c r="I9" s="31">
        <f t="shared" si="0"/>
        <v>0.9</v>
      </c>
      <c r="J9" s="31">
        <f>E9/E$3</f>
        <v>0.95</v>
      </c>
      <c r="K9" s="31">
        <f>F9/F$3</f>
        <v>0.82</v>
      </c>
      <c r="L9" s="31">
        <f>G9/G$3</f>
        <v>1</v>
      </c>
      <c r="N9" s="16" t="b">
        <f t="shared" si="1"/>
        <v>0</v>
      </c>
    </row>
    <row r="10" spans="2:14">
      <c r="B10" s="16" t="s">
        <v>21</v>
      </c>
      <c r="C10" s="16" t="s">
        <v>22</v>
      </c>
      <c r="D10" s="16">
        <v>10</v>
      </c>
      <c r="E10" s="16">
        <v>20</v>
      </c>
      <c r="F10" s="16">
        <v>74</v>
      </c>
      <c r="G10" s="16">
        <v>1</v>
      </c>
      <c r="I10" s="31">
        <f t="shared" si="0"/>
        <v>1</v>
      </c>
      <c r="J10" s="31">
        <f>E10/E$3</f>
        <v>1</v>
      </c>
      <c r="K10" s="31">
        <f>F10/F$3</f>
        <v>0.74</v>
      </c>
      <c r="L10" s="31">
        <f>G10/G$3</f>
        <v>1</v>
      </c>
      <c r="N10" s="16" t="b">
        <f t="shared" si="1"/>
        <v>0</v>
      </c>
    </row>
    <row r="11" spans="2:14">
      <c r="B11" s="16" t="s">
        <v>23</v>
      </c>
      <c r="C11" s="16" t="s">
        <v>24</v>
      </c>
      <c r="D11" s="16">
        <v>7</v>
      </c>
      <c r="E11" s="16">
        <v>13</v>
      </c>
      <c r="F11" s="16">
        <v>64</v>
      </c>
      <c r="G11" s="16">
        <v>1</v>
      </c>
      <c r="I11" s="31">
        <f t="shared" si="0"/>
        <v>0.7</v>
      </c>
      <c r="J11" s="31">
        <f>E11/E$3</f>
        <v>0.65</v>
      </c>
      <c r="K11" s="31">
        <f>F11/F$3</f>
        <v>0.64</v>
      </c>
      <c r="L11" s="31">
        <f>G11/G$3</f>
        <v>1</v>
      </c>
      <c r="N11" s="16" t="b">
        <f t="shared" si="1"/>
        <v>0</v>
      </c>
    </row>
    <row r="12" spans="2:14">
      <c r="B12" s="16" t="s">
        <v>25</v>
      </c>
      <c r="C12" s="16" t="s">
        <v>26</v>
      </c>
      <c r="D12" s="16">
        <v>4</v>
      </c>
      <c r="E12" s="16">
        <v>16</v>
      </c>
      <c r="F12" s="16">
        <v>76</v>
      </c>
      <c r="G12" s="16">
        <v>1</v>
      </c>
      <c r="I12" s="31">
        <f t="shared" si="0"/>
        <v>0.4</v>
      </c>
      <c r="J12" s="31">
        <f>E12/E$3</f>
        <v>0.8</v>
      </c>
      <c r="K12" s="31">
        <f>F12/F$3</f>
        <v>0.76</v>
      </c>
      <c r="L12" s="31">
        <f>G12/G$3</f>
        <v>1</v>
      </c>
      <c r="N12" s="16" t="b">
        <f t="shared" si="1"/>
        <v>1</v>
      </c>
    </row>
    <row r="13" spans="2:14">
      <c r="B13" s="16" t="s">
        <v>27</v>
      </c>
      <c r="C13" s="16" t="s">
        <v>28</v>
      </c>
      <c r="D13" s="16">
        <v>3</v>
      </c>
      <c r="E13" s="16">
        <v>17</v>
      </c>
      <c r="F13" s="16">
        <v>80</v>
      </c>
      <c r="G13" s="16">
        <v>1</v>
      </c>
      <c r="I13" s="31">
        <f t="shared" si="0"/>
        <v>0.3</v>
      </c>
      <c r="J13" s="31">
        <f>E13/E$3</f>
        <v>0.85</v>
      </c>
      <c r="K13" s="31">
        <f>F13/F$3</f>
        <v>0.8</v>
      </c>
      <c r="L13" s="31">
        <f>G13/G$3</f>
        <v>1</v>
      </c>
      <c r="N13" s="16" t="b">
        <f t="shared" si="1"/>
        <v>1</v>
      </c>
    </row>
    <row r="14" spans="2:14">
      <c r="B14" s="16" t="s">
        <v>29</v>
      </c>
      <c r="C14" s="16" t="s">
        <v>30</v>
      </c>
      <c r="D14" s="16">
        <v>10</v>
      </c>
      <c r="E14" s="16">
        <v>15</v>
      </c>
      <c r="F14" s="16">
        <v>61</v>
      </c>
      <c r="G14" s="16">
        <v>1</v>
      </c>
      <c r="I14" s="31">
        <f t="shared" si="0"/>
        <v>1</v>
      </c>
      <c r="J14" s="31">
        <f>E14/E$3</f>
        <v>0.75</v>
      </c>
      <c r="K14" s="31">
        <f>F14/F$3</f>
        <v>0.61</v>
      </c>
      <c r="L14" s="31">
        <f>G14/G$3</f>
        <v>1</v>
      </c>
      <c r="N14" s="16" t="b">
        <f t="shared" si="1"/>
        <v>0</v>
      </c>
    </row>
    <row r="15" spans="2:14">
      <c r="B15" s="16" t="s">
        <v>31</v>
      </c>
      <c r="C15" s="16" t="s">
        <v>32</v>
      </c>
      <c r="D15" s="16">
        <v>8</v>
      </c>
      <c r="E15" s="16">
        <v>14</v>
      </c>
      <c r="F15" s="16">
        <v>77</v>
      </c>
      <c r="G15" s="16">
        <v>1</v>
      </c>
      <c r="I15" s="31">
        <f t="shared" si="0"/>
        <v>0.8</v>
      </c>
      <c r="J15" s="31">
        <f>E15/E$3</f>
        <v>0.7</v>
      </c>
      <c r="K15" s="31">
        <f>F15/F$3</f>
        <v>0.77</v>
      </c>
      <c r="L15" s="31">
        <f>G15/G$3</f>
        <v>1</v>
      </c>
      <c r="N15" s="16" t="b">
        <f t="shared" si="1"/>
        <v>0</v>
      </c>
    </row>
    <row r="16" spans="2:14">
      <c r="B16" s="16" t="s">
        <v>33</v>
      </c>
      <c r="C16" s="16" t="s">
        <v>34</v>
      </c>
      <c r="D16" s="16">
        <v>9</v>
      </c>
      <c r="E16" s="16">
        <v>12</v>
      </c>
      <c r="F16" s="16">
        <v>69</v>
      </c>
      <c r="G16" s="16">
        <v>1</v>
      </c>
      <c r="I16" s="31">
        <f t="shared" si="0"/>
        <v>0.9</v>
      </c>
      <c r="J16" s="31">
        <f>E16/E$3</f>
        <v>0.6</v>
      </c>
      <c r="K16" s="31">
        <f>F16/F$3</f>
        <v>0.69</v>
      </c>
      <c r="L16" s="31">
        <f>G16/G$3</f>
        <v>1</v>
      </c>
      <c r="N16" s="16" t="b">
        <f t="shared" si="1"/>
        <v>0</v>
      </c>
    </row>
    <row r="17" spans="2:14">
      <c r="B17" s="16" t="s">
        <v>35</v>
      </c>
      <c r="C17" s="16" t="s">
        <v>36</v>
      </c>
      <c r="D17" s="16">
        <v>5</v>
      </c>
      <c r="E17" s="16">
        <v>18</v>
      </c>
      <c r="F17" s="16">
        <v>56</v>
      </c>
      <c r="G17" s="16">
        <v>0</v>
      </c>
      <c r="I17" s="31">
        <f t="shared" si="0"/>
        <v>0.5</v>
      </c>
      <c r="J17" s="31">
        <f>E17/E$3</f>
        <v>0.9</v>
      </c>
      <c r="K17" s="31">
        <f>F17/F$3</f>
        <v>0.56</v>
      </c>
      <c r="L17" s="31">
        <f>G17/G$3</f>
        <v>0</v>
      </c>
      <c r="N17" s="16" t="b">
        <f t="shared" si="1"/>
        <v>1</v>
      </c>
    </row>
    <row r="18" spans="2:14">
      <c r="B18" s="16" t="s">
        <v>37</v>
      </c>
      <c r="C18" s="16" t="s">
        <v>38</v>
      </c>
      <c r="D18" s="16">
        <v>4</v>
      </c>
      <c r="E18" s="16">
        <v>14</v>
      </c>
      <c r="F18" s="16">
        <v>90</v>
      </c>
      <c r="G18" s="16">
        <v>1</v>
      </c>
      <c r="I18" s="31">
        <f t="shared" si="0"/>
        <v>0.4</v>
      </c>
      <c r="J18" s="31">
        <f>E18/E$3</f>
        <v>0.7</v>
      </c>
      <c r="K18" s="31">
        <f>F18/F$3</f>
        <v>0.9</v>
      </c>
      <c r="L18" s="31">
        <f>G18/G$3</f>
        <v>1</v>
      </c>
      <c r="N18" s="16" t="b">
        <f t="shared" si="1"/>
        <v>1</v>
      </c>
    </row>
    <row r="19" spans="2:14">
      <c r="B19" s="16" t="s">
        <v>39</v>
      </c>
      <c r="C19" s="16" t="s">
        <v>40</v>
      </c>
      <c r="D19" s="16">
        <v>7</v>
      </c>
      <c r="E19" s="16">
        <v>13</v>
      </c>
      <c r="F19" s="16">
        <v>66</v>
      </c>
      <c r="G19" s="16">
        <v>1</v>
      </c>
      <c r="I19" s="31">
        <f t="shared" si="0"/>
        <v>0.7</v>
      </c>
      <c r="J19" s="31">
        <f>E19/E$3</f>
        <v>0.65</v>
      </c>
      <c r="K19" s="31">
        <f>F19/F$3</f>
        <v>0.66</v>
      </c>
      <c r="L19" s="31">
        <f>G19/G$3</f>
        <v>1</v>
      </c>
      <c r="N19" s="16" t="b">
        <f t="shared" si="1"/>
        <v>0</v>
      </c>
    </row>
    <row r="20" spans="2:14">
      <c r="B20" s="16" t="s">
        <v>41</v>
      </c>
      <c r="C20" s="16" t="s">
        <v>42</v>
      </c>
      <c r="D20" s="16">
        <v>8</v>
      </c>
      <c r="E20" s="16">
        <v>11</v>
      </c>
      <c r="F20" s="16">
        <v>45</v>
      </c>
      <c r="G20" s="16">
        <v>1</v>
      </c>
      <c r="I20" s="31">
        <f t="shared" si="0"/>
        <v>0.8</v>
      </c>
      <c r="J20" s="31">
        <f>E20/E$3</f>
        <v>0.55</v>
      </c>
      <c r="K20" s="31">
        <f>F20/F$3</f>
        <v>0.45</v>
      </c>
      <c r="L20" s="31">
        <f>G20/G$3</f>
        <v>1</v>
      </c>
      <c r="N20" s="16" t="b">
        <f t="shared" si="1"/>
        <v>1</v>
      </c>
    </row>
    <row r="21" spans="2:14">
      <c r="B21" s="24" t="s">
        <v>43</v>
      </c>
      <c r="C21" s="24" t="s">
        <v>44</v>
      </c>
      <c r="D21" s="16">
        <v>3</v>
      </c>
      <c r="E21" s="16">
        <v>17</v>
      </c>
      <c r="F21" s="16">
        <v>78</v>
      </c>
      <c r="G21" s="16">
        <v>1</v>
      </c>
      <c r="I21" s="31">
        <f t="shared" si="0"/>
        <v>0.3</v>
      </c>
      <c r="J21" s="31">
        <f>E21/E$3</f>
        <v>0.85</v>
      </c>
      <c r="K21" s="31">
        <f>F21/F$3</f>
        <v>0.78</v>
      </c>
      <c r="L21" s="31">
        <f>G21/G$3</f>
        <v>1</v>
      </c>
      <c r="N21" s="16" t="b">
        <f t="shared" si="1"/>
        <v>1</v>
      </c>
    </row>
    <row r="22" spans="2:12">
      <c r="B22" s="25" t="s">
        <v>59</v>
      </c>
      <c r="C22" s="25"/>
      <c r="D22" s="16">
        <f t="shared" ref="D22:L22" si="2">MAX(D5:D21)</f>
        <v>10</v>
      </c>
      <c r="E22" s="16">
        <f t="shared" si="2"/>
        <v>20</v>
      </c>
      <c r="F22" s="16">
        <f t="shared" si="2"/>
        <v>90</v>
      </c>
      <c r="G22" s="16">
        <f t="shared" si="2"/>
        <v>1</v>
      </c>
      <c r="I22" s="31">
        <f t="shared" si="2"/>
        <v>1</v>
      </c>
      <c r="J22" s="31">
        <f t="shared" si="2"/>
        <v>1</v>
      </c>
      <c r="K22" s="31">
        <f t="shared" si="2"/>
        <v>0.9</v>
      </c>
      <c r="L22" s="31">
        <f t="shared" si="2"/>
        <v>1</v>
      </c>
    </row>
    <row r="23" spans="2:12">
      <c r="B23" s="25" t="s">
        <v>60</v>
      </c>
      <c r="C23" s="25"/>
      <c r="D23" s="16">
        <f t="shared" ref="D23:L23" si="3">MIN(D5:D21)</f>
        <v>3</v>
      </c>
      <c r="E23" s="16">
        <f t="shared" si="3"/>
        <v>11</v>
      </c>
      <c r="F23" s="16">
        <f t="shared" si="3"/>
        <v>45</v>
      </c>
      <c r="G23">
        <v>0</v>
      </c>
      <c r="I23" s="31">
        <f t="shared" si="3"/>
        <v>0.3</v>
      </c>
      <c r="J23" s="31">
        <f t="shared" si="3"/>
        <v>0.55</v>
      </c>
      <c r="K23" s="31">
        <f t="shared" si="3"/>
        <v>0.45</v>
      </c>
      <c r="L23" s="31">
        <f t="shared" si="3"/>
        <v>0</v>
      </c>
    </row>
    <row r="24" spans="2:12">
      <c r="B24" s="25" t="s">
        <v>61</v>
      </c>
      <c r="C24" s="25"/>
      <c r="D24" s="26">
        <f t="shared" ref="D24:L24" si="4">AVERAGE(D5:D21)</f>
        <v>6.94117647058824</v>
      </c>
      <c r="E24" s="26">
        <f t="shared" si="4"/>
        <v>15.6470588235294</v>
      </c>
      <c r="F24" s="26">
        <f t="shared" si="4"/>
        <v>73</v>
      </c>
      <c r="G24" s="16">
        <v>0.5</v>
      </c>
      <c r="I24" s="31">
        <f t="shared" si="4"/>
        <v>0.694117647058824</v>
      </c>
      <c r="J24" s="31">
        <f t="shared" si="4"/>
        <v>0.78235294117647</v>
      </c>
      <c r="K24" s="31">
        <f t="shared" si="4"/>
        <v>0.73</v>
      </c>
      <c r="L24" s="31">
        <f t="shared" si="4"/>
        <v>0.882352941176471</v>
      </c>
    </row>
  </sheetData>
  <mergeCells count="4">
    <mergeCell ref="I3:N3"/>
    <mergeCell ref="B22:C22"/>
    <mergeCell ref="B23:C23"/>
    <mergeCell ref="B24:C24"/>
  </mergeCells>
  <conditionalFormatting sqref="D5:D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:G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N5:N21">
    <cfRule type="cellIs" dxfId="1" priority="1" operator="equal">
      <formula>TRUE</formula>
    </cfRule>
  </conditionalFormatting>
  <conditionalFormatting sqref="I5:L21">
    <cfRule type="cellIs" dxfId="1" priority="2" operator="lessThan">
      <formula>0.5</formula>
    </cfRule>
  </conditionalFormatting>
  <pageMargins left="0.75" right="0.75" top="1" bottom="1" header="0.5" footer="0.5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N9" sqref="N9"/>
    </sheetView>
  </sheetViews>
  <sheetFormatPr defaultColWidth="8.88888888888889" defaultRowHeight="14.4" outlineLevelRow="7"/>
  <cols>
    <col min="1" max="1" width="15.3333333333333" customWidth="1"/>
    <col min="2" max="3" width="13.4444444444444" customWidth="1"/>
    <col min="4" max="5" width="10.7777777777778" customWidth="1"/>
    <col min="8" max="9" width="11.3333333333333" customWidth="1"/>
    <col min="10" max="11" width="9.11111111111111" customWidth="1"/>
  </cols>
  <sheetData>
    <row r="1" spans="1:1">
      <c r="A1" s="16" t="s">
        <v>62</v>
      </c>
    </row>
    <row r="3" spans="1:12">
      <c r="A3" s="16" t="s">
        <v>63</v>
      </c>
      <c r="B3" s="17" t="s">
        <v>3</v>
      </c>
      <c r="C3" s="17">
        <v>3</v>
      </c>
      <c r="D3" s="18" t="s">
        <v>64</v>
      </c>
      <c r="E3" s="18">
        <v>5</v>
      </c>
      <c r="F3" s="19" t="s">
        <v>65</v>
      </c>
      <c r="G3" s="19">
        <v>2</v>
      </c>
      <c r="H3" s="20" t="s">
        <v>66</v>
      </c>
      <c r="I3" s="20">
        <v>2</v>
      </c>
      <c r="J3" s="21" t="s">
        <v>67</v>
      </c>
      <c r="K3" s="21">
        <v>1</v>
      </c>
      <c r="L3" s="16" t="s">
        <v>68</v>
      </c>
    </row>
    <row r="4" spans="1:12">
      <c r="A4" s="16" t="s">
        <v>69</v>
      </c>
      <c r="B4" s="17">
        <v>1</v>
      </c>
      <c r="C4" s="17">
        <f t="shared" ref="C4:G4" si="0">C$3*B4</f>
        <v>3</v>
      </c>
      <c r="D4" s="18">
        <v>5</v>
      </c>
      <c r="E4" s="18">
        <f t="shared" si="0"/>
        <v>25</v>
      </c>
      <c r="F4" s="19">
        <v>1</v>
      </c>
      <c r="G4" s="19">
        <f t="shared" si="0"/>
        <v>2</v>
      </c>
      <c r="H4" s="20">
        <v>4</v>
      </c>
      <c r="I4" s="20">
        <f>I$3*H4</f>
        <v>8</v>
      </c>
      <c r="J4" s="21">
        <v>5</v>
      </c>
      <c r="K4" s="21">
        <f>K$3*J4</f>
        <v>5</v>
      </c>
      <c r="L4" s="22">
        <f>C4+E4+G4+I4+K4</f>
        <v>43</v>
      </c>
    </row>
    <row r="5" spans="1:12">
      <c r="A5" s="16" t="s">
        <v>70</v>
      </c>
      <c r="B5" s="17">
        <v>4</v>
      </c>
      <c r="C5" s="17">
        <f>C$3*B5</f>
        <v>12</v>
      </c>
      <c r="D5" s="18">
        <v>4</v>
      </c>
      <c r="E5" s="18">
        <f>E$3*D5</f>
        <v>20</v>
      </c>
      <c r="F5" s="19">
        <v>3</v>
      </c>
      <c r="G5" s="19">
        <f>G$3*F5</f>
        <v>6</v>
      </c>
      <c r="H5" s="20">
        <v>2</v>
      </c>
      <c r="I5" s="20">
        <f>I$3*H5</f>
        <v>4</v>
      </c>
      <c r="J5" s="21">
        <v>1</v>
      </c>
      <c r="K5" s="21">
        <f>K$3*J5</f>
        <v>1</v>
      </c>
      <c r="L5" s="22">
        <f>C5+E5+G5+I5+K5</f>
        <v>43</v>
      </c>
    </row>
    <row r="6" spans="1:12">
      <c r="A6" s="16" t="s">
        <v>71</v>
      </c>
      <c r="B6" s="17">
        <v>3</v>
      </c>
      <c r="C6" s="17">
        <f>C$3*B6</f>
        <v>9</v>
      </c>
      <c r="D6" s="18">
        <v>5</v>
      </c>
      <c r="E6" s="18">
        <f>E$3*D6</f>
        <v>25</v>
      </c>
      <c r="F6" s="19">
        <v>3</v>
      </c>
      <c r="G6" s="19">
        <f>G$3*F6</f>
        <v>6</v>
      </c>
      <c r="H6" s="20">
        <v>4</v>
      </c>
      <c r="I6" s="20">
        <f>I$3*H6</f>
        <v>8</v>
      </c>
      <c r="J6" s="21">
        <v>3</v>
      </c>
      <c r="K6" s="21">
        <f>K$3*J6</f>
        <v>3</v>
      </c>
      <c r="L6" s="22">
        <f>C6+E6+G6+I6+K6</f>
        <v>51</v>
      </c>
    </row>
    <row r="7" spans="1:12">
      <c r="A7" s="16" t="s">
        <v>72</v>
      </c>
      <c r="B7" s="17">
        <v>5</v>
      </c>
      <c r="C7" s="17">
        <f>C$3*B7</f>
        <v>15</v>
      </c>
      <c r="D7" s="18">
        <v>1</v>
      </c>
      <c r="E7" s="18">
        <f>E$3*D7</f>
        <v>5</v>
      </c>
      <c r="F7" s="19">
        <v>5</v>
      </c>
      <c r="G7" s="19">
        <f>G$3*F7</f>
        <v>10</v>
      </c>
      <c r="H7" s="20">
        <v>3</v>
      </c>
      <c r="I7" s="20">
        <f>I$3*H7</f>
        <v>6</v>
      </c>
      <c r="J7" s="21">
        <v>3</v>
      </c>
      <c r="K7" s="21">
        <f>K$3*J7</f>
        <v>3</v>
      </c>
      <c r="L7" s="22">
        <f>C7+E7+G7+I7+K7</f>
        <v>39</v>
      </c>
    </row>
    <row r="8" spans="1:12">
      <c r="A8" s="16" t="s">
        <v>73</v>
      </c>
      <c r="B8" s="17">
        <v>2</v>
      </c>
      <c r="C8" s="17">
        <f>C$3*B8</f>
        <v>6</v>
      </c>
      <c r="D8" s="18">
        <v>5</v>
      </c>
      <c r="E8" s="18">
        <f>E$3*D8</f>
        <v>25</v>
      </c>
      <c r="F8" s="19">
        <v>2</v>
      </c>
      <c r="G8" s="19">
        <f>G$3*F8</f>
        <v>4</v>
      </c>
      <c r="H8" s="20">
        <v>2</v>
      </c>
      <c r="I8" s="20">
        <f>I$3*H8</f>
        <v>4</v>
      </c>
      <c r="J8" s="21">
        <v>5</v>
      </c>
      <c r="K8" s="21">
        <f>K$3*J8</f>
        <v>5</v>
      </c>
      <c r="L8" s="22">
        <f>C8+E8+G8+I8+K8</f>
        <v>44</v>
      </c>
    </row>
  </sheetData>
  <conditionalFormatting sqref="L4:L8">
    <cfRule type="cellIs" dxfId="2" priority="1" operator="greaterThan">
      <formula>45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9"/>
  <sheetViews>
    <sheetView tabSelected="1" workbookViewId="0">
      <selection activeCell="N20" sqref="N20"/>
    </sheetView>
  </sheetViews>
  <sheetFormatPr defaultColWidth="8.88888888888889" defaultRowHeight="14.4" outlineLevelCol="1"/>
  <cols>
    <col min="1" max="1" width="12.5555555555556"/>
    <col min="2" max="2" width="16.8888888888889"/>
    <col min="3" max="12" width="11.4444444444444"/>
  </cols>
  <sheetData>
    <row r="4" spans="1:2">
      <c r="A4" t="s">
        <v>7</v>
      </c>
      <c r="B4" s="2" t="s">
        <v>74</v>
      </c>
    </row>
    <row r="5" spans="1:2">
      <c r="A5" t="s">
        <v>75</v>
      </c>
      <c r="B5" s="2">
        <v>6003.5</v>
      </c>
    </row>
    <row r="6" spans="1:2">
      <c r="A6" t="s">
        <v>17</v>
      </c>
      <c r="B6" s="2">
        <v>2410.7</v>
      </c>
    </row>
    <row r="7" spans="1:2">
      <c r="A7" t="s">
        <v>76</v>
      </c>
      <c r="B7" s="2">
        <v>3035.3</v>
      </c>
    </row>
    <row r="8" spans="1:2">
      <c r="A8" t="s">
        <v>19</v>
      </c>
      <c r="B8" s="2">
        <v>5661.1</v>
      </c>
    </row>
    <row r="9" spans="1:2">
      <c r="A9" t="s">
        <v>77</v>
      </c>
      <c r="B9" s="2">
        <v>17110.6</v>
      </c>
    </row>
  </sheetData>
  <pageMargins left="0.75" right="0.75" top="1" bottom="1" header="0.5" footer="0.5"/>
  <pageSetup paperSize="9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6"/>
  <sheetViews>
    <sheetView workbookViewId="0">
      <selection activeCell="A1" sqref="A1:K172"/>
    </sheetView>
  </sheetViews>
  <sheetFormatPr defaultColWidth="8.88888888888889" defaultRowHeight="14.4"/>
  <cols>
    <col min="1" max="1" width="16.4444444444444" customWidth="1"/>
    <col min="2" max="2" width="11.8888888888889" customWidth="1"/>
    <col min="3" max="3" width="20.4444444444444" customWidth="1"/>
    <col min="4" max="4" width="22.5555555555556" style="1" customWidth="1"/>
    <col min="5" max="5" width="17.5555555555556" style="2" customWidth="1"/>
    <col min="6" max="6" width="20.1111111111111" style="2" customWidth="1"/>
    <col min="7" max="7" width="14.6666666666667" customWidth="1"/>
    <col min="8" max="8" width="18.2222222222222" customWidth="1"/>
    <col min="9" max="9" width="20.1111111111111" style="3" customWidth="1"/>
    <col min="10" max="10" width="20.1111111111111" style="1" customWidth="1"/>
    <col min="11" max="11" width="18" style="1" customWidth="1"/>
  </cols>
  <sheetData>
    <row r="1" ht="78" spans="1:12">
      <c r="A1" s="4" t="s">
        <v>78</v>
      </c>
      <c r="B1" s="4" t="s">
        <v>79</v>
      </c>
      <c r="C1" s="4" t="s">
        <v>80</v>
      </c>
      <c r="D1" s="5" t="s">
        <v>81</v>
      </c>
      <c r="E1" s="6" t="s">
        <v>82</v>
      </c>
      <c r="F1" s="6" t="s">
        <v>83</v>
      </c>
      <c r="G1" s="4" t="s">
        <v>84</v>
      </c>
      <c r="H1" s="7" t="s">
        <v>85</v>
      </c>
      <c r="I1" s="13" t="s">
        <v>8</v>
      </c>
      <c r="J1" s="5" t="s">
        <v>7</v>
      </c>
      <c r="K1" s="5" t="s">
        <v>86</v>
      </c>
      <c r="L1" s="10"/>
    </row>
    <row r="2" ht="15.6" spans="1:12">
      <c r="A2" s="8" t="s">
        <v>87</v>
      </c>
      <c r="B2" s="9">
        <v>1001</v>
      </c>
      <c r="C2" s="10">
        <v>9822</v>
      </c>
      <c r="D2" s="11" t="s">
        <v>88</v>
      </c>
      <c r="E2" s="12">
        <v>58.3</v>
      </c>
      <c r="F2" s="12">
        <v>98.4</v>
      </c>
      <c r="G2" s="12">
        <f t="shared" ref="G2:G65" si="0">F2-E2</f>
        <v>40.1</v>
      </c>
      <c r="H2" s="12">
        <f t="shared" ref="H2:H65" si="1">IF(F2&gt;50,G2*0.2,G2*0.1)</f>
        <v>8.02</v>
      </c>
      <c r="I2" s="14" t="s">
        <v>89</v>
      </c>
      <c r="J2" s="11" t="s">
        <v>75</v>
      </c>
      <c r="K2" s="11" t="s">
        <v>90</v>
      </c>
      <c r="L2" s="10"/>
    </row>
    <row r="3" ht="15.6" spans="1:12">
      <c r="A3" s="8" t="s">
        <v>87</v>
      </c>
      <c r="B3" s="9">
        <v>1004</v>
      </c>
      <c r="C3" s="10">
        <v>8722</v>
      </c>
      <c r="D3" s="11" t="s">
        <v>91</v>
      </c>
      <c r="E3" s="12">
        <v>344</v>
      </c>
      <c r="F3" s="12">
        <v>502</v>
      </c>
      <c r="G3" s="12">
        <f t="shared" si="0"/>
        <v>158</v>
      </c>
      <c r="H3" s="12">
        <f t="shared" si="1"/>
        <v>31.6</v>
      </c>
      <c r="I3" s="14" t="s">
        <v>89</v>
      </c>
      <c r="J3" s="11" t="s">
        <v>75</v>
      </c>
      <c r="K3" s="11" t="s">
        <v>92</v>
      </c>
      <c r="L3" s="10"/>
    </row>
    <row r="4" ht="15.6" spans="1:12">
      <c r="A4" s="8" t="s">
        <v>87</v>
      </c>
      <c r="B4" s="9">
        <v>1014</v>
      </c>
      <c r="C4" s="10">
        <v>8722</v>
      </c>
      <c r="D4" s="11" t="s">
        <v>91</v>
      </c>
      <c r="E4" s="12">
        <v>344</v>
      </c>
      <c r="F4" s="12">
        <v>502</v>
      </c>
      <c r="G4" s="12">
        <f t="shared" si="0"/>
        <v>158</v>
      </c>
      <c r="H4" s="12">
        <f t="shared" si="1"/>
        <v>31.6</v>
      </c>
      <c r="I4" s="14" t="s">
        <v>89</v>
      </c>
      <c r="J4" s="11" t="s">
        <v>75</v>
      </c>
      <c r="K4" s="11" t="s">
        <v>93</v>
      </c>
      <c r="L4" s="10"/>
    </row>
    <row r="5" ht="15.6" spans="1:12">
      <c r="A5" s="8" t="s">
        <v>94</v>
      </c>
      <c r="B5" s="9">
        <v>1027</v>
      </c>
      <c r="C5" s="10">
        <v>6119</v>
      </c>
      <c r="D5" s="11" t="s">
        <v>95</v>
      </c>
      <c r="E5" s="12">
        <v>9</v>
      </c>
      <c r="F5" s="12">
        <v>14</v>
      </c>
      <c r="G5" s="12">
        <f t="shared" si="0"/>
        <v>5</v>
      </c>
      <c r="H5" s="12">
        <f t="shared" si="1"/>
        <v>0.5</v>
      </c>
      <c r="I5" s="14" t="s">
        <v>89</v>
      </c>
      <c r="J5" s="11" t="s">
        <v>75</v>
      </c>
      <c r="K5" s="11" t="s">
        <v>96</v>
      </c>
      <c r="L5" s="10"/>
    </row>
    <row r="6" ht="15.6" spans="1:12">
      <c r="A6" s="8" t="s">
        <v>94</v>
      </c>
      <c r="B6" s="9">
        <v>1028</v>
      </c>
      <c r="C6" s="10">
        <v>8722</v>
      </c>
      <c r="D6" s="11" t="s">
        <v>91</v>
      </c>
      <c r="E6" s="12">
        <v>344</v>
      </c>
      <c r="F6" s="12">
        <v>502</v>
      </c>
      <c r="G6" s="12">
        <f t="shared" si="0"/>
        <v>158</v>
      </c>
      <c r="H6" s="12">
        <f t="shared" si="1"/>
        <v>31.6</v>
      </c>
      <c r="I6" s="14" t="s">
        <v>89</v>
      </c>
      <c r="J6" s="11" t="s">
        <v>75</v>
      </c>
      <c r="K6" s="11" t="s">
        <v>92</v>
      </c>
      <c r="L6" s="10"/>
    </row>
    <row r="7" ht="15.6" spans="1:12">
      <c r="A7" s="8" t="s">
        <v>94</v>
      </c>
      <c r="B7" s="9">
        <v>1032</v>
      </c>
      <c r="C7" s="10">
        <v>2877</v>
      </c>
      <c r="D7" s="11" t="s">
        <v>97</v>
      </c>
      <c r="E7" s="12">
        <v>11.4</v>
      </c>
      <c r="F7" s="12">
        <v>16.3</v>
      </c>
      <c r="G7" s="12">
        <f t="shared" si="0"/>
        <v>4.9</v>
      </c>
      <c r="H7" s="12">
        <f t="shared" si="1"/>
        <v>0.49</v>
      </c>
      <c r="I7" s="14" t="s">
        <v>89</v>
      </c>
      <c r="J7" s="11" t="s">
        <v>75</v>
      </c>
      <c r="K7" s="11" t="s">
        <v>92</v>
      </c>
      <c r="L7" s="10"/>
    </row>
    <row r="8" ht="15.6" spans="1:12">
      <c r="A8" s="8" t="s">
        <v>98</v>
      </c>
      <c r="B8" s="9">
        <v>1041</v>
      </c>
      <c r="C8" s="10">
        <v>2499</v>
      </c>
      <c r="D8" s="11" t="s">
        <v>99</v>
      </c>
      <c r="E8" s="12">
        <v>6.2</v>
      </c>
      <c r="F8" s="12">
        <v>9.2</v>
      </c>
      <c r="G8" s="12">
        <f t="shared" si="0"/>
        <v>3</v>
      </c>
      <c r="H8" s="12">
        <f t="shared" si="1"/>
        <v>0.3</v>
      </c>
      <c r="I8" s="14" t="s">
        <v>89</v>
      </c>
      <c r="J8" s="11" t="s">
        <v>75</v>
      </c>
      <c r="K8" s="11" t="s">
        <v>90</v>
      </c>
      <c r="L8" s="10"/>
    </row>
    <row r="9" ht="15.6" spans="1:12">
      <c r="A9" s="8" t="s">
        <v>98</v>
      </c>
      <c r="B9" s="9">
        <v>1048</v>
      </c>
      <c r="C9" s="10">
        <v>8722</v>
      </c>
      <c r="D9" s="11" t="s">
        <v>91</v>
      </c>
      <c r="E9" s="12">
        <v>344</v>
      </c>
      <c r="F9" s="12">
        <v>502</v>
      </c>
      <c r="G9" s="12">
        <f t="shared" si="0"/>
        <v>158</v>
      </c>
      <c r="H9" s="12">
        <f t="shared" si="1"/>
        <v>31.6</v>
      </c>
      <c r="I9" s="14" t="s">
        <v>89</v>
      </c>
      <c r="J9" s="11" t="s">
        <v>75</v>
      </c>
      <c r="K9" s="11" t="s">
        <v>92</v>
      </c>
      <c r="L9" s="10"/>
    </row>
    <row r="10" ht="15.6" spans="1:12">
      <c r="A10" s="8" t="s">
        <v>100</v>
      </c>
      <c r="B10" s="9">
        <v>1049</v>
      </c>
      <c r="C10" s="10">
        <v>2499</v>
      </c>
      <c r="D10" s="11" t="s">
        <v>99</v>
      </c>
      <c r="E10" s="12">
        <v>6.2</v>
      </c>
      <c r="F10" s="12">
        <v>9.2</v>
      </c>
      <c r="G10" s="12">
        <f t="shared" si="0"/>
        <v>3</v>
      </c>
      <c r="H10" s="12">
        <f t="shared" si="1"/>
        <v>0.3</v>
      </c>
      <c r="I10" s="14" t="s">
        <v>89</v>
      </c>
      <c r="J10" s="11" t="s">
        <v>75</v>
      </c>
      <c r="K10" s="11" t="s">
        <v>101</v>
      </c>
      <c r="L10" s="10"/>
    </row>
    <row r="11" ht="15.6" spans="1:12">
      <c r="A11" s="8" t="s">
        <v>100</v>
      </c>
      <c r="B11" s="9">
        <v>1050</v>
      </c>
      <c r="C11" s="10">
        <v>2877</v>
      </c>
      <c r="D11" s="11" t="s">
        <v>97</v>
      </c>
      <c r="E11" s="12">
        <v>11.4</v>
      </c>
      <c r="F11" s="12">
        <v>16.3</v>
      </c>
      <c r="G11" s="12">
        <f t="shared" si="0"/>
        <v>4.9</v>
      </c>
      <c r="H11" s="12">
        <f t="shared" si="1"/>
        <v>0.49</v>
      </c>
      <c r="I11" s="14" t="s">
        <v>89</v>
      </c>
      <c r="J11" s="11" t="s">
        <v>75</v>
      </c>
      <c r="K11" s="11" t="s">
        <v>92</v>
      </c>
      <c r="L11" s="10"/>
    </row>
    <row r="12" ht="15.6" spans="1:12">
      <c r="A12" s="8" t="s">
        <v>100</v>
      </c>
      <c r="B12" s="9">
        <v>1053</v>
      </c>
      <c r="C12" s="10">
        <v>2242</v>
      </c>
      <c r="D12" s="11" t="s">
        <v>102</v>
      </c>
      <c r="E12" s="12">
        <v>60</v>
      </c>
      <c r="F12" s="12">
        <v>124</v>
      </c>
      <c r="G12" s="12">
        <f t="shared" si="0"/>
        <v>64</v>
      </c>
      <c r="H12" s="12">
        <f t="shared" si="1"/>
        <v>12.8</v>
      </c>
      <c r="I12" s="14" t="s">
        <v>89</v>
      </c>
      <c r="J12" s="11" t="s">
        <v>75</v>
      </c>
      <c r="K12" s="11" t="s">
        <v>93</v>
      </c>
      <c r="L12" s="10"/>
    </row>
    <row r="13" ht="15.6" spans="1:12">
      <c r="A13" s="8" t="s">
        <v>103</v>
      </c>
      <c r="B13" s="9">
        <v>1062</v>
      </c>
      <c r="C13" s="10">
        <v>2499</v>
      </c>
      <c r="D13" s="11" t="s">
        <v>99</v>
      </c>
      <c r="E13" s="12">
        <v>6.2</v>
      </c>
      <c r="F13" s="12">
        <v>9.2</v>
      </c>
      <c r="G13" s="12">
        <f t="shared" si="0"/>
        <v>3</v>
      </c>
      <c r="H13" s="12">
        <f t="shared" si="1"/>
        <v>0.3</v>
      </c>
      <c r="I13" s="14" t="s">
        <v>89</v>
      </c>
      <c r="J13" s="11" t="s">
        <v>75</v>
      </c>
      <c r="K13" s="11" t="s">
        <v>92</v>
      </c>
      <c r="L13" s="10"/>
    </row>
    <row r="14" ht="15.6" spans="1:12">
      <c r="A14" s="8" t="s">
        <v>103</v>
      </c>
      <c r="B14" s="9">
        <v>1071</v>
      </c>
      <c r="C14" s="10">
        <v>1109</v>
      </c>
      <c r="D14" s="11" t="s">
        <v>104</v>
      </c>
      <c r="E14" s="12">
        <v>3</v>
      </c>
      <c r="F14" s="12">
        <v>8</v>
      </c>
      <c r="G14" s="12">
        <f t="shared" si="0"/>
        <v>5</v>
      </c>
      <c r="H14" s="12">
        <f t="shared" si="1"/>
        <v>0.5</v>
      </c>
      <c r="I14" s="14" t="s">
        <v>89</v>
      </c>
      <c r="J14" s="11" t="s">
        <v>75</v>
      </c>
      <c r="K14" s="11" t="s">
        <v>92</v>
      </c>
      <c r="L14" s="10"/>
    </row>
    <row r="15" ht="15.6" spans="1:12">
      <c r="A15" s="8" t="s">
        <v>105</v>
      </c>
      <c r="B15" s="9">
        <v>1082</v>
      </c>
      <c r="C15" s="10">
        <v>1109</v>
      </c>
      <c r="D15" s="11" t="s">
        <v>104</v>
      </c>
      <c r="E15" s="12">
        <v>3</v>
      </c>
      <c r="F15" s="12">
        <v>8</v>
      </c>
      <c r="G15" s="12">
        <f t="shared" si="0"/>
        <v>5</v>
      </c>
      <c r="H15" s="12">
        <f t="shared" si="1"/>
        <v>0.5</v>
      </c>
      <c r="I15" s="14" t="s">
        <v>89</v>
      </c>
      <c r="J15" s="11" t="s">
        <v>75</v>
      </c>
      <c r="K15" s="11" t="s">
        <v>93</v>
      </c>
      <c r="L15" s="10"/>
    </row>
    <row r="16" ht="15.6" spans="1:12">
      <c r="A16" s="8" t="s">
        <v>105</v>
      </c>
      <c r="B16" s="9">
        <v>1083</v>
      </c>
      <c r="C16" s="10">
        <v>1109</v>
      </c>
      <c r="D16" s="11" t="s">
        <v>104</v>
      </c>
      <c r="E16" s="12">
        <v>3</v>
      </c>
      <c r="F16" s="12">
        <v>8</v>
      </c>
      <c r="G16" s="12">
        <f t="shared" si="0"/>
        <v>5</v>
      </c>
      <c r="H16" s="12">
        <f t="shared" si="1"/>
        <v>0.5</v>
      </c>
      <c r="I16" s="14" t="s">
        <v>89</v>
      </c>
      <c r="J16" s="11" t="s">
        <v>75</v>
      </c>
      <c r="K16" s="11" t="s">
        <v>96</v>
      </c>
      <c r="L16" s="10"/>
    </row>
    <row r="17" ht="15.6" spans="1:12">
      <c r="A17" s="8" t="s">
        <v>105</v>
      </c>
      <c r="B17" s="9">
        <v>1084</v>
      </c>
      <c r="C17" s="10">
        <v>6119</v>
      </c>
      <c r="D17" s="11" t="s">
        <v>95</v>
      </c>
      <c r="E17" s="12">
        <v>9</v>
      </c>
      <c r="F17" s="12">
        <v>14</v>
      </c>
      <c r="G17" s="12">
        <f t="shared" si="0"/>
        <v>5</v>
      </c>
      <c r="H17" s="12">
        <f t="shared" si="1"/>
        <v>0.5</v>
      </c>
      <c r="I17" s="14" t="s">
        <v>89</v>
      </c>
      <c r="J17" s="11" t="s">
        <v>75</v>
      </c>
      <c r="K17" s="11" t="s">
        <v>92</v>
      </c>
      <c r="L17" s="10"/>
    </row>
    <row r="18" ht="15.6" spans="1:12">
      <c r="A18" s="8" t="s">
        <v>105</v>
      </c>
      <c r="B18" s="9">
        <v>1087</v>
      </c>
      <c r="C18" s="10">
        <v>2499</v>
      </c>
      <c r="D18" s="11" t="s">
        <v>99</v>
      </c>
      <c r="E18" s="12">
        <v>6.2</v>
      </c>
      <c r="F18" s="12">
        <v>9.2</v>
      </c>
      <c r="G18" s="12">
        <f t="shared" si="0"/>
        <v>3</v>
      </c>
      <c r="H18" s="12">
        <f t="shared" si="1"/>
        <v>0.3</v>
      </c>
      <c r="I18" s="14" t="s">
        <v>89</v>
      </c>
      <c r="J18" s="11" t="s">
        <v>75</v>
      </c>
      <c r="K18" s="11" t="s">
        <v>93</v>
      </c>
      <c r="L18" s="10"/>
    </row>
    <row r="19" ht="15.6" spans="1:12">
      <c r="A19" s="8" t="s">
        <v>105</v>
      </c>
      <c r="B19" s="9">
        <v>1088</v>
      </c>
      <c r="C19" s="10">
        <v>2499</v>
      </c>
      <c r="D19" s="11" t="s">
        <v>99</v>
      </c>
      <c r="E19" s="12">
        <v>6.2</v>
      </c>
      <c r="F19" s="12">
        <v>9.2</v>
      </c>
      <c r="G19" s="12">
        <f t="shared" si="0"/>
        <v>3</v>
      </c>
      <c r="H19" s="12">
        <f t="shared" si="1"/>
        <v>0.3</v>
      </c>
      <c r="I19" s="14" t="s">
        <v>89</v>
      </c>
      <c r="J19" s="11" t="s">
        <v>75</v>
      </c>
      <c r="K19" s="11" t="s">
        <v>90</v>
      </c>
      <c r="L19" s="10"/>
    </row>
    <row r="20" ht="15.6" spans="1:12">
      <c r="A20" s="8" t="s">
        <v>105</v>
      </c>
      <c r="B20" s="9">
        <v>1090</v>
      </c>
      <c r="C20" s="10">
        <v>2877</v>
      </c>
      <c r="D20" s="11" t="s">
        <v>97</v>
      </c>
      <c r="E20" s="12">
        <v>11.4</v>
      </c>
      <c r="F20" s="12">
        <v>16.3</v>
      </c>
      <c r="G20" s="12">
        <f t="shared" si="0"/>
        <v>4.9</v>
      </c>
      <c r="H20" s="12">
        <f t="shared" si="1"/>
        <v>0.49</v>
      </c>
      <c r="I20" s="14" t="s">
        <v>89</v>
      </c>
      <c r="J20" s="11" t="s">
        <v>75</v>
      </c>
      <c r="K20" s="11" t="s">
        <v>93</v>
      </c>
      <c r="L20" s="10"/>
    </row>
    <row r="21" ht="15.6" spans="1:12">
      <c r="A21" s="8" t="s">
        <v>106</v>
      </c>
      <c r="B21" s="9">
        <v>1100</v>
      </c>
      <c r="C21" s="10">
        <v>6119</v>
      </c>
      <c r="D21" s="11" t="s">
        <v>95</v>
      </c>
      <c r="E21" s="12">
        <v>9</v>
      </c>
      <c r="F21" s="12">
        <v>14</v>
      </c>
      <c r="G21" s="12">
        <f t="shared" si="0"/>
        <v>5</v>
      </c>
      <c r="H21" s="12">
        <f t="shared" si="1"/>
        <v>0.5</v>
      </c>
      <c r="I21" s="14" t="s">
        <v>89</v>
      </c>
      <c r="J21" s="11" t="s">
        <v>75</v>
      </c>
      <c r="K21" s="11" t="s">
        <v>107</v>
      </c>
      <c r="L21" s="10"/>
    </row>
    <row r="22" ht="15.6" spans="1:12">
      <c r="A22" s="8" t="s">
        <v>106</v>
      </c>
      <c r="B22" s="9">
        <v>1113</v>
      </c>
      <c r="C22" s="10">
        <v>9822</v>
      </c>
      <c r="D22" s="11" t="s">
        <v>88</v>
      </c>
      <c r="E22" s="12">
        <v>58.3</v>
      </c>
      <c r="F22" s="12">
        <v>98.4</v>
      </c>
      <c r="G22" s="12">
        <f t="shared" si="0"/>
        <v>40.1</v>
      </c>
      <c r="H22" s="12">
        <f t="shared" si="1"/>
        <v>8.02</v>
      </c>
      <c r="I22" s="14" t="s">
        <v>89</v>
      </c>
      <c r="J22" s="11" t="s">
        <v>75</v>
      </c>
      <c r="K22" s="11" t="s">
        <v>93</v>
      </c>
      <c r="L22" s="10"/>
    </row>
    <row r="23" ht="15.6" spans="1:12">
      <c r="A23" s="8" t="s">
        <v>106</v>
      </c>
      <c r="B23" s="9">
        <v>1115</v>
      </c>
      <c r="C23" s="10">
        <v>8722</v>
      </c>
      <c r="D23" s="11" t="s">
        <v>91</v>
      </c>
      <c r="E23" s="12">
        <v>344</v>
      </c>
      <c r="F23" s="12">
        <v>502</v>
      </c>
      <c r="G23" s="12">
        <f t="shared" si="0"/>
        <v>158</v>
      </c>
      <c r="H23" s="12">
        <f t="shared" si="1"/>
        <v>31.6</v>
      </c>
      <c r="I23" s="14" t="s">
        <v>89</v>
      </c>
      <c r="J23" s="11" t="s">
        <v>75</v>
      </c>
      <c r="K23" s="11" t="s">
        <v>92</v>
      </c>
      <c r="L23" s="10"/>
    </row>
    <row r="24" ht="15.6" spans="1:12">
      <c r="A24" s="8" t="s">
        <v>106</v>
      </c>
      <c r="B24" s="9">
        <v>1119</v>
      </c>
      <c r="C24" s="10">
        <v>2242</v>
      </c>
      <c r="D24" s="11" t="s">
        <v>102</v>
      </c>
      <c r="E24" s="12">
        <v>60</v>
      </c>
      <c r="F24" s="12">
        <v>124</v>
      </c>
      <c r="G24" s="12">
        <f t="shared" si="0"/>
        <v>64</v>
      </c>
      <c r="H24" s="12">
        <f t="shared" si="1"/>
        <v>12.8</v>
      </c>
      <c r="I24" s="14" t="s">
        <v>89</v>
      </c>
      <c r="J24" s="11" t="s">
        <v>75</v>
      </c>
      <c r="K24" s="11" t="s">
        <v>107</v>
      </c>
      <c r="L24" s="10"/>
    </row>
    <row r="25" ht="15.6" spans="1:12">
      <c r="A25" s="8" t="s">
        <v>108</v>
      </c>
      <c r="B25" s="9">
        <v>1127</v>
      </c>
      <c r="C25" s="10">
        <v>8722</v>
      </c>
      <c r="D25" s="11" t="s">
        <v>91</v>
      </c>
      <c r="E25" s="12">
        <v>344</v>
      </c>
      <c r="F25" s="12">
        <v>502</v>
      </c>
      <c r="G25" s="12">
        <f t="shared" si="0"/>
        <v>158</v>
      </c>
      <c r="H25" s="12">
        <f t="shared" si="1"/>
        <v>31.6</v>
      </c>
      <c r="I25" s="14" t="s">
        <v>89</v>
      </c>
      <c r="J25" s="11" t="s">
        <v>75</v>
      </c>
      <c r="K25" s="11" t="s">
        <v>96</v>
      </c>
      <c r="L25" s="10"/>
    </row>
    <row r="26" ht="15.6" spans="1:12">
      <c r="A26" s="8" t="s">
        <v>108</v>
      </c>
      <c r="B26" s="9">
        <v>1133</v>
      </c>
      <c r="C26" s="10">
        <v>9822</v>
      </c>
      <c r="D26" s="11" t="s">
        <v>88</v>
      </c>
      <c r="E26" s="12">
        <v>58.3</v>
      </c>
      <c r="F26" s="12">
        <v>98.4</v>
      </c>
      <c r="G26" s="12">
        <f t="shared" si="0"/>
        <v>40.1</v>
      </c>
      <c r="H26" s="12">
        <f t="shared" si="1"/>
        <v>8.02</v>
      </c>
      <c r="I26" s="14" t="s">
        <v>89</v>
      </c>
      <c r="J26" s="11" t="s">
        <v>75</v>
      </c>
      <c r="K26" s="11" t="s">
        <v>92</v>
      </c>
      <c r="L26" s="10"/>
    </row>
    <row r="27" ht="15.6" spans="1:12">
      <c r="A27" s="8" t="s">
        <v>108</v>
      </c>
      <c r="B27" s="9">
        <v>1135</v>
      </c>
      <c r="C27" s="10">
        <v>8722</v>
      </c>
      <c r="D27" s="11" t="s">
        <v>91</v>
      </c>
      <c r="E27" s="12">
        <v>344</v>
      </c>
      <c r="F27" s="12">
        <v>502</v>
      </c>
      <c r="G27" s="12">
        <f t="shared" si="0"/>
        <v>158</v>
      </c>
      <c r="H27" s="12">
        <f t="shared" si="1"/>
        <v>31.6</v>
      </c>
      <c r="I27" s="14" t="s">
        <v>89</v>
      </c>
      <c r="J27" s="11" t="s">
        <v>75</v>
      </c>
      <c r="K27" s="11" t="s">
        <v>96</v>
      </c>
      <c r="L27" s="10"/>
    </row>
    <row r="28" ht="15.6" spans="1:12">
      <c r="A28" s="8" t="s">
        <v>108</v>
      </c>
      <c r="B28" s="9">
        <v>1138</v>
      </c>
      <c r="C28" s="10">
        <v>8722</v>
      </c>
      <c r="D28" s="11" t="s">
        <v>91</v>
      </c>
      <c r="E28" s="12">
        <v>344</v>
      </c>
      <c r="F28" s="12">
        <v>502</v>
      </c>
      <c r="G28" s="12">
        <f t="shared" si="0"/>
        <v>158</v>
      </c>
      <c r="H28" s="12">
        <f t="shared" si="1"/>
        <v>31.6</v>
      </c>
      <c r="I28" s="14" t="s">
        <v>89</v>
      </c>
      <c r="J28" s="11" t="s">
        <v>75</v>
      </c>
      <c r="K28" s="11" t="s">
        <v>107</v>
      </c>
      <c r="L28" s="10"/>
    </row>
    <row r="29" ht="15.6" spans="1:12">
      <c r="A29" s="8" t="s">
        <v>109</v>
      </c>
      <c r="B29" s="9">
        <v>1147</v>
      </c>
      <c r="C29" s="10">
        <v>9822</v>
      </c>
      <c r="D29" s="11" t="s">
        <v>88</v>
      </c>
      <c r="E29" s="12">
        <v>58.3</v>
      </c>
      <c r="F29" s="12">
        <v>98.4</v>
      </c>
      <c r="G29" s="12">
        <f t="shared" si="0"/>
        <v>40.1</v>
      </c>
      <c r="H29" s="12">
        <f t="shared" si="1"/>
        <v>8.02</v>
      </c>
      <c r="I29" s="14" t="s">
        <v>89</v>
      </c>
      <c r="J29" s="11" t="s">
        <v>75</v>
      </c>
      <c r="K29" s="11" t="s">
        <v>93</v>
      </c>
      <c r="L29" s="10"/>
    </row>
    <row r="30" ht="15.6" spans="1:12">
      <c r="A30" s="8" t="s">
        <v>109</v>
      </c>
      <c r="B30" s="9">
        <v>1149</v>
      </c>
      <c r="C30" s="10">
        <v>8722</v>
      </c>
      <c r="D30" s="11" t="s">
        <v>91</v>
      </c>
      <c r="E30" s="12">
        <v>344</v>
      </c>
      <c r="F30" s="12">
        <v>502</v>
      </c>
      <c r="G30" s="12">
        <f t="shared" si="0"/>
        <v>158</v>
      </c>
      <c r="H30" s="12">
        <f t="shared" si="1"/>
        <v>31.6</v>
      </c>
      <c r="I30" s="14" t="s">
        <v>89</v>
      </c>
      <c r="J30" s="11" t="s">
        <v>75</v>
      </c>
      <c r="K30" s="11" t="s">
        <v>92</v>
      </c>
      <c r="L30" s="10"/>
    </row>
    <row r="31" ht="15.6" spans="1:12">
      <c r="A31" s="8" t="s">
        <v>110</v>
      </c>
      <c r="B31" s="9">
        <v>1152</v>
      </c>
      <c r="C31" s="10">
        <v>4421</v>
      </c>
      <c r="D31" s="11" t="s">
        <v>111</v>
      </c>
      <c r="E31" s="12">
        <v>45</v>
      </c>
      <c r="F31" s="12">
        <v>87</v>
      </c>
      <c r="G31" s="12">
        <f t="shared" si="0"/>
        <v>42</v>
      </c>
      <c r="H31" s="12">
        <f t="shared" si="1"/>
        <v>8.4</v>
      </c>
      <c r="I31" s="14" t="s">
        <v>89</v>
      </c>
      <c r="J31" s="11" t="s">
        <v>75</v>
      </c>
      <c r="K31" s="11" t="s">
        <v>96</v>
      </c>
      <c r="L31" s="10"/>
    </row>
    <row r="32" ht="15.6" spans="1:12">
      <c r="A32" s="8" t="s">
        <v>112</v>
      </c>
      <c r="B32" s="9">
        <v>1158</v>
      </c>
      <c r="C32" s="10">
        <v>8722</v>
      </c>
      <c r="D32" s="11" t="s">
        <v>91</v>
      </c>
      <c r="E32" s="12">
        <v>344</v>
      </c>
      <c r="F32" s="12">
        <v>502</v>
      </c>
      <c r="G32" s="12">
        <f t="shared" si="0"/>
        <v>158</v>
      </c>
      <c r="H32" s="12">
        <f t="shared" si="1"/>
        <v>31.6</v>
      </c>
      <c r="I32" s="14" t="s">
        <v>89</v>
      </c>
      <c r="J32" s="11" t="s">
        <v>75</v>
      </c>
      <c r="K32" s="11" t="s">
        <v>96</v>
      </c>
      <c r="L32" s="10"/>
    </row>
    <row r="33" ht="15.6" spans="1:12">
      <c r="A33" s="8" t="s">
        <v>112</v>
      </c>
      <c r="B33" s="9">
        <v>1162</v>
      </c>
      <c r="C33" s="10">
        <v>9212</v>
      </c>
      <c r="D33" s="11" t="s">
        <v>113</v>
      </c>
      <c r="E33" s="12">
        <v>4</v>
      </c>
      <c r="F33" s="12">
        <v>7</v>
      </c>
      <c r="G33" s="12">
        <f t="shared" si="0"/>
        <v>3</v>
      </c>
      <c r="H33" s="12">
        <f t="shared" si="1"/>
        <v>0.3</v>
      </c>
      <c r="I33" s="14" t="s">
        <v>89</v>
      </c>
      <c r="J33" s="11" t="s">
        <v>75</v>
      </c>
      <c r="K33" s="11" t="s">
        <v>92</v>
      </c>
      <c r="L33" s="10"/>
    </row>
    <row r="34" ht="15.6" spans="1:12">
      <c r="A34" s="8" t="s">
        <v>114</v>
      </c>
      <c r="B34" s="9">
        <v>1170</v>
      </c>
      <c r="C34" s="10">
        <v>4421</v>
      </c>
      <c r="D34" s="11" t="s">
        <v>111</v>
      </c>
      <c r="E34" s="12">
        <v>45</v>
      </c>
      <c r="F34" s="12">
        <v>87</v>
      </c>
      <c r="G34" s="12">
        <f t="shared" si="0"/>
        <v>42</v>
      </c>
      <c r="H34" s="12">
        <f t="shared" si="1"/>
        <v>8.4</v>
      </c>
      <c r="I34" s="14" t="s">
        <v>89</v>
      </c>
      <c r="J34" s="11" t="s">
        <v>75</v>
      </c>
      <c r="K34" s="11" t="s">
        <v>93</v>
      </c>
      <c r="L34" s="10"/>
    </row>
    <row r="35" ht="15.6" spans="1:12">
      <c r="A35" s="8" t="s">
        <v>87</v>
      </c>
      <c r="B35" s="9">
        <v>1003</v>
      </c>
      <c r="C35" s="10">
        <v>2499</v>
      </c>
      <c r="D35" s="11" t="s">
        <v>99</v>
      </c>
      <c r="E35" s="12">
        <v>6.2</v>
      </c>
      <c r="F35" s="12">
        <v>9.2</v>
      </c>
      <c r="G35" s="12">
        <f t="shared" si="0"/>
        <v>3</v>
      </c>
      <c r="H35" s="12">
        <f t="shared" si="1"/>
        <v>0.3</v>
      </c>
      <c r="I35" s="14" t="s">
        <v>115</v>
      </c>
      <c r="J35" s="11" t="s">
        <v>19</v>
      </c>
      <c r="K35" s="11" t="s">
        <v>92</v>
      </c>
      <c r="L35" s="10"/>
    </row>
    <row r="36" ht="15.6" spans="1:12">
      <c r="A36" s="8" t="s">
        <v>87</v>
      </c>
      <c r="B36" s="9">
        <v>1005</v>
      </c>
      <c r="C36" s="10">
        <v>1109</v>
      </c>
      <c r="D36" s="11" t="s">
        <v>104</v>
      </c>
      <c r="E36" s="12">
        <v>3</v>
      </c>
      <c r="F36" s="12">
        <v>8</v>
      </c>
      <c r="G36" s="12">
        <f t="shared" si="0"/>
        <v>5</v>
      </c>
      <c r="H36" s="12">
        <f t="shared" si="1"/>
        <v>0.5</v>
      </c>
      <c r="I36" s="14" t="s">
        <v>115</v>
      </c>
      <c r="J36" s="11" t="s">
        <v>19</v>
      </c>
      <c r="K36" s="11" t="s">
        <v>92</v>
      </c>
      <c r="L36" s="10"/>
    </row>
    <row r="37" ht="15.6" spans="1:12">
      <c r="A37" s="8" t="s">
        <v>87</v>
      </c>
      <c r="B37" s="9">
        <v>1006</v>
      </c>
      <c r="C37" s="10">
        <v>9822</v>
      </c>
      <c r="D37" s="11" t="s">
        <v>88</v>
      </c>
      <c r="E37" s="12">
        <v>58.3</v>
      </c>
      <c r="F37" s="12">
        <v>98.4</v>
      </c>
      <c r="G37" s="12">
        <f t="shared" si="0"/>
        <v>40.1</v>
      </c>
      <c r="H37" s="12">
        <f t="shared" si="1"/>
        <v>8.02</v>
      </c>
      <c r="I37" s="14" t="s">
        <v>115</v>
      </c>
      <c r="J37" s="11" t="s">
        <v>19</v>
      </c>
      <c r="K37" s="11" t="s">
        <v>92</v>
      </c>
      <c r="L37" s="10"/>
    </row>
    <row r="38" ht="15.6" spans="1:12">
      <c r="A38" s="8" t="s">
        <v>87</v>
      </c>
      <c r="B38" s="9">
        <v>1008</v>
      </c>
      <c r="C38" s="10">
        <v>2877</v>
      </c>
      <c r="D38" s="11" t="s">
        <v>97</v>
      </c>
      <c r="E38" s="12">
        <v>11.4</v>
      </c>
      <c r="F38" s="12">
        <v>16.3</v>
      </c>
      <c r="G38" s="12">
        <f t="shared" si="0"/>
        <v>4.9</v>
      </c>
      <c r="H38" s="12">
        <f t="shared" si="1"/>
        <v>0.49</v>
      </c>
      <c r="I38" s="14" t="s">
        <v>115</v>
      </c>
      <c r="J38" s="11" t="s">
        <v>19</v>
      </c>
      <c r="K38" s="11" t="s">
        <v>90</v>
      </c>
      <c r="L38" s="10"/>
    </row>
    <row r="39" ht="15.6" spans="1:12">
      <c r="A39" s="8" t="s">
        <v>87</v>
      </c>
      <c r="B39" s="9">
        <v>1009</v>
      </c>
      <c r="C39" s="10">
        <v>1109</v>
      </c>
      <c r="D39" s="11" t="s">
        <v>104</v>
      </c>
      <c r="E39" s="12">
        <v>3</v>
      </c>
      <c r="F39" s="12">
        <v>8</v>
      </c>
      <c r="G39" s="12">
        <f t="shared" si="0"/>
        <v>5</v>
      </c>
      <c r="H39" s="12">
        <f t="shared" si="1"/>
        <v>0.5</v>
      </c>
      <c r="I39" s="14" t="s">
        <v>115</v>
      </c>
      <c r="J39" s="11" t="s">
        <v>19</v>
      </c>
      <c r="K39" s="11" t="s">
        <v>92</v>
      </c>
      <c r="L39" s="10"/>
    </row>
    <row r="40" ht="15.6" spans="1:12">
      <c r="A40" s="8" t="s">
        <v>87</v>
      </c>
      <c r="B40" s="9">
        <v>1012</v>
      </c>
      <c r="C40" s="10">
        <v>4421</v>
      </c>
      <c r="D40" s="11" t="s">
        <v>111</v>
      </c>
      <c r="E40" s="12">
        <v>45</v>
      </c>
      <c r="F40" s="12">
        <v>87</v>
      </c>
      <c r="G40" s="12">
        <f t="shared" si="0"/>
        <v>42</v>
      </c>
      <c r="H40" s="12">
        <f t="shared" si="1"/>
        <v>8.4</v>
      </c>
      <c r="I40" s="14" t="s">
        <v>115</v>
      </c>
      <c r="J40" s="11" t="s">
        <v>19</v>
      </c>
      <c r="K40" s="11" t="s">
        <v>90</v>
      </c>
      <c r="L40" s="10"/>
    </row>
    <row r="41" ht="15.6" spans="1:12">
      <c r="A41" s="8" t="s">
        <v>87</v>
      </c>
      <c r="B41" s="9">
        <v>1016</v>
      </c>
      <c r="C41" s="10">
        <v>2499</v>
      </c>
      <c r="D41" s="11" t="s">
        <v>99</v>
      </c>
      <c r="E41" s="12">
        <v>6.2</v>
      </c>
      <c r="F41" s="12">
        <v>9.2</v>
      </c>
      <c r="G41" s="12">
        <f t="shared" si="0"/>
        <v>3</v>
      </c>
      <c r="H41" s="12">
        <f t="shared" si="1"/>
        <v>0.3</v>
      </c>
      <c r="I41" s="14" t="s">
        <v>115</v>
      </c>
      <c r="J41" s="11" t="s">
        <v>19</v>
      </c>
      <c r="K41" s="11" t="s">
        <v>93</v>
      </c>
      <c r="L41" s="10"/>
    </row>
    <row r="42" ht="15.6" spans="1:12">
      <c r="A42" s="8" t="s">
        <v>94</v>
      </c>
      <c r="B42" s="9">
        <v>1018</v>
      </c>
      <c r="C42" s="10">
        <v>1109</v>
      </c>
      <c r="D42" s="11" t="s">
        <v>104</v>
      </c>
      <c r="E42" s="12">
        <v>3</v>
      </c>
      <c r="F42" s="12">
        <v>8</v>
      </c>
      <c r="G42" s="12">
        <f t="shared" si="0"/>
        <v>5</v>
      </c>
      <c r="H42" s="12">
        <f t="shared" si="1"/>
        <v>0.5</v>
      </c>
      <c r="I42" s="14" t="s">
        <v>115</v>
      </c>
      <c r="J42" s="11" t="s">
        <v>19</v>
      </c>
      <c r="K42" s="11" t="s">
        <v>93</v>
      </c>
      <c r="L42" s="10"/>
    </row>
    <row r="43" ht="15.6" spans="1:12">
      <c r="A43" s="8" t="s">
        <v>94</v>
      </c>
      <c r="B43" s="9">
        <v>1019</v>
      </c>
      <c r="C43" s="10">
        <v>2499</v>
      </c>
      <c r="D43" s="11" t="s">
        <v>99</v>
      </c>
      <c r="E43" s="12">
        <v>6.2</v>
      </c>
      <c r="F43" s="12">
        <v>9.2</v>
      </c>
      <c r="G43" s="12">
        <f t="shared" si="0"/>
        <v>3</v>
      </c>
      <c r="H43" s="12">
        <f t="shared" si="1"/>
        <v>0.3</v>
      </c>
      <c r="I43" s="14" t="s">
        <v>115</v>
      </c>
      <c r="J43" s="11" t="s">
        <v>19</v>
      </c>
      <c r="K43" s="11" t="s">
        <v>101</v>
      </c>
      <c r="L43" s="10"/>
    </row>
    <row r="44" ht="15.6" spans="1:12">
      <c r="A44" s="8" t="s">
        <v>94</v>
      </c>
      <c r="B44" s="9">
        <v>1020</v>
      </c>
      <c r="C44" s="10">
        <v>2499</v>
      </c>
      <c r="D44" s="11" t="s">
        <v>99</v>
      </c>
      <c r="E44" s="12">
        <v>6.2</v>
      </c>
      <c r="F44" s="12">
        <v>9.2</v>
      </c>
      <c r="G44" s="12">
        <f t="shared" si="0"/>
        <v>3</v>
      </c>
      <c r="H44" s="12">
        <f t="shared" si="1"/>
        <v>0.3</v>
      </c>
      <c r="I44" s="14" t="s">
        <v>115</v>
      </c>
      <c r="J44" s="11" t="s">
        <v>19</v>
      </c>
      <c r="K44" s="11" t="s">
        <v>96</v>
      </c>
      <c r="L44" s="10"/>
    </row>
    <row r="45" ht="15.6" spans="1:12">
      <c r="A45" s="8" t="s">
        <v>94</v>
      </c>
      <c r="B45" s="9">
        <v>1022</v>
      </c>
      <c r="C45" s="10">
        <v>2877</v>
      </c>
      <c r="D45" s="11" t="s">
        <v>97</v>
      </c>
      <c r="E45" s="12">
        <v>11.4</v>
      </c>
      <c r="F45" s="12">
        <v>16.3</v>
      </c>
      <c r="G45" s="12">
        <f t="shared" si="0"/>
        <v>4.9</v>
      </c>
      <c r="H45" s="12">
        <f t="shared" si="1"/>
        <v>0.49</v>
      </c>
      <c r="I45" s="14" t="s">
        <v>115</v>
      </c>
      <c r="J45" s="11" t="s">
        <v>19</v>
      </c>
      <c r="K45" s="11" t="s">
        <v>107</v>
      </c>
      <c r="L45" s="10"/>
    </row>
    <row r="46" ht="15.6" spans="1:12">
      <c r="A46" s="8" t="s">
        <v>98</v>
      </c>
      <c r="B46" s="9">
        <v>1042</v>
      </c>
      <c r="C46" s="10">
        <v>8722</v>
      </c>
      <c r="D46" s="11" t="s">
        <v>91</v>
      </c>
      <c r="E46" s="12">
        <v>344</v>
      </c>
      <c r="F46" s="12">
        <v>502</v>
      </c>
      <c r="G46" s="12">
        <f t="shared" si="0"/>
        <v>158</v>
      </c>
      <c r="H46" s="12">
        <f t="shared" si="1"/>
        <v>31.6</v>
      </c>
      <c r="I46" s="14" t="s">
        <v>115</v>
      </c>
      <c r="J46" s="11" t="s">
        <v>19</v>
      </c>
      <c r="K46" s="11" t="s">
        <v>90</v>
      </c>
      <c r="L46" s="10"/>
    </row>
    <row r="47" ht="15.6" spans="1:12">
      <c r="A47" s="8" t="s">
        <v>98</v>
      </c>
      <c r="B47" s="9">
        <v>1043</v>
      </c>
      <c r="C47" s="10">
        <v>2242</v>
      </c>
      <c r="D47" s="11" t="s">
        <v>102</v>
      </c>
      <c r="E47" s="12">
        <v>60</v>
      </c>
      <c r="F47" s="12">
        <v>124</v>
      </c>
      <c r="G47" s="12">
        <f t="shared" si="0"/>
        <v>64</v>
      </c>
      <c r="H47" s="12">
        <f t="shared" si="1"/>
        <v>12.8</v>
      </c>
      <c r="I47" s="14" t="s">
        <v>115</v>
      </c>
      <c r="J47" s="11" t="s">
        <v>19</v>
      </c>
      <c r="K47" s="11" t="s">
        <v>93</v>
      </c>
      <c r="L47" s="10"/>
    </row>
    <row r="48" ht="15.6" spans="1:12">
      <c r="A48" s="8" t="s">
        <v>98</v>
      </c>
      <c r="B48" s="9">
        <v>1044</v>
      </c>
      <c r="C48" s="10">
        <v>2877</v>
      </c>
      <c r="D48" s="11" t="s">
        <v>97</v>
      </c>
      <c r="E48" s="12">
        <v>11.4</v>
      </c>
      <c r="F48" s="12">
        <v>16.3</v>
      </c>
      <c r="G48" s="12">
        <f t="shared" si="0"/>
        <v>4.9</v>
      </c>
      <c r="H48" s="12">
        <f t="shared" si="1"/>
        <v>0.49</v>
      </c>
      <c r="I48" s="14" t="s">
        <v>115</v>
      </c>
      <c r="J48" s="11" t="s">
        <v>19</v>
      </c>
      <c r="K48" s="11" t="s">
        <v>93</v>
      </c>
      <c r="L48" s="10"/>
    </row>
    <row r="49" ht="15.6" spans="1:12">
      <c r="A49" s="8" t="s">
        <v>100</v>
      </c>
      <c r="B49" s="9">
        <v>1051</v>
      </c>
      <c r="C49" s="10">
        <v>6119</v>
      </c>
      <c r="D49" s="11" t="s">
        <v>95</v>
      </c>
      <c r="E49" s="12">
        <v>9</v>
      </c>
      <c r="F49" s="12">
        <v>14</v>
      </c>
      <c r="G49" s="12">
        <f t="shared" si="0"/>
        <v>5</v>
      </c>
      <c r="H49" s="12">
        <f t="shared" si="1"/>
        <v>0.5</v>
      </c>
      <c r="I49" s="14" t="s">
        <v>115</v>
      </c>
      <c r="J49" s="11" t="s">
        <v>19</v>
      </c>
      <c r="K49" s="11" t="s">
        <v>107</v>
      </c>
      <c r="L49" s="10"/>
    </row>
    <row r="50" ht="15.6" spans="1:12">
      <c r="A50" s="8" t="s">
        <v>100</v>
      </c>
      <c r="B50" s="9">
        <v>1052</v>
      </c>
      <c r="C50" s="10">
        <v>6622</v>
      </c>
      <c r="D50" s="11" t="s">
        <v>116</v>
      </c>
      <c r="E50" s="12">
        <v>42</v>
      </c>
      <c r="F50" s="12">
        <v>77</v>
      </c>
      <c r="G50" s="12">
        <f t="shared" si="0"/>
        <v>35</v>
      </c>
      <c r="H50" s="12">
        <f t="shared" si="1"/>
        <v>7</v>
      </c>
      <c r="I50" s="14" t="s">
        <v>115</v>
      </c>
      <c r="J50" s="11" t="s">
        <v>19</v>
      </c>
      <c r="K50" s="11" t="s">
        <v>92</v>
      </c>
      <c r="L50" s="10"/>
    </row>
    <row r="51" ht="15.6" spans="1:12">
      <c r="A51" s="8" t="s">
        <v>100</v>
      </c>
      <c r="B51" s="9">
        <v>1054</v>
      </c>
      <c r="C51" s="10">
        <v>4421</v>
      </c>
      <c r="D51" s="11" t="s">
        <v>111</v>
      </c>
      <c r="E51" s="12">
        <v>45</v>
      </c>
      <c r="F51" s="12">
        <v>87</v>
      </c>
      <c r="G51" s="12">
        <f t="shared" si="0"/>
        <v>42</v>
      </c>
      <c r="H51" s="12">
        <f t="shared" si="1"/>
        <v>8.4</v>
      </c>
      <c r="I51" s="14" t="s">
        <v>115</v>
      </c>
      <c r="J51" s="11" t="s">
        <v>19</v>
      </c>
      <c r="K51" s="11" t="s">
        <v>96</v>
      </c>
      <c r="L51" s="10"/>
    </row>
    <row r="52" ht="15.6" spans="1:12">
      <c r="A52" s="8" t="s">
        <v>100</v>
      </c>
      <c r="B52" s="9">
        <v>1056</v>
      </c>
      <c r="C52" s="10">
        <v>1109</v>
      </c>
      <c r="D52" s="11" t="s">
        <v>104</v>
      </c>
      <c r="E52" s="12">
        <v>3</v>
      </c>
      <c r="F52" s="12">
        <v>8</v>
      </c>
      <c r="G52" s="12">
        <f t="shared" si="0"/>
        <v>5</v>
      </c>
      <c r="H52" s="12">
        <f t="shared" si="1"/>
        <v>0.5</v>
      </c>
      <c r="I52" s="14" t="s">
        <v>115</v>
      </c>
      <c r="J52" s="11" t="s">
        <v>19</v>
      </c>
      <c r="K52" s="11" t="s">
        <v>93</v>
      </c>
      <c r="L52" s="10"/>
    </row>
    <row r="53" ht="15.6" spans="1:12">
      <c r="A53" s="8" t="s">
        <v>100</v>
      </c>
      <c r="B53" s="9">
        <v>1059</v>
      </c>
      <c r="C53" s="10">
        <v>2242</v>
      </c>
      <c r="D53" s="11" t="s">
        <v>102</v>
      </c>
      <c r="E53" s="12">
        <v>60</v>
      </c>
      <c r="F53" s="12">
        <v>124</v>
      </c>
      <c r="G53" s="12">
        <f t="shared" si="0"/>
        <v>64</v>
      </c>
      <c r="H53" s="12">
        <f t="shared" si="1"/>
        <v>12.8</v>
      </c>
      <c r="I53" s="14" t="s">
        <v>115</v>
      </c>
      <c r="J53" s="11" t="s">
        <v>19</v>
      </c>
      <c r="K53" s="11" t="s">
        <v>92</v>
      </c>
      <c r="L53" s="10"/>
    </row>
    <row r="54" ht="15.6" spans="1:12">
      <c r="A54" s="8" t="s">
        <v>100</v>
      </c>
      <c r="B54" s="9">
        <v>1060</v>
      </c>
      <c r="C54" s="10">
        <v>6119</v>
      </c>
      <c r="D54" s="11" t="s">
        <v>95</v>
      </c>
      <c r="E54" s="12">
        <v>9</v>
      </c>
      <c r="F54" s="12">
        <v>14</v>
      </c>
      <c r="G54" s="12">
        <f t="shared" si="0"/>
        <v>5</v>
      </c>
      <c r="H54" s="12">
        <f t="shared" si="1"/>
        <v>0.5</v>
      </c>
      <c r="I54" s="14" t="s">
        <v>115</v>
      </c>
      <c r="J54" s="11" t="s">
        <v>19</v>
      </c>
      <c r="K54" s="11" t="s">
        <v>96</v>
      </c>
      <c r="L54" s="10"/>
    </row>
    <row r="55" ht="15.6" spans="1:12">
      <c r="A55" s="8" t="s">
        <v>103</v>
      </c>
      <c r="B55" s="9">
        <v>1061</v>
      </c>
      <c r="C55" s="10">
        <v>1109</v>
      </c>
      <c r="D55" s="11" t="s">
        <v>104</v>
      </c>
      <c r="E55" s="12">
        <v>3</v>
      </c>
      <c r="F55" s="12">
        <v>8</v>
      </c>
      <c r="G55" s="12">
        <f t="shared" si="0"/>
        <v>5</v>
      </c>
      <c r="H55" s="12">
        <f t="shared" si="1"/>
        <v>0.5</v>
      </c>
      <c r="I55" s="14" t="s">
        <v>115</v>
      </c>
      <c r="J55" s="11" t="s">
        <v>19</v>
      </c>
      <c r="K55" s="11" t="s">
        <v>96</v>
      </c>
      <c r="L55" s="10"/>
    </row>
    <row r="56" ht="15.6" spans="1:12">
      <c r="A56" s="8" t="s">
        <v>103</v>
      </c>
      <c r="B56" s="9">
        <v>1063</v>
      </c>
      <c r="C56" s="10">
        <v>1109</v>
      </c>
      <c r="D56" s="11" t="s">
        <v>104</v>
      </c>
      <c r="E56" s="12">
        <v>3</v>
      </c>
      <c r="F56" s="12">
        <v>8</v>
      </c>
      <c r="G56" s="12">
        <f t="shared" si="0"/>
        <v>5</v>
      </c>
      <c r="H56" s="12">
        <f t="shared" si="1"/>
        <v>0.5</v>
      </c>
      <c r="I56" s="14" t="s">
        <v>115</v>
      </c>
      <c r="J56" s="11" t="s">
        <v>19</v>
      </c>
      <c r="K56" s="11" t="s">
        <v>93</v>
      </c>
      <c r="L56" s="10"/>
    </row>
    <row r="57" ht="15.6" spans="1:12">
      <c r="A57" s="8" t="s">
        <v>103</v>
      </c>
      <c r="B57" s="9">
        <v>1065</v>
      </c>
      <c r="C57" s="10">
        <v>2499</v>
      </c>
      <c r="D57" s="11" t="s">
        <v>99</v>
      </c>
      <c r="E57" s="12">
        <v>6.2</v>
      </c>
      <c r="F57" s="12">
        <v>9.2</v>
      </c>
      <c r="G57" s="12">
        <f t="shared" si="0"/>
        <v>3</v>
      </c>
      <c r="H57" s="12">
        <f t="shared" si="1"/>
        <v>0.3</v>
      </c>
      <c r="I57" s="14" t="s">
        <v>115</v>
      </c>
      <c r="J57" s="11" t="s">
        <v>19</v>
      </c>
      <c r="K57" s="11" t="s">
        <v>90</v>
      </c>
      <c r="L57" s="10"/>
    </row>
    <row r="58" ht="15.6" spans="1:12">
      <c r="A58" s="8" t="s">
        <v>103</v>
      </c>
      <c r="B58" s="9">
        <v>1066</v>
      </c>
      <c r="C58" s="10">
        <v>2877</v>
      </c>
      <c r="D58" s="11" t="s">
        <v>97</v>
      </c>
      <c r="E58" s="12">
        <v>11.4</v>
      </c>
      <c r="F58" s="12">
        <v>16.3</v>
      </c>
      <c r="G58" s="12">
        <f t="shared" si="0"/>
        <v>4.9</v>
      </c>
      <c r="H58" s="12">
        <f t="shared" si="1"/>
        <v>0.49</v>
      </c>
      <c r="I58" s="14" t="s">
        <v>115</v>
      </c>
      <c r="J58" s="11" t="s">
        <v>19</v>
      </c>
      <c r="K58" s="11" t="s">
        <v>96</v>
      </c>
      <c r="L58" s="10"/>
    </row>
    <row r="59" ht="15.6" spans="1:12">
      <c r="A59" s="8" t="s">
        <v>103</v>
      </c>
      <c r="B59" s="9">
        <v>1067</v>
      </c>
      <c r="C59" s="10">
        <v>2877</v>
      </c>
      <c r="D59" s="11" t="s">
        <v>97</v>
      </c>
      <c r="E59" s="12">
        <v>11.4</v>
      </c>
      <c r="F59" s="12">
        <v>16.3</v>
      </c>
      <c r="G59" s="12">
        <f t="shared" si="0"/>
        <v>4.9</v>
      </c>
      <c r="H59" s="12">
        <f t="shared" si="1"/>
        <v>0.49</v>
      </c>
      <c r="I59" s="14" t="s">
        <v>115</v>
      </c>
      <c r="J59" s="11" t="s">
        <v>19</v>
      </c>
      <c r="K59" s="11" t="s">
        <v>107</v>
      </c>
      <c r="L59" s="10"/>
    </row>
    <row r="60" ht="15.6" spans="1:12">
      <c r="A60" s="8" t="s">
        <v>103</v>
      </c>
      <c r="B60" s="9">
        <v>1069</v>
      </c>
      <c r="C60" s="10">
        <v>1109</v>
      </c>
      <c r="D60" s="11" t="s">
        <v>104</v>
      </c>
      <c r="E60" s="12">
        <v>3</v>
      </c>
      <c r="F60" s="12">
        <v>8</v>
      </c>
      <c r="G60" s="12">
        <f t="shared" si="0"/>
        <v>5</v>
      </c>
      <c r="H60" s="12">
        <f t="shared" si="1"/>
        <v>0.5</v>
      </c>
      <c r="I60" s="14" t="s">
        <v>115</v>
      </c>
      <c r="J60" s="11" t="s">
        <v>19</v>
      </c>
      <c r="K60" s="11" t="s">
        <v>92</v>
      </c>
      <c r="L60" s="10"/>
    </row>
    <row r="61" ht="15.6" spans="1:12">
      <c r="A61" s="8" t="s">
        <v>103</v>
      </c>
      <c r="B61" s="9">
        <v>1072</v>
      </c>
      <c r="C61" s="10">
        <v>1109</v>
      </c>
      <c r="D61" s="11" t="s">
        <v>104</v>
      </c>
      <c r="E61" s="12">
        <v>3</v>
      </c>
      <c r="F61" s="12">
        <v>8</v>
      </c>
      <c r="G61" s="12">
        <f t="shared" si="0"/>
        <v>5</v>
      </c>
      <c r="H61" s="12">
        <f t="shared" si="1"/>
        <v>0.5</v>
      </c>
      <c r="I61" s="14" t="s">
        <v>115</v>
      </c>
      <c r="J61" s="11" t="s">
        <v>19</v>
      </c>
      <c r="K61" s="11" t="s">
        <v>96</v>
      </c>
      <c r="L61" s="10"/>
    </row>
    <row r="62" ht="15.6" spans="1:12">
      <c r="A62" s="8" t="s">
        <v>103</v>
      </c>
      <c r="B62" s="9">
        <v>1073</v>
      </c>
      <c r="C62" s="10">
        <v>6622</v>
      </c>
      <c r="D62" s="11" t="s">
        <v>116</v>
      </c>
      <c r="E62" s="12">
        <v>42</v>
      </c>
      <c r="F62" s="12">
        <v>77</v>
      </c>
      <c r="G62" s="12">
        <f t="shared" si="0"/>
        <v>35</v>
      </c>
      <c r="H62" s="12">
        <f t="shared" si="1"/>
        <v>7</v>
      </c>
      <c r="I62" s="14" t="s">
        <v>115</v>
      </c>
      <c r="J62" s="11" t="s">
        <v>19</v>
      </c>
      <c r="K62" s="11" t="s">
        <v>93</v>
      </c>
      <c r="L62" s="10"/>
    </row>
    <row r="63" ht="15.6" spans="1:12">
      <c r="A63" s="8" t="s">
        <v>103</v>
      </c>
      <c r="B63" s="9">
        <v>1074</v>
      </c>
      <c r="C63" s="10">
        <v>2877</v>
      </c>
      <c r="D63" s="11" t="s">
        <v>97</v>
      </c>
      <c r="E63" s="12">
        <v>11.4</v>
      </c>
      <c r="F63" s="12">
        <v>16.3</v>
      </c>
      <c r="G63" s="12">
        <f t="shared" si="0"/>
        <v>4.9</v>
      </c>
      <c r="H63" s="12">
        <f t="shared" si="1"/>
        <v>0.49</v>
      </c>
      <c r="I63" s="14" t="s">
        <v>115</v>
      </c>
      <c r="J63" s="11" t="s">
        <v>19</v>
      </c>
      <c r="K63" s="11" t="s">
        <v>92</v>
      </c>
      <c r="L63" s="10"/>
    </row>
    <row r="64" ht="15.6" spans="1:12">
      <c r="A64" s="8" t="s">
        <v>105</v>
      </c>
      <c r="B64" s="9">
        <v>1080</v>
      </c>
      <c r="C64" s="10">
        <v>4421</v>
      </c>
      <c r="D64" s="11" t="s">
        <v>111</v>
      </c>
      <c r="E64" s="12">
        <v>45</v>
      </c>
      <c r="F64" s="12">
        <v>87</v>
      </c>
      <c r="G64" s="12">
        <f t="shared" si="0"/>
        <v>42</v>
      </c>
      <c r="H64" s="12">
        <f t="shared" si="1"/>
        <v>8.4</v>
      </c>
      <c r="I64" s="14" t="s">
        <v>115</v>
      </c>
      <c r="J64" s="11" t="s">
        <v>19</v>
      </c>
      <c r="K64" s="11" t="s">
        <v>93</v>
      </c>
      <c r="L64" s="10"/>
    </row>
    <row r="65" ht="15.6" spans="1:12">
      <c r="A65" s="8" t="s">
        <v>105</v>
      </c>
      <c r="B65" s="9">
        <v>1081</v>
      </c>
      <c r="C65" s="10">
        <v>6119</v>
      </c>
      <c r="D65" s="11" t="s">
        <v>95</v>
      </c>
      <c r="E65" s="12">
        <v>9</v>
      </c>
      <c r="F65" s="12">
        <v>14</v>
      </c>
      <c r="G65" s="12">
        <f t="shared" si="0"/>
        <v>5</v>
      </c>
      <c r="H65" s="12">
        <f t="shared" si="1"/>
        <v>0.5</v>
      </c>
      <c r="I65" s="14" t="s">
        <v>115</v>
      </c>
      <c r="J65" s="11" t="s">
        <v>19</v>
      </c>
      <c r="K65" s="11" t="s">
        <v>107</v>
      </c>
      <c r="L65" s="10"/>
    </row>
    <row r="66" ht="15.6" spans="1:12">
      <c r="A66" s="8" t="s">
        <v>105</v>
      </c>
      <c r="B66" s="9">
        <v>1085</v>
      </c>
      <c r="C66" s="10">
        <v>9822</v>
      </c>
      <c r="D66" s="11" t="s">
        <v>88</v>
      </c>
      <c r="E66" s="12">
        <v>58.3</v>
      </c>
      <c r="F66" s="12">
        <v>98.4</v>
      </c>
      <c r="G66" s="12">
        <f t="shared" ref="G66:G129" si="2">F66-E66</f>
        <v>40.1</v>
      </c>
      <c r="H66" s="12">
        <f t="shared" ref="H66:H129" si="3">IF(F66&gt;50,G66*0.2,G66*0.1)</f>
        <v>8.02</v>
      </c>
      <c r="I66" s="14" t="s">
        <v>115</v>
      </c>
      <c r="J66" s="11" t="s">
        <v>19</v>
      </c>
      <c r="K66" s="11" t="s">
        <v>96</v>
      </c>
      <c r="L66" s="10"/>
    </row>
    <row r="67" ht="15.6" spans="1:12">
      <c r="A67" s="8" t="s">
        <v>105</v>
      </c>
      <c r="B67" s="9">
        <v>1089</v>
      </c>
      <c r="C67" s="10">
        <v>6119</v>
      </c>
      <c r="D67" s="11" t="s">
        <v>95</v>
      </c>
      <c r="E67" s="12">
        <v>9</v>
      </c>
      <c r="F67" s="12">
        <v>14</v>
      </c>
      <c r="G67" s="12">
        <f t="shared" si="2"/>
        <v>5</v>
      </c>
      <c r="H67" s="12">
        <f t="shared" si="3"/>
        <v>0.5</v>
      </c>
      <c r="I67" s="14" t="s">
        <v>115</v>
      </c>
      <c r="J67" s="11" t="s">
        <v>19</v>
      </c>
      <c r="K67" s="11" t="s">
        <v>96</v>
      </c>
      <c r="L67" s="10"/>
    </row>
    <row r="68" ht="15.6" spans="1:12">
      <c r="A68" s="8" t="s">
        <v>105</v>
      </c>
      <c r="B68" s="9">
        <v>1092</v>
      </c>
      <c r="C68" s="10">
        <v>2877</v>
      </c>
      <c r="D68" s="11" t="s">
        <v>97</v>
      </c>
      <c r="E68" s="12">
        <v>11.4</v>
      </c>
      <c r="F68" s="12">
        <v>16.3</v>
      </c>
      <c r="G68" s="12">
        <f t="shared" si="2"/>
        <v>4.9</v>
      </c>
      <c r="H68" s="12">
        <f t="shared" si="3"/>
        <v>0.49</v>
      </c>
      <c r="I68" s="14" t="s">
        <v>115</v>
      </c>
      <c r="J68" s="11" t="s">
        <v>19</v>
      </c>
      <c r="K68" s="11" t="s">
        <v>93</v>
      </c>
      <c r="L68" s="10"/>
    </row>
    <row r="69" ht="15.6" spans="1:12">
      <c r="A69" s="8" t="s">
        <v>105</v>
      </c>
      <c r="B69" s="9">
        <v>1094</v>
      </c>
      <c r="C69" s="10">
        <v>6119</v>
      </c>
      <c r="D69" s="11" t="s">
        <v>95</v>
      </c>
      <c r="E69" s="12">
        <v>9</v>
      </c>
      <c r="F69" s="12">
        <v>14</v>
      </c>
      <c r="G69" s="12">
        <f t="shared" si="2"/>
        <v>5</v>
      </c>
      <c r="H69" s="12">
        <f t="shared" si="3"/>
        <v>0.5</v>
      </c>
      <c r="I69" s="14" t="s">
        <v>115</v>
      </c>
      <c r="J69" s="11" t="s">
        <v>19</v>
      </c>
      <c r="K69" s="11" t="s">
        <v>93</v>
      </c>
      <c r="L69" s="10"/>
    </row>
    <row r="70" ht="15.6" spans="1:12">
      <c r="A70" s="8" t="s">
        <v>105</v>
      </c>
      <c r="B70" s="9">
        <v>1096</v>
      </c>
      <c r="C70" s="10">
        <v>6119</v>
      </c>
      <c r="D70" s="11" t="s">
        <v>95</v>
      </c>
      <c r="E70" s="12">
        <v>9</v>
      </c>
      <c r="F70" s="12">
        <v>14</v>
      </c>
      <c r="G70" s="12">
        <f t="shared" si="2"/>
        <v>5</v>
      </c>
      <c r="H70" s="12">
        <f t="shared" si="3"/>
        <v>0.5</v>
      </c>
      <c r="I70" s="14" t="s">
        <v>115</v>
      </c>
      <c r="J70" s="11" t="s">
        <v>19</v>
      </c>
      <c r="K70" s="11" t="s">
        <v>92</v>
      </c>
      <c r="L70" s="10"/>
    </row>
    <row r="71" ht="15.6" spans="1:12">
      <c r="A71" s="8" t="s">
        <v>106</v>
      </c>
      <c r="B71" s="9">
        <v>1099</v>
      </c>
      <c r="C71" s="10">
        <v>2877</v>
      </c>
      <c r="D71" s="11" t="s">
        <v>97</v>
      </c>
      <c r="E71" s="12">
        <v>11.4</v>
      </c>
      <c r="F71" s="12">
        <v>16.3</v>
      </c>
      <c r="G71" s="12">
        <f t="shared" si="2"/>
        <v>4.9</v>
      </c>
      <c r="H71" s="12">
        <f t="shared" si="3"/>
        <v>0.49</v>
      </c>
      <c r="I71" s="14" t="s">
        <v>115</v>
      </c>
      <c r="J71" s="11" t="s">
        <v>19</v>
      </c>
      <c r="K71" s="11" t="s">
        <v>93</v>
      </c>
      <c r="L71" s="10"/>
    </row>
    <row r="72" ht="15.6" spans="1:12">
      <c r="A72" s="8" t="s">
        <v>106</v>
      </c>
      <c r="B72" s="9">
        <v>1101</v>
      </c>
      <c r="C72" s="10">
        <v>2499</v>
      </c>
      <c r="D72" s="11" t="s">
        <v>99</v>
      </c>
      <c r="E72" s="12">
        <v>6.2</v>
      </c>
      <c r="F72" s="12">
        <v>9.2</v>
      </c>
      <c r="G72" s="12">
        <f t="shared" si="2"/>
        <v>3</v>
      </c>
      <c r="H72" s="12">
        <f t="shared" si="3"/>
        <v>0.3</v>
      </c>
      <c r="I72" s="14" t="s">
        <v>115</v>
      </c>
      <c r="J72" s="11" t="s">
        <v>19</v>
      </c>
      <c r="K72" s="11" t="s">
        <v>93</v>
      </c>
      <c r="L72" s="10"/>
    </row>
    <row r="73" ht="15.6" spans="1:12">
      <c r="A73" s="8" t="s">
        <v>106</v>
      </c>
      <c r="B73" s="9">
        <v>1104</v>
      </c>
      <c r="C73" s="10">
        <v>2877</v>
      </c>
      <c r="D73" s="11" t="s">
        <v>97</v>
      </c>
      <c r="E73" s="12">
        <v>11.4</v>
      </c>
      <c r="F73" s="12">
        <v>16.3</v>
      </c>
      <c r="G73" s="12">
        <f t="shared" si="2"/>
        <v>4.9</v>
      </c>
      <c r="H73" s="12">
        <f t="shared" si="3"/>
        <v>0.49</v>
      </c>
      <c r="I73" s="14" t="s">
        <v>115</v>
      </c>
      <c r="J73" s="11" t="s">
        <v>19</v>
      </c>
      <c r="K73" s="11" t="s">
        <v>96</v>
      </c>
      <c r="L73" s="10"/>
    </row>
    <row r="74" ht="15.6" spans="1:12">
      <c r="A74" s="8" t="s">
        <v>106</v>
      </c>
      <c r="B74" s="9">
        <v>1108</v>
      </c>
      <c r="C74" s="10">
        <v>9822</v>
      </c>
      <c r="D74" s="11" t="s">
        <v>88</v>
      </c>
      <c r="E74" s="12">
        <v>58.3</v>
      </c>
      <c r="F74" s="12">
        <v>98.4</v>
      </c>
      <c r="G74" s="12">
        <f t="shared" si="2"/>
        <v>40.1</v>
      </c>
      <c r="H74" s="12">
        <f t="shared" si="3"/>
        <v>8.02</v>
      </c>
      <c r="I74" s="14" t="s">
        <v>115</v>
      </c>
      <c r="J74" s="11" t="s">
        <v>19</v>
      </c>
      <c r="K74" s="11" t="s">
        <v>96</v>
      </c>
      <c r="L74" s="10"/>
    </row>
    <row r="75" ht="15.6" spans="1:12">
      <c r="A75" s="8" t="s">
        <v>106</v>
      </c>
      <c r="B75" s="9">
        <v>1112</v>
      </c>
      <c r="C75" s="10">
        <v>6622</v>
      </c>
      <c r="D75" s="11" t="s">
        <v>116</v>
      </c>
      <c r="E75" s="12">
        <v>42</v>
      </c>
      <c r="F75" s="12">
        <v>77</v>
      </c>
      <c r="G75" s="12">
        <f t="shared" si="2"/>
        <v>35</v>
      </c>
      <c r="H75" s="12">
        <f t="shared" si="3"/>
        <v>7</v>
      </c>
      <c r="I75" s="14" t="s">
        <v>115</v>
      </c>
      <c r="J75" s="11" t="s">
        <v>19</v>
      </c>
      <c r="K75" s="11" t="s">
        <v>92</v>
      </c>
      <c r="L75" s="10"/>
    </row>
    <row r="76" ht="15.6" spans="1:12">
      <c r="A76" s="8" t="s">
        <v>106</v>
      </c>
      <c r="B76" s="9">
        <v>1116</v>
      </c>
      <c r="C76" s="10">
        <v>6622</v>
      </c>
      <c r="D76" s="11" t="s">
        <v>116</v>
      </c>
      <c r="E76" s="12">
        <v>42</v>
      </c>
      <c r="F76" s="12">
        <v>77</v>
      </c>
      <c r="G76" s="12">
        <f t="shared" si="2"/>
        <v>35</v>
      </c>
      <c r="H76" s="12">
        <f t="shared" si="3"/>
        <v>7</v>
      </c>
      <c r="I76" s="14" t="s">
        <v>115</v>
      </c>
      <c r="J76" s="11" t="s">
        <v>19</v>
      </c>
      <c r="K76" s="11" t="s">
        <v>96</v>
      </c>
      <c r="L76" s="10"/>
    </row>
    <row r="77" ht="15.6" spans="1:12">
      <c r="A77" s="8" t="s">
        <v>106</v>
      </c>
      <c r="B77" s="9">
        <v>1120</v>
      </c>
      <c r="C77" s="10">
        <v>2242</v>
      </c>
      <c r="D77" s="11" t="s">
        <v>102</v>
      </c>
      <c r="E77" s="12">
        <v>60</v>
      </c>
      <c r="F77" s="12">
        <v>124</v>
      </c>
      <c r="G77" s="12">
        <f t="shared" si="2"/>
        <v>64</v>
      </c>
      <c r="H77" s="12">
        <f t="shared" si="3"/>
        <v>12.8</v>
      </c>
      <c r="I77" s="14" t="s">
        <v>115</v>
      </c>
      <c r="J77" s="11" t="s">
        <v>19</v>
      </c>
      <c r="K77" s="11" t="s">
        <v>93</v>
      </c>
      <c r="L77" s="10"/>
    </row>
    <row r="78" ht="15.6" spans="1:12">
      <c r="A78" s="8" t="s">
        <v>106</v>
      </c>
      <c r="B78" s="9">
        <v>1121</v>
      </c>
      <c r="C78" s="10">
        <v>4421</v>
      </c>
      <c r="D78" s="11" t="s">
        <v>111</v>
      </c>
      <c r="E78" s="12">
        <v>45</v>
      </c>
      <c r="F78" s="12">
        <v>87</v>
      </c>
      <c r="G78" s="12">
        <f t="shared" si="2"/>
        <v>42</v>
      </c>
      <c r="H78" s="12">
        <f t="shared" si="3"/>
        <v>8.4</v>
      </c>
      <c r="I78" s="14" t="s">
        <v>115</v>
      </c>
      <c r="J78" s="11" t="s">
        <v>19</v>
      </c>
      <c r="K78" s="11" t="s">
        <v>96</v>
      </c>
      <c r="L78" s="10"/>
    </row>
    <row r="79" ht="15.6" spans="1:12">
      <c r="A79" s="8" t="s">
        <v>106</v>
      </c>
      <c r="B79" s="9">
        <v>1122</v>
      </c>
      <c r="C79" s="10">
        <v>8722</v>
      </c>
      <c r="D79" s="11" t="s">
        <v>91</v>
      </c>
      <c r="E79" s="12">
        <v>344</v>
      </c>
      <c r="F79" s="12">
        <v>502</v>
      </c>
      <c r="G79" s="12">
        <f t="shared" si="2"/>
        <v>158</v>
      </c>
      <c r="H79" s="12">
        <f t="shared" si="3"/>
        <v>31.6</v>
      </c>
      <c r="I79" s="14" t="s">
        <v>115</v>
      </c>
      <c r="J79" s="11" t="s">
        <v>19</v>
      </c>
      <c r="K79" s="11" t="s">
        <v>92</v>
      </c>
      <c r="L79" s="10"/>
    </row>
    <row r="80" ht="15.6" spans="1:12">
      <c r="A80" s="8" t="s">
        <v>106</v>
      </c>
      <c r="B80" s="9">
        <v>1123</v>
      </c>
      <c r="C80" s="10">
        <v>9822</v>
      </c>
      <c r="D80" s="11" t="s">
        <v>88</v>
      </c>
      <c r="E80" s="12">
        <v>58.3</v>
      </c>
      <c r="F80" s="12">
        <v>98.4</v>
      </c>
      <c r="G80" s="12">
        <f t="shared" si="2"/>
        <v>40.1</v>
      </c>
      <c r="H80" s="12">
        <f t="shared" si="3"/>
        <v>8.02</v>
      </c>
      <c r="I80" s="14" t="s">
        <v>115</v>
      </c>
      <c r="J80" s="11" t="s">
        <v>19</v>
      </c>
      <c r="K80" s="11" t="s">
        <v>96</v>
      </c>
      <c r="L80" s="10"/>
    </row>
    <row r="81" ht="15.6" spans="1:12">
      <c r="A81" s="8" t="s">
        <v>106</v>
      </c>
      <c r="B81" s="9">
        <v>1124</v>
      </c>
      <c r="C81" s="10">
        <v>4421</v>
      </c>
      <c r="D81" s="11" t="s">
        <v>111</v>
      </c>
      <c r="E81" s="12">
        <v>45</v>
      </c>
      <c r="F81" s="12">
        <v>87</v>
      </c>
      <c r="G81" s="12">
        <f t="shared" si="2"/>
        <v>42</v>
      </c>
      <c r="H81" s="12">
        <f t="shared" si="3"/>
        <v>8.4</v>
      </c>
      <c r="I81" s="14" t="s">
        <v>115</v>
      </c>
      <c r="J81" s="11" t="s">
        <v>19</v>
      </c>
      <c r="K81" s="11" t="s">
        <v>92</v>
      </c>
      <c r="L81" s="10"/>
    </row>
    <row r="82" ht="15.6" spans="1:12">
      <c r="A82" s="8" t="s">
        <v>108</v>
      </c>
      <c r="B82" s="9">
        <v>1125</v>
      </c>
      <c r="C82" s="10">
        <v>2242</v>
      </c>
      <c r="D82" s="11" t="s">
        <v>102</v>
      </c>
      <c r="E82" s="12">
        <v>60</v>
      </c>
      <c r="F82" s="12">
        <v>124</v>
      </c>
      <c r="G82" s="12">
        <f t="shared" si="2"/>
        <v>64</v>
      </c>
      <c r="H82" s="12">
        <f t="shared" si="3"/>
        <v>12.8</v>
      </c>
      <c r="I82" s="14" t="s">
        <v>115</v>
      </c>
      <c r="J82" s="11" t="s">
        <v>19</v>
      </c>
      <c r="K82" s="11" t="s">
        <v>93</v>
      </c>
      <c r="L82" s="10"/>
    </row>
    <row r="83" ht="15.6" spans="1:12">
      <c r="A83" s="8" t="s">
        <v>108</v>
      </c>
      <c r="B83" s="9">
        <v>1126</v>
      </c>
      <c r="C83" s="10">
        <v>9212</v>
      </c>
      <c r="D83" s="11" t="s">
        <v>113</v>
      </c>
      <c r="E83" s="12">
        <v>4</v>
      </c>
      <c r="F83" s="12">
        <v>7</v>
      </c>
      <c r="G83" s="12">
        <f t="shared" si="2"/>
        <v>3</v>
      </c>
      <c r="H83" s="12">
        <f t="shared" si="3"/>
        <v>0.3</v>
      </c>
      <c r="I83" s="14" t="s">
        <v>115</v>
      </c>
      <c r="J83" s="11" t="s">
        <v>19</v>
      </c>
      <c r="K83" s="11" t="s">
        <v>90</v>
      </c>
      <c r="L83" s="10"/>
    </row>
    <row r="84" ht="15.6" spans="1:12">
      <c r="A84" s="8" t="s">
        <v>108</v>
      </c>
      <c r="B84" s="9">
        <v>1134</v>
      </c>
      <c r="C84" s="10">
        <v>9822</v>
      </c>
      <c r="D84" s="11" t="s">
        <v>88</v>
      </c>
      <c r="E84" s="12">
        <v>58.3</v>
      </c>
      <c r="F84" s="12">
        <v>98.4</v>
      </c>
      <c r="G84" s="12">
        <f t="shared" si="2"/>
        <v>40.1</v>
      </c>
      <c r="H84" s="12">
        <f t="shared" si="3"/>
        <v>8.02</v>
      </c>
      <c r="I84" s="14" t="s">
        <v>115</v>
      </c>
      <c r="J84" s="11" t="s">
        <v>19</v>
      </c>
      <c r="K84" s="11" t="s">
        <v>92</v>
      </c>
      <c r="L84" s="10"/>
    </row>
    <row r="85" ht="15.6" spans="1:12">
      <c r="A85" s="8" t="s">
        <v>108</v>
      </c>
      <c r="B85" s="9">
        <v>1136</v>
      </c>
      <c r="C85" s="10">
        <v>2242</v>
      </c>
      <c r="D85" s="11" t="s">
        <v>102</v>
      </c>
      <c r="E85" s="12">
        <v>60</v>
      </c>
      <c r="F85" s="12">
        <v>124</v>
      </c>
      <c r="G85" s="12">
        <f t="shared" si="2"/>
        <v>64</v>
      </c>
      <c r="H85" s="12">
        <f t="shared" si="3"/>
        <v>12.8</v>
      </c>
      <c r="I85" s="14" t="s">
        <v>115</v>
      </c>
      <c r="J85" s="11" t="s">
        <v>19</v>
      </c>
      <c r="K85" s="11" t="s">
        <v>90</v>
      </c>
      <c r="L85" s="10"/>
    </row>
    <row r="86" ht="15.6" spans="1:12">
      <c r="A86" s="8" t="s">
        <v>108</v>
      </c>
      <c r="B86" s="9">
        <v>1139</v>
      </c>
      <c r="C86" s="10">
        <v>4421</v>
      </c>
      <c r="D86" s="11" t="s">
        <v>111</v>
      </c>
      <c r="E86" s="12">
        <v>45</v>
      </c>
      <c r="F86" s="12">
        <v>87</v>
      </c>
      <c r="G86" s="12">
        <f t="shared" si="2"/>
        <v>42</v>
      </c>
      <c r="H86" s="12">
        <f t="shared" si="3"/>
        <v>8.4</v>
      </c>
      <c r="I86" s="14" t="s">
        <v>115</v>
      </c>
      <c r="J86" s="11" t="s">
        <v>19</v>
      </c>
      <c r="K86" s="11" t="s">
        <v>93</v>
      </c>
      <c r="L86" s="10"/>
    </row>
    <row r="87" ht="15.6" spans="1:12">
      <c r="A87" s="8" t="s">
        <v>109</v>
      </c>
      <c r="B87" s="9">
        <v>1148</v>
      </c>
      <c r="C87" s="10">
        <v>9212</v>
      </c>
      <c r="D87" s="11" t="s">
        <v>113</v>
      </c>
      <c r="E87" s="12">
        <v>4</v>
      </c>
      <c r="F87" s="12">
        <v>7</v>
      </c>
      <c r="G87" s="12">
        <f t="shared" si="2"/>
        <v>3</v>
      </c>
      <c r="H87" s="12">
        <f t="shared" si="3"/>
        <v>0.3</v>
      </c>
      <c r="I87" s="14" t="s">
        <v>115</v>
      </c>
      <c r="J87" s="11" t="s">
        <v>19</v>
      </c>
      <c r="K87" s="11" t="s">
        <v>92</v>
      </c>
      <c r="L87" s="10"/>
    </row>
    <row r="88" ht="15.6" spans="1:12">
      <c r="A88" s="8" t="s">
        <v>110</v>
      </c>
      <c r="B88" s="9">
        <v>1150</v>
      </c>
      <c r="C88" s="10">
        <v>2242</v>
      </c>
      <c r="D88" s="11" t="s">
        <v>102</v>
      </c>
      <c r="E88" s="12">
        <v>60</v>
      </c>
      <c r="F88" s="12">
        <v>124</v>
      </c>
      <c r="G88" s="12">
        <f t="shared" si="2"/>
        <v>64</v>
      </c>
      <c r="H88" s="12">
        <f t="shared" si="3"/>
        <v>12.8</v>
      </c>
      <c r="I88" s="14" t="s">
        <v>115</v>
      </c>
      <c r="J88" s="11" t="s">
        <v>19</v>
      </c>
      <c r="K88" s="11" t="s">
        <v>107</v>
      </c>
      <c r="L88" s="10"/>
    </row>
    <row r="89" ht="15.6" spans="1:12">
      <c r="A89" s="8" t="s">
        <v>110</v>
      </c>
      <c r="B89" s="9">
        <v>1153</v>
      </c>
      <c r="C89" s="10">
        <v>8722</v>
      </c>
      <c r="D89" s="11" t="s">
        <v>91</v>
      </c>
      <c r="E89" s="12">
        <v>344</v>
      </c>
      <c r="F89" s="12">
        <v>502</v>
      </c>
      <c r="G89" s="12">
        <f t="shared" si="2"/>
        <v>158</v>
      </c>
      <c r="H89" s="12">
        <f t="shared" si="3"/>
        <v>31.6</v>
      </c>
      <c r="I89" s="14" t="s">
        <v>115</v>
      </c>
      <c r="J89" s="11" t="s">
        <v>19</v>
      </c>
      <c r="K89" s="11" t="s">
        <v>92</v>
      </c>
      <c r="L89" s="10"/>
    </row>
    <row r="90" ht="15.6" spans="1:12">
      <c r="A90" s="8" t="s">
        <v>110</v>
      </c>
      <c r="B90" s="9">
        <v>1155</v>
      </c>
      <c r="C90" s="10">
        <v>4421</v>
      </c>
      <c r="D90" s="11" t="s">
        <v>111</v>
      </c>
      <c r="E90" s="12">
        <v>45</v>
      </c>
      <c r="F90" s="12">
        <v>87</v>
      </c>
      <c r="G90" s="12">
        <f t="shared" si="2"/>
        <v>42</v>
      </c>
      <c r="H90" s="12">
        <f t="shared" si="3"/>
        <v>8.4</v>
      </c>
      <c r="I90" s="14" t="s">
        <v>115</v>
      </c>
      <c r="J90" s="11" t="s">
        <v>19</v>
      </c>
      <c r="K90" s="11" t="s">
        <v>92</v>
      </c>
      <c r="L90" s="10"/>
    </row>
    <row r="91" ht="15.6" spans="1:12">
      <c r="A91" s="8" t="s">
        <v>110</v>
      </c>
      <c r="B91" s="9">
        <v>1156</v>
      </c>
      <c r="C91" s="10">
        <v>2242</v>
      </c>
      <c r="D91" s="11" t="s">
        <v>102</v>
      </c>
      <c r="E91" s="12">
        <v>60</v>
      </c>
      <c r="F91" s="12">
        <v>124</v>
      </c>
      <c r="G91" s="12">
        <f t="shared" si="2"/>
        <v>64</v>
      </c>
      <c r="H91" s="12">
        <f t="shared" si="3"/>
        <v>12.8</v>
      </c>
      <c r="I91" s="14" t="s">
        <v>115</v>
      </c>
      <c r="J91" s="11" t="s">
        <v>19</v>
      </c>
      <c r="K91" s="11" t="s">
        <v>93</v>
      </c>
      <c r="L91" s="10"/>
    </row>
    <row r="92" ht="15.6" spans="1:12">
      <c r="A92" s="8" t="s">
        <v>110</v>
      </c>
      <c r="B92" s="9">
        <v>1157</v>
      </c>
      <c r="C92" s="10">
        <v>9212</v>
      </c>
      <c r="D92" s="11" t="s">
        <v>113</v>
      </c>
      <c r="E92" s="12">
        <v>4</v>
      </c>
      <c r="F92" s="12">
        <v>7</v>
      </c>
      <c r="G92" s="12">
        <f t="shared" si="2"/>
        <v>3</v>
      </c>
      <c r="H92" s="12">
        <f t="shared" si="3"/>
        <v>0.3</v>
      </c>
      <c r="I92" s="14" t="s">
        <v>115</v>
      </c>
      <c r="J92" s="11" t="s">
        <v>19</v>
      </c>
      <c r="K92" s="11" t="s">
        <v>90</v>
      </c>
      <c r="L92" s="10"/>
    </row>
    <row r="93" ht="15.6" spans="1:12">
      <c r="A93" s="8" t="s">
        <v>112</v>
      </c>
      <c r="B93" s="9">
        <v>1159</v>
      </c>
      <c r="C93" s="10">
        <v>6622</v>
      </c>
      <c r="D93" s="11" t="s">
        <v>116</v>
      </c>
      <c r="E93" s="12">
        <v>42</v>
      </c>
      <c r="F93" s="12">
        <v>77</v>
      </c>
      <c r="G93" s="12">
        <f t="shared" si="2"/>
        <v>35</v>
      </c>
      <c r="H93" s="12">
        <f t="shared" si="3"/>
        <v>7</v>
      </c>
      <c r="I93" s="14" t="s">
        <v>115</v>
      </c>
      <c r="J93" s="11" t="s">
        <v>19</v>
      </c>
      <c r="K93" s="11" t="s">
        <v>93</v>
      </c>
      <c r="L93" s="10"/>
    </row>
    <row r="94" ht="15.6" spans="1:12">
      <c r="A94" s="8" t="s">
        <v>112</v>
      </c>
      <c r="B94" s="9">
        <v>1163</v>
      </c>
      <c r="C94" s="10">
        <v>9212</v>
      </c>
      <c r="D94" s="11" t="s">
        <v>113</v>
      </c>
      <c r="E94" s="12">
        <v>4</v>
      </c>
      <c r="F94" s="12">
        <v>7</v>
      </c>
      <c r="G94" s="12">
        <f t="shared" si="2"/>
        <v>3</v>
      </c>
      <c r="H94" s="12">
        <f t="shared" si="3"/>
        <v>0.3</v>
      </c>
      <c r="I94" s="14" t="s">
        <v>115</v>
      </c>
      <c r="J94" s="11" t="s">
        <v>19</v>
      </c>
      <c r="K94" s="11" t="s">
        <v>93</v>
      </c>
      <c r="L94" s="10"/>
    </row>
    <row r="95" ht="15.6" spans="1:12">
      <c r="A95" s="8" t="s">
        <v>112</v>
      </c>
      <c r="B95" s="9">
        <v>1164</v>
      </c>
      <c r="C95" s="10">
        <v>9822</v>
      </c>
      <c r="D95" s="11" t="s">
        <v>88</v>
      </c>
      <c r="E95" s="12">
        <v>58.3</v>
      </c>
      <c r="F95" s="12">
        <v>98.4</v>
      </c>
      <c r="G95" s="12">
        <f t="shared" si="2"/>
        <v>40.1</v>
      </c>
      <c r="H95" s="12">
        <f t="shared" si="3"/>
        <v>8.02</v>
      </c>
      <c r="I95" s="14" t="s">
        <v>115</v>
      </c>
      <c r="J95" s="11" t="s">
        <v>19</v>
      </c>
      <c r="K95" s="11" t="s">
        <v>92</v>
      </c>
      <c r="L95" s="10"/>
    </row>
    <row r="96" ht="15.6" spans="1:12">
      <c r="A96" s="8" t="s">
        <v>112</v>
      </c>
      <c r="B96" s="9">
        <v>1165</v>
      </c>
      <c r="C96" s="10">
        <v>9822</v>
      </c>
      <c r="D96" s="11" t="s">
        <v>88</v>
      </c>
      <c r="E96" s="12">
        <v>58.3</v>
      </c>
      <c r="F96" s="12">
        <v>98.4</v>
      </c>
      <c r="G96" s="12">
        <f t="shared" si="2"/>
        <v>40.1</v>
      </c>
      <c r="H96" s="12">
        <f t="shared" si="3"/>
        <v>8.02</v>
      </c>
      <c r="I96" s="14" t="s">
        <v>115</v>
      </c>
      <c r="J96" s="11" t="s">
        <v>19</v>
      </c>
      <c r="K96" s="11" t="s">
        <v>92</v>
      </c>
      <c r="L96" s="10"/>
    </row>
    <row r="97" ht="15.6" spans="1:12">
      <c r="A97" s="8" t="s">
        <v>112</v>
      </c>
      <c r="B97" s="9">
        <v>1166</v>
      </c>
      <c r="C97" s="10">
        <v>8722</v>
      </c>
      <c r="D97" s="11" t="s">
        <v>91</v>
      </c>
      <c r="E97" s="12">
        <v>344</v>
      </c>
      <c r="F97" s="12">
        <v>502</v>
      </c>
      <c r="G97" s="12">
        <f t="shared" si="2"/>
        <v>158</v>
      </c>
      <c r="H97" s="12">
        <f t="shared" si="3"/>
        <v>31.6</v>
      </c>
      <c r="I97" s="14" t="s">
        <v>115</v>
      </c>
      <c r="J97" s="11" t="s">
        <v>19</v>
      </c>
      <c r="K97" s="11" t="s">
        <v>96</v>
      </c>
      <c r="L97" s="10"/>
    </row>
    <row r="98" ht="15.6" spans="1:12">
      <c r="A98" s="8" t="s">
        <v>114</v>
      </c>
      <c r="B98" s="9">
        <v>1167</v>
      </c>
      <c r="C98" s="10">
        <v>2242</v>
      </c>
      <c r="D98" s="11" t="s">
        <v>102</v>
      </c>
      <c r="E98" s="12">
        <v>60</v>
      </c>
      <c r="F98" s="12">
        <v>124</v>
      </c>
      <c r="G98" s="12">
        <f t="shared" si="2"/>
        <v>64</v>
      </c>
      <c r="H98" s="12">
        <f t="shared" si="3"/>
        <v>12.8</v>
      </c>
      <c r="I98" s="14" t="s">
        <v>115</v>
      </c>
      <c r="J98" s="11" t="s">
        <v>19</v>
      </c>
      <c r="K98" s="11" t="s">
        <v>90</v>
      </c>
      <c r="L98" s="10"/>
    </row>
    <row r="99" ht="15.6" spans="1:12">
      <c r="A99" s="8" t="s">
        <v>114</v>
      </c>
      <c r="B99" s="9">
        <v>1168</v>
      </c>
      <c r="C99" s="10">
        <v>9822</v>
      </c>
      <c r="D99" s="11" t="s">
        <v>88</v>
      </c>
      <c r="E99" s="12">
        <v>58.3</v>
      </c>
      <c r="F99" s="12">
        <v>98.4</v>
      </c>
      <c r="G99" s="12">
        <f t="shared" si="2"/>
        <v>40.1</v>
      </c>
      <c r="H99" s="12">
        <f t="shared" si="3"/>
        <v>8.02</v>
      </c>
      <c r="I99" s="14" t="s">
        <v>115</v>
      </c>
      <c r="J99" s="11" t="s">
        <v>19</v>
      </c>
      <c r="K99" s="11" t="s">
        <v>93</v>
      </c>
      <c r="L99" s="10"/>
    </row>
    <row r="100" ht="15.6" spans="1:12">
      <c r="A100" s="8" t="s">
        <v>114</v>
      </c>
      <c r="B100" s="9">
        <v>1169</v>
      </c>
      <c r="C100" s="10">
        <v>8722</v>
      </c>
      <c r="D100" s="11" t="s">
        <v>91</v>
      </c>
      <c r="E100" s="12">
        <v>344</v>
      </c>
      <c r="F100" s="12">
        <v>502</v>
      </c>
      <c r="G100" s="12">
        <f t="shared" si="2"/>
        <v>158</v>
      </c>
      <c r="H100" s="12">
        <f t="shared" si="3"/>
        <v>31.6</v>
      </c>
      <c r="I100" s="14" t="s">
        <v>115</v>
      </c>
      <c r="J100" s="11" t="s">
        <v>19</v>
      </c>
      <c r="K100" s="11" t="s">
        <v>107</v>
      </c>
      <c r="L100" s="10"/>
    </row>
    <row r="101" ht="15.6" spans="1:12">
      <c r="A101" s="8" t="s">
        <v>87</v>
      </c>
      <c r="B101" s="9">
        <v>1007</v>
      </c>
      <c r="C101" s="10">
        <v>1109</v>
      </c>
      <c r="D101" s="11" t="s">
        <v>104</v>
      </c>
      <c r="E101" s="12">
        <v>3</v>
      </c>
      <c r="F101" s="12">
        <v>8</v>
      </c>
      <c r="G101" s="12">
        <f t="shared" si="2"/>
        <v>5</v>
      </c>
      <c r="H101" s="12">
        <f t="shared" si="3"/>
        <v>0.5</v>
      </c>
      <c r="I101" s="14" t="s">
        <v>117</v>
      </c>
      <c r="J101" s="11" t="s">
        <v>76</v>
      </c>
      <c r="K101" s="11" t="s">
        <v>90</v>
      </c>
      <c r="L101" s="10"/>
    </row>
    <row r="102" ht="15.6" spans="1:12">
      <c r="A102" s="8" t="s">
        <v>87</v>
      </c>
      <c r="B102" s="9">
        <v>1013</v>
      </c>
      <c r="C102" s="10">
        <v>9212</v>
      </c>
      <c r="D102" s="11" t="s">
        <v>113</v>
      </c>
      <c r="E102" s="12">
        <v>4</v>
      </c>
      <c r="F102" s="12">
        <v>7</v>
      </c>
      <c r="G102" s="12">
        <f t="shared" si="2"/>
        <v>3</v>
      </c>
      <c r="H102" s="12">
        <f t="shared" si="3"/>
        <v>0.3</v>
      </c>
      <c r="I102" s="14" t="s">
        <v>117</v>
      </c>
      <c r="J102" s="11" t="s">
        <v>76</v>
      </c>
      <c r="K102" s="11" t="s">
        <v>101</v>
      </c>
      <c r="L102" s="10"/>
    </row>
    <row r="103" ht="15.6" spans="1:12">
      <c r="A103" s="8" t="s">
        <v>87</v>
      </c>
      <c r="B103" s="9">
        <v>1015</v>
      </c>
      <c r="C103" s="10">
        <v>2877</v>
      </c>
      <c r="D103" s="11" t="s">
        <v>97</v>
      </c>
      <c r="E103" s="12">
        <v>11.4</v>
      </c>
      <c r="F103" s="12">
        <v>16.3</v>
      </c>
      <c r="G103" s="12">
        <f t="shared" si="2"/>
        <v>4.9</v>
      </c>
      <c r="H103" s="12">
        <f t="shared" si="3"/>
        <v>0.49</v>
      </c>
      <c r="I103" s="14" t="s">
        <v>117</v>
      </c>
      <c r="J103" s="11" t="s">
        <v>76</v>
      </c>
      <c r="K103" s="11" t="s">
        <v>92</v>
      </c>
      <c r="L103" s="10"/>
    </row>
    <row r="104" ht="15.6" spans="1:12">
      <c r="A104" s="8" t="s">
        <v>94</v>
      </c>
      <c r="B104" s="9">
        <v>1023</v>
      </c>
      <c r="C104" s="10">
        <v>1109</v>
      </c>
      <c r="D104" s="11" t="s">
        <v>104</v>
      </c>
      <c r="E104" s="12">
        <v>3</v>
      </c>
      <c r="F104" s="12">
        <v>8</v>
      </c>
      <c r="G104" s="12">
        <f t="shared" si="2"/>
        <v>5</v>
      </c>
      <c r="H104" s="12">
        <f t="shared" si="3"/>
        <v>0.5</v>
      </c>
      <c r="I104" s="14" t="s">
        <v>117</v>
      </c>
      <c r="J104" s="11" t="s">
        <v>76</v>
      </c>
      <c r="K104" s="11" t="s">
        <v>90</v>
      </c>
      <c r="L104" s="10"/>
    </row>
    <row r="105" ht="15.6" spans="1:12">
      <c r="A105" s="8" t="s">
        <v>94</v>
      </c>
      <c r="B105" s="9">
        <v>1025</v>
      </c>
      <c r="C105" s="10">
        <v>2877</v>
      </c>
      <c r="D105" s="11" t="s">
        <v>97</v>
      </c>
      <c r="E105" s="12">
        <v>11.4</v>
      </c>
      <c r="F105" s="12">
        <v>16.3</v>
      </c>
      <c r="G105" s="12">
        <f t="shared" si="2"/>
        <v>4.9</v>
      </c>
      <c r="H105" s="12">
        <f t="shared" si="3"/>
        <v>0.49</v>
      </c>
      <c r="I105" s="14" t="s">
        <v>117</v>
      </c>
      <c r="J105" s="11" t="s">
        <v>76</v>
      </c>
      <c r="K105" s="11" t="s">
        <v>96</v>
      </c>
      <c r="L105" s="10"/>
    </row>
    <row r="106" ht="15.6" spans="1:12">
      <c r="A106" s="8" t="s">
        <v>94</v>
      </c>
      <c r="B106" s="9">
        <v>1026</v>
      </c>
      <c r="C106" s="10">
        <v>6119</v>
      </c>
      <c r="D106" s="11" t="s">
        <v>95</v>
      </c>
      <c r="E106" s="12">
        <v>9</v>
      </c>
      <c r="F106" s="12">
        <v>14</v>
      </c>
      <c r="G106" s="12">
        <f t="shared" si="2"/>
        <v>5</v>
      </c>
      <c r="H106" s="12">
        <f t="shared" si="3"/>
        <v>0.5</v>
      </c>
      <c r="I106" s="14" t="s">
        <v>117</v>
      </c>
      <c r="J106" s="11" t="s">
        <v>76</v>
      </c>
      <c r="K106" s="11" t="s">
        <v>90</v>
      </c>
      <c r="L106" s="10"/>
    </row>
    <row r="107" ht="15.6" spans="1:12">
      <c r="A107" s="8" t="s">
        <v>98</v>
      </c>
      <c r="B107" s="9">
        <v>1035</v>
      </c>
      <c r="C107" s="10">
        <v>2499</v>
      </c>
      <c r="D107" s="11" t="s">
        <v>99</v>
      </c>
      <c r="E107" s="12">
        <v>6.2</v>
      </c>
      <c r="F107" s="12">
        <v>9.2</v>
      </c>
      <c r="G107" s="12">
        <f t="shared" si="2"/>
        <v>3</v>
      </c>
      <c r="H107" s="12">
        <f t="shared" si="3"/>
        <v>0.3</v>
      </c>
      <c r="I107" s="14" t="s">
        <v>117</v>
      </c>
      <c r="J107" s="11" t="s">
        <v>76</v>
      </c>
      <c r="K107" s="11" t="s">
        <v>93</v>
      </c>
      <c r="L107" s="10"/>
    </row>
    <row r="108" ht="15.6" spans="1:12">
      <c r="A108" s="8" t="s">
        <v>98</v>
      </c>
      <c r="B108" s="9">
        <v>1045</v>
      </c>
      <c r="C108" s="10">
        <v>8722</v>
      </c>
      <c r="D108" s="11" t="s">
        <v>91</v>
      </c>
      <c r="E108" s="12">
        <v>344</v>
      </c>
      <c r="F108" s="12">
        <v>502</v>
      </c>
      <c r="G108" s="12">
        <f t="shared" si="2"/>
        <v>158</v>
      </c>
      <c r="H108" s="12">
        <f t="shared" si="3"/>
        <v>31.6</v>
      </c>
      <c r="I108" s="14" t="s">
        <v>117</v>
      </c>
      <c r="J108" s="11" t="s">
        <v>76</v>
      </c>
      <c r="K108" s="11" t="s">
        <v>92</v>
      </c>
      <c r="L108" s="10"/>
    </row>
    <row r="109" ht="15.6" spans="1:12">
      <c r="A109" s="8" t="s">
        <v>98</v>
      </c>
      <c r="B109" s="9">
        <v>1047</v>
      </c>
      <c r="C109" s="10">
        <v>6622</v>
      </c>
      <c r="D109" s="11" t="s">
        <v>116</v>
      </c>
      <c r="E109" s="12">
        <v>42</v>
      </c>
      <c r="F109" s="12">
        <v>77</v>
      </c>
      <c r="G109" s="12">
        <f t="shared" si="2"/>
        <v>35</v>
      </c>
      <c r="H109" s="12">
        <f t="shared" si="3"/>
        <v>7</v>
      </c>
      <c r="I109" s="14" t="s">
        <v>117</v>
      </c>
      <c r="J109" s="11" t="s">
        <v>76</v>
      </c>
      <c r="K109" s="11" t="s">
        <v>92</v>
      </c>
      <c r="L109" s="10"/>
    </row>
    <row r="110" ht="15.6" spans="1:12">
      <c r="A110" s="8" t="s">
        <v>100</v>
      </c>
      <c r="B110" s="9">
        <v>1058</v>
      </c>
      <c r="C110" s="10">
        <v>6119</v>
      </c>
      <c r="D110" s="11" t="s">
        <v>95</v>
      </c>
      <c r="E110" s="12">
        <v>9</v>
      </c>
      <c r="F110" s="12">
        <v>14</v>
      </c>
      <c r="G110" s="12">
        <f t="shared" si="2"/>
        <v>5</v>
      </c>
      <c r="H110" s="12">
        <f t="shared" si="3"/>
        <v>0.5</v>
      </c>
      <c r="I110" s="14" t="s">
        <v>117</v>
      </c>
      <c r="J110" s="11" t="s">
        <v>76</v>
      </c>
      <c r="K110" s="11" t="s">
        <v>92</v>
      </c>
      <c r="L110" s="10"/>
    </row>
    <row r="111" ht="15.6" spans="1:12">
      <c r="A111" s="8" t="s">
        <v>103</v>
      </c>
      <c r="B111" s="9">
        <v>1064</v>
      </c>
      <c r="C111" s="10">
        <v>2499</v>
      </c>
      <c r="D111" s="11" t="s">
        <v>99</v>
      </c>
      <c r="E111" s="12">
        <v>6.2</v>
      </c>
      <c r="F111" s="12">
        <v>9.2</v>
      </c>
      <c r="G111" s="12">
        <f t="shared" si="2"/>
        <v>3</v>
      </c>
      <c r="H111" s="12">
        <f t="shared" si="3"/>
        <v>0.3</v>
      </c>
      <c r="I111" s="14" t="s">
        <v>117</v>
      </c>
      <c r="J111" s="11" t="s">
        <v>76</v>
      </c>
      <c r="K111" s="11" t="s">
        <v>92</v>
      </c>
      <c r="L111" s="10"/>
    </row>
    <row r="112" ht="15.6" spans="1:12">
      <c r="A112" s="8" t="s">
        <v>103</v>
      </c>
      <c r="B112" s="9">
        <v>1070</v>
      </c>
      <c r="C112" s="10">
        <v>2499</v>
      </c>
      <c r="D112" s="11" t="s">
        <v>99</v>
      </c>
      <c r="E112" s="12">
        <v>6.2</v>
      </c>
      <c r="F112" s="12">
        <v>9.2</v>
      </c>
      <c r="G112" s="12">
        <f t="shared" si="2"/>
        <v>3</v>
      </c>
      <c r="H112" s="12">
        <f t="shared" si="3"/>
        <v>0.3</v>
      </c>
      <c r="I112" s="14" t="s">
        <v>117</v>
      </c>
      <c r="J112" s="11" t="s">
        <v>76</v>
      </c>
      <c r="K112" s="11" t="s">
        <v>92</v>
      </c>
      <c r="L112" s="10"/>
    </row>
    <row r="113" ht="15.6" spans="1:12">
      <c r="A113" s="8" t="s">
        <v>103</v>
      </c>
      <c r="B113" s="9">
        <v>1075</v>
      </c>
      <c r="C113" s="10">
        <v>1109</v>
      </c>
      <c r="D113" s="11" t="s">
        <v>104</v>
      </c>
      <c r="E113" s="12">
        <v>3</v>
      </c>
      <c r="F113" s="12">
        <v>8</v>
      </c>
      <c r="G113" s="12">
        <f t="shared" si="2"/>
        <v>5</v>
      </c>
      <c r="H113" s="12">
        <f t="shared" si="3"/>
        <v>0.5</v>
      </c>
      <c r="I113" s="14" t="s">
        <v>117</v>
      </c>
      <c r="J113" s="11" t="s">
        <v>76</v>
      </c>
      <c r="K113" s="11" t="s">
        <v>93</v>
      </c>
      <c r="L113" s="10"/>
    </row>
    <row r="114" ht="15.6" spans="1:12">
      <c r="A114" s="8" t="s">
        <v>103</v>
      </c>
      <c r="B114" s="9">
        <v>1077</v>
      </c>
      <c r="C114" s="10">
        <v>9822</v>
      </c>
      <c r="D114" s="11" t="s">
        <v>88</v>
      </c>
      <c r="E114" s="12">
        <v>58.3</v>
      </c>
      <c r="F114" s="12">
        <v>98.4</v>
      </c>
      <c r="G114" s="12">
        <f t="shared" si="2"/>
        <v>40.1</v>
      </c>
      <c r="H114" s="12">
        <f t="shared" si="3"/>
        <v>8.02</v>
      </c>
      <c r="I114" s="14" t="s">
        <v>117</v>
      </c>
      <c r="J114" s="11" t="s">
        <v>76</v>
      </c>
      <c r="K114" s="11" t="s">
        <v>92</v>
      </c>
      <c r="L114" s="10"/>
    </row>
    <row r="115" ht="15.6" spans="1:12">
      <c r="A115" s="8" t="s">
        <v>105</v>
      </c>
      <c r="B115" s="9">
        <v>1086</v>
      </c>
      <c r="C115" s="10">
        <v>1109</v>
      </c>
      <c r="D115" s="11" t="s">
        <v>104</v>
      </c>
      <c r="E115" s="12">
        <v>3</v>
      </c>
      <c r="F115" s="12">
        <v>8</v>
      </c>
      <c r="G115" s="12">
        <f t="shared" si="2"/>
        <v>5</v>
      </c>
      <c r="H115" s="12">
        <f t="shared" si="3"/>
        <v>0.5</v>
      </c>
      <c r="I115" s="14" t="s">
        <v>117</v>
      </c>
      <c r="J115" s="11" t="s">
        <v>76</v>
      </c>
      <c r="K115" s="11" t="s">
        <v>92</v>
      </c>
      <c r="L115" s="10"/>
    </row>
    <row r="116" ht="15.6" spans="1:12">
      <c r="A116" s="8" t="s">
        <v>105</v>
      </c>
      <c r="B116" s="9">
        <v>1091</v>
      </c>
      <c r="C116" s="10">
        <v>2877</v>
      </c>
      <c r="D116" s="11" t="s">
        <v>97</v>
      </c>
      <c r="E116" s="12">
        <v>11.4</v>
      </c>
      <c r="F116" s="12">
        <v>16.3</v>
      </c>
      <c r="G116" s="12">
        <f t="shared" si="2"/>
        <v>4.9</v>
      </c>
      <c r="H116" s="12">
        <f t="shared" si="3"/>
        <v>0.49</v>
      </c>
      <c r="I116" s="14" t="s">
        <v>117</v>
      </c>
      <c r="J116" s="11" t="s">
        <v>76</v>
      </c>
      <c r="K116" s="11" t="s">
        <v>96</v>
      </c>
      <c r="L116" s="10"/>
    </row>
    <row r="117" ht="15.6" spans="1:12">
      <c r="A117" s="8" t="s">
        <v>105</v>
      </c>
      <c r="B117" s="9">
        <v>1095</v>
      </c>
      <c r="C117" s="10">
        <v>2499</v>
      </c>
      <c r="D117" s="11" t="s">
        <v>99</v>
      </c>
      <c r="E117" s="12">
        <v>6.2</v>
      </c>
      <c r="F117" s="12">
        <v>9.2</v>
      </c>
      <c r="G117" s="12">
        <f t="shared" si="2"/>
        <v>3</v>
      </c>
      <c r="H117" s="12">
        <f t="shared" si="3"/>
        <v>0.3</v>
      </c>
      <c r="I117" s="14" t="s">
        <v>117</v>
      </c>
      <c r="J117" s="11" t="s">
        <v>76</v>
      </c>
      <c r="K117" s="11" t="s">
        <v>92</v>
      </c>
      <c r="L117" s="10"/>
    </row>
    <row r="118" ht="15.6" spans="1:12">
      <c r="A118" s="8" t="s">
        <v>105</v>
      </c>
      <c r="B118" s="9">
        <v>1097</v>
      </c>
      <c r="C118" s="10">
        <v>9212</v>
      </c>
      <c r="D118" s="11" t="s">
        <v>113</v>
      </c>
      <c r="E118" s="12">
        <v>4</v>
      </c>
      <c r="F118" s="12">
        <v>7</v>
      </c>
      <c r="G118" s="12">
        <f t="shared" si="2"/>
        <v>3</v>
      </c>
      <c r="H118" s="12">
        <f t="shared" si="3"/>
        <v>0.3</v>
      </c>
      <c r="I118" s="14" t="s">
        <v>117</v>
      </c>
      <c r="J118" s="11" t="s">
        <v>76</v>
      </c>
      <c r="K118" s="11" t="s">
        <v>96</v>
      </c>
      <c r="L118" s="10"/>
    </row>
    <row r="119" ht="15.6" spans="1:12">
      <c r="A119" s="8" t="s">
        <v>106</v>
      </c>
      <c r="B119" s="9">
        <v>1107</v>
      </c>
      <c r="C119" s="10">
        <v>1109</v>
      </c>
      <c r="D119" s="11" t="s">
        <v>104</v>
      </c>
      <c r="E119" s="12">
        <v>3</v>
      </c>
      <c r="F119" s="12">
        <v>8</v>
      </c>
      <c r="G119" s="12">
        <f t="shared" si="2"/>
        <v>5</v>
      </c>
      <c r="H119" s="12">
        <f t="shared" si="3"/>
        <v>0.5</v>
      </c>
      <c r="I119" s="14" t="s">
        <v>117</v>
      </c>
      <c r="J119" s="11" t="s">
        <v>76</v>
      </c>
      <c r="K119" s="11" t="s">
        <v>90</v>
      </c>
      <c r="L119" s="10"/>
    </row>
    <row r="120" ht="15.6" spans="1:12">
      <c r="A120" s="8" t="s">
        <v>106</v>
      </c>
      <c r="B120" s="9">
        <v>1110</v>
      </c>
      <c r="C120" s="10">
        <v>8722</v>
      </c>
      <c r="D120" s="11" t="s">
        <v>91</v>
      </c>
      <c r="E120" s="12">
        <v>344</v>
      </c>
      <c r="F120" s="12">
        <v>502</v>
      </c>
      <c r="G120" s="12">
        <f t="shared" si="2"/>
        <v>158</v>
      </c>
      <c r="H120" s="12">
        <f t="shared" si="3"/>
        <v>31.6</v>
      </c>
      <c r="I120" s="14" t="s">
        <v>117</v>
      </c>
      <c r="J120" s="11" t="s">
        <v>76</v>
      </c>
      <c r="K120" s="11" t="s">
        <v>96</v>
      </c>
      <c r="L120" s="10"/>
    </row>
    <row r="121" ht="15.6" spans="1:12">
      <c r="A121" s="8" t="s">
        <v>106</v>
      </c>
      <c r="B121" s="9">
        <v>1111</v>
      </c>
      <c r="C121" s="10">
        <v>6622</v>
      </c>
      <c r="D121" s="11" t="s">
        <v>116</v>
      </c>
      <c r="E121" s="12">
        <v>42</v>
      </c>
      <c r="F121" s="12">
        <v>77</v>
      </c>
      <c r="G121" s="12">
        <f t="shared" si="2"/>
        <v>35</v>
      </c>
      <c r="H121" s="12">
        <f t="shared" si="3"/>
        <v>7</v>
      </c>
      <c r="I121" s="14" t="s">
        <v>117</v>
      </c>
      <c r="J121" s="11" t="s">
        <v>76</v>
      </c>
      <c r="K121" s="11" t="s">
        <v>93</v>
      </c>
      <c r="L121" s="10"/>
    </row>
    <row r="122" ht="15.6" spans="1:12">
      <c r="A122" s="8" t="s">
        <v>106</v>
      </c>
      <c r="B122" s="9">
        <v>1117</v>
      </c>
      <c r="C122" s="10">
        <v>8722</v>
      </c>
      <c r="D122" s="11" t="s">
        <v>91</v>
      </c>
      <c r="E122" s="12">
        <v>344</v>
      </c>
      <c r="F122" s="12">
        <v>502</v>
      </c>
      <c r="G122" s="12">
        <f t="shared" si="2"/>
        <v>158</v>
      </c>
      <c r="H122" s="12">
        <f t="shared" si="3"/>
        <v>31.6</v>
      </c>
      <c r="I122" s="14" t="s">
        <v>117</v>
      </c>
      <c r="J122" s="11" t="s">
        <v>76</v>
      </c>
      <c r="K122" s="11" t="s">
        <v>90</v>
      </c>
      <c r="L122" s="10"/>
    </row>
    <row r="123" ht="15.6" spans="1:12">
      <c r="A123" s="8" t="s">
        <v>108</v>
      </c>
      <c r="B123" s="9">
        <v>1129</v>
      </c>
      <c r="C123" s="10">
        <v>9822</v>
      </c>
      <c r="D123" s="11" t="s">
        <v>88</v>
      </c>
      <c r="E123" s="12">
        <v>58.3</v>
      </c>
      <c r="F123" s="12">
        <v>98.4</v>
      </c>
      <c r="G123" s="12">
        <f t="shared" si="2"/>
        <v>40.1</v>
      </c>
      <c r="H123" s="12">
        <f t="shared" si="3"/>
        <v>8.02</v>
      </c>
      <c r="I123" s="14" t="s">
        <v>117</v>
      </c>
      <c r="J123" s="11" t="s">
        <v>76</v>
      </c>
      <c r="K123" s="11" t="s">
        <v>96</v>
      </c>
      <c r="L123" s="10"/>
    </row>
    <row r="124" ht="15.6" spans="1:12">
      <c r="A124" s="8" t="s">
        <v>108</v>
      </c>
      <c r="B124" s="9">
        <v>1130</v>
      </c>
      <c r="C124" s="10">
        <v>4421</v>
      </c>
      <c r="D124" s="11" t="s">
        <v>111</v>
      </c>
      <c r="E124" s="12">
        <v>45</v>
      </c>
      <c r="F124" s="12">
        <v>87</v>
      </c>
      <c r="G124" s="12">
        <f t="shared" si="2"/>
        <v>42</v>
      </c>
      <c r="H124" s="12">
        <f t="shared" si="3"/>
        <v>8.4</v>
      </c>
      <c r="I124" s="14" t="s">
        <v>117</v>
      </c>
      <c r="J124" s="11" t="s">
        <v>76</v>
      </c>
      <c r="K124" s="11" t="s">
        <v>93</v>
      </c>
      <c r="L124" s="10"/>
    </row>
    <row r="125" ht="15.6" spans="1:12">
      <c r="A125" s="8" t="s">
        <v>108</v>
      </c>
      <c r="B125" s="9">
        <v>1131</v>
      </c>
      <c r="C125" s="10">
        <v>9212</v>
      </c>
      <c r="D125" s="11" t="s">
        <v>113</v>
      </c>
      <c r="E125" s="12">
        <v>4</v>
      </c>
      <c r="F125" s="12">
        <v>7</v>
      </c>
      <c r="G125" s="12">
        <f t="shared" si="2"/>
        <v>3</v>
      </c>
      <c r="H125" s="12">
        <f t="shared" si="3"/>
        <v>0.3</v>
      </c>
      <c r="I125" s="14" t="s">
        <v>117</v>
      </c>
      <c r="J125" s="11" t="s">
        <v>76</v>
      </c>
      <c r="K125" s="11" t="s">
        <v>92</v>
      </c>
      <c r="L125" s="10"/>
    </row>
    <row r="126" ht="15.6" spans="1:12">
      <c r="A126" s="8" t="s">
        <v>108</v>
      </c>
      <c r="B126" s="9">
        <v>1132</v>
      </c>
      <c r="C126" s="10">
        <v>9212</v>
      </c>
      <c r="D126" s="11" t="s">
        <v>113</v>
      </c>
      <c r="E126" s="12">
        <v>4</v>
      </c>
      <c r="F126" s="12">
        <v>7</v>
      </c>
      <c r="G126" s="12">
        <f t="shared" si="2"/>
        <v>3</v>
      </c>
      <c r="H126" s="12">
        <f t="shared" si="3"/>
        <v>0.3</v>
      </c>
      <c r="I126" s="14" t="s">
        <v>117</v>
      </c>
      <c r="J126" s="11" t="s">
        <v>76</v>
      </c>
      <c r="K126" s="11" t="s">
        <v>93</v>
      </c>
      <c r="L126" s="10"/>
    </row>
    <row r="127" ht="15.6" spans="1:12">
      <c r="A127" s="8" t="s">
        <v>109</v>
      </c>
      <c r="B127" s="9">
        <v>1143</v>
      </c>
      <c r="C127" s="10">
        <v>9822</v>
      </c>
      <c r="D127" s="11" t="s">
        <v>88</v>
      </c>
      <c r="E127" s="12">
        <v>58.3</v>
      </c>
      <c r="F127" s="12">
        <v>98.4</v>
      </c>
      <c r="G127" s="12">
        <f t="shared" si="2"/>
        <v>40.1</v>
      </c>
      <c r="H127" s="12">
        <f t="shared" si="3"/>
        <v>8.02</v>
      </c>
      <c r="I127" s="14" t="s">
        <v>117</v>
      </c>
      <c r="J127" s="11" t="s">
        <v>76</v>
      </c>
      <c r="K127" s="11" t="s">
        <v>92</v>
      </c>
      <c r="L127" s="10"/>
    </row>
    <row r="128" ht="15.6" spans="1:12">
      <c r="A128" s="8" t="s">
        <v>109</v>
      </c>
      <c r="B128" s="9">
        <v>1144</v>
      </c>
      <c r="C128" s="10">
        <v>2242</v>
      </c>
      <c r="D128" s="11" t="s">
        <v>102</v>
      </c>
      <c r="E128" s="12">
        <v>60</v>
      </c>
      <c r="F128" s="12">
        <v>124</v>
      </c>
      <c r="G128" s="12">
        <f t="shared" si="2"/>
        <v>64</v>
      </c>
      <c r="H128" s="12">
        <f t="shared" si="3"/>
        <v>12.8</v>
      </c>
      <c r="I128" s="14" t="s">
        <v>117</v>
      </c>
      <c r="J128" s="11" t="s">
        <v>76</v>
      </c>
      <c r="K128" s="11" t="s">
        <v>93</v>
      </c>
      <c r="L128" s="10"/>
    </row>
    <row r="129" ht="15.6" spans="1:12">
      <c r="A129" s="8" t="s">
        <v>109</v>
      </c>
      <c r="B129" s="9">
        <v>1145</v>
      </c>
      <c r="C129" s="10">
        <v>4421</v>
      </c>
      <c r="D129" s="11" t="s">
        <v>111</v>
      </c>
      <c r="E129" s="12">
        <v>45</v>
      </c>
      <c r="F129" s="12">
        <v>87</v>
      </c>
      <c r="G129" s="12">
        <f t="shared" si="2"/>
        <v>42</v>
      </c>
      <c r="H129" s="12">
        <f t="shared" si="3"/>
        <v>8.4</v>
      </c>
      <c r="I129" s="14" t="s">
        <v>117</v>
      </c>
      <c r="J129" s="11" t="s">
        <v>76</v>
      </c>
      <c r="K129" s="11" t="s">
        <v>90</v>
      </c>
      <c r="L129" s="10"/>
    </row>
    <row r="130" ht="15.6" spans="1:12">
      <c r="A130" s="8" t="s">
        <v>109</v>
      </c>
      <c r="B130" s="9">
        <v>1146</v>
      </c>
      <c r="C130" s="10">
        <v>8722</v>
      </c>
      <c r="D130" s="11" t="s">
        <v>91</v>
      </c>
      <c r="E130" s="12">
        <v>344</v>
      </c>
      <c r="F130" s="12">
        <v>502</v>
      </c>
      <c r="G130" s="12">
        <f t="shared" ref="G130:G172" si="4">F130-E130</f>
        <v>158</v>
      </c>
      <c r="H130" s="12">
        <f t="shared" ref="H130:H172" si="5">IF(F130&gt;50,G130*0.2,G130*0.1)</f>
        <v>31.6</v>
      </c>
      <c r="I130" s="14" t="s">
        <v>117</v>
      </c>
      <c r="J130" s="11" t="s">
        <v>76</v>
      </c>
      <c r="K130" s="11" t="s">
        <v>96</v>
      </c>
      <c r="L130" s="10"/>
    </row>
    <row r="131" ht="15.6" spans="1:12">
      <c r="A131" s="8" t="s">
        <v>112</v>
      </c>
      <c r="B131" s="9">
        <v>1160</v>
      </c>
      <c r="C131" s="10">
        <v>9822</v>
      </c>
      <c r="D131" s="11" t="s">
        <v>88</v>
      </c>
      <c r="E131" s="12">
        <v>58.3</v>
      </c>
      <c r="F131" s="12">
        <v>98.4</v>
      </c>
      <c r="G131" s="12">
        <f t="shared" si="4"/>
        <v>40.1</v>
      </c>
      <c r="H131" s="12">
        <f t="shared" si="5"/>
        <v>8.02</v>
      </c>
      <c r="I131" s="14" t="s">
        <v>117</v>
      </c>
      <c r="J131" s="11" t="s">
        <v>76</v>
      </c>
      <c r="K131" s="11" t="s">
        <v>96</v>
      </c>
      <c r="L131" s="10"/>
    </row>
    <row r="132" ht="15.6" spans="1:12">
      <c r="A132" s="8" t="s">
        <v>87</v>
      </c>
      <c r="B132" s="9">
        <v>1002</v>
      </c>
      <c r="C132" s="10">
        <v>2877</v>
      </c>
      <c r="D132" s="11" t="s">
        <v>97</v>
      </c>
      <c r="E132" s="12">
        <v>11.4</v>
      </c>
      <c r="F132" s="12">
        <v>16.3</v>
      </c>
      <c r="G132" s="12">
        <f t="shared" si="4"/>
        <v>4.9</v>
      </c>
      <c r="H132" s="12">
        <f t="shared" si="5"/>
        <v>0.49</v>
      </c>
      <c r="I132" s="14" t="s">
        <v>118</v>
      </c>
      <c r="J132" s="11" t="s">
        <v>17</v>
      </c>
      <c r="K132" s="11" t="s">
        <v>93</v>
      </c>
      <c r="L132" s="10"/>
    </row>
    <row r="133" ht="15.6" spans="1:12">
      <c r="A133" s="8" t="s">
        <v>87</v>
      </c>
      <c r="B133" s="9">
        <v>1010</v>
      </c>
      <c r="C133" s="10">
        <v>2877</v>
      </c>
      <c r="D133" s="11" t="s">
        <v>97</v>
      </c>
      <c r="E133" s="12">
        <v>11.4</v>
      </c>
      <c r="F133" s="12">
        <v>16.3</v>
      </c>
      <c r="G133" s="12">
        <f t="shared" si="4"/>
        <v>4.9</v>
      </c>
      <c r="H133" s="12">
        <f t="shared" si="5"/>
        <v>0.49</v>
      </c>
      <c r="I133" s="14" t="s">
        <v>118</v>
      </c>
      <c r="J133" s="11" t="s">
        <v>17</v>
      </c>
      <c r="K133" s="11" t="s">
        <v>101</v>
      </c>
      <c r="L133" s="10"/>
    </row>
    <row r="134" ht="15.6" spans="1:12">
      <c r="A134" s="8" t="s">
        <v>87</v>
      </c>
      <c r="B134" s="9">
        <v>1011</v>
      </c>
      <c r="C134" s="10">
        <v>2877</v>
      </c>
      <c r="D134" s="11" t="s">
        <v>97</v>
      </c>
      <c r="E134" s="12">
        <v>11.4</v>
      </c>
      <c r="F134" s="12">
        <v>16.3</v>
      </c>
      <c r="G134" s="12">
        <f t="shared" si="4"/>
        <v>4.9</v>
      </c>
      <c r="H134" s="12">
        <f t="shared" si="5"/>
        <v>0.49</v>
      </c>
      <c r="I134" s="14" t="s">
        <v>118</v>
      </c>
      <c r="J134" s="11" t="s">
        <v>17</v>
      </c>
      <c r="K134" s="11" t="s">
        <v>92</v>
      </c>
      <c r="L134" s="10"/>
    </row>
    <row r="135" ht="15.6" spans="1:12">
      <c r="A135" s="8" t="s">
        <v>94</v>
      </c>
      <c r="B135" s="9">
        <v>1017</v>
      </c>
      <c r="C135" s="10">
        <v>2242</v>
      </c>
      <c r="D135" s="11" t="s">
        <v>102</v>
      </c>
      <c r="E135" s="12">
        <v>60</v>
      </c>
      <c r="F135" s="12">
        <v>124</v>
      </c>
      <c r="G135" s="12">
        <f t="shared" si="4"/>
        <v>64</v>
      </c>
      <c r="H135" s="12">
        <f t="shared" si="5"/>
        <v>12.8</v>
      </c>
      <c r="I135" s="14" t="s">
        <v>118</v>
      </c>
      <c r="J135" s="11" t="s">
        <v>17</v>
      </c>
      <c r="K135" s="11" t="s">
        <v>90</v>
      </c>
      <c r="L135" s="10"/>
    </row>
    <row r="136" ht="15.6" spans="1:12">
      <c r="A136" s="8" t="s">
        <v>94</v>
      </c>
      <c r="B136" s="9">
        <v>1021</v>
      </c>
      <c r="C136" s="10">
        <v>1109</v>
      </c>
      <c r="D136" s="11" t="s">
        <v>104</v>
      </c>
      <c r="E136" s="12">
        <v>3</v>
      </c>
      <c r="F136" s="12">
        <v>8</v>
      </c>
      <c r="G136" s="12">
        <f t="shared" si="4"/>
        <v>5</v>
      </c>
      <c r="H136" s="12">
        <f t="shared" si="5"/>
        <v>0.5</v>
      </c>
      <c r="I136" s="14" t="s">
        <v>118</v>
      </c>
      <c r="J136" s="11" t="s">
        <v>17</v>
      </c>
      <c r="K136" s="11" t="s">
        <v>101</v>
      </c>
      <c r="L136" s="10"/>
    </row>
    <row r="137" ht="15.6" spans="1:12">
      <c r="A137" s="8" t="s">
        <v>94</v>
      </c>
      <c r="B137" s="9">
        <v>1024</v>
      </c>
      <c r="C137" s="10">
        <v>9212</v>
      </c>
      <c r="D137" s="11" t="s">
        <v>113</v>
      </c>
      <c r="E137" s="12">
        <v>4</v>
      </c>
      <c r="F137" s="12">
        <v>7</v>
      </c>
      <c r="G137" s="12">
        <f t="shared" si="4"/>
        <v>3</v>
      </c>
      <c r="H137" s="12">
        <f t="shared" si="5"/>
        <v>0.3</v>
      </c>
      <c r="I137" s="14" t="s">
        <v>118</v>
      </c>
      <c r="J137" s="11" t="s">
        <v>17</v>
      </c>
      <c r="K137" s="11" t="s">
        <v>107</v>
      </c>
      <c r="L137" s="10"/>
    </row>
    <row r="138" ht="15.6" spans="1:12">
      <c r="A138" s="8" t="s">
        <v>94</v>
      </c>
      <c r="B138" s="9">
        <v>1029</v>
      </c>
      <c r="C138" s="10">
        <v>2499</v>
      </c>
      <c r="D138" s="11" t="s">
        <v>99</v>
      </c>
      <c r="E138" s="12">
        <v>6.2</v>
      </c>
      <c r="F138" s="12">
        <v>9.2</v>
      </c>
      <c r="G138" s="12">
        <f t="shared" si="4"/>
        <v>3</v>
      </c>
      <c r="H138" s="12">
        <f t="shared" si="5"/>
        <v>0.3</v>
      </c>
      <c r="I138" s="14" t="s">
        <v>118</v>
      </c>
      <c r="J138" s="11" t="s">
        <v>17</v>
      </c>
      <c r="K138" s="11" t="s">
        <v>92</v>
      </c>
      <c r="L138" s="10"/>
    </row>
    <row r="139" ht="15.6" spans="1:12">
      <c r="A139" s="8" t="s">
        <v>94</v>
      </c>
      <c r="B139" s="9">
        <v>1030</v>
      </c>
      <c r="C139" s="10">
        <v>4421</v>
      </c>
      <c r="D139" s="11" t="s">
        <v>111</v>
      </c>
      <c r="E139" s="12">
        <v>45</v>
      </c>
      <c r="F139" s="12">
        <v>87</v>
      </c>
      <c r="G139" s="12">
        <f t="shared" si="4"/>
        <v>42</v>
      </c>
      <c r="H139" s="12">
        <f t="shared" si="5"/>
        <v>8.4</v>
      </c>
      <c r="I139" s="14" t="s">
        <v>118</v>
      </c>
      <c r="J139" s="11" t="s">
        <v>17</v>
      </c>
      <c r="K139" s="11" t="s">
        <v>96</v>
      </c>
      <c r="L139" s="10"/>
    </row>
    <row r="140" ht="15.6" spans="1:12">
      <c r="A140" s="8" t="s">
        <v>94</v>
      </c>
      <c r="B140" s="9">
        <v>1031</v>
      </c>
      <c r="C140" s="10">
        <v>1109</v>
      </c>
      <c r="D140" s="11" t="s">
        <v>104</v>
      </c>
      <c r="E140" s="12">
        <v>3</v>
      </c>
      <c r="F140" s="12">
        <v>8</v>
      </c>
      <c r="G140" s="12">
        <f t="shared" si="4"/>
        <v>5</v>
      </c>
      <c r="H140" s="12">
        <f t="shared" si="5"/>
        <v>0.5</v>
      </c>
      <c r="I140" s="14" t="s">
        <v>118</v>
      </c>
      <c r="J140" s="11" t="s">
        <v>17</v>
      </c>
      <c r="K140" s="11" t="s">
        <v>93</v>
      </c>
      <c r="L140" s="10"/>
    </row>
    <row r="141" ht="15.6" spans="1:12">
      <c r="A141" s="8" t="s">
        <v>94</v>
      </c>
      <c r="B141" s="9">
        <v>1033</v>
      </c>
      <c r="C141" s="10">
        <v>9822</v>
      </c>
      <c r="D141" s="11" t="s">
        <v>88</v>
      </c>
      <c r="E141" s="12">
        <v>58.3</v>
      </c>
      <c r="F141" s="12">
        <v>98.4</v>
      </c>
      <c r="G141" s="12">
        <f t="shared" si="4"/>
        <v>40.1</v>
      </c>
      <c r="H141" s="12">
        <f t="shared" si="5"/>
        <v>8.02</v>
      </c>
      <c r="I141" s="14" t="s">
        <v>118</v>
      </c>
      <c r="J141" s="11" t="s">
        <v>17</v>
      </c>
      <c r="K141" s="11" t="s">
        <v>93</v>
      </c>
      <c r="L141" s="10"/>
    </row>
    <row r="142" ht="15.6" spans="1:12">
      <c r="A142" s="8" t="s">
        <v>94</v>
      </c>
      <c r="B142" s="9">
        <v>1034</v>
      </c>
      <c r="C142" s="10">
        <v>2877</v>
      </c>
      <c r="D142" s="11" t="s">
        <v>97</v>
      </c>
      <c r="E142" s="12">
        <v>11.4</v>
      </c>
      <c r="F142" s="12">
        <v>16.3</v>
      </c>
      <c r="G142" s="12">
        <f t="shared" si="4"/>
        <v>4.9</v>
      </c>
      <c r="H142" s="12">
        <f t="shared" si="5"/>
        <v>0.49</v>
      </c>
      <c r="I142" s="14" t="s">
        <v>118</v>
      </c>
      <c r="J142" s="11" t="s">
        <v>17</v>
      </c>
      <c r="K142" s="11" t="s">
        <v>101</v>
      </c>
      <c r="L142" s="10"/>
    </row>
    <row r="143" ht="15.6" spans="1:12">
      <c r="A143" s="8" t="s">
        <v>98</v>
      </c>
      <c r="B143" s="9">
        <v>1036</v>
      </c>
      <c r="C143" s="10">
        <v>2499</v>
      </c>
      <c r="D143" s="11" t="s">
        <v>99</v>
      </c>
      <c r="E143" s="12">
        <v>6.2</v>
      </c>
      <c r="F143" s="12">
        <v>9.2</v>
      </c>
      <c r="G143" s="12">
        <f t="shared" si="4"/>
        <v>3</v>
      </c>
      <c r="H143" s="12">
        <f t="shared" si="5"/>
        <v>0.3</v>
      </c>
      <c r="I143" s="14" t="s">
        <v>118</v>
      </c>
      <c r="J143" s="11" t="s">
        <v>17</v>
      </c>
      <c r="K143" s="11" t="s">
        <v>96</v>
      </c>
      <c r="L143" s="10"/>
    </row>
    <row r="144" ht="15.6" spans="1:12">
      <c r="A144" s="8" t="s">
        <v>98</v>
      </c>
      <c r="B144" s="9">
        <v>1037</v>
      </c>
      <c r="C144" s="10">
        <v>6622</v>
      </c>
      <c r="D144" s="11" t="s">
        <v>116</v>
      </c>
      <c r="E144" s="12">
        <v>42</v>
      </c>
      <c r="F144" s="12">
        <v>77</v>
      </c>
      <c r="G144" s="12">
        <f t="shared" si="4"/>
        <v>35</v>
      </c>
      <c r="H144" s="12">
        <f t="shared" si="5"/>
        <v>7</v>
      </c>
      <c r="I144" s="14" t="s">
        <v>118</v>
      </c>
      <c r="J144" s="11" t="s">
        <v>17</v>
      </c>
      <c r="K144" s="11" t="s">
        <v>96</v>
      </c>
      <c r="L144" s="10"/>
    </row>
    <row r="145" ht="15.6" spans="1:12">
      <c r="A145" s="8" t="s">
        <v>98</v>
      </c>
      <c r="B145" s="9">
        <v>1038</v>
      </c>
      <c r="C145" s="10">
        <v>2499</v>
      </c>
      <c r="D145" s="11" t="s">
        <v>99</v>
      </c>
      <c r="E145" s="12">
        <v>6.2</v>
      </c>
      <c r="F145" s="12">
        <v>9.2</v>
      </c>
      <c r="G145" s="12">
        <f t="shared" si="4"/>
        <v>3</v>
      </c>
      <c r="H145" s="12">
        <f t="shared" si="5"/>
        <v>0.3</v>
      </c>
      <c r="I145" s="14" t="s">
        <v>118</v>
      </c>
      <c r="J145" s="11" t="s">
        <v>17</v>
      </c>
      <c r="K145" s="11" t="s">
        <v>96</v>
      </c>
      <c r="L145" s="10"/>
    </row>
    <row r="146" ht="15.6" spans="1:12">
      <c r="A146" s="8" t="s">
        <v>98</v>
      </c>
      <c r="B146" s="9">
        <v>1039</v>
      </c>
      <c r="C146" s="10">
        <v>2877</v>
      </c>
      <c r="D146" s="11" t="s">
        <v>97</v>
      </c>
      <c r="E146" s="12">
        <v>11.4</v>
      </c>
      <c r="F146" s="12">
        <v>16.3</v>
      </c>
      <c r="G146" s="12">
        <f t="shared" si="4"/>
        <v>4.9</v>
      </c>
      <c r="H146" s="12">
        <f t="shared" si="5"/>
        <v>0.49</v>
      </c>
      <c r="I146" s="14" t="s">
        <v>118</v>
      </c>
      <c r="J146" s="11" t="s">
        <v>17</v>
      </c>
      <c r="K146" s="11" t="s">
        <v>93</v>
      </c>
      <c r="L146" s="10"/>
    </row>
    <row r="147" ht="15.6" spans="1:12">
      <c r="A147" s="8" t="s">
        <v>98</v>
      </c>
      <c r="B147" s="9">
        <v>1040</v>
      </c>
      <c r="C147" s="10">
        <v>1109</v>
      </c>
      <c r="D147" s="11" t="s">
        <v>104</v>
      </c>
      <c r="E147" s="12">
        <v>3</v>
      </c>
      <c r="F147" s="12">
        <v>8</v>
      </c>
      <c r="G147" s="12">
        <f t="shared" si="4"/>
        <v>5</v>
      </c>
      <c r="H147" s="12">
        <f t="shared" si="5"/>
        <v>0.5</v>
      </c>
      <c r="I147" s="14" t="s">
        <v>118</v>
      </c>
      <c r="J147" s="11" t="s">
        <v>17</v>
      </c>
      <c r="K147" s="11" t="s">
        <v>92</v>
      </c>
      <c r="L147" s="10"/>
    </row>
    <row r="148" ht="15.6" spans="1:12">
      <c r="A148" s="8" t="s">
        <v>98</v>
      </c>
      <c r="B148" s="9">
        <v>1046</v>
      </c>
      <c r="C148" s="10">
        <v>6119</v>
      </c>
      <c r="D148" s="11" t="s">
        <v>95</v>
      </c>
      <c r="E148" s="12">
        <v>9</v>
      </c>
      <c r="F148" s="12">
        <v>14</v>
      </c>
      <c r="G148" s="12">
        <f t="shared" si="4"/>
        <v>5</v>
      </c>
      <c r="H148" s="12">
        <f t="shared" si="5"/>
        <v>0.5</v>
      </c>
      <c r="I148" s="14" t="s">
        <v>118</v>
      </c>
      <c r="J148" s="11" t="s">
        <v>17</v>
      </c>
      <c r="K148" s="11" t="s">
        <v>107</v>
      </c>
      <c r="L148" s="10"/>
    </row>
    <row r="149" ht="15.6" spans="1:12">
      <c r="A149" s="8" t="s">
        <v>100</v>
      </c>
      <c r="B149" s="9">
        <v>1055</v>
      </c>
      <c r="C149" s="10">
        <v>6119</v>
      </c>
      <c r="D149" s="11" t="s">
        <v>95</v>
      </c>
      <c r="E149" s="12">
        <v>9</v>
      </c>
      <c r="F149" s="12">
        <v>14</v>
      </c>
      <c r="G149" s="12">
        <f t="shared" si="4"/>
        <v>5</v>
      </c>
      <c r="H149" s="12">
        <f t="shared" si="5"/>
        <v>0.5</v>
      </c>
      <c r="I149" s="14" t="s">
        <v>118</v>
      </c>
      <c r="J149" s="11" t="s">
        <v>17</v>
      </c>
      <c r="K149" s="11" t="s">
        <v>96</v>
      </c>
      <c r="L149" s="10"/>
    </row>
    <row r="150" ht="15.6" spans="1:12">
      <c r="A150" s="8" t="s">
        <v>100</v>
      </c>
      <c r="B150" s="9">
        <v>1057</v>
      </c>
      <c r="C150" s="10">
        <v>2499</v>
      </c>
      <c r="D150" s="11" t="s">
        <v>99</v>
      </c>
      <c r="E150" s="12">
        <v>6.2</v>
      </c>
      <c r="F150" s="12">
        <v>9.2</v>
      </c>
      <c r="G150" s="12">
        <f t="shared" si="4"/>
        <v>3</v>
      </c>
      <c r="H150" s="12">
        <f t="shared" si="5"/>
        <v>0.3</v>
      </c>
      <c r="I150" s="14" t="s">
        <v>118</v>
      </c>
      <c r="J150" s="11" t="s">
        <v>17</v>
      </c>
      <c r="K150" s="11" t="s">
        <v>93</v>
      </c>
      <c r="L150" s="10"/>
    </row>
    <row r="151" ht="15.6" spans="1:12">
      <c r="A151" s="8" t="s">
        <v>103</v>
      </c>
      <c r="B151" s="9">
        <v>1068</v>
      </c>
      <c r="C151" s="10">
        <v>6119</v>
      </c>
      <c r="D151" s="11" t="s">
        <v>95</v>
      </c>
      <c r="E151" s="12">
        <v>9</v>
      </c>
      <c r="F151" s="12">
        <v>14</v>
      </c>
      <c r="G151" s="12">
        <f t="shared" si="4"/>
        <v>5</v>
      </c>
      <c r="H151" s="12">
        <f t="shared" si="5"/>
        <v>0.5</v>
      </c>
      <c r="I151" s="14" t="s">
        <v>118</v>
      </c>
      <c r="J151" s="11" t="s">
        <v>17</v>
      </c>
      <c r="K151" s="11" t="s">
        <v>93</v>
      </c>
      <c r="L151" s="10"/>
    </row>
    <row r="152" ht="15.6" spans="1:12">
      <c r="A152" s="8" t="s">
        <v>103</v>
      </c>
      <c r="B152" s="9">
        <v>1076</v>
      </c>
      <c r="C152" s="10">
        <v>1109</v>
      </c>
      <c r="D152" s="11" t="s">
        <v>104</v>
      </c>
      <c r="E152" s="12">
        <v>3</v>
      </c>
      <c r="F152" s="12">
        <v>8</v>
      </c>
      <c r="G152" s="12">
        <f t="shared" si="4"/>
        <v>5</v>
      </c>
      <c r="H152" s="12">
        <f t="shared" si="5"/>
        <v>0.5</v>
      </c>
      <c r="I152" s="14" t="s">
        <v>118</v>
      </c>
      <c r="J152" s="11" t="s">
        <v>17</v>
      </c>
      <c r="K152" s="11" t="s">
        <v>92</v>
      </c>
      <c r="L152" s="10"/>
    </row>
    <row r="153" ht="15.6" spans="1:12">
      <c r="A153" s="8" t="s">
        <v>103</v>
      </c>
      <c r="B153" s="9">
        <v>1078</v>
      </c>
      <c r="C153" s="10">
        <v>2877</v>
      </c>
      <c r="D153" s="11" t="s">
        <v>97</v>
      </c>
      <c r="E153" s="12">
        <v>11.4</v>
      </c>
      <c r="F153" s="12">
        <v>16.3</v>
      </c>
      <c r="G153" s="12">
        <f t="shared" si="4"/>
        <v>4.9</v>
      </c>
      <c r="H153" s="12">
        <f t="shared" si="5"/>
        <v>0.49</v>
      </c>
      <c r="I153" s="14" t="s">
        <v>118</v>
      </c>
      <c r="J153" s="11" t="s">
        <v>17</v>
      </c>
      <c r="K153" s="11" t="s">
        <v>96</v>
      </c>
      <c r="L153" s="10"/>
    </row>
    <row r="154" ht="15.6" spans="1:12">
      <c r="A154" s="8" t="s">
        <v>105</v>
      </c>
      <c r="B154" s="9">
        <v>1079</v>
      </c>
      <c r="C154" s="10">
        <v>2877</v>
      </c>
      <c r="D154" s="11" t="s">
        <v>97</v>
      </c>
      <c r="E154" s="12">
        <v>11.4</v>
      </c>
      <c r="F154" s="12">
        <v>16.3</v>
      </c>
      <c r="G154" s="12">
        <f t="shared" si="4"/>
        <v>4.9</v>
      </c>
      <c r="H154" s="12">
        <f t="shared" si="5"/>
        <v>0.49</v>
      </c>
      <c r="I154" s="14" t="s">
        <v>118</v>
      </c>
      <c r="J154" s="11" t="s">
        <v>17</v>
      </c>
      <c r="K154" s="11" t="s">
        <v>90</v>
      </c>
      <c r="L154" s="10"/>
    </row>
    <row r="155" ht="15.6" spans="1:12">
      <c r="A155" s="8" t="s">
        <v>105</v>
      </c>
      <c r="B155" s="9">
        <v>1093</v>
      </c>
      <c r="C155" s="10">
        <v>6119</v>
      </c>
      <c r="D155" s="11" t="s">
        <v>95</v>
      </c>
      <c r="E155" s="12">
        <v>9</v>
      </c>
      <c r="F155" s="12">
        <v>14</v>
      </c>
      <c r="G155" s="12">
        <f t="shared" si="4"/>
        <v>5</v>
      </c>
      <c r="H155" s="12">
        <f t="shared" si="5"/>
        <v>0.5</v>
      </c>
      <c r="I155" s="14" t="s">
        <v>118</v>
      </c>
      <c r="J155" s="11" t="s">
        <v>17</v>
      </c>
      <c r="K155" s="11" t="s">
        <v>92</v>
      </c>
      <c r="L155" s="10"/>
    </row>
    <row r="156" ht="15.6" spans="1:12">
      <c r="A156" s="8" t="s">
        <v>105</v>
      </c>
      <c r="B156" s="9">
        <v>1098</v>
      </c>
      <c r="C156" s="10">
        <v>2877</v>
      </c>
      <c r="D156" s="11" t="s">
        <v>97</v>
      </c>
      <c r="E156" s="12">
        <v>11.4</v>
      </c>
      <c r="F156" s="12">
        <v>16.3</v>
      </c>
      <c r="G156" s="12">
        <f t="shared" si="4"/>
        <v>4.9</v>
      </c>
      <c r="H156" s="12">
        <f t="shared" si="5"/>
        <v>0.49</v>
      </c>
      <c r="I156" s="14" t="s">
        <v>118</v>
      </c>
      <c r="J156" s="11" t="s">
        <v>17</v>
      </c>
      <c r="K156" s="11" t="s">
        <v>90</v>
      </c>
      <c r="L156" s="10"/>
    </row>
    <row r="157" ht="15.6" spans="1:12">
      <c r="A157" s="8" t="s">
        <v>106</v>
      </c>
      <c r="B157" s="9">
        <v>1102</v>
      </c>
      <c r="C157" s="10">
        <v>2242</v>
      </c>
      <c r="D157" s="11" t="s">
        <v>102</v>
      </c>
      <c r="E157" s="12">
        <v>60</v>
      </c>
      <c r="F157" s="12">
        <v>124</v>
      </c>
      <c r="G157" s="12">
        <f t="shared" si="4"/>
        <v>64</v>
      </c>
      <c r="H157" s="12">
        <f t="shared" si="5"/>
        <v>12.8</v>
      </c>
      <c r="I157" s="14" t="s">
        <v>118</v>
      </c>
      <c r="J157" s="11" t="s">
        <v>17</v>
      </c>
      <c r="K157" s="11" t="s">
        <v>96</v>
      </c>
      <c r="L157" s="10"/>
    </row>
    <row r="158" ht="15.6" spans="1:12">
      <c r="A158" s="8" t="s">
        <v>106</v>
      </c>
      <c r="B158" s="9">
        <v>1103</v>
      </c>
      <c r="C158" s="10">
        <v>2877</v>
      </c>
      <c r="D158" s="11" t="s">
        <v>97</v>
      </c>
      <c r="E158" s="12">
        <v>11.4</v>
      </c>
      <c r="F158" s="12">
        <v>16.3</v>
      </c>
      <c r="G158" s="12">
        <f t="shared" si="4"/>
        <v>4.9</v>
      </c>
      <c r="H158" s="12">
        <f t="shared" si="5"/>
        <v>0.49</v>
      </c>
      <c r="I158" s="14" t="s">
        <v>118</v>
      </c>
      <c r="J158" s="11" t="s">
        <v>17</v>
      </c>
      <c r="K158" s="11" t="s">
        <v>92</v>
      </c>
      <c r="L158" s="10"/>
    </row>
    <row r="159" ht="15.6" spans="1:12">
      <c r="A159" s="8" t="s">
        <v>106</v>
      </c>
      <c r="B159" s="9">
        <v>1105</v>
      </c>
      <c r="C159" s="10">
        <v>2499</v>
      </c>
      <c r="D159" s="11" t="s">
        <v>99</v>
      </c>
      <c r="E159" s="12">
        <v>6.2</v>
      </c>
      <c r="F159" s="12">
        <v>9.2</v>
      </c>
      <c r="G159" s="12">
        <f t="shared" si="4"/>
        <v>3</v>
      </c>
      <c r="H159" s="12">
        <f t="shared" si="5"/>
        <v>0.3</v>
      </c>
      <c r="I159" s="14" t="s">
        <v>118</v>
      </c>
      <c r="J159" s="11" t="s">
        <v>17</v>
      </c>
      <c r="K159" s="11" t="s">
        <v>92</v>
      </c>
      <c r="L159" s="10"/>
    </row>
    <row r="160" ht="15.6" spans="1:12">
      <c r="A160" s="8" t="s">
        <v>106</v>
      </c>
      <c r="B160" s="9">
        <v>1106</v>
      </c>
      <c r="C160" s="10">
        <v>9822</v>
      </c>
      <c r="D160" s="11" t="s">
        <v>88</v>
      </c>
      <c r="E160" s="12">
        <v>58.3</v>
      </c>
      <c r="F160" s="12">
        <v>98.4</v>
      </c>
      <c r="G160" s="12">
        <f t="shared" si="4"/>
        <v>40.1</v>
      </c>
      <c r="H160" s="12">
        <f t="shared" si="5"/>
        <v>8.02</v>
      </c>
      <c r="I160" s="14" t="s">
        <v>118</v>
      </c>
      <c r="J160" s="11" t="s">
        <v>17</v>
      </c>
      <c r="K160" s="11" t="s">
        <v>93</v>
      </c>
      <c r="L160" s="10"/>
    </row>
    <row r="161" ht="15.6" spans="1:12">
      <c r="A161" s="8" t="s">
        <v>106</v>
      </c>
      <c r="B161" s="9">
        <v>1109</v>
      </c>
      <c r="C161" s="10">
        <v>8722</v>
      </c>
      <c r="D161" s="11" t="s">
        <v>91</v>
      </c>
      <c r="E161" s="12">
        <v>344</v>
      </c>
      <c r="F161" s="12">
        <v>502</v>
      </c>
      <c r="G161" s="12">
        <f t="shared" si="4"/>
        <v>158</v>
      </c>
      <c r="H161" s="12">
        <f t="shared" si="5"/>
        <v>31.6</v>
      </c>
      <c r="I161" s="14" t="s">
        <v>118</v>
      </c>
      <c r="J161" s="11" t="s">
        <v>17</v>
      </c>
      <c r="K161" s="11" t="s">
        <v>93</v>
      </c>
      <c r="L161" s="10"/>
    </row>
    <row r="162" ht="15.6" spans="1:12">
      <c r="A162" s="8" t="s">
        <v>106</v>
      </c>
      <c r="B162" s="9">
        <v>1114</v>
      </c>
      <c r="C162" s="10">
        <v>2242</v>
      </c>
      <c r="D162" s="11" t="s">
        <v>102</v>
      </c>
      <c r="E162" s="12">
        <v>60</v>
      </c>
      <c r="F162" s="12">
        <v>124</v>
      </c>
      <c r="G162" s="12">
        <f t="shared" si="4"/>
        <v>64</v>
      </c>
      <c r="H162" s="12">
        <f t="shared" si="5"/>
        <v>12.8</v>
      </c>
      <c r="I162" s="14" t="s">
        <v>118</v>
      </c>
      <c r="J162" s="11" t="s">
        <v>17</v>
      </c>
      <c r="K162" s="11" t="s">
        <v>92</v>
      </c>
      <c r="L162" s="10"/>
    </row>
    <row r="163" ht="15.6" spans="1:12">
      <c r="A163" s="8" t="s">
        <v>106</v>
      </c>
      <c r="B163" s="9">
        <v>1118</v>
      </c>
      <c r="C163" s="10">
        <v>9822</v>
      </c>
      <c r="D163" s="11" t="s">
        <v>88</v>
      </c>
      <c r="E163" s="12">
        <v>58.3</v>
      </c>
      <c r="F163" s="12">
        <v>98.4</v>
      </c>
      <c r="G163" s="12">
        <f t="shared" si="4"/>
        <v>40.1</v>
      </c>
      <c r="H163" s="12">
        <f t="shared" si="5"/>
        <v>8.02</v>
      </c>
      <c r="I163" s="14" t="s">
        <v>118</v>
      </c>
      <c r="J163" s="11" t="s">
        <v>17</v>
      </c>
      <c r="K163" s="11" t="s">
        <v>93</v>
      </c>
      <c r="L163" s="10"/>
    </row>
    <row r="164" ht="15.6" spans="1:12">
      <c r="A164" s="8" t="s">
        <v>108</v>
      </c>
      <c r="B164" s="9">
        <v>1128</v>
      </c>
      <c r="C164" s="10">
        <v>6622</v>
      </c>
      <c r="D164" s="11" t="s">
        <v>116</v>
      </c>
      <c r="E164" s="12">
        <v>42</v>
      </c>
      <c r="F164" s="12">
        <v>77</v>
      </c>
      <c r="G164" s="12">
        <f t="shared" si="4"/>
        <v>35</v>
      </c>
      <c r="H164" s="12">
        <f t="shared" si="5"/>
        <v>7</v>
      </c>
      <c r="I164" s="14" t="s">
        <v>118</v>
      </c>
      <c r="J164" s="11" t="s">
        <v>17</v>
      </c>
      <c r="K164" s="11" t="s">
        <v>93</v>
      </c>
      <c r="L164" s="10"/>
    </row>
    <row r="165" ht="15.6" spans="1:12">
      <c r="A165" s="8" t="s">
        <v>108</v>
      </c>
      <c r="B165" s="9">
        <v>1137</v>
      </c>
      <c r="C165" s="10">
        <v>9822</v>
      </c>
      <c r="D165" s="11" t="s">
        <v>88</v>
      </c>
      <c r="E165" s="12">
        <v>58.3</v>
      </c>
      <c r="F165" s="12">
        <v>98.4</v>
      </c>
      <c r="G165" s="12">
        <f t="shared" si="4"/>
        <v>40.1</v>
      </c>
      <c r="H165" s="12">
        <f t="shared" si="5"/>
        <v>8.02</v>
      </c>
      <c r="I165" s="14" t="s">
        <v>118</v>
      </c>
      <c r="J165" s="11" t="s">
        <v>17</v>
      </c>
      <c r="K165" s="11" t="s">
        <v>93</v>
      </c>
      <c r="L165" s="10"/>
    </row>
    <row r="166" ht="15.6" spans="1:12">
      <c r="A166" s="8" t="s">
        <v>108</v>
      </c>
      <c r="B166" s="9">
        <v>1140</v>
      </c>
      <c r="C166" s="10">
        <v>4421</v>
      </c>
      <c r="D166" s="11" t="s">
        <v>111</v>
      </c>
      <c r="E166" s="12">
        <v>45</v>
      </c>
      <c r="F166" s="12">
        <v>87</v>
      </c>
      <c r="G166" s="12">
        <f t="shared" si="4"/>
        <v>42</v>
      </c>
      <c r="H166" s="12">
        <f t="shared" si="5"/>
        <v>8.4</v>
      </c>
      <c r="I166" s="14" t="s">
        <v>118</v>
      </c>
      <c r="J166" s="11" t="s">
        <v>17</v>
      </c>
      <c r="K166" s="11" t="s">
        <v>96</v>
      </c>
      <c r="L166" s="10"/>
    </row>
    <row r="167" ht="15.6" spans="1:12">
      <c r="A167" s="8" t="s">
        <v>108</v>
      </c>
      <c r="B167" s="9">
        <v>1141</v>
      </c>
      <c r="C167" s="10">
        <v>9212</v>
      </c>
      <c r="D167" s="11" t="s">
        <v>113</v>
      </c>
      <c r="E167" s="12">
        <v>4</v>
      </c>
      <c r="F167" s="12">
        <v>7</v>
      </c>
      <c r="G167" s="12">
        <f t="shared" si="4"/>
        <v>3</v>
      </c>
      <c r="H167" s="12">
        <f t="shared" si="5"/>
        <v>0.3</v>
      </c>
      <c r="I167" s="14" t="s">
        <v>118</v>
      </c>
      <c r="J167" s="11" t="s">
        <v>17</v>
      </c>
      <c r="K167" s="11" t="s">
        <v>92</v>
      </c>
      <c r="L167" s="10"/>
    </row>
    <row r="168" ht="15.6" spans="1:12">
      <c r="A168" s="8" t="s">
        <v>109</v>
      </c>
      <c r="B168" s="9">
        <v>1142</v>
      </c>
      <c r="C168" s="10">
        <v>2242</v>
      </c>
      <c r="D168" s="11" t="s">
        <v>102</v>
      </c>
      <c r="E168" s="12">
        <v>60</v>
      </c>
      <c r="F168" s="12">
        <v>124</v>
      </c>
      <c r="G168" s="12">
        <f t="shared" si="4"/>
        <v>64</v>
      </c>
      <c r="H168" s="12">
        <f t="shared" si="5"/>
        <v>12.8</v>
      </c>
      <c r="I168" s="14" t="s">
        <v>118</v>
      </c>
      <c r="J168" s="11" t="s">
        <v>17</v>
      </c>
      <c r="K168" s="11" t="s">
        <v>96</v>
      </c>
      <c r="L168" s="10"/>
    </row>
    <row r="169" ht="15.6" spans="1:12">
      <c r="A169" s="8" t="s">
        <v>110</v>
      </c>
      <c r="B169" s="9">
        <v>1151</v>
      </c>
      <c r="C169" s="10">
        <v>2242</v>
      </c>
      <c r="D169" s="11" t="s">
        <v>102</v>
      </c>
      <c r="E169" s="12">
        <v>60</v>
      </c>
      <c r="F169" s="12">
        <v>124</v>
      </c>
      <c r="G169" s="12">
        <f t="shared" si="4"/>
        <v>64</v>
      </c>
      <c r="H169" s="12">
        <f t="shared" si="5"/>
        <v>12.8</v>
      </c>
      <c r="I169" s="14" t="s">
        <v>118</v>
      </c>
      <c r="J169" s="11" t="s">
        <v>17</v>
      </c>
      <c r="K169" s="11" t="s">
        <v>93</v>
      </c>
      <c r="L169" s="10"/>
    </row>
    <row r="170" ht="15.6" spans="1:12">
      <c r="A170" s="8" t="s">
        <v>110</v>
      </c>
      <c r="B170" s="9">
        <v>1154</v>
      </c>
      <c r="C170" s="10">
        <v>9822</v>
      </c>
      <c r="D170" s="11" t="s">
        <v>88</v>
      </c>
      <c r="E170" s="12">
        <v>58.3</v>
      </c>
      <c r="F170" s="12">
        <v>98.4</v>
      </c>
      <c r="G170" s="12">
        <f t="shared" si="4"/>
        <v>40.1</v>
      </c>
      <c r="H170" s="12">
        <f t="shared" si="5"/>
        <v>8.02</v>
      </c>
      <c r="I170" s="14" t="s">
        <v>118</v>
      </c>
      <c r="J170" s="11" t="s">
        <v>17</v>
      </c>
      <c r="K170" s="11" t="s">
        <v>96</v>
      </c>
      <c r="L170" s="10"/>
    </row>
    <row r="171" ht="15.6" spans="1:12">
      <c r="A171" s="8" t="s">
        <v>112</v>
      </c>
      <c r="B171" s="9">
        <v>1161</v>
      </c>
      <c r="C171" s="10">
        <v>4421</v>
      </c>
      <c r="D171" s="11" t="s">
        <v>111</v>
      </c>
      <c r="E171" s="12">
        <v>45</v>
      </c>
      <c r="F171" s="12">
        <v>87</v>
      </c>
      <c r="G171" s="12">
        <f t="shared" si="4"/>
        <v>42</v>
      </c>
      <c r="H171" s="12">
        <f t="shared" si="5"/>
        <v>8.4</v>
      </c>
      <c r="I171" s="14" t="s">
        <v>118</v>
      </c>
      <c r="J171" s="11" t="s">
        <v>17</v>
      </c>
      <c r="K171" s="11" t="s">
        <v>93</v>
      </c>
      <c r="L171" s="10"/>
    </row>
    <row r="172" ht="15.6" spans="1:12">
      <c r="A172" s="8" t="s">
        <v>114</v>
      </c>
      <c r="B172" s="9">
        <v>1171</v>
      </c>
      <c r="C172" s="10">
        <v>4421</v>
      </c>
      <c r="D172" s="11" t="s">
        <v>111</v>
      </c>
      <c r="E172" s="12">
        <v>45</v>
      </c>
      <c r="F172" s="12">
        <v>87</v>
      </c>
      <c r="G172" s="12">
        <f t="shared" si="4"/>
        <v>42</v>
      </c>
      <c r="H172" s="12">
        <f t="shared" si="5"/>
        <v>8.4</v>
      </c>
      <c r="I172" s="14" t="s">
        <v>118</v>
      </c>
      <c r="J172" s="11" t="s">
        <v>17</v>
      </c>
      <c r="K172" s="11" t="s">
        <v>96</v>
      </c>
      <c r="L172" s="10"/>
    </row>
    <row r="174" spans="1:6">
      <c r="A174" t="s">
        <v>119</v>
      </c>
      <c r="F174" s="2">
        <f>SUM(F2:F172)</f>
        <v>17110.6</v>
      </c>
    </row>
    <row r="175" ht="43.2" spans="1:6">
      <c r="A175" s="15" t="s">
        <v>120</v>
      </c>
      <c r="B175" t="s">
        <v>121</v>
      </c>
      <c r="F175" s="2">
        <f>SUMIF(F2:F172,"&gt;50")</f>
        <v>16088.4</v>
      </c>
    </row>
    <row r="176" ht="43.2" spans="1:6">
      <c r="A176" s="15" t="s">
        <v>122</v>
      </c>
      <c r="F176" s="2">
        <f>SUMIF(F2:F172,"&lt;=50")</f>
        <v>1022.2</v>
      </c>
    </row>
  </sheetData>
  <sortState ref="A2:L176">
    <sortCondition ref="I2:I176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Payroll</vt:lpstr>
      <vt:lpstr>Gradebook</vt:lpstr>
      <vt:lpstr>Decision Maker</vt:lpstr>
      <vt:lpstr>Pivot Table</vt:lpstr>
      <vt:lpstr>Sales Database</vt:lpstr>
      <vt:lpstr>Car 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2025-04-17T05:08:00Z</dcterms:created>
  <dcterms:modified xsi:type="dcterms:W3CDTF">2025-05-18T05:22:19Z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85E11B39AFA24B30AF48FE97741D91E5_11</vt:lpwstr>
  </property>
  <property fmtid="{D5CDD505-2E9C-101B-9397-08002B2CF9AE}" pid="3" name="KSOProductBuildVer">
    <vt:lpwstr>2057-12.2.0.20796</vt:lpwstr>
  </property>
</Properties>
</file>