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855B26F-80E9-462E-B540-E58CAB5EB358}" xr6:coauthVersionLast="47" xr6:coauthVersionMax="47" xr10:uidLastSave="{00000000-0000-0000-0000-000000000000}"/>
  <bookViews>
    <workbookView xWindow="-108" yWindow="-108" windowWidth="23256" windowHeight="12576" tabRatio="823" firstSheet="1" activeTab="11" xr2:uid="{00000000-000D-0000-FFFF-FFFF00000000}"/>
  </bookViews>
  <sheets>
    <sheet name="Kopertina" sheetId="1" r:id="rId1"/>
    <sheet name="Aktivet" sheetId="4" r:id="rId2"/>
    <sheet name="Pasivet" sheetId="14" r:id="rId3"/>
    <sheet name="PASH" sheetId="28" r:id="rId4"/>
    <sheet name="Fluksi " sheetId="18" r:id="rId5"/>
    <sheet name="Pasqyra e Amortizimit" sheetId="33" r:id="rId6"/>
    <sheet name="Inventari i Mallrave" sheetId="31" r:id="rId7"/>
    <sheet name="shenimet" sheetId="27" r:id="rId8"/>
    <sheet name="Shenime " sheetId="30" r:id="rId9"/>
    <sheet name="Te Ardhura" sheetId="34" r:id="rId10"/>
    <sheet name="Shpenzime" sheetId="35" r:id="rId11"/>
    <sheet name="Dashboard Performance" sheetId="36" r:id="rId12"/>
  </sheets>
  <externalReferences>
    <externalReference r:id="rId13"/>
    <externalReference r:id="rId14"/>
  </externalReferences>
  <definedNames>
    <definedName name="_Key1" localSheetId="3" hidden="1">[1]PRODUKTE!#REF!</definedName>
    <definedName name="_Key1" hidden="1">[1]PRODUKTE!#REF!</definedName>
    <definedName name="_Key2" localSheetId="3" hidden="1">[1]PRODUKTE!#REF!</definedName>
    <definedName name="_Key2" hidden="1">[1]PRODUKTE!#REF!</definedName>
    <definedName name="_Order1" hidden="1">255</definedName>
    <definedName name="_Order2" hidden="1">255</definedName>
  </definedNames>
  <calcPr calcId="191029"/>
</workbook>
</file>

<file path=xl/calcChain.xml><?xml version="1.0" encoding="utf-8"?>
<calcChain xmlns="http://schemas.openxmlformats.org/spreadsheetml/2006/main">
  <c r="D11" i="18" l="1"/>
  <c r="F18" i="28"/>
  <c r="F14" i="28"/>
  <c r="F11" i="14"/>
  <c r="F27" i="4"/>
  <c r="F26" i="4"/>
  <c r="F25" i="4"/>
  <c r="F20" i="4"/>
  <c r="F141" i="35"/>
  <c r="C141" i="35"/>
  <c r="G140" i="35"/>
  <c r="D140" i="35"/>
  <c r="E140" i="35" s="1"/>
  <c r="G139" i="35"/>
  <c r="D139" i="35"/>
  <c r="E139" i="35" s="1"/>
  <c r="G138" i="35"/>
  <c r="E138" i="35"/>
  <c r="D138" i="35"/>
  <c r="G137" i="35"/>
  <c r="E137" i="35"/>
  <c r="D137" i="35"/>
  <c r="G136" i="35"/>
  <c r="D136" i="35"/>
  <c r="E136" i="35" s="1"/>
  <c r="G135" i="35"/>
  <c r="D135" i="35"/>
  <c r="E135" i="35" s="1"/>
  <c r="G134" i="35"/>
  <c r="E134" i="35"/>
  <c r="D134" i="35"/>
  <c r="G133" i="35"/>
  <c r="E133" i="35"/>
  <c r="D133" i="35"/>
  <c r="G132" i="35"/>
  <c r="D132" i="35"/>
  <c r="E132" i="35" s="1"/>
  <c r="G131" i="35"/>
  <c r="D131" i="35"/>
  <c r="E131" i="35" s="1"/>
  <c r="G130" i="35"/>
  <c r="E130" i="35"/>
  <c r="D130" i="35"/>
  <c r="G129" i="35"/>
  <c r="G141" i="35" s="1"/>
  <c r="E129" i="35"/>
  <c r="D129" i="35"/>
  <c r="F13" i="4"/>
  <c r="F69" i="34"/>
  <c r="C69" i="34"/>
  <c r="G68" i="34"/>
  <c r="D68" i="34"/>
  <c r="E68" i="34" s="1"/>
  <c r="G67" i="34"/>
  <c r="D67" i="34"/>
  <c r="E67" i="34" s="1"/>
  <c r="G66" i="34"/>
  <c r="E66" i="34"/>
  <c r="D66" i="34"/>
  <c r="G65" i="34"/>
  <c r="E65" i="34"/>
  <c r="D65" i="34"/>
  <c r="G64" i="34"/>
  <c r="D64" i="34"/>
  <c r="E64" i="34" s="1"/>
  <c r="G63" i="34"/>
  <c r="D63" i="34"/>
  <c r="E63" i="34" s="1"/>
  <c r="G62" i="34"/>
  <c r="E62" i="34"/>
  <c r="D62" i="34"/>
  <c r="G61" i="34"/>
  <c r="E61" i="34"/>
  <c r="D61" i="34"/>
  <c r="G60" i="34"/>
  <c r="D60" i="34"/>
  <c r="E60" i="34" s="1"/>
  <c r="G59" i="34"/>
  <c r="D59" i="34"/>
  <c r="E59" i="34" s="1"/>
  <c r="G58" i="34"/>
  <c r="E58" i="34"/>
  <c r="D58" i="34"/>
  <c r="G57" i="34"/>
  <c r="G69" i="34" s="1"/>
  <c r="E57" i="34"/>
  <c r="D57" i="34"/>
  <c r="D51" i="34"/>
  <c r="D40" i="34"/>
  <c r="D41" i="34"/>
  <c r="D42" i="34"/>
  <c r="D43" i="34"/>
  <c r="D44" i="34"/>
  <c r="D45" i="34"/>
  <c r="D46" i="34"/>
  <c r="D47" i="34"/>
  <c r="D48" i="34"/>
  <c r="D49" i="34"/>
  <c r="D50" i="34"/>
  <c r="D39" i="34"/>
  <c r="C112" i="35"/>
  <c r="D112" i="35" s="1"/>
  <c r="C113" i="35"/>
  <c r="D113" i="35" s="1"/>
  <c r="C114" i="35"/>
  <c r="D114" i="35" s="1"/>
  <c r="E114" i="35" s="1"/>
  <c r="C115" i="35"/>
  <c r="D115" i="35" s="1"/>
  <c r="E115" i="35" s="1"/>
  <c r="C116" i="35"/>
  <c r="G116" i="35" s="1"/>
  <c r="C117" i="35"/>
  <c r="G117" i="35" s="1"/>
  <c r="C118" i="35"/>
  <c r="D118" i="35" s="1"/>
  <c r="E118" i="35" s="1"/>
  <c r="C119" i="35"/>
  <c r="G119" i="35" s="1"/>
  <c r="C31" i="34" s="1"/>
  <c r="D31" i="34" s="1"/>
  <c r="C120" i="35"/>
  <c r="D120" i="35" s="1"/>
  <c r="C121" i="35"/>
  <c r="D121" i="35" s="1"/>
  <c r="E121" i="35" s="1"/>
  <c r="C122" i="35"/>
  <c r="G122" i="35" s="1"/>
  <c r="C111" i="35"/>
  <c r="D111" i="35" s="1"/>
  <c r="F123" i="35"/>
  <c r="G121" i="35"/>
  <c r="G118" i="35"/>
  <c r="C30" i="34" s="1"/>
  <c r="D30" i="34" s="1"/>
  <c r="F104" i="35"/>
  <c r="C104" i="35"/>
  <c r="G103" i="35"/>
  <c r="D103" i="35"/>
  <c r="E103" i="35" s="1"/>
  <c r="G102" i="35"/>
  <c r="D102" i="35"/>
  <c r="E102" i="35" s="1"/>
  <c r="G101" i="35"/>
  <c r="D101" i="35"/>
  <c r="E101" i="35" s="1"/>
  <c r="G100" i="35"/>
  <c r="D100" i="35"/>
  <c r="E100" i="35" s="1"/>
  <c r="G99" i="35"/>
  <c r="D99" i="35"/>
  <c r="E99" i="35" s="1"/>
  <c r="G98" i="35"/>
  <c r="D98" i="35"/>
  <c r="E98" i="35" s="1"/>
  <c r="G97" i="35"/>
  <c r="D97" i="35"/>
  <c r="E97" i="35" s="1"/>
  <c r="G96" i="35"/>
  <c r="E96" i="35"/>
  <c r="D96" i="35"/>
  <c r="G95" i="35"/>
  <c r="D95" i="35"/>
  <c r="E95" i="35" s="1"/>
  <c r="G94" i="35"/>
  <c r="D94" i="35"/>
  <c r="E94" i="35" s="1"/>
  <c r="G93" i="35"/>
  <c r="D93" i="35"/>
  <c r="E93" i="35" s="1"/>
  <c r="G92" i="35"/>
  <c r="G104" i="35" s="1"/>
  <c r="D92" i="35"/>
  <c r="E92" i="35" s="1"/>
  <c r="F87" i="35"/>
  <c r="C87" i="35"/>
  <c r="G86" i="35"/>
  <c r="D86" i="35"/>
  <c r="E86" i="35" s="1"/>
  <c r="G85" i="35"/>
  <c r="D85" i="35"/>
  <c r="E85" i="35" s="1"/>
  <c r="G84" i="35"/>
  <c r="D84" i="35"/>
  <c r="E84" i="35" s="1"/>
  <c r="G83" i="35"/>
  <c r="D83" i="35"/>
  <c r="E83" i="35" s="1"/>
  <c r="G82" i="35"/>
  <c r="D82" i="35"/>
  <c r="E82" i="35" s="1"/>
  <c r="G81" i="35"/>
  <c r="D81" i="35"/>
  <c r="E81" i="35" s="1"/>
  <c r="G80" i="35"/>
  <c r="D80" i="35"/>
  <c r="E80" i="35" s="1"/>
  <c r="G79" i="35"/>
  <c r="E79" i="35"/>
  <c r="D79" i="35"/>
  <c r="G78" i="35"/>
  <c r="D78" i="35"/>
  <c r="E78" i="35" s="1"/>
  <c r="G77" i="35"/>
  <c r="D77" i="35"/>
  <c r="E77" i="35" s="1"/>
  <c r="G76" i="35"/>
  <c r="D76" i="35"/>
  <c r="E76" i="35" s="1"/>
  <c r="G75" i="35"/>
  <c r="G87" i="35" s="1"/>
  <c r="D75" i="35"/>
  <c r="E75" i="35" s="1"/>
  <c r="E87" i="35" s="1"/>
  <c r="F69" i="35"/>
  <c r="C69" i="35"/>
  <c r="G68" i="35"/>
  <c r="D68" i="35"/>
  <c r="E68" i="35" s="1"/>
  <c r="G67" i="35"/>
  <c r="D67" i="35"/>
  <c r="E67" i="35" s="1"/>
  <c r="G66" i="35"/>
  <c r="D66" i="35"/>
  <c r="E66" i="35" s="1"/>
  <c r="G65" i="35"/>
  <c r="D65" i="35"/>
  <c r="E65" i="35" s="1"/>
  <c r="G64" i="35"/>
  <c r="D64" i="35"/>
  <c r="E64" i="35" s="1"/>
  <c r="G63" i="35"/>
  <c r="E63" i="35"/>
  <c r="D63" i="35"/>
  <c r="G62" i="35"/>
  <c r="D62" i="35"/>
  <c r="E62" i="35" s="1"/>
  <c r="G61" i="35"/>
  <c r="D61" i="35"/>
  <c r="E61" i="35" s="1"/>
  <c r="G60" i="35"/>
  <c r="D60" i="35"/>
  <c r="E60" i="35" s="1"/>
  <c r="G59" i="35"/>
  <c r="D59" i="35"/>
  <c r="E59" i="35" s="1"/>
  <c r="G58" i="35"/>
  <c r="D58" i="35"/>
  <c r="E58" i="35" s="1"/>
  <c r="G57" i="35"/>
  <c r="E57" i="35"/>
  <c r="D57" i="35"/>
  <c r="G40" i="35"/>
  <c r="G41" i="35"/>
  <c r="G42" i="35"/>
  <c r="G43" i="35"/>
  <c r="G44" i="35"/>
  <c r="G45" i="35"/>
  <c r="G46" i="35"/>
  <c r="G47" i="35"/>
  <c r="G48" i="35"/>
  <c r="G49" i="35"/>
  <c r="G50" i="35"/>
  <c r="F51" i="35"/>
  <c r="C51" i="35"/>
  <c r="D50" i="35"/>
  <c r="E50" i="35" s="1"/>
  <c r="D49" i="35"/>
  <c r="E49" i="35" s="1"/>
  <c r="D48" i="35"/>
  <c r="E48" i="35" s="1"/>
  <c r="D47" i="35"/>
  <c r="E47" i="35" s="1"/>
  <c r="D46" i="35"/>
  <c r="E46" i="35" s="1"/>
  <c r="D45" i="35"/>
  <c r="E45" i="35" s="1"/>
  <c r="D44" i="35"/>
  <c r="E44" i="35" s="1"/>
  <c r="D43" i="35"/>
  <c r="E43" i="35" s="1"/>
  <c r="D42" i="35"/>
  <c r="E42" i="35" s="1"/>
  <c r="D41" i="35"/>
  <c r="E41" i="35" s="1"/>
  <c r="D40" i="35"/>
  <c r="E40" i="35" s="1"/>
  <c r="E51" i="35" s="1"/>
  <c r="G23" i="35"/>
  <c r="G24" i="35"/>
  <c r="G25" i="35"/>
  <c r="G26" i="35"/>
  <c r="G27" i="35"/>
  <c r="G28" i="35"/>
  <c r="G29" i="35"/>
  <c r="G30" i="35"/>
  <c r="G31" i="35"/>
  <c r="G32" i="35"/>
  <c r="G33" i="35"/>
  <c r="F34" i="35"/>
  <c r="C34" i="35"/>
  <c r="E24" i="35"/>
  <c r="E28" i="35"/>
  <c r="E32" i="35"/>
  <c r="D23" i="35"/>
  <c r="E23" i="35" s="1"/>
  <c r="D24" i="35"/>
  <c r="D25" i="35"/>
  <c r="E25" i="35" s="1"/>
  <c r="D26" i="35"/>
  <c r="E26" i="35" s="1"/>
  <c r="D27" i="35"/>
  <c r="E27" i="35" s="1"/>
  <c r="D28" i="35"/>
  <c r="D29" i="35"/>
  <c r="E29" i="35" s="1"/>
  <c r="D30" i="35"/>
  <c r="E30" i="35" s="1"/>
  <c r="D31" i="35"/>
  <c r="E31" i="35" s="1"/>
  <c r="D32" i="35"/>
  <c r="D33" i="35"/>
  <c r="E33" i="35" s="1"/>
  <c r="G6" i="35"/>
  <c r="G7" i="35"/>
  <c r="G8" i="35"/>
  <c r="G9" i="35"/>
  <c r="G10" i="35"/>
  <c r="G11" i="35"/>
  <c r="G12" i="35"/>
  <c r="G13" i="35"/>
  <c r="G14" i="35"/>
  <c r="G15" i="35"/>
  <c r="G16" i="35"/>
  <c r="F17" i="35"/>
  <c r="E6" i="35"/>
  <c r="E9" i="35"/>
  <c r="E10" i="35"/>
  <c r="E13" i="35"/>
  <c r="E14" i="35"/>
  <c r="D6" i="35"/>
  <c r="D7" i="35"/>
  <c r="E7" i="35" s="1"/>
  <c r="D8" i="35"/>
  <c r="E8" i="35" s="1"/>
  <c r="D9" i="35"/>
  <c r="D10" i="35"/>
  <c r="D11" i="35"/>
  <c r="E11" i="35" s="1"/>
  <c r="D12" i="35"/>
  <c r="E12" i="35" s="1"/>
  <c r="D13" i="35"/>
  <c r="D14" i="35"/>
  <c r="D15" i="35"/>
  <c r="E15" i="35" s="1"/>
  <c r="D16" i="35"/>
  <c r="E16" i="35" s="1"/>
  <c r="C17" i="35"/>
  <c r="G6" i="34"/>
  <c r="G7" i="34"/>
  <c r="G8" i="34"/>
  <c r="G9" i="34"/>
  <c r="G10" i="34"/>
  <c r="G11" i="34"/>
  <c r="G12" i="34"/>
  <c r="G13" i="34"/>
  <c r="G14" i="34"/>
  <c r="G15" i="34"/>
  <c r="G16" i="34"/>
  <c r="D6" i="34"/>
  <c r="E6" i="34" s="1"/>
  <c r="D7" i="34"/>
  <c r="E7" i="34" s="1"/>
  <c r="D8" i="34"/>
  <c r="E8" i="34" s="1"/>
  <c r="D9" i="34"/>
  <c r="E9" i="34" s="1"/>
  <c r="D10" i="34"/>
  <c r="E10" i="34" s="1"/>
  <c r="D11" i="34"/>
  <c r="E11" i="34" s="1"/>
  <c r="D12" i="34"/>
  <c r="E12" i="34" s="1"/>
  <c r="D13" i="34"/>
  <c r="E13" i="34" s="1"/>
  <c r="D14" i="34"/>
  <c r="E14" i="34" s="1"/>
  <c r="D15" i="34"/>
  <c r="E15" i="34" s="1"/>
  <c r="D16" i="34"/>
  <c r="E16" i="34" s="1"/>
  <c r="F17" i="34"/>
  <c r="C17" i="34"/>
  <c r="G39" i="35"/>
  <c r="G51" i="35" s="1"/>
  <c r="F24" i="28" s="1"/>
  <c r="D39" i="35"/>
  <c r="E39" i="35" s="1"/>
  <c r="G22" i="35"/>
  <c r="D22" i="35"/>
  <c r="E22" i="35" s="1"/>
  <c r="E34" i="35" l="1"/>
  <c r="D34" i="35"/>
  <c r="C34" i="34"/>
  <c r="D34" i="34" s="1"/>
  <c r="G113" i="35"/>
  <c r="C25" i="34" s="1"/>
  <c r="D25" i="34" s="1"/>
  <c r="D51" i="35"/>
  <c r="C33" i="34"/>
  <c r="D33" i="34" s="1"/>
  <c r="C46" i="34"/>
  <c r="E46" i="34" s="1"/>
  <c r="G69" i="35"/>
  <c r="D117" i="35"/>
  <c r="E117" i="35" s="1"/>
  <c r="E113" i="35"/>
  <c r="C41" i="34"/>
  <c r="E41" i="34" s="1"/>
  <c r="C29" i="34"/>
  <c r="D29" i="34" s="1"/>
  <c r="G111" i="35"/>
  <c r="C42" i="34"/>
  <c r="E42" i="34" s="1"/>
  <c r="E111" i="35"/>
  <c r="C39" i="34"/>
  <c r="E104" i="35"/>
  <c r="E120" i="35"/>
  <c r="C48" i="34"/>
  <c r="E48" i="34" s="1"/>
  <c r="E112" i="35"/>
  <c r="C40" i="34"/>
  <c r="E40" i="34" s="1"/>
  <c r="C49" i="34"/>
  <c r="E49" i="34" s="1"/>
  <c r="C28" i="34"/>
  <c r="D28" i="34" s="1"/>
  <c r="G112" i="35"/>
  <c r="C24" i="34" s="1"/>
  <c r="D24" i="34" s="1"/>
  <c r="D116" i="35"/>
  <c r="C123" i="35"/>
  <c r="G120" i="35"/>
  <c r="C32" i="34" s="1"/>
  <c r="D32" i="34" s="1"/>
  <c r="D122" i="35"/>
  <c r="C43" i="34"/>
  <c r="E43" i="34" s="1"/>
  <c r="E141" i="35"/>
  <c r="D141" i="35"/>
  <c r="E69" i="34"/>
  <c r="D69" i="34"/>
  <c r="G114" i="35"/>
  <c r="C26" i="34" s="1"/>
  <c r="D26" i="34" s="1"/>
  <c r="G115" i="35"/>
  <c r="D119" i="35"/>
  <c r="D104" i="35"/>
  <c r="D87" i="35"/>
  <c r="E69" i="35"/>
  <c r="D69" i="35"/>
  <c r="G34" i="35"/>
  <c r="F23" i="28" s="1"/>
  <c r="C45" i="34" l="1"/>
  <c r="E45" i="34" s="1"/>
  <c r="G123" i="35"/>
  <c r="E119" i="35"/>
  <c r="C47" i="34"/>
  <c r="E47" i="34" s="1"/>
  <c r="C27" i="34"/>
  <c r="D27" i="34" s="1"/>
  <c r="E122" i="35"/>
  <c r="C50" i="34"/>
  <c r="E50" i="34" s="1"/>
  <c r="E39" i="34"/>
  <c r="E116" i="35"/>
  <c r="C44" i="34"/>
  <c r="E44" i="34" s="1"/>
  <c r="D123" i="35"/>
  <c r="C51" i="34" l="1"/>
  <c r="E51" i="34" s="1"/>
  <c r="E123" i="35"/>
  <c r="G5" i="35"/>
  <c r="G17" i="35" s="1"/>
  <c r="F13" i="28" s="1"/>
  <c r="D5" i="35"/>
  <c r="G5" i="34"/>
  <c r="E5" i="34"/>
  <c r="E17" i="34" s="1"/>
  <c r="D5" i="34"/>
  <c r="D17" i="34" s="1"/>
  <c r="D37" i="18"/>
  <c r="D10" i="18"/>
  <c r="D15" i="18"/>
  <c r="D17" i="18"/>
  <c r="D18" i="18"/>
  <c r="E27" i="18"/>
  <c r="E19" i="18"/>
  <c r="D27" i="18"/>
  <c r="D19" i="18"/>
  <c r="G20" i="28"/>
  <c r="F20" i="28"/>
  <c r="G22" i="14"/>
  <c r="K15" i="27"/>
  <c r="K20" i="27"/>
  <c r="F26" i="33"/>
  <c r="E26" i="33"/>
  <c r="D26" i="33"/>
  <c r="G25" i="33"/>
  <c r="G24" i="33"/>
  <c r="G23" i="33"/>
  <c r="G22" i="33"/>
  <c r="H22" i="33" s="1"/>
  <c r="I22" i="33" s="1"/>
  <c r="G21" i="33"/>
  <c r="G20" i="33"/>
  <c r="G19" i="33"/>
  <c r="H19" i="33" s="1"/>
  <c r="E14" i="33"/>
  <c r="F14" i="33"/>
  <c r="D14" i="33"/>
  <c r="B8" i="31"/>
  <c r="B9" i="31"/>
  <c r="B10" i="31"/>
  <c r="B11" i="3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7" i="31"/>
  <c r="G27" i="28"/>
  <c r="G28" i="28" s="1"/>
  <c r="G10" i="28"/>
  <c r="F10" i="28"/>
  <c r="G11" i="28"/>
  <c r="F11" i="28"/>
  <c r="G25" i="14"/>
  <c r="E5" i="35" l="1"/>
  <c r="E17" i="35" s="1"/>
  <c r="D17" i="35"/>
  <c r="G17" i="34"/>
  <c r="C23" i="34"/>
  <c r="H25" i="33"/>
  <c r="I25" i="33" s="1"/>
  <c r="H21" i="33"/>
  <c r="I21" i="33" s="1"/>
  <c r="I19" i="33"/>
  <c r="H20" i="33"/>
  <c r="I20" i="33" s="1"/>
  <c r="H24" i="33"/>
  <c r="G26" i="33"/>
  <c r="H23" i="33"/>
  <c r="I23" i="33" s="1"/>
  <c r="C35" i="34" l="1"/>
  <c r="D23" i="34"/>
  <c r="D35" i="34" s="1"/>
  <c r="H26" i="33"/>
  <c r="I24" i="33"/>
  <c r="I26" i="33"/>
  <c r="G30" i="14" l="1"/>
  <c r="G10" i="14"/>
  <c r="G7" i="14"/>
  <c r="F22" i="14"/>
  <c r="F10" i="14"/>
  <c r="F7" i="14"/>
  <c r="G28" i="4"/>
  <c r="F28" i="4"/>
  <c r="G24" i="4"/>
  <c r="G15" i="4"/>
  <c r="G11" i="4"/>
  <c r="G8" i="4"/>
  <c r="G22" i="4" l="1"/>
  <c r="G32" i="4"/>
  <c r="F20" i="14"/>
  <c r="G20" i="14"/>
  <c r="G31" i="14" s="1"/>
  <c r="F11" i="4"/>
  <c r="F8" i="4"/>
  <c r="G17" i="28"/>
  <c r="G15" i="28" s="1"/>
  <c r="G29" i="28" s="1"/>
  <c r="G30" i="28" s="1"/>
  <c r="F28" i="14" l="1"/>
  <c r="E7" i="18"/>
  <c r="E6" i="18" s="1"/>
  <c r="E36" i="18" s="1"/>
  <c r="G33" i="4"/>
  <c r="G7" i="33"/>
  <c r="G9" i="33"/>
  <c r="G13" i="33"/>
  <c r="H9" i="33" l="1"/>
  <c r="I9" i="33" s="1"/>
  <c r="H13" i="33"/>
  <c r="I13" i="33" s="1"/>
  <c r="H7" i="33"/>
  <c r="G11" i="33"/>
  <c r="G10" i="33"/>
  <c r="G12" i="33"/>
  <c r="I7" i="33" l="1"/>
  <c r="H12" i="33"/>
  <c r="I12" i="33" s="1"/>
  <c r="H10" i="33"/>
  <c r="I10" i="33" s="1"/>
  <c r="G8" i="33"/>
  <c r="G14" i="33" s="1"/>
  <c r="H11" i="33"/>
  <c r="I11" i="33" s="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F19" i="4" s="1"/>
  <c r="F15" i="4" s="1"/>
  <c r="D16" i="18" l="1"/>
  <c r="F22" i="4"/>
  <c r="H8" i="33"/>
  <c r="H14" i="33" s="1"/>
  <c r="F17" i="28"/>
  <c r="F24" i="4"/>
  <c r="F32" i="4" s="1"/>
  <c r="D39" i="18"/>
  <c r="F33" i="4" l="1"/>
  <c r="I8" i="33"/>
  <c r="I14" i="33" s="1"/>
  <c r="F15" i="28"/>
  <c r="F27" i="28" l="1"/>
  <c r="F28" i="28" s="1"/>
  <c r="F29" i="28" s="1"/>
  <c r="F30" i="28" s="1"/>
  <c r="D7" i="18" l="1"/>
  <c r="D6" i="18" s="1"/>
  <c r="D36" i="18" s="1"/>
  <c r="F29" i="14"/>
  <c r="F25" i="14" s="1"/>
  <c r="F30" i="14" l="1"/>
  <c r="F3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9" authorId="0" shapeId="0" xr:uid="{E9D43CB4-E7C4-4D93-B94F-4D83495627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Merret nga ekstakti bankar. Totali i llogarive bankre ne 31.12…..</t>
        </r>
      </text>
    </comment>
    <comment ref="E10" authorId="0" shapeId="0" xr:uid="{45BD43F2-2CC8-4A47-8698-32E166A73C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Gjendja e arkes ne 31.12…..</t>
        </r>
      </text>
    </comment>
    <comment ref="E12" authorId="0" shapeId="0" xr:uid="{B647C545-D135-49D5-A68E-F2BDF7A007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Shihet gjendja kreditore e tvsh ne fund te vitit. Nese ka teprice vjetore ose vetem ne dhjetor vendoset ketu</t>
        </r>
      </text>
    </comment>
    <comment ref="E13" authorId="0" shapeId="0" xr:uid="{BD4FC539-93A5-4D24-9B9F-E9CEC008EED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Furnizime qe i kemi bere te treteve por qe nuk na kane bere ende pagesen</t>
        </r>
      </text>
    </comment>
    <comment ref="E14" authorId="0" shapeId="0" xr:uid="{3941D093-A10F-4D06-900F-F013B7702F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Lloje te tjera aktivesh te pagrupuara mesiper</t>
        </r>
      </text>
    </comment>
    <comment ref="E16" authorId="0" shapeId="0" xr:uid="{6C400D4B-DC24-4641-8C9D-AF590C952CE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Gjendja e lendes se pare ne 31 dhjetor</t>
        </r>
      </text>
    </comment>
    <comment ref="E17" authorId="0" shapeId="0" xr:uid="{190622E7-FFA3-482A-8FFD-01FC9139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Gjendja e prodhimeve ne proces se pare ne 31 dhjetor</t>
        </r>
      </text>
    </comment>
    <comment ref="E18" authorId="0" shapeId="0" xr:uid="{5EFF8CAB-568D-466F-8359-727108644A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Gjendja e produkteve te gatshme ne 31 dhjetor</t>
        </r>
      </text>
    </comment>
    <comment ref="E19" authorId="0" shapeId="0" xr:uid="{B9B41C0A-D654-4456-A366-E533A6B2EE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Inventari per rishitje 31.12…
</t>
        </r>
      </text>
    </comment>
    <comment ref="E20" authorId="0" shapeId="0" xr:uid="{2DE7E193-C3F2-4595-9807-42FA87F92C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Pagesa te bere ndaj furnitoreve por qe ende nuk na kane sjelle mallrat</t>
        </r>
      </text>
    </comment>
    <comment ref="E21" authorId="0" shapeId="0" xr:uid="{3853D7D0-2E06-4255-8696-1509B293B1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 ardhurat qe merr pronari ne rast se firma del me fitim</t>
        </r>
      </text>
    </comment>
    <comment ref="E25" authorId="0" shapeId="0" xr:uid="{3E1FDF85-C050-4557-86A6-E1832D75350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Vlera neto e mbetur kontabel ne fund  te vitit pas zbirtjes se amortizimit vjetor</t>
        </r>
      </text>
    </comment>
    <comment ref="E26" authorId="0" shapeId="0" xr:uid="{0AD65069-9B72-41DB-A327-3C65D2552B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Vlera neto e mbetur kontabel ne fund  te vitit pas zbirtjes se amortizimit vjetor</t>
        </r>
      </text>
    </comment>
    <comment ref="E27" authorId="0" shapeId="0" xr:uid="{7416464D-FACD-4D7A-B3BD-9B600D3B0F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Vlera neto e mbetur kontabel ne fund  te vitit pas zbirtjes se amortizimit vjetor</t>
        </r>
      </text>
    </comment>
    <comment ref="E29" authorId="0" shapeId="0" xr:uid="{7BB49572-BFAB-46E7-957D-1233D5F27E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Vlera a patentave dhe licencave qe zoteron firma</t>
        </r>
      </text>
    </comment>
    <comment ref="E30" authorId="0" shapeId="0" xr:uid="{E010AD95-0394-445A-8E89-DC96819602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Vlera e emrit te mire  qe zoteron firma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8" authorId="0" shapeId="0" xr:uid="{C1B2CFD8-8727-4F67-9105-0AA5F6386B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Vlera e overdraftit vjetor</t>
        </r>
      </text>
    </comment>
    <comment ref="C9" authorId="0" shapeId="0" xr:uid="{F94830B9-D184-49F5-9737-4AD799B5BA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Vlera e huamarrjes qe duhet shlyer brenda vitit</t>
        </r>
      </text>
    </comment>
    <comment ref="C11" authorId="0" shapeId="0" xr:uid="{54FB6A06-EBED-455C-BE10-46B63B125A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Detyrimet per pagesat qe kemi marre por mallin qe nuk i kemi derguar ende bleresve</t>
        </r>
      </text>
    </comment>
    <comment ref="C12" authorId="0" shapeId="0" xr:uid="{36473AA1-2B14-4404-A938-DCAAD94ABD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Paga e punonjesve e dhjetorit. Merret nga sistemi i tatimeve</t>
        </r>
      </text>
    </comment>
    <comment ref="C13" authorId="0" shapeId="0" xr:uid="{99537F20-61A1-40CB-98D1-24ED519A99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Siguracionet dhjetorit. Merret nga sistemi i tatimeve</t>
        </r>
      </text>
    </comment>
    <comment ref="C14" authorId="0" shapeId="0" xr:uid="{81107411-FAB0-4332-AFA1-CA91085048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Tatimi mbi pagen id hjetorit. Merret nga sistemi i tatimeve</t>
        </r>
      </text>
    </comment>
    <comment ref="C15" authorId="0" shapeId="0" xr:uid="{4EE6C60B-529B-45E8-B1FE-E11C7B528D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Tatimi i thjeshtuar i dhjetorit. Merret nga sistemi i tatimeve</t>
        </r>
      </text>
    </comment>
    <comment ref="C16" authorId="0" shapeId="0" xr:uid="{962B448F-3A34-4CAF-A6A6-CAFE5BDA55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Tvsh e dhjetorit. Merret nga sistemi i tatimeve</t>
        </r>
      </text>
    </comment>
    <comment ref="C17" authorId="0" shapeId="0" xr:uid="{11AE5E95-7AA0-4716-A599-E23B31B6BE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detyrime ndaj te treteve</t>
        </r>
      </text>
    </comment>
    <comment ref="C18" authorId="0" shapeId="0" xr:uid="{14F5158D-E920-4885-95A8-9CB0EE075A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Parapagime te pjeshme per shitje mallrash</t>
        </r>
      </text>
    </comment>
    <comment ref="C19" authorId="0" shapeId="0" xr:uid="{3F571C25-406E-481D-82BA-7FA9C1D4A6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shtesa e pronarit nese biznesi del me humbje</t>
        </r>
      </text>
    </comment>
    <comment ref="C23" authorId="0" shapeId="0" xr:uid="{3E4CE8CB-2780-4E4B-B957-664452C66A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Financim nga llogaria e pronarit</t>
        </r>
      </text>
    </comment>
    <comment ref="C24" authorId="0" shapeId="0" xr:uid="{6A26B1E7-9247-4F10-ADF6-EEC0B94C8E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Huamarrje me afat likujdimi me te madhe se 1 vit</t>
        </r>
      </text>
    </comment>
    <comment ref="C26" authorId="0" shapeId="0" xr:uid="{A40A3539-BCE4-4CF5-8D61-BD8AE215E1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kapitali fillestar</t>
        </r>
      </text>
    </comment>
    <comment ref="C27" authorId="0" shapeId="0" xr:uid="{9B4BD1ED-FECC-43BE-9CE7-2AD30E8404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terheqja e pronarit gjate vitit</t>
        </r>
      </text>
    </comment>
    <comment ref="C28" authorId="0" shapeId="0" xr:uid="{47ED55E0-4FAA-42E2-81FB-701FF936B5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Rezultati financiar neto i vitit te kaluar
</t>
        </r>
      </text>
    </comment>
    <comment ref="C29" authorId="0" shapeId="0" xr:uid="{B0947A14-F440-48DB-B0A0-2306C97D96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Rezultati financiar neto i vitit akual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1031EC80-7ECD-47E5-B5E0-42E86B8B24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inventari i vitit te kaluar</t>
        </r>
      </text>
    </comment>
    <comment ref="C13" authorId="0" shapeId="0" xr:uid="{3E50C459-C135-4C57-90E7-8EF00C0D39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vetem shpenzimet per blerje mallrash</t>
        </r>
      </text>
    </comment>
    <comment ref="C14" authorId="0" shapeId="0" xr:uid="{9C653917-5E4E-41E3-B27E-6F3A2A4BAE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gjendja e mallrave per rishtije 31.12….
</t>
        </r>
      </text>
    </comment>
    <comment ref="C16" authorId="0" shapeId="0" xr:uid="{CF9B99C6-CA4D-4EFE-833A-FF394D62A5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Ttotali i pagave bruto gjate vitit</t>
        </r>
      </text>
    </comment>
    <comment ref="C17" authorId="0" shapeId="0" xr:uid="{F1B28A0F-6F8C-40EB-B076-85C4533CD1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16.7 % i vleres se pagave</t>
        </r>
      </text>
    </comment>
    <comment ref="E18" authorId="0" shapeId="0" xr:uid="{DDB3BE40-212C-44DB-AAEF-AC24993038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vlera e amortizimit vjetor</t>
        </r>
      </text>
    </comment>
    <comment ref="E19" authorId="0" shapeId="0" xr:uid="{C85E94B2-86DF-4FB3-8C75-2363B3D634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shpenzime konsumimi per nje kategori biznesesh </t>
        </r>
      </text>
    </comment>
    <comment ref="C21" authorId="0" shapeId="0" xr:uid="{CCB80972-AF5F-42A6-8EDD-DED086CB9C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shpenzimet vjetore per studiot kontabel</t>
        </r>
      </text>
    </comment>
    <comment ref="C22" authorId="0" shapeId="0" xr:uid="{640DF5A0-7E50-4428-97A4-E391E59C0C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shpenzime te dnryhsme per mabrevajtjen e punes</t>
        </r>
      </text>
    </comment>
    <comment ref="C23" authorId="0" shapeId="0" xr:uid="{9322A36C-49EB-49E4-A8B2-D46C1EA583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blerje e makinerive dhe pajisjeve te ndryshme</t>
        </r>
      </text>
    </comment>
    <comment ref="C24" authorId="0" shapeId="0" xr:uid="{ECB47C56-266A-4C8B-8AAA-FA6448D014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shpenzime per energji elektrike, uje.</t>
        </r>
      </text>
    </comment>
    <comment ref="C25" authorId="0" shapeId="0" xr:uid="{849B7A4D-07CD-4057-A472-1D58FC1602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gjoba dhe ndeshkime te ndryshme te marra gjate vitit</t>
        </r>
      </text>
    </comment>
    <comment ref="E26" authorId="0" shapeId="0" xr:uid="{A9A33B6A-0C44-4FAC-BFFD-866EACB888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shpenzime te ndryshme bankare si komisione etj.</t>
        </r>
      </text>
    </comment>
    <comment ref="C29" authorId="0" shapeId="0" xr:uid="{4F6C3AE2-780A-4F70-9A2E-96C7D0A085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 nese subjekti nuk ka kalaur asnjehere vleren 14 milion leke dhe 15 % nese njehere ka kaluar vleren 14 milion leke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9" authorId="0" shapeId="0" xr:uid="{71EEAA92-B3E9-47D2-AF7E-CCF1D9C9C1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duhet te jete e barabare me qelizen mjetet monetare te aktivet
</t>
        </r>
      </text>
    </comment>
  </commentList>
</comments>
</file>

<file path=xl/sharedStrings.xml><?xml version="1.0" encoding="utf-8"?>
<sst xmlns="http://schemas.openxmlformats.org/spreadsheetml/2006/main" count="731" uniqueCount="437">
  <si>
    <t>Data e krijimit</t>
  </si>
  <si>
    <t>Nr. i  Regjistrit  Tregetar</t>
  </si>
  <si>
    <t>Nr</t>
  </si>
  <si>
    <t>I</t>
  </si>
  <si>
    <t>II</t>
  </si>
  <si>
    <t>Adresa e Selise</t>
  </si>
  <si>
    <t>P A S Q Y R A T     F I N A N C I A R E</t>
  </si>
  <si>
    <t>Aktivet  monetare</t>
  </si>
  <si>
    <t>Banka</t>
  </si>
  <si>
    <t>Arka</t>
  </si>
  <si>
    <t>Veprimtaria  Kryesore</t>
  </si>
  <si>
    <t>Ligjit Nr. 9228 Date 29.04.2004     Per Kontabilitetin dhe Pasqyrat Financiare  )</t>
  </si>
  <si>
    <t>NIPT -i</t>
  </si>
  <si>
    <t>Pasqyra Financiare jane te shprehura ne</t>
  </si>
  <si>
    <t>Pasqyra Financiare jane te rumbullakosura ne</t>
  </si>
  <si>
    <t>Nga</t>
  </si>
  <si>
    <t>Deri</t>
  </si>
  <si>
    <t>Pasqyra Financiare jane individuale</t>
  </si>
  <si>
    <t>Pasqyra Financiare jane te konsoliduara</t>
  </si>
  <si>
    <t>Pershkrimi  i  Elementeve</t>
  </si>
  <si>
    <t>Emertimi dhe Forma ligjore</t>
  </si>
  <si>
    <t>Totali</t>
  </si>
  <si>
    <t>Investime</t>
  </si>
  <si>
    <t>Te tjera Financiare</t>
  </si>
  <si>
    <t>Në tituj pronësie të njësive ekonomike brenda grupit</t>
  </si>
  <si>
    <t>Aksionet e veta</t>
  </si>
  <si>
    <t>Të drejta të arkëtueshme</t>
  </si>
  <si>
    <t xml:space="preserve">Të tjera </t>
  </si>
  <si>
    <t>Inventarët</t>
  </si>
  <si>
    <t>Lëndë e parë dhe materiale të konsumueshme</t>
  </si>
  <si>
    <t>Prodhime në proces dhe gjysëmprodukte</t>
  </si>
  <si>
    <t xml:space="preserve">Produkte të gatshme </t>
  </si>
  <si>
    <t xml:space="preserve">Mallra                                                        </t>
  </si>
  <si>
    <t>Parapagime për inventar</t>
  </si>
  <si>
    <t>Tituj pronësie në njësitë ekonomike brenda grupit</t>
  </si>
  <si>
    <t xml:space="preserve">Tituj të huadhënies në njësitë ekonomike brenda grupit </t>
  </si>
  <si>
    <t xml:space="preserve">Tituj të tjerë të mbajtur si aktive afatgjata </t>
  </si>
  <si>
    <t>Tituj të tjerë të huadhënies</t>
  </si>
  <si>
    <t>Aktivet materiale</t>
  </si>
  <si>
    <t>Toka dhe ndërtesa</t>
  </si>
  <si>
    <t>Impiante dhe makineri</t>
  </si>
  <si>
    <t xml:space="preserve">Të tjera Instalime dhe pajisje </t>
  </si>
  <si>
    <t>Emri i Mirë</t>
  </si>
  <si>
    <t>Aktivet Afatshkurtra</t>
  </si>
  <si>
    <t>TOTALI   AKTIVEVE    AFATGJATA</t>
  </si>
  <si>
    <t>Aktivet Afatgjata</t>
  </si>
  <si>
    <t>DETYRIMET  DHE  KAPITALI</t>
  </si>
  <si>
    <t>Titujt e huamarrjes</t>
  </si>
  <si>
    <t>Detyrime ndaj institucioneve të kredisë</t>
  </si>
  <si>
    <t xml:space="preserve">Arkëtime në avancë për porosi </t>
  </si>
  <si>
    <t>Të pagueshme për aktivitetin e shfrytëzimit</t>
  </si>
  <si>
    <t>Dëftesa të pagueshme</t>
  </si>
  <si>
    <t>Të pagueshme ndaj njësive ekonomike brenda grupit</t>
  </si>
  <si>
    <t>Të pagueshme ndaj  njësive ekonomike ku ka interesa pjesëmarrëse</t>
  </si>
  <si>
    <t>Të pagueshme ndaj punonjësve dhe sigurimeve shoqërore/shëndetsore</t>
  </si>
  <si>
    <t>Të pagueshme për detyrimet tatimore</t>
  </si>
  <si>
    <t>Të pagueshme për shpenzime të konstatuara</t>
  </si>
  <si>
    <t>Provizione</t>
  </si>
  <si>
    <t xml:space="preserve">Arkëtimet në avancë për porosi </t>
  </si>
  <si>
    <t>Të tjera të pagueshme</t>
  </si>
  <si>
    <t xml:space="preserve">Të pagueshme për shpenzime të konstatuara </t>
  </si>
  <si>
    <t>Të ardhura të shtyra</t>
  </si>
  <si>
    <t>►</t>
  </si>
  <si>
    <t xml:space="preserve">Provizione  për pensionet </t>
  </si>
  <si>
    <t>Provizione të tjera</t>
  </si>
  <si>
    <t>Detyrime tatimore të shtyra</t>
  </si>
  <si>
    <t>Kapitali dhe Rezervat</t>
  </si>
  <si>
    <t>Kapitali i Nënshkruar</t>
  </si>
  <si>
    <t>Primi i lidhur me kapitalin</t>
  </si>
  <si>
    <t>Rezerva rivlerësimi</t>
  </si>
  <si>
    <t>Rezerva të tjera</t>
  </si>
  <si>
    <t xml:space="preserve">Rezerva ligjore </t>
  </si>
  <si>
    <t>Rezerva statutore</t>
  </si>
  <si>
    <t xml:space="preserve">Fitimi i pashpërndarë </t>
  </si>
  <si>
    <t>Fitim / Humbja e  Vitit</t>
  </si>
  <si>
    <t>Paga dhe shpërblime</t>
  </si>
  <si>
    <t>Zhvlerësimi i aktiveve afatgjata materiale</t>
  </si>
  <si>
    <t>Shpenzime konsumi dhe amortizimi</t>
  </si>
  <si>
    <t>Shpenzimi aktual i tatimit mbi fitimin</t>
  </si>
  <si>
    <t>Fluksi i Mjeteve Monetare nga/(përdorur në) aktivitetin e shfrytëzimit</t>
  </si>
  <si>
    <t>Interes i paguar</t>
  </si>
  <si>
    <t>Fluksi i Mjeteve Monetare nga/(përdorur në) aktivitetin e investimit</t>
  </si>
  <si>
    <t>Para neto të përdorura për blerjen e filialeve</t>
  </si>
  <si>
    <t>Para neto të arkëtuara nga shitja e filialeve</t>
  </si>
  <si>
    <t>Pagesa për blerjen e aktiveve afatgjata materiale</t>
  </si>
  <si>
    <t>Arkëtime nga shitja e aktiveve afatgjata materiale</t>
  </si>
  <si>
    <t>Pagesa për blerjen e investimeve të tjera</t>
  </si>
  <si>
    <t>Arkëtime nga shitja e investimeve të tjera</t>
  </si>
  <si>
    <t>Dividentë të arkëtuar</t>
  </si>
  <si>
    <t>Fluksi i Mjeteve Monetare nga/(përdorur në) aktivitetin e  financimit</t>
  </si>
  <si>
    <t>Arkëtime nga emetimi i kapitalit aksionar</t>
  </si>
  <si>
    <t>Hua të arkëtuara</t>
  </si>
  <si>
    <t>Pagesa e kostove të transaksionit që lidhen me kreditë dhe huatë</t>
  </si>
  <si>
    <t>Riblerje e aksioneve të veta</t>
  </si>
  <si>
    <t>Pagesa e huave</t>
  </si>
  <si>
    <t>Pagesë e detyrimeve të qirasë financiare</t>
  </si>
  <si>
    <t>Dividendë të paguar</t>
  </si>
  <si>
    <t>Efekti i luhatjeve të kursit të këmbimit të mjeteve monetare</t>
  </si>
  <si>
    <t>Fitim / Humbja e vitit</t>
  </si>
  <si>
    <t>Rregullimet për shpenzimet jomonetare:</t>
  </si>
  <si>
    <t>Shpenzimet financiare jomonetare</t>
  </si>
  <si>
    <t>Fluksi i mjeteve monetare i përfshirë në aktivitetet investuese:</t>
  </si>
  <si>
    <t>Fitim nga shitja e aktiveve afatgjata materiale</t>
  </si>
  <si>
    <t>Ndryshimet në aktivet dhe detyrimet e shfrytëzimit:</t>
  </si>
  <si>
    <t>Rënie/(rritje) në të drejtat e arkëtueshme dhe të tjera</t>
  </si>
  <si>
    <t>Rënie/(rritje) në inventarë</t>
  </si>
  <si>
    <t>Rritje/(rënie) në detyrimet e pagueshme</t>
  </si>
  <si>
    <t>Rritje/(rënie) në detyrime për punonjësit</t>
  </si>
  <si>
    <t xml:space="preserve">(  Ne zbatim te Standartit Kombetar te Kontabilitetit Nr.2 te Permiresuar dhe </t>
  </si>
  <si>
    <t xml:space="preserve">     Plotesimi i te dhenave të kësaj pjese duhet të bëhet sipas kërkesave dhe strukturës standarte te </t>
  </si>
  <si>
    <t xml:space="preserve">               a) Informacion i përgjithsëm dhe politikat kontabël</t>
  </si>
  <si>
    <t xml:space="preserve">               b)Shënimet qe shpjegojnë zërat e ndryshëm të pasqyrave financiare</t>
  </si>
  <si>
    <t xml:space="preserve">               c) Shënime të tjera shpjegeuse</t>
  </si>
  <si>
    <t>A I</t>
  </si>
  <si>
    <t>Informacion i përgjithshëm</t>
  </si>
  <si>
    <t xml:space="preserve">     Kuadri ligjor: Ligjit 9228 dt 29.04.2004 "Per Kontabilitetin dhe Pasqyrat Financiare"</t>
  </si>
  <si>
    <t xml:space="preserve">qene te qarta dhe te kuptushme per perdorues te jashtem qe kane njohuri te pergjitheshme te </t>
  </si>
  <si>
    <t>mjaftueshme ne fushen e kontabilitetit.</t>
  </si>
  <si>
    <t>jane hartuar vetem per zera materiale.</t>
  </si>
  <si>
    <t>gabime materiale duke zbatuar parimet e meposhteme :</t>
  </si>
  <si>
    <t xml:space="preserve">     </t>
  </si>
  <si>
    <t xml:space="preserve">                - Parimin e paraqitjes me besnikeri</t>
  </si>
  <si>
    <t xml:space="preserve">                - Parimin e perparesise se permbajtjes ekonomike mbi formen ligjore</t>
  </si>
  <si>
    <t xml:space="preserve">                - Parimin e paaneshmerise pa asnje influencim te qellimshem</t>
  </si>
  <si>
    <t xml:space="preserve">                - Parimin e maturise pa optimizem te teperuar,pa nen e mbivleresim te qellimshem</t>
  </si>
  <si>
    <t xml:space="preserve">                - Parimin e plotesise duke paraqitur nje pamje te vertete e te drejte te PF.</t>
  </si>
  <si>
    <t xml:space="preserve">                - Parimin e qendrushmerise per te mos ndryshuar politikat e metodat kontabel</t>
  </si>
  <si>
    <t xml:space="preserve">                - Parimin e krahasushmerise duke siguruar krahasimin midis dy periudhave.</t>
  </si>
  <si>
    <t>A II</t>
  </si>
  <si>
    <t>Politikat kontabël</t>
  </si>
  <si>
    <t xml:space="preserve">     Per percaktimin e kostos se inventareve eshte zgjedhur metoda "FIFO" ( hyrje e pare ,</t>
  </si>
  <si>
    <t xml:space="preserve">     Vleresimi fillestar i nje elementi te AAM qe ploteson kriteret per njohje si aktiv ne bilanc </t>
  </si>
  <si>
    <t xml:space="preserve">     Per prodhimin ose krijimin e AAM kur kjo financohet nga nje hua,kostot e huamarrjes (dhe</t>
  </si>
  <si>
    <t xml:space="preserve">     Per vleresimi i mepaseshem i AAM eshte zgjedhur modeli i kostos duke i paraqitur ne </t>
  </si>
  <si>
    <t xml:space="preserve">                - Kompjutera e sisteme informacioni me 25 % te vleftes se mbetur</t>
  </si>
  <si>
    <t xml:space="preserve">                - Te gjitha AAM te tjera me 20 % te vleftes se mbetur</t>
  </si>
  <si>
    <t>Emri i Bankes</t>
  </si>
  <si>
    <t>Monedha</t>
  </si>
  <si>
    <t>Nr llogarise</t>
  </si>
  <si>
    <t>Arka ne Leke</t>
  </si>
  <si>
    <t>Arka ne Euro</t>
  </si>
  <si>
    <t>Arka ne Dollare</t>
  </si>
  <si>
    <t xml:space="preserve">     Fatura te pa likuiduara nen nje vit</t>
  </si>
  <si>
    <t xml:space="preserve">     Fatura te pa likuiduara mbi nje vit</t>
  </si>
  <si>
    <t xml:space="preserve">     Zhvleresimi i te drejtave dhe detyrimeve</t>
  </si>
  <si>
    <t>Të drejta për t’u arkëtuar nga proceset gjyqësore</t>
  </si>
  <si>
    <t>Parapagime të dhëna</t>
  </si>
  <si>
    <t>Tatim mbi të ardhurat personale (teprica debitore)</t>
  </si>
  <si>
    <t>Tatime të tjera për punonjësit (teprica debitore)</t>
  </si>
  <si>
    <t>Tatim mbi fitimin (teprica debitore)</t>
  </si>
  <si>
    <t>Shteti- TVSH për tu marrë</t>
  </si>
  <si>
    <t>Të  tjera  tatime për  t’u  paguar  dhe  për  t’u  kthyer</t>
  </si>
  <si>
    <t>Tatimi në burim (teprica debitore)</t>
  </si>
  <si>
    <t>Të drejta për t’u arkëtuar nga shitjet e letrave me vlerë</t>
  </si>
  <si>
    <t>Qera financiare (kur është afatshkurtër dhe ka tepricë debitore)</t>
  </si>
  <si>
    <t>Debitorë të tjerë, kreditorë të tjerë (teprica debitore)</t>
  </si>
  <si>
    <t>Llogari të përkohshme ose në pritje (tepricë debitore)</t>
  </si>
  <si>
    <t>Materiale ndihmës</t>
  </si>
  <si>
    <t>Lëndë djegëse</t>
  </si>
  <si>
    <t>Pjesë ndërrimi</t>
  </si>
  <si>
    <t>Materiale ambalazhimi</t>
  </si>
  <si>
    <t>Materiale të tjera</t>
  </si>
  <si>
    <t>Inventari i imët dhe ambalazhet</t>
  </si>
  <si>
    <t>Zhvlerësimi i materialeve të para</t>
  </si>
  <si>
    <t>Zhvlerësimi i materialeve të tjera</t>
  </si>
  <si>
    <t>Prodhimi në proces</t>
  </si>
  <si>
    <t>Punime në proces</t>
  </si>
  <si>
    <t>Shërbime në proces</t>
  </si>
  <si>
    <t>Produkte të ndërmjetëm</t>
  </si>
  <si>
    <t>Produkte të gatshëm</t>
  </si>
  <si>
    <t>Nënprodukte dhe produkte mbeturinë</t>
  </si>
  <si>
    <t>Zhvlerësimi i produkteve të gatshëm</t>
  </si>
  <si>
    <t>Zhvlerësimi i mallrave dhe (produkteve) për shitje</t>
  </si>
  <si>
    <t>Materiale të para</t>
  </si>
  <si>
    <t>Mallra ( dhe produkte) për shitje</t>
  </si>
  <si>
    <t>Gjë e gjallë</t>
  </si>
  <si>
    <t>AKTIVET AFATGJATA</t>
  </si>
  <si>
    <t xml:space="preserve">Aktivet  financiare </t>
  </si>
  <si>
    <t>Aksione të shoqërive të kontrolluara</t>
  </si>
  <si>
    <t>Zhvleresimi Aksione të shoqërive të kontrolluara</t>
  </si>
  <si>
    <t>Aksione të shoqërive të lidhura</t>
  </si>
  <si>
    <t>Zhvleresimi Aksione të shoqërive të lidhura</t>
  </si>
  <si>
    <t>Huadhënie afatgjatë në njësitë ekonomike brenda grupit</t>
  </si>
  <si>
    <t>Aksione të tjera dhe letra me vlerë</t>
  </si>
  <si>
    <t>Zhvleresimi Aksione të tjera dhe letra me vlerë</t>
  </si>
  <si>
    <t>Të drejta të tjera afatgjatë</t>
  </si>
  <si>
    <t>Të drejta dhe detyrime ndaj pjesëtarëve të tjerë të grupit</t>
  </si>
  <si>
    <t>Të drejta dhe detyrime ndaj ortakëve dhe aksionerëve</t>
  </si>
  <si>
    <t>Zhvleresimi Të drejta të tjera afatgjatë</t>
  </si>
  <si>
    <t>Zhvleresimi Të drejta dhe detyrime ndaj pjesëtarëve të tjerë të grupit</t>
  </si>
  <si>
    <t>Zhvleresimi Të drejta dhe detyrime ndaj ortakëve dhe aksionerëve</t>
  </si>
  <si>
    <t>Emertimi</t>
  </si>
  <si>
    <t>Vlera</t>
  </si>
  <si>
    <t>Amortizimi</t>
  </si>
  <si>
    <t>Aktivet e blera gjate vitit</t>
  </si>
  <si>
    <t>Aktivet kontribut i ortakeve ne kapitalin e shoqerise gjate vitit</t>
  </si>
  <si>
    <t>DETYRIMET    DHE  KAPITALI</t>
  </si>
  <si>
    <t xml:space="preserve">Huamarrje afatshkurtra </t>
  </si>
  <si>
    <t>Premtim pagesa të pagueshme për hua afatshkurtër</t>
  </si>
  <si>
    <t>Detyrime për blerjet e letrave me vlerë</t>
  </si>
  <si>
    <t>Hua të marra</t>
  </si>
  <si>
    <t>Letra me vlerë të borxhit, të emetuara</t>
  </si>
  <si>
    <t>Derivatët dhe instrumentet financiare</t>
  </si>
  <si>
    <t>Qera financiare</t>
  </si>
  <si>
    <t>Analiza e blerjeve me qira financiare</t>
  </si>
  <si>
    <t>Huamarrje afatshkurtra nga Bankat</t>
  </si>
  <si>
    <t>Banka 1</t>
  </si>
  <si>
    <t>Banka 2</t>
  </si>
  <si>
    <t>Kësti i llogaritur i huas për t’u paguar në 12 muajt e ardheshem</t>
  </si>
  <si>
    <t>Parapagime të marra</t>
  </si>
  <si>
    <t>Furnitorë për mallra, produkte e shërbime</t>
  </si>
  <si>
    <t>Inventari i Furnitoreve bashkangjitur</t>
  </si>
  <si>
    <t>Debitorë të tjerë, kreditorë të tjerë</t>
  </si>
  <si>
    <t>Inventari i debitoreve te tjere bashkangjitur</t>
  </si>
  <si>
    <t>Premtim pagesa të pagueshm per furnizime</t>
  </si>
  <si>
    <t>Të drejta / detyrime ndaj pjesëtarëve të tjerë të grupit</t>
  </si>
  <si>
    <t>Të drejta detyrime ndaj njësive ekonomike me interesa pjesëmarrëse</t>
  </si>
  <si>
    <t>Paradhënie për punonjësit</t>
  </si>
  <si>
    <t>Sigurime shoqërore dhe shëndetsore</t>
  </si>
  <si>
    <t>Organizma të tjera shoqërore</t>
  </si>
  <si>
    <t>Detyrime të tjera</t>
  </si>
  <si>
    <t>Akciza</t>
  </si>
  <si>
    <t>Tatim mbi të ardhurat personale</t>
  </si>
  <si>
    <t>Tatime të tjera për punonjësit</t>
  </si>
  <si>
    <t>Tatim mbi fitimin</t>
  </si>
  <si>
    <t>Shteti- TVSh për t’u paguar</t>
  </si>
  <si>
    <t>Të tjera tatime pët’u paguar dhe për t’u kthyer (teprica kreditore)</t>
  </si>
  <si>
    <t>Tatime të shtyra (teprica kreditore)</t>
  </si>
  <si>
    <t>Tatimi në burim</t>
  </si>
  <si>
    <t>Të drejta dhe detyrime ndaj ortakëve dhe pronarëve</t>
  </si>
  <si>
    <t>Dividendë për t’u paguar</t>
  </si>
  <si>
    <t>Shpenzime të llogaritura</t>
  </si>
  <si>
    <t>Interesa të llogaritur</t>
  </si>
  <si>
    <t>Huamarrje afatgjata</t>
  </si>
  <si>
    <t>Premtim pagesa të pagueshme për hua afatgjata</t>
  </si>
  <si>
    <t>Detyrime për blerjet e letrave me vlerë afatgjata</t>
  </si>
  <si>
    <t>Huamarrje afatgjata nga Bankat</t>
  </si>
  <si>
    <t>Furnitorë për mallra, produkte e shërbime mbi nje vit</t>
  </si>
  <si>
    <t>Debitorë të tjerë, kreditorë të tjerë mbi nje vit</t>
  </si>
  <si>
    <t>Premtim pagesa të pagueshm per furnizime mbi nje vit</t>
  </si>
  <si>
    <t>Të drejta / detyrime ndaj pjesëtarëve të tjerë të grupit mbi nje vit</t>
  </si>
  <si>
    <t>Të drejta dhe detyrime ndaj ortakëve dhe pronarëve mbi nje vit</t>
  </si>
  <si>
    <t>Dividendë për t’u paguar mbi nje vit</t>
  </si>
  <si>
    <t xml:space="preserve">Ngjarje te ndodhura pas dates se bilancit per te cilat behen rregullime apo ngjarje te </t>
  </si>
  <si>
    <t>Gabime materiale te ndodhura ne periudhat kontabel te mepareshme te konstatuara gjate</t>
  </si>
  <si>
    <t>Hartuesi i Pasqyrave Financiare</t>
  </si>
  <si>
    <t>Per Drejtimin  e Njesise  Ekonomike</t>
  </si>
  <si>
    <t xml:space="preserve">     Dhënia e shënimeve shpjeguese në këtë pjesë është e detyrueshme sipas SKK 2.</t>
  </si>
  <si>
    <t>percaktuara ne SKK 2 dhe konkretisht paragrafeve 49-55.  Rradha e dhenies se spjegimeve duhet te jete :</t>
  </si>
  <si>
    <t xml:space="preserve">     Kuadri kontabel i aplikuar : Stndartet Kombetare te Kontabilitetit ne Shqiperi.(SKK 2; 49)</t>
  </si>
  <si>
    <t xml:space="preserve">     Baza e pergatitjes se PF : Te drejtat dhe detyrimet e konstatuara.(SSK 1, 35) </t>
  </si>
  <si>
    <t xml:space="preserve">     Parimet dhe karakteristikat cilesore te perdorura per hartimin e P.F. : (SKK 1; 37 - 69)</t>
  </si>
  <si>
    <t xml:space="preserve">        a) NJESIA EKONOMIKE RAPORTUSE ka mbajtur ne llogarite e saj aktivet,pasivet dhe</t>
  </si>
  <si>
    <t xml:space="preserve">        b) VIJIMESIA e veprimtarise ekonomike te njesise sone raportuse eshte e siguruar duke</t>
  </si>
  <si>
    <t xml:space="preserve">        d) KUPTUSHMERIA e Pasqyrave Financiare eshte realizuar ne masen e plote per te </t>
  </si>
  <si>
    <t xml:space="preserve">        e) MATERIALITETI eshte vleresuar nga ana jone dhe ne baze te tij Pasqyrat Financiare</t>
  </si>
  <si>
    <t xml:space="preserve">         f) BESUSHMERIA per hartimin e Pasqyrave Financiare eshte e siguruar pasi nuk ka</t>
  </si>
  <si>
    <t>dalje e pare.(SKK 4: 15)</t>
  </si>
  <si>
    <t>eshte vleresuar me kosto. (SKK 5; 11)</t>
  </si>
  <si>
    <t>interesat) eshte metoda e kapitalizimit ne koston e aktivit per periudhen e investimit.(SKK 5: 16)</t>
  </si>
  <si>
    <t>bilanc me kosto minus amortizimin e akumuluar. (SKK 5; 21)</t>
  </si>
  <si>
    <t xml:space="preserve">     Per llogaritjen e amortizimit te AAM (SKK 5: 38) njesia jone ekonomike  ka percaktuar</t>
  </si>
  <si>
    <t>si metode te amortizimit te ndertesave metoden lineare dhe per AAM te tjera metoden e amortizimit</t>
  </si>
  <si>
    <t>mbi bazen e vleftes se mbetur ndersa normat e amortizimit jane perdorur te njellojta me ato te sistemit</t>
  </si>
  <si>
    <t>fiskal ne fuqi dhe konkretisht :</t>
  </si>
  <si>
    <t xml:space="preserve">                - Per ndertesat ne menyre lineare me 5 % ne vit.</t>
  </si>
  <si>
    <t xml:space="preserve">     Per llogaritjen e amortizimit te AAJM (SKK 5: 59) njesia ekonomike raportuese ka </t>
  </si>
  <si>
    <t>percaktuar si metode te amortizimit metoden lineare ndersa normen e amortizimit me  10 % ne vit.</t>
  </si>
  <si>
    <t xml:space="preserve">Sasia </t>
  </si>
  <si>
    <t>Adresa</t>
  </si>
  <si>
    <t>Pronari</t>
  </si>
  <si>
    <t>Gjendje</t>
  </si>
  <si>
    <t>Shtesa</t>
  </si>
  <si>
    <t>Toka</t>
  </si>
  <si>
    <t>Instalime dhe pajisje</t>
  </si>
  <si>
    <t>Kompjuterike</t>
  </si>
  <si>
    <t xml:space="preserve">             TOTALI</t>
  </si>
  <si>
    <t>Nipti</t>
  </si>
  <si>
    <t>Data</t>
  </si>
  <si>
    <t>Veprimtaria</t>
  </si>
  <si>
    <t xml:space="preserve">Viti  </t>
  </si>
  <si>
    <t>Periudha  Kontabel e Pasqyrave Financiare</t>
  </si>
  <si>
    <t>Data  e  mbylljes se Pasqyrave Financiare</t>
  </si>
  <si>
    <t>TOTALI AKTIVEVE AFATSHKURTRA</t>
  </si>
  <si>
    <t>AKTIVE TOTALE</t>
  </si>
  <si>
    <t>AKTIVET</t>
  </si>
  <si>
    <t>Fitimi/Humbja Neto</t>
  </si>
  <si>
    <t>Inventari në celje</t>
  </si>
  <si>
    <t>Shpenzime per mallrat e prodhuara</t>
  </si>
  <si>
    <t>Inventari ne fund të vitit</t>
  </si>
  <si>
    <t>Artikulli 1</t>
  </si>
  <si>
    <t>Artikulli 2</t>
  </si>
  <si>
    <t>Artikulli 3</t>
  </si>
  <si>
    <t>Artikulli 4</t>
  </si>
  <si>
    <t>Artikulli 5</t>
  </si>
  <si>
    <t>Artikulli 6</t>
  </si>
  <si>
    <t>Artikulli 7</t>
  </si>
  <si>
    <t>Artikulli 8</t>
  </si>
  <si>
    <t>Artikulli 9</t>
  </si>
  <si>
    <t>Artikulli 10</t>
  </si>
  <si>
    <t>Artikulli 11</t>
  </si>
  <si>
    <t>Artikulli 12</t>
  </si>
  <si>
    <t>Artikulli 13</t>
  </si>
  <si>
    <t>Artikulli 14</t>
  </si>
  <si>
    <t>Artikulli 15</t>
  </si>
  <si>
    <t>Artikulli 16</t>
  </si>
  <si>
    <t>Artikulli 17</t>
  </si>
  <si>
    <t>Aktive jo materiale</t>
  </si>
  <si>
    <t>Aktive te tjera afatgjata</t>
  </si>
  <si>
    <t>Pasivet afatgjata</t>
  </si>
  <si>
    <t>TOTALI I Pasiveve</t>
  </si>
  <si>
    <t>Pasivet Afatshkurtra</t>
  </si>
  <si>
    <t>Detyrimet tregtare</t>
  </si>
  <si>
    <t>Kapitali i  Pronarit</t>
  </si>
  <si>
    <t>Fitimi (Humbja)  e  vitit  financiar</t>
  </si>
  <si>
    <t>►     Huamarrjet</t>
  </si>
  <si>
    <t>Shpenzime të sigurimeve shoqërore/shëndetsore</t>
  </si>
  <si>
    <t>Mjete transporti</t>
  </si>
  <si>
    <t xml:space="preserve">  Pronari</t>
  </si>
  <si>
    <t>Kërkesa të arkëtushme TVSH</t>
  </si>
  <si>
    <t>Të drejta të arkëtushme</t>
  </si>
  <si>
    <t>Parapagesa për furnizime</t>
  </si>
  <si>
    <t>Aktive të tjera financiare afatshkurtra</t>
  </si>
  <si>
    <t xml:space="preserve">    Overdraftet bankare</t>
  </si>
  <si>
    <t>Kapitali</t>
  </si>
  <si>
    <t xml:space="preserve">        Huamarrje afatshkurtër</t>
  </si>
  <si>
    <t>Të pagueshme ndaj furnitorëve</t>
  </si>
  <si>
    <t>Të pagueshme ndaj punonjësve</t>
  </si>
  <si>
    <t>Detyrime për Sigurime Shoqrore dhe Shëndetësore</t>
  </si>
  <si>
    <t>Detyrime tatimore për TAP-in</t>
  </si>
  <si>
    <t xml:space="preserve">Detyrime tatimore për Tatim Thjeshtuar i fitimit </t>
  </si>
  <si>
    <t>Detyrime tatimore për Tvsh-në</t>
  </si>
  <si>
    <t>Debitorë dhe Kreditorë të tjerë</t>
  </si>
  <si>
    <t>Parapagimet e arkëtuara</t>
  </si>
  <si>
    <t>►     Huatë Afatgjata</t>
  </si>
  <si>
    <t>Finacimi i ortakut</t>
  </si>
  <si>
    <t>Të tjera  huamarrje afatgjata</t>
  </si>
  <si>
    <t>Tërheqja e pronarit</t>
  </si>
  <si>
    <t>Fitimi (Humbja)  e  vitit  të mëparshëm</t>
  </si>
  <si>
    <t>Totali i Pasiveve Afatshkurtra</t>
  </si>
  <si>
    <t>Totali i Detyrimeve Afatgjata</t>
  </si>
  <si>
    <t>Mallrat</t>
  </si>
  <si>
    <t>Produktet</t>
  </si>
  <si>
    <t>Sherbimet</t>
  </si>
  <si>
    <t>► Të ardhura nga aktiviteti i shfrytëzimit</t>
  </si>
  <si>
    <t>► Shpenzime për materiale</t>
  </si>
  <si>
    <t>► Shpenzime të personelit</t>
  </si>
  <si>
    <t>► Shpenzime konsumi dhe amortizimi</t>
  </si>
  <si>
    <t>► Shpenzime të tjera shfrytëzimi</t>
  </si>
  <si>
    <t>►Shpenzime financiare</t>
  </si>
  <si>
    <t>► Shpenzime te tjera qe nuk lidhen me veprimtarine kryesore</t>
  </si>
  <si>
    <t>Totali i Shpenzimeve</t>
  </si>
  <si>
    <t>Shpenzimet për mbajtjen e llogarive</t>
  </si>
  <si>
    <t>Këshillim, shpenzimet për zyrën, sigurimet,</t>
  </si>
  <si>
    <t>Shpenzimet per energji elektrike dhe uje, internet</t>
  </si>
  <si>
    <t>Gjobave dhe ndëshkimeve</t>
  </si>
  <si>
    <t>► Fitimi/Humbja para tatimit</t>
  </si>
  <si>
    <t>Totali i Të ardhurave nga aktiviteti i shfrytëzimit</t>
  </si>
  <si>
    <t>Emërtimi</t>
  </si>
  <si>
    <t>Njësia</t>
  </si>
  <si>
    <t>Çmimi</t>
  </si>
  <si>
    <t>Njësi</t>
  </si>
  <si>
    <t xml:space="preserve">        c) KOMPENSIM midis nje aktivi dhe nje pasivi nuk ka</t>
  </si>
  <si>
    <t>Vjetor</t>
  </si>
  <si>
    <t>Vlera Neto</t>
  </si>
  <si>
    <t>Aktivet Afatgjata Materiale me vlerë fillestare viti paraardhës</t>
  </si>
  <si>
    <t>Pakësime</t>
  </si>
  <si>
    <t>Ndërtime</t>
  </si>
  <si>
    <t>Zyrë</t>
  </si>
  <si>
    <t>Kontabël</t>
  </si>
  <si>
    <t>Vlera ne valute</t>
  </si>
  <si>
    <t>Vlera ne leke</t>
  </si>
  <si>
    <t>AKTIVET  AFATSHKURTRA</t>
  </si>
  <si>
    <t>1.1 Mjete Monetare</t>
  </si>
  <si>
    <t xml:space="preserve">     Kliente per mallra,produkte e sherbime</t>
  </si>
  <si>
    <t xml:space="preserve"> Inventarët</t>
  </si>
  <si>
    <t>Kursi dhjetor</t>
  </si>
  <si>
    <t>Zhvleresimi Huadhënie afatgjate në njësitë ekonomike</t>
  </si>
  <si>
    <t>Zhvleresimi Huadhënie afatgjatë në njësitë ekonomike</t>
  </si>
  <si>
    <t>Detyrime afatshkurtra</t>
  </si>
  <si>
    <t xml:space="preserve">        (   )</t>
  </si>
  <si>
    <t>(    )</t>
  </si>
  <si>
    <t>Detyrime afatgjata</t>
  </si>
  <si>
    <t xml:space="preserve">Emri i Subjektit                                                                                                                                                                                 Nipti                                                                                                                                                                                                    Pasqyra e te  ardhurave  dhe  shpenzimeve                                                              </t>
  </si>
  <si>
    <t xml:space="preserve">Emri i Subjektit                                                                                                                                                                  Nipti                                                                                                                                                                       Amortizimi i Aktiveve                                                            </t>
  </si>
  <si>
    <t xml:space="preserve">Emri i Subjektit                                                                                                                                                             Nipti                                                                                                                                                                     Inventari i Mallrave gjendje më 31.12....                                                             </t>
  </si>
  <si>
    <t xml:space="preserve">Emri i Subjektit                                                                                                                                                                             Nipti                                                                                                                                                                                          Shenime Shpjeguese                                                         </t>
  </si>
  <si>
    <t xml:space="preserve">Zhvlerësim i të drejtave dhe detyrimeve </t>
  </si>
  <si>
    <t xml:space="preserve">Të drejta dhe detyrime ndaj ortakëve dhe aksionerëve </t>
  </si>
  <si>
    <t>Rritje/(rënie) neto në mjete monetare dhe ekuivalentë</t>
  </si>
  <si>
    <t xml:space="preserve">Mjete monetare dhe ekuivalentë të mjeteve monetare më 1 janar </t>
  </si>
  <si>
    <t>Mjete monetare dhe ekuivalentë të mjeteve monetare më 31 dhjetor</t>
  </si>
  <si>
    <t xml:space="preserve">Emri i Subjektit                                                                                                                                                                                           Nipti                                                                                                                                                                                                         Pasqyra e te  ardhurave  dhe  shpenzimeve                                                              </t>
  </si>
  <si>
    <t>Mallra për rishitje</t>
  </si>
  <si>
    <t xml:space="preserve">Lëndë e parë </t>
  </si>
  <si>
    <t>Prodhime në proces</t>
  </si>
  <si>
    <t>Tvsh</t>
  </si>
  <si>
    <t>Vlera me Tvsh</t>
  </si>
  <si>
    <t>Vlera e tatueshme</t>
  </si>
  <si>
    <t>Emertimi i Blerjes</t>
  </si>
  <si>
    <t>Blerje pa Tvsh</t>
  </si>
  <si>
    <t>Blerje Totale</t>
  </si>
  <si>
    <t>Mallra per Rishitje</t>
  </si>
  <si>
    <t>Makaineri dhe Pajisje (Aktive)</t>
  </si>
  <si>
    <t>Energji Elektrike dhe Uje</t>
  </si>
  <si>
    <t>Pajisje Zyre Kancelari</t>
  </si>
  <si>
    <t>Paga dhe Siguracione</t>
  </si>
  <si>
    <t>Te tjera</t>
  </si>
  <si>
    <t>Patenta dhe liçenca</t>
  </si>
  <si>
    <t>Janar</t>
  </si>
  <si>
    <t xml:space="preserve"> pa Tvsh</t>
  </si>
  <si>
    <t xml:space="preserve"> Totale</t>
  </si>
  <si>
    <t>Shkurt</t>
  </si>
  <si>
    <t>Mars</t>
  </si>
  <si>
    <t>Prill</t>
  </si>
  <si>
    <t>Maj</t>
  </si>
  <si>
    <t>Qershor</t>
  </si>
  <si>
    <t>Korrik</t>
  </si>
  <si>
    <t>Gusht</t>
  </si>
  <si>
    <t>Shtator</t>
  </si>
  <si>
    <t>Tetor</t>
  </si>
  <si>
    <t>Nentor</t>
  </si>
  <si>
    <t>Dhjetor</t>
  </si>
  <si>
    <t>Totale</t>
  </si>
  <si>
    <t>TOTALI</t>
  </si>
  <si>
    <t xml:space="preserve">Emertimi </t>
  </si>
  <si>
    <t>Fitimi</t>
  </si>
  <si>
    <t>TVSH</t>
  </si>
  <si>
    <t>Kreditim</t>
  </si>
  <si>
    <t>Debitim</t>
  </si>
  <si>
    <t>Norma</t>
  </si>
  <si>
    <t>Te drejta te arketueshme</t>
  </si>
  <si>
    <t>Te pagueshme ndaj furnitoreve</t>
  </si>
  <si>
    <t>Te tjera, blerje aktive, makineri, pajisje, etj.</t>
  </si>
  <si>
    <t xml:space="preserve"> Emri i Subjektit                                                                                                                                                                                                                                                                                                                                                                                      Nipti                                                                                                                                                                                                        Pasqyra e Poziciont Fillestar (Bilanci)                                                                 </t>
  </si>
  <si>
    <t>Total</t>
  </si>
  <si>
    <t xml:space="preserve">Emri i Subjektit                                                                                                                                                                      Nipti                                                                                                                                                                                     Pasqyra e Poziciont Fillestar (Bilanci)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</si>
</sst>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L_e_k_-;\-* #,##0.00_L_e_k_-;_-* &quot;-&quot;??_L_e_k_-;_-@_-"/>
    <numFmt numFmtId="165" formatCode="_-* #,##0.00\ _€_-;\-* #,##0.00\ _€_-;_-* &quot;-&quot;??\ _€_-;_-@_-"/>
    <numFmt numFmtId="166" formatCode="_-* #,##0_L_e_k_-;\-* #,##0_L_e_k_-;_-* &quot;-&quot;??_L_e_k_-;_-@_-"/>
  </numFmts>
  <fonts count="54" x14ac:knownFonts="1">
    <font>
      <sz val="10"/>
      <name val="Arial"/>
    </font>
    <font>
      <sz val="11"/>
      <color theme="1"/>
      <name val="Gill Sans MT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Gill Sans MT"/>
      <family val="2"/>
      <scheme val="minor"/>
    </font>
    <font>
      <sz val="12"/>
      <name val="Gill Sans MT"/>
      <family val="2"/>
      <scheme val="minor"/>
    </font>
    <font>
      <sz val="10"/>
      <name val="Gill Sans MT"/>
      <family val="2"/>
      <scheme val="minor"/>
    </font>
    <font>
      <sz val="9"/>
      <name val="Gill Sans MT"/>
      <family val="2"/>
      <scheme val="minor"/>
    </font>
    <font>
      <sz val="8"/>
      <name val="Arial"/>
      <family val="2"/>
    </font>
    <font>
      <sz val="10"/>
      <color theme="1"/>
      <name val="Calibri"/>
      <family val="2"/>
    </font>
    <font>
      <sz val="11"/>
      <color rgb="FF3F3F76"/>
      <name val="Gill Sans MT"/>
      <family val="2"/>
      <scheme val="minor"/>
    </font>
    <font>
      <sz val="9"/>
      <name val="Arial"/>
      <family val="2"/>
    </font>
    <font>
      <sz val="10"/>
      <name val="Calibri"/>
      <family val="2"/>
    </font>
    <font>
      <sz val="14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i/>
      <sz val="12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FFFF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Gill Sans MT"/>
      <scheme val="minor"/>
    </font>
    <font>
      <b/>
      <sz val="11"/>
      <color rgb="FFF1C376"/>
      <name val="Roboto"/>
    </font>
    <font>
      <b/>
      <sz val="10"/>
      <color rgb="FFF1C376"/>
      <name val="Roboto"/>
    </font>
    <font>
      <b/>
      <sz val="9"/>
      <color rgb="FFF1C376"/>
      <name val="Roboto"/>
    </font>
    <font>
      <sz val="9"/>
      <color rgb="FF000000"/>
      <name val="Gill Sans MT"/>
      <family val="2"/>
      <scheme val="minor"/>
    </font>
    <font>
      <sz val="10"/>
      <color rgb="FFF1C376"/>
      <name val="Calibri"/>
      <family val="2"/>
    </font>
    <font>
      <b/>
      <sz val="10"/>
      <color rgb="FFF1C376"/>
      <name val="Calibri"/>
      <family val="2"/>
    </font>
    <font>
      <b/>
      <sz val="12"/>
      <color rgb="FFF1C376"/>
      <name val="Calibri"/>
      <family val="2"/>
    </font>
    <font>
      <b/>
      <sz val="11"/>
      <color rgb="FFF1C376"/>
      <name val="Calibri"/>
      <family val="2"/>
    </font>
    <font>
      <b/>
      <u/>
      <sz val="10"/>
      <color rgb="FFF1C376"/>
      <name val="Calibri"/>
      <family val="2"/>
    </font>
    <font>
      <b/>
      <sz val="10"/>
      <color rgb="FFF1C376"/>
      <name val="Arial"/>
      <family val="2"/>
    </font>
    <font>
      <sz val="10"/>
      <color rgb="FFF1C376"/>
      <name val="Arial"/>
      <family val="2"/>
    </font>
    <font>
      <sz val="10"/>
      <color rgb="FFF1C376"/>
      <name val="Gill Sans MT"/>
      <family val="2"/>
      <scheme val="minor"/>
    </font>
    <font>
      <sz val="9"/>
      <color rgb="FFF1C376"/>
      <name val="Gill Sans MT"/>
      <family val="2"/>
      <scheme val="minor"/>
    </font>
    <font>
      <b/>
      <sz val="11"/>
      <color rgb="FFF1C376"/>
      <name val="Arial"/>
      <family val="2"/>
    </font>
    <font>
      <sz val="9"/>
      <color rgb="FFF1C376"/>
      <name val="Arial"/>
      <family val="2"/>
    </font>
    <font>
      <sz val="11"/>
      <color rgb="FFF1C376"/>
      <name val="Arial"/>
      <family val="2"/>
    </font>
    <font>
      <b/>
      <sz val="9"/>
      <color rgb="FFF1C376"/>
      <name val="Arial"/>
      <family val="2"/>
    </font>
    <font>
      <sz val="12"/>
      <color rgb="FFF1C376"/>
      <name val="Gill Sans MT"/>
      <family val="2"/>
      <scheme val="minor"/>
    </font>
    <font>
      <b/>
      <sz val="10"/>
      <color rgb="FFF1C376"/>
      <name val="Gill Sans MT"/>
      <family val="2"/>
      <scheme val="minor"/>
    </font>
    <font>
      <b/>
      <sz val="24"/>
      <color rgb="FFF1C376"/>
      <name val="Gill Sans MT"/>
      <family val="2"/>
      <scheme val="minor"/>
    </font>
    <font>
      <sz val="16"/>
      <color rgb="FFF1C376"/>
      <name val="Gill Sans MT"/>
      <family val="2"/>
      <scheme val="minor"/>
    </font>
    <font>
      <sz val="11"/>
      <color rgb="FFF1C376"/>
      <name val="Gill Sans MT"/>
      <family val="2"/>
      <scheme val="minor"/>
    </font>
    <font>
      <sz val="12"/>
      <color rgb="FFF1C376"/>
      <name val="Arial"/>
      <family val="2"/>
    </font>
    <font>
      <b/>
      <sz val="10"/>
      <color rgb="FF000000"/>
      <name val="Gill Sans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606C5D"/>
        <bgColor rgb="FF606C5D"/>
      </patternFill>
    </fill>
    <fill>
      <patternFill patternType="solid">
        <fgColor rgb="FF606C5D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339966"/>
      </left>
      <right/>
      <top style="medium">
        <color rgb="FF339966"/>
      </top>
      <bottom/>
      <diagonal/>
    </border>
    <border>
      <left/>
      <right/>
      <top style="medium">
        <color rgb="FF339966"/>
      </top>
      <bottom/>
      <diagonal/>
    </border>
    <border>
      <left/>
      <right style="medium">
        <color rgb="FF339966"/>
      </right>
      <top style="medium">
        <color rgb="FF339966"/>
      </top>
      <bottom/>
      <diagonal/>
    </border>
    <border>
      <left style="medium">
        <color rgb="FF339966"/>
      </left>
      <right/>
      <top/>
      <bottom/>
      <diagonal/>
    </border>
    <border>
      <left/>
      <right style="medium">
        <color rgb="FF339966"/>
      </right>
      <top/>
      <bottom/>
      <diagonal/>
    </border>
    <border>
      <left style="medium">
        <color rgb="FF339966"/>
      </left>
      <right/>
      <top/>
      <bottom style="medium">
        <color rgb="FF339966"/>
      </bottom>
      <diagonal/>
    </border>
    <border>
      <left/>
      <right/>
      <top/>
      <bottom style="medium">
        <color rgb="FF339966"/>
      </bottom>
      <diagonal/>
    </border>
    <border>
      <left/>
      <right style="medium">
        <color rgb="FF339966"/>
      </right>
      <top/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 style="thin">
        <color rgb="FF339966"/>
      </top>
      <bottom style="thin">
        <color rgb="FF339966"/>
      </bottom>
      <diagonal/>
    </border>
    <border>
      <left/>
      <right style="thin">
        <color rgb="FF339966"/>
      </right>
      <top style="thin">
        <color rgb="FF33996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9966"/>
      </bottom>
      <diagonal/>
    </border>
    <border>
      <left style="medium">
        <color indexed="64"/>
      </left>
      <right style="medium">
        <color indexed="64"/>
      </right>
      <top style="thin">
        <color rgb="FF339966"/>
      </top>
      <bottom style="thin">
        <color rgb="FF339966"/>
      </bottom>
      <diagonal/>
    </border>
    <border>
      <left style="medium">
        <color indexed="64"/>
      </left>
      <right style="medium">
        <color indexed="64"/>
      </right>
      <top style="thin">
        <color rgb="FF339966"/>
      </top>
      <bottom style="medium">
        <color indexed="64"/>
      </bottom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 style="medium">
        <color indexed="64"/>
      </right>
      <top style="medium">
        <color indexed="64"/>
      </top>
      <bottom style="thin">
        <color rgb="FF339966"/>
      </bottom>
      <diagonal/>
    </border>
    <border>
      <left/>
      <right style="medium">
        <color indexed="64"/>
      </right>
      <top style="thin">
        <color rgb="FF339966"/>
      </top>
      <bottom style="thin">
        <color rgb="FF339966"/>
      </bottom>
      <diagonal/>
    </border>
    <border>
      <left/>
      <right style="medium">
        <color indexed="64"/>
      </right>
      <top style="thin">
        <color rgb="FF339966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339966"/>
      </bottom>
      <diagonal/>
    </border>
    <border>
      <left style="medium">
        <color indexed="64"/>
      </left>
      <right/>
      <top style="thin">
        <color rgb="FF339966"/>
      </top>
      <bottom style="thin">
        <color rgb="FF339966"/>
      </bottom>
      <diagonal/>
    </border>
    <border>
      <left style="medium">
        <color indexed="64"/>
      </left>
      <right/>
      <top style="thin">
        <color rgb="FF339966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" fillId="0" borderId="0"/>
    <xf numFmtId="0" fontId="4" fillId="0" borderId="0"/>
    <xf numFmtId="0" fontId="3" fillId="0" borderId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2" borderId="36" applyNumberFormat="0" applyAlignment="0" applyProtection="0"/>
    <xf numFmtId="0" fontId="29" fillId="0" borderId="0"/>
  </cellStyleXfs>
  <cellXfs count="591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6" fontId="15" fillId="0" borderId="43" xfId="1" applyNumberFormat="1" applyFont="1" applyFill="1" applyBorder="1"/>
    <xf numFmtId="0" fontId="18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166" fontId="15" fillId="0" borderId="39" xfId="1" applyNumberFormat="1" applyFont="1" applyFill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66" fontId="15" fillId="0" borderId="44" xfId="1" applyNumberFormat="1" applyFont="1" applyFill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66" fontId="15" fillId="0" borderId="30" xfId="1" applyNumberFormat="1" applyFont="1" applyFill="1" applyBorder="1" applyAlignment="1">
      <alignment vertical="center"/>
    </xf>
    <xf numFmtId="166" fontId="15" fillId="0" borderId="34" xfId="1" applyNumberFormat="1" applyFont="1" applyFill="1" applyBorder="1" applyAlignment="1">
      <alignment horizontal="center" vertical="center"/>
    </xf>
    <xf numFmtId="166" fontId="15" fillId="0" borderId="30" xfId="1" applyNumberFormat="1" applyFont="1" applyFill="1" applyBorder="1" applyAlignment="1">
      <alignment horizontal="center" vertical="center"/>
    </xf>
    <xf numFmtId="166" fontId="15" fillId="0" borderId="44" xfId="1" applyNumberFormat="1" applyFont="1" applyFill="1" applyBorder="1" applyAlignment="1">
      <alignment horizontal="center" vertical="center"/>
    </xf>
    <xf numFmtId="166" fontId="15" fillId="0" borderId="39" xfId="1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166" fontId="15" fillId="0" borderId="14" xfId="1" applyNumberFormat="1" applyFont="1" applyFill="1" applyBorder="1" applyAlignment="1">
      <alignment horizontal="center" vertical="center"/>
    </xf>
    <xf numFmtId="166" fontId="15" fillId="0" borderId="32" xfId="1" applyNumberFormat="1" applyFont="1" applyFill="1" applyBorder="1" applyAlignment="1">
      <alignment horizontal="center" vertical="center"/>
    </xf>
    <xf numFmtId="166" fontId="15" fillId="0" borderId="33" xfId="1" applyNumberFormat="1" applyFont="1" applyFill="1" applyBorder="1" applyAlignment="1">
      <alignment horizontal="center" vertical="center"/>
    </xf>
    <xf numFmtId="166" fontId="15" fillId="0" borderId="41" xfId="1" applyNumberFormat="1" applyFont="1" applyFill="1" applyBorder="1" applyAlignment="1">
      <alignment horizontal="center" vertical="center"/>
    </xf>
    <xf numFmtId="166" fontId="15" fillId="0" borderId="31" xfId="1" applyNumberFormat="1" applyFont="1" applyFill="1" applyBorder="1" applyAlignment="1">
      <alignment horizontal="center" vertical="center"/>
    </xf>
    <xf numFmtId="166" fontId="15" fillId="0" borderId="46" xfId="1" applyNumberFormat="1" applyFont="1" applyFill="1" applyBorder="1" applyAlignment="1">
      <alignment horizontal="center" vertical="center"/>
    </xf>
    <xf numFmtId="166" fontId="15" fillId="0" borderId="29" xfId="1" applyNumberFormat="1" applyFont="1" applyFill="1" applyBorder="1" applyAlignment="1">
      <alignment horizontal="center" vertical="center"/>
    </xf>
    <xf numFmtId="166" fontId="15" fillId="0" borderId="21" xfId="1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7" fillId="0" borderId="2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9" applyFont="1"/>
    <xf numFmtId="166" fontId="15" fillId="0" borderId="0" xfId="11" applyNumberFormat="1" applyFont="1"/>
    <xf numFmtId="166" fontId="15" fillId="0" borderId="0" xfId="1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66" fontId="17" fillId="0" borderId="0" xfId="11" applyNumberFormat="1" applyFont="1" applyBorder="1" applyAlignment="1">
      <alignment horizontal="center" vertical="center"/>
    </xf>
    <xf numFmtId="164" fontId="15" fillId="0" borderId="25" xfId="1" applyFont="1" applyBorder="1" applyAlignment="1">
      <alignment horizontal="center" vertical="center"/>
    </xf>
    <xf numFmtId="164" fontId="15" fillId="0" borderId="11" xfId="1" applyFont="1" applyBorder="1" applyAlignment="1">
      <alignment horizontal="center" vertical="center"/>
    </xf>
    <xf numFmtId="164" fontId="15" fillId="0" borderId="6" xfId="1" applyFont="1" applyBorder="1" applyAlignment="1">
      <alignment horizontal="center" vertical="center"/>
    </xf>
    <xf numFmtId="164" fontId="15" fillId="0" borderId="39" xfId="1" applyFont="1" applyBorder="1" applyAlignment="1">
      <alignment horizontal="center" vertical="center"/>
    </xf>
    <xf numFmtId="164" fontId="17" fillId="0" borderId="7" xfId="1" applyFont="1" applyBorder="1" applyAlignment="1">
      <alignment horizontal="center" vertical="center"/>
    </xf>
    <xf numFmtId="164" fontId="17" fillId="0" borderId="39" xfId="1" applyFont="1" applyBorder="1" applyAlignment="1">
      <alignment horizontal="center" vertical="center"/>
    </xf>
    <xf numFmtId="164" fontId="17" fillId="0" borderId="0" xfId="1" applyFont="1" applyBorder="1" applyAlignment="1">
      <alignment horizontal="center" vertical="center"/>
    </xf>
    <xf numFmtId="164" fontId="15" fillId="0" borderId="27" xfId="1" applyFont="1" applyBorder="1" applyAlignment="1">
      <alignment horizontal="center" vertical="center"/>
    </xf>
    <xf numFmtId="164" fontId="15" fillId="0" borderId="1" xfId="1" applyFont="1" applyBorder="1" applyAlignment="1">
      <alignment horizontal="center" vertical="center"/>
    </xf>
    <xf numFmtId="164" fontId="15" fillId="0" borderId="9" xfId="1" applyFont="1" applyBorder="1" applyAlignment="1">
      <alignment horizontal="center" vertical="center"/>
    </xf>
    <xf numFmtId="164" fontId="15" fillId="0" borderId="30" xfId="1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0" xfId="1" applyFont="1" applyBorder="1" applyAlignment="1">
      <alignment horizontal="center" vertical="center"/>
    </xf>
    <xf numFmtId="164" fontId="15" fillId="0" borderId="57" xfId="1" applyFont="1" applyBorder="1" applyAlignment="1">
      <alignment horizontal="center" vertical="center"/>
    </xf>
    <xf numFmtId="164" fontId="15" fillId="0" borderId="52" xfId="1" applyFont="1" applyBorder="1" applyAlignment="1">
      <alignment horizontal="center" vertical="center"/>
    </xf>
    <xf numFmtId="164" fontId="15" fillId="0" borderId="58" xfId="1" applyFont="1" applyBorder="1" applyAlignment="1">
      <alignment horizontal="center" vertical="center"/>
    </xf>
    <xf numFmtId="164" fontId="15" fillId="0" borderId="32" xfId="1" applyFont="1" applyBorder="1" applyAlignment="1">
      <alignment horizontal="center" vertical="center"/>
    </xf>
    <xf numFmtId="164" fontId="17" fillId="0" borderId="37" xfId="1" applyFont="1" applyBorder="1" applyAlignment="1">
      <alignment horizontal="center" vertical="center"/>
    </xf>
    <xf numFmtId="164" fontId="17" fillId="0" borderId="32" xfId="1" applyFont="1" applyBorder="1" applyAlignment="1">
      <alignment horizontal="center" vertical="center"/>
    </xf>
    <xf numFmtId="166" fontId="15" fillId="0" borderId="0" xfId="11" applyNumberFormat="1" applyFont="1" applyBorder="1" applyAlignment="1">
      <alignment horizontal="center" vertical="center"/>
    </xf>
    <xf numFmtId="164" fontId="17" fillId="0" borderId="11" xfId="1" applyFont="1" applyBorder="1" applyAlignment="1">
      <alignment horizontal="center" vertical="center"/>
    </xf>
    <xf numFmtId="164" fontId="17" fillId="0" borderId="26" xfId="1" applyFont="1" applyBorder="1" applyAlignment="1">
      <alignment horizontal="center" vertical="center"/>
    </xf>
    <xf numFmtId="164" fontId="15" fillId="0" borderId="0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28" xfId="1" applyFont="1" applyBorder="1" applyAlignment="1">
      <alignment horizontal="center" vertical="center"/>
    </xf>
    <xf numFmtId="164" fontId="17" fillId="0" borderId="52" xfId="1" applyFont="1" applyBorder="1" applyAlignment="1">
      <alignment horizontal="center" vertical="center"/>
    </xf>
    <xf numFmtId="164" fontId="17" fillId="0" borderId="53" xfId="1" applyFont="1" applyBorder="1" applyAlignment="1">
      <alignment horizontal="center" vertical="center"/>
    </xf>
    <xf numFmtId="0" fontId="22" fillId="0" borderId="0" xfId="10" applyFont="1"/>
    <xf numFmtId="1" fontId="22" fillId="0" borderId="39" xfId="1" applyNumberFormat="1" applyFont="1" applyBorder="1" applyAlignment="1">
      <alignment horizontal="center" vertical="center"/>
    </xf>
    <xf numFmtId="0" fontId="22" fillId="0" borderId="39" xfId="10" applyFont="1" applyBorder="1" applyAlignment="1">
      <alignment horizontal="center" vertical="center"/>
    </xf>
    <xf numFmtId="0" fontId="12" fillId="0" borderId="7" xfId="10" applyFont="1" applyBorder="1" applyAlignment="1">
      <alignment horizontal="center" vertical="center"/>
    </xf>
    <xf numFmtId="166" fontId="12" fillId="0" borderId="39" xfId="1" applyNumberFormat="1" applyFont="1" applyBorder="1" applyAlignment="1">
      <alignment horizontal="center" vertical="center"/>
    </xf>
    <xf numFmtId="166" fontId="23" fillId="0" borderId="7" xfId="1" applyNumberFormat="1" applyFont="1" applyBorder="1" applyAlignment="1">
      <alignment horizontal="center" vertical="center"/>
    </xf>
    <xf numFmtId="1" fontId="22" fillId="0" borderId="48" xfId="1" applyNumberFormat="1" applyFont="1" applyBorder="1" applyAlignment="1">
      <alignment horizontal="center" vertical="center"/>
    </xf>
    <xf numFmtId="0" fontId="22" fillId="0" borderId="48" xfId="10" applyFont="1" applyBorder="1" applyAlignment="1">
      <alignment horizontal="center" vertical="center"/>
    </xf>
    <xf numFmtId="0" fontId="12" fillId="0" borderId="0" xfId="10" applyFont="1" applyAlignment="1">
      <alignment horizontal="center" vertical="center"/>
    </xf>
    <xf numFmtId="166" fontId="12" fillId="0" borderId="48" xfId="1" applyNumberFormat="1" applyFont="1" applyBorder="1" applyAlignment="1">
      <alignment horizontal="center" vertical="center"/>
    </xf>
    <xf numFmtId="166" fontId="23" fillId="0" borderId="0" xfId="1" applyNumberFormat="1" applyFont="1" applyBorder="1" applyAlignment="1">
      <alignment horizontal="center" vertical="center"/>
    </xf>
    <xf numFmtId="0" fontId="17" fillId="0" borderId="56" xfId="0" applyFont="1" applyBorder="1" applyAlignment="1">
      <alignment vertical="center"/>
    </xf>
    <xf numFmtId="0" fontId="17" fillId="0" borderId="60" xfId="0" applyFont="1" applyBorder="1" applyAlignment="1">
      <alignment vertical="center"/>
    </xf>
    <xf numFmtId="0" fontId="17" fillId="0" borderId="61" xfId="0" applyFont="1" applyBorder="1" applyAlignment="1">
      <alignment vertical="center"/>
    </xf>
    <xf numFmtId="0" fontId="17" fillId="0" borderId="68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5" fillId="0" borderId="15" xfId="0" applyFont="1" applyBorder="1"/>
    <xf numFmtId="0" fontId="15" fillId="0" borderId="63" xfId="0" applyFont="1" applyBorder="1"/>
    <xf numFmtId="0" fontId="15" fillId="0" borderId="64" xfId="0" applyFont="1" applyBorder="1"/>
    <xf numFmtId="0" fontId="15" fillId="0" borderId="62" xfId="0" applyFont="1" applyBorder="1"/>
    <xf numFmtId="0" fontId="15" fillId="0" borderId="16" xfId="0" applyFont="1" applyBorder="1"/>
    <xf numFmtId="0" fontId="15" fillId="0" borderId="65" xfId="0" applyFont="1" applyBorder="1"/>
    <xf numFmtId="0" fontId="15" fillId="0" borderId="52" xfId="0" applyFont="1" applyBorder="1"/>
    <xf numFmtId="0" fontId="15" fillId="0" borderId="5" xfId="0" applyFont="1" applyBorder="1"/>
    <xf numFmtId="0" fontId="15" fillId="0" borderId="8" xfId="0" applyFont="1" applyBorder="1"/>
    <xf numFmtId="0" fontId="15" fillId="0" borderId="55" xfId="0" applyFont="1" applyBorder="1"/>
    <xf numFmtId="0" fontId="15" fillId="0" borderId="22" xfId="0" applyFont="1" applyBorder="1"/>
    <xf numFmtId="0" fontId="15" fillId="0" borderId="23" xfId="0" applyFont="1" applyBorder="1"/>
    <xf numFmtId="0" fontId="15" fillId="0" borderId="24" xfId="0" applyFont="1" applyBorder="1"/>
    <xf numFmtId="0" fontId="17" fillId="0" borderId="67" xfId="0" applyFont="1" applyBorder="1"/>
    <xf numFmtId="0" fontId="17" fillId="0" borderId="60" xfId="0" applyFont="1" applyBorder="1"/>
    <xf numFmtId="0" fontId="17" fillId="0" borderId="61" xfId="0" applyFont="1" applyBorder="1"/>
    <xf numFmtId="0" fontId="15" fillId="0" borderId="10" xfId="0" applyFont="1" applyBorder="1"/>
    <xf numFmtId="0" fontId="15" fillId="0" borderId="1" xfId="0" applyFont="1" applyBorder="1"/>
    <xf numFmtId="0" fontId="15" fillId="0" borderId="28" xfId="0" applyFont="1" applyBorder="1"/>
    <xf numFmtId="0" fontId="17" fillId="0" borderId="38" xfId="0" applyFont="1" applyBorder="1"/>
    <xf numFmtId="0" fontId="15" fillId="0" borderId="34" xfId="0" applyFont="1" applyBorder="1"/>
    <xf numFmtId="0" fontId="15" fillId="0" borderId="30" xfId="0" applyFont="1" applyBorder="1"/>
    <xf numFmtId="0" fontId="15" fillId="0" borderId="32" xfId="0" applyFont="1" applyBorder="1"/>
    <xf numFmtId="0" fontId="17" fillId="0" borderId="29" xfId="0" applyFont="1" applyBorder="1"/>
    <xf numFmtId="0" fontId="15" fillId="0" borderId="41" xfId="0" applyFont="1" applyBorder="1"/>
    <xf numFmtId="0" fontId="15" fillId="0" borderId="31" xfId="0" applyFont="1" applyBorder="1"/>
    <xf numFmtId="0" fontId="15" fillId="0" borderId="33" xfId="0" applyFont="1" applyBorder="1"/>
    <xf numFmtId="0" fontId="15" fillId="0" borderId="39" xfId="0" applyFont="1" applyBorder="1"/>
    <xf numFmtId="0" fontId="17" fillId="0" borderId="34" xfId="0" applyFont="1" applyBorder="1"/>
    <xf numFmtId="0" fontId="15" fillId="0" borderId="30" xfId="0" applyFont="1" applyBorder="1" applyAlignment="1">
      <alignment horizontal="left" indent="2"/>
    </xf>
    <xf numFmtId="0" fontId="15" fillId="0" borderId="44" xfId="0" applyFont="1" applyBorder="1" applyAlignment="1">
      <alignment horizontal="left" indent="2"/>
    </xf>
    <xf numFmtId="0" fontId="15" fillId="0" borderId="44" xfId="0" applyFont="1" applyBorder="1"/>
    <xf numFmtId="0" fontId="15" fillId="0" borderId="29" xfId="0" applyFont="1" applyBorder="1"/>
    <xf numFmtId="0" fontId="15" fillId="0" borderId="2" xfId="0" applyFont="1" applyBorder="1" applyAlignment="1">
      <alignment vertical="center"/>
    </xf>
    <xf numFmtId="0" fontId="15" fillId="0" borderId="47" xfId="0" applyFont="1" applyBorder="1" applyAlignment="1">
      <alignment horizontal="center" vertical="center"/>
    </xf>
    <xf numFmtId="0" fontId="15" fillId="0" borderId="47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 indent="4"/>
    </xf>
    <xf numFmtId="0" fontId="17" fillId="0" borderId="0" xfId="0" applyFont="1" applyAlignment="1">
      <alignment horizontal="center"/>
    </xf>
    <xf numFmtId="0" fontId="15" fillId="0" borderId="60" xfId="0" applyFont="1" applyBorder="1" applyAlignment="1">
      <alignment vertical="center"/>
    </xf>
    <xf numFmtId="0" fontId="15" fillId="0" borderId="61" xfId="0" applyFont="1" applyBorder="1" applyAlignment="1">
      <alignment vertical="center"/>
    </xf>
    <xf numFmtId="0" fontId="15" fillId="0" borderId="40" xfId="9" applyFont="1" applyBorder="1" applyAlignment="1">
      <alignment horizontal="center"/>
    </xf>
    <xf numFmtId="0" fontId="15" fillId="0" borderId="50" xfId="9" applyFont="1" applyBorder="1" applyAlignment="1">
      <alignment horizontal="center"/>
    </xf>
    <xf numFmtId="0" fontId="15" fillId="0" borderId="43" xfId="9" applyFont="1" applyBorder="1"/>
    <xf numFmtId="0" fontId="15" fillId="0" borderId="30" xfId="9" applyFont="1" applyBorder="1"/>
    <xf numFmtId="0" fontId="15" fillId="0" borderId="30" xfId="9" applyFont="1" applyBorder="1" applyAlignment="1">
      <alignment vertical="center"/>
    </xf>
    <xf numFmtId="0" fontId="15" fillId="0" borderId="32" xfId="9" applyFont="1" applyBorder="1"/>
    <xf numFmtId="0" fontId="15" fillId="0" borderId="71" xfId="9" applyFont="1" applyBorder="1" applyAlignment="1">
      <alignment horizontal="center"/>
    </xf>
    <xf numFmtId="0" fontId="15" fillId="0" borderId="0" xfId="9" applyFont="1" applyAlignment="1">
      <alignment horizontal="left"/>
    </xf>
    <xf numFmtId="166" fontId="15" fillId="0" borderId="43" xfId="1" applyNumberFormat="1" applyFont="1" applyBorder="1" applyAlignment="1">
      <alignment horizontal="center" vertical="center"/>
    </xf>
    <xf numFmtId="166" fontId="15" fillId="0" borderId="29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30" xfId="0" applyFont="1" applyBorder="1" applyAlignment="1">
      <alignment horizontal="left" vertical="center" indent="2"/>
    </xf>
    <xf numFmtId="0" fontId="18" fillId="0" borderId="30" xfId="0" applyFont="1" applyBorder="1" applyAlignment="1">
      <alignment horizontal="left" vertical="center" indent="2"/>
    </xf>
    <xf numFmtId="0" fontId="15" fillId="0" borderId="32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2"/>
    </xf>
    <xf numFmtId="0" fontId="15" fillId="0" borderId="37" xfId="0" applyFont="1" applyBorder="1" applyAlignment="1">
      <alignment horizontal="left" vertical="center" indent="2"/>
    </xf>
    <xf numFmtId="166" fontId="15" fillId="0" borderId="43" xfId="1" applyNumberFormat="1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 indent="2"/>
    </xf>
    <xf numFmtId="0" fontId="15" fillId="0" borderId="39" xfId="0" applyFont="1" applyBorder="1" applyAlignment="1">
      <alignment horizontal="left" vertical="center" indent="2"/>
    </xf>
    <xf numFmtId="0" fontId="15" fillId="0" borderId="7" xfId="0" applyFont="1" applyBorder="1" applyAlignment="1">
      <alignment horizontal="left" vertical="center" indent="2"/>
    </xf>
    <xf numFmtId="0" fontId="15" fillId="0" borderId="72" xfId="0" applyFont="1" applyBorder="1"/>
    <xf numFmtId="0" fontId="15" fillId="0" borderId="73" xfId="0" applyFont="1" applyBorder="1"/>
    <xf numFmtId="0" fontId="15" fillId="0" borderId="74" xfId="0" applyFont="1" applyBorder="1"/>
    <xf numFmtId="0" fontId="15" fillId="0" borderId="75" xfId="0" applyFont="1" applyBorder="1"/>
    <xf numFmtId="0" fontId="15" fillId="0" borderId="76" xfId="0" applyFont="1" applyBorder="1"/>
    <xf numFmtId="0" fontId="15" fillId="0" borderId="75" xfId="0" applyFont="1" applyBorder="1" applyAlignment="1">
      <alignment vertical="center"/>
    </xf>
    <xf numFmtId="0" fontId="15" fillId="0" borderId="76" xfId="0" applyFont="1" applyBorder="1" applyAlignment="1">
      <alignment vertical="center"/>
    </xf>
    <xf numFmtId="0" fontId="17" fillId="0" borderId="75" xfId="0" applyFont="1" applyBorder="1" applyAlignment="1">
      <alignment vertical="center"/>
    </xf>
    <xf numFmtId="0" fontId="17" fillId="0" borderId="76" xfId="0" applyFont="1" applyBorder="1" applyAlignment="1">
      <alignment vertical="center"/>
    </xf>
    <xf numFmtId="0" fontId="15" fillId="0" borderId="77" xfId="0" applyFont="1" applyBorder="1"/>
    <xf numFmtId="0" fontId="15" fillId="0" borderId="78" xfId="0" applyFont="1" applyBorder="1"/>
    <xf numFmtId="0" fontId="15" fillId="0" borderId="79" xfId="0" applyFont="1" applyBorder="1"/>
    <xf numFmtId="166" fontId="15" fillId="0" borderId="39" xfId="1" applyNumberFormat="1" applyFont="1" applyBorder="1" applyAlignment="1">
      <alignment horizontal="center" vertical="center"/>
    </xf>
    <xf numFmtId="166" fontId="0" fillId="0" borderId="80" xfId="1" applyNumberFormat="1" applyFont="1" applyBorder="1"/>
    <xf numFmtId="166" fontId="0" fillId="0" borderId="81" xfId="1" applyNumberFormat="1" applyFont="1" applyBorder="1"/>
    <xf numFmtId="166" fontId="0" fillId="0" borderId="82" xfId="1" applyNumberFormat="1" applyFont="1" applyBorder="1"/>
    <xf numFmtId="166" fontId="0" fillId="0" borderId="83" xfId="1" applyNumberFormat="1" applyFont="1" applyBorder="1"/>
    <xf numFmtId="0" fontId="2" fillId="0" borderId="84" xfId="0" applyFont="1" applyBorder="1"/>
    <xf numFmtId="0" fontId="2" fillId="0" borderId="85" xfId="0" applyFont="1" applyBorder="1"/>
    <xf numFmtId="0" fontId="2" fillId="0" borderId="86" xfId="0" applyFont="1" applyBorder="1"/>
    <xf numFmtId="0" fontId="2" fillId="0" borderId="29" xfId="0" applyFont="1" applyBorder="1"/>
    <xf numFmtId="166" fontId="0" fillId="0" borderId="87" xfId="1" applyNumberFormat="1" applyFont="1" applyBorder="1"/>
    <xf numFmtId="166" fontId="5" fillId="0" borderId="84" xfId="1" applyNumberFormat="1" applyFont="1" applyBorder="1"/>
    <xf numFmtId="166" fontId="5" fillId="0" borderId="85" xfId="1" applyNumberFormat="1" applyFont="1" applyBorder="1"/>
    <xf numFmtId="166" fontId="5" fillId="0" borderId="86" xfId="1" applyNumberFormat="1" applyFont="1" applyBorder="1"/>
    <xf numFmtId="0" fontId="2" fillId="0" borderId="0" xfId="0" applyFont="1"/>
    <xf numFmtId="166" fontId="0" fillId="0" borderId="0" xfId="1" applyNumberFormat="1" applyFont="1" applyBorder="1"/>
    <xf numFmtId="166" fontId="5" fillId="0" borderId="0" xfId="1" applyNumberFormat="1" applyFont="1" applyBorder="1"/>
    <xf numFmtId="166" fontId="0" fillId="0" borderId="20" xfId="1" applyNumberFormat="1" applyFont="1" applyBorder="1"/>
    <xf numFmtId="166" fontId="5" fillId="0" borderId="29" xfId="1" applyNumberFormat="1" applyFont="1" applyBorder="1"/>
    <xf numFmtId="0" fontId="0" fillId="0" borderId="18" xfId="0" applyBorder="1"/>
    <xf numFmtId="0" fontId="0" fillId="3" borderId="0" xfId="0" applyFill="1"/>
    <xf numFmtId="0" fontId="0" fillId="3" borderId="0" xfId="0" applyFill="1" applyAlignment="1">
      <alignment vertical="center"/>
    </xf>
    <xf numFmtId="0" fontId="24" fillId="3" borderId="0" xfId="0" applyFont="1" applyFill="1"/>
    <xf numFmtId="0" fontId="15" fillId="0" borderId="72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74" xfId="0" applyFont="1" applyBorder="1" applyAlignment="1">
      <alignment horizontal="center"/>
    </xf>
    <xf numFmtId="0" fontId="15" fillId="0" borderId="7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indent="4"/>
    </xf>
    <xf numFmtId="0" fontId="15" fillId="0" borderId="2" xfId="0" applyFont="1" applyBorder="1" applyAlignment="1">
      <alignment horizontal="left" vertical="center" indent="4"/>
    </xf>
    <xf numFmtId="0" fontId="15" fillId="0" borderId="1" xfId="0" applyFont="1" applyBorder="1" applyAlignment="1">
      <alignment horizontal="left" vertical="center" indent="4"/>
    </xf>
    <xf numFmtId="0" fontId="15" fillId="0" borderId="4" xfId="0" applyFont="1" applyBorder="1" applyAlignment="1">
      <alignment horizontal="left" vertical="center" indent="4"/>
    </xf>
    <xf numFmtId="0" fontId="15" fillId="0" borderId="40" xfId="0" applyFont="1" applyBorder="1" applyAlignment="1">
      <alignment horizontal="left" vertical="center" indent="4"/>
    </xf>
    <xf numFmtId="0" fontId="15" fillId="0" borderId="45" xfId="0" applyFont="1" applyBorder="1" applyAlignment="1">
      <alignment horizontal="left" vertical="center" indent="4"/>
    </xf>
    <xf numFmtId="0" fontId="15" fillId="0" borderId="37" xfId="0" applyFont="1" applyBorder="1" applyAlignment="1">
      <alignment horizontal="left" vertical="center" indent="4"/>
    </xf>
    <xf numFmtId="0" fontId="15" fillId="0" borderId="10" xfId="0" applyFont="1" applyBorder="1" applyAlignment="1">
      <alignment horizontal="left" vertical="center" indent="4"/>
    </xf>
    <xf numFmtId="0" fontId="15" fillId="0" borderId="0" xfId="0" applyFont="1" applyAlignment="1">
      <alignment horizontal="left" vertical="center" indent="4"/>
    </xf>
    <xf numFmtId="0" fontId="20" fillId="0" borderId="20" xfId="0" applyFont="1" applyBorder="1" applyAlignment="1">
      <alignment horizontal="left" vertical="center" indent="4"/>
    </xf>
    <xf numFmtId="0" fontId="20" fillId="0" borderId="21" xfId="0" applyFont="1" applyBorder="1" applyAlignment="1">
      <alignment horizontal="left" vertical="center" indent="4"/>
    </xf>
    <xf numFmtId="0" fontId="15" fillId="0" borderId="27" xfId="0" applyFont="1" applyBorder="1" applyAlignment="1">
      <alignment horizontal="left" indent="1"/>
    </xf>
    <xf numFmtId="0" fontId="15" fillId="0" borderId="1" xfId="0" applyFont="1" applyBorder="1" applyAlignment="1">
      <alignment horizontal="left" indent="1"/>
    </xf>
    <xf numFmtId="0" fontId="15" fillId="0" borderId="28" xfId="0" applyFont="1" applyBorder="1" applyAlignment="1">
      <alignment horizontal="left" indent="1"/>
    </xf>
    <xf numFmtId="0" fontId="15" fillId="0" borderId="57" xfId="0" applyFont="1" applyBorder="1" applyAlignment="1">
      <alignment horizontal="left" indent="1"/>
    </xf>
    <xf numFmtId="0" fontId="15" fillId="0" borderId="52" xfId="0" applyFont="1" applyBorder="1" applyAlignment="1">
      <alignment horizontal="left" indent="1"/>
    </xf>
    <xf numFmtId="0" fontId="15" fillId="0" borderId="53" xfId="0" applyFont="1" applyBorder="1" applyAlignment="1">
      <alignment horizontal="left" indent="1"/>
    </xf>
    <xf numFmtId="0" fontId="17" fillId="0" borderId="34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2" xfId="0" applyFont="1" applyBorder="1" applyAlignment="1">
      <alignment horizontal="left" indent="1"/>
    </xf>
    <xf numFmtId="0" fontId="17" fillId="0" borderId="23" xfId="0" applyFont="1" applyBorder="1" applyAlignment="1">
      <alignment horizontal="left" indent="1"/>
    </xf>
    <xf numFmtId="0" fontId="17" fillId="0" borderId="24" xfId="0" applyFont="1" applyBorder="1" applyAlignment="1">
      <alignment horizontal="left" indent="1"/>
    </xf>
    <xf numFmtId="0" fontId="15" fillId="0" borderId="66" xfId="0" applyFont="1" applyBorder="1" applyAlignment="1">
      <alignment horizontal="left" indent="3"/>
    </xf>
    <xf numFmtId="0" fontId="15" fillId="0" borderId="64" xfId="0" applyFont="1" applyBorder="1" applyAlignment="1">
      <alignment horizontal="left" indent="3"/>
    </xf>
    <xf numFmtId="0" fontId="15" fillId="0" borderId="62" xfId="0" applyFont="1" applyBorder="1" applyAlignment="1">
      <alignment horizontal="left" indent="3"/>
    </xf>
    <xf numFmtId="0" fontId="15" fillId="0" borderId="25" xfId="0" applyFont="1" applyBorder="1" applyAlignment="1">
      <alignment horizontal="left" indent="3"/>
    </xf>
    <xf numFmtId="0" fontId="15" fillId="0" borderId="11" xfId="0" applyFont="1" applyBorder="1" applyAlignment="1">
      <alignment horizontal="left" indent="3"/>
    </xf>
    <xf numFmtId="0" fontId="15" fillId="0" borderId="6" xfId="0" applyFont="1" applyBorder="1" applyAlignment="1">
      <alignment horizontal="left" indent="3"/>
    </xf>
    <xf numFmtId="0" fontId="15" fillId="0" borderId="27" xfId="0" applyFont="1" applyBorder="1" applyAlignment="1">
      <alignment horizontal="left" indent="3"/>
    </xf>
    <xf numFmtId="0" fontId="15" fillId="0" borderId="1" xfId="0" applyFont="1" applyBorder="1" applyAlignment="1">
      <alignment horizontal="left" indent="3"/>
    </xf>
    <xf numFmtId="0" fontId="15" fillId="0" borderId="9" xfId="0" applyFont="1" applyBorder="1" applyAlignment="1">
      <alignment horizontal="left" indent="3"/>
    </xf>
    <xf numFmtId="0" fontId="15" fillId="0" borderId="57" xfId="0" applyFont="1" applyBorder="1" applyAlignment="1">
      <alignment horizontal="left" indent="3"/>
    </xf>
    <xf numFmtId="0" fontId="15" fillId="0" borderId="52" xfId="0" applyFont="1" applyBorder="1" applyAlignment="1">
      <alignment horizontal="left" indent="3"/>
    </xf>
    <xf numFmtId="0" fontId="15" fillId="0" borderId="58" xfId="0" applyFont="1" applyBorder="1" applyAlignment="1">
      <alignment horizontal="left" indent="3"/>
    </xf>
    <xf numFmtId="0" fontId="15" fillId="0" borderId="40" xfId="0" applyFont="1" applyBorder="1" applyAlignment="1">
      <alignment horizontal="left" indent="1"/>
    </xf>
    <xf numFmtId="0" fontId="15" fillId="0" borderId="2" xfId="0" applyFont="1" applyBorder="1" applyAlignment="1">
      <alignment horizontal="left" indent="1"/>
    </xf>
    <xf numFmtId="0" fontId="15" fillId="0" borderId="31" xfId="0" applyFont="1" applyBorder="1" applyAlignment="1">
      <alignment horizontal="left" indent="1"/>
    </xf>
    <xf numFmtId="0" fontId="17" fillId="0" borderId="1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left" indent="1"/>
    </xf>
    <xf numFmtId="0" fontId="17" fillId="0" borderId="47" xfId="0" applyFont="1" applyBorder="1" applyAlignment="1">
      <alignment horizontal="left" indent="1"/>
    </xf>
    <xf numFmtId="0" fontId="17" fillId="0" borderId="2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5" fillId="0" borderId="10" xfId="0" applyFont="1" applyBorder="1" applyAlignment="1">
      <alignment horizontal="left" indent="3"/>
    </xf>
    <xf numFmtId="0" fontId="15" fillId="0" borderId="5" xfId="0" applyFont="1" applyBorder="1" applyAlignment="1">
      <alignment horizontal="left" indent="3"/>
    </xf>
    <xf numFmtId="0" fontId="15" fillId="0" borderId="8" xfId="0" applyFont="1" applyBorder="1" applyAlignment="1">
      <alignment horizontal="left" indent="3"/>
    </xf>
    <xf numFmtId="0" fontId="15" fillId="0" borderId="3" xfId="0" applyFont="1" applyBorder="1" applyAlignment="1">
      <alignment horizontal="left" indent="3"/>
    </xf>
    <xf numFmtId="0" fontId="17" fillId="0" borderId="59" xfId="0" applyFont="1" applyBorder="1" applyAlignment="1">
      <alignment horizontal="left" indent="1"/>
    </xf>
    <xf numFmtId="0" fontId="15" fillId="0" borderId="68" xfId="0" applyFont="1" applyBorder="1" applyAlignment="1">
      <alignment horizontal="left" indent="3"/>
    </xf>
    <xf numFmtId="0" fontId="15" fillId="0" borderId="40" xfId="0" applyFont="1" applyBorder="1" applyAlignment="1">
      <alignment horizontal="left" indent="3"/>
    </xf>
    <xf numFmtId="0" fontId="15" fillId="0" borderId="2" xfId="0" applyFont="1" applyBorder="1" applyAlignment="1">
      <alignment horizontal="left" indent="3"/>
    </xf>
    <xf numFmtId="0" fontId="15" fillId="0" borderId="31" xfId="0" applyFont="1" applyBorder="1" applyAlignment="1">
      <alignment horizontal="left" indent="3"/>
    </xf>
    <xf numFmtId="0" fontId="17" fillId="0" borderId="40" xfId="0" applyFont="1" applyBorder="1" applyAlignment="1">
      <alignment horizontal="left" indent="1"/>
    </xf>
    <xf numFmtId="0" fontId="17" fillId="0" borderId="2" xfId="0" applyFont="1" applyBorder="1" applyAlignment="1">
      <alignment horizontal="left" indent="1"/>
    </xf>
    <xf numFmtId="0" fontId="17" fillId="0" borderId="31" xfId="0" applyFont="1" applyBorder="1" applyAlignment="1">
      <alignment horizontal="left" indent="1"/>
    </xf>
    <xf numFmtId="0" fontId="17" fillId="0" borderId="42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5" fillId="0" borderId="49" xfId="0" applyFont="1" applyBorder="1" applyAlignment="1">
      <alignment horizontal="left" indent="3"/>
    </xf>
    <xf numFmtId="0" fontId="15" fillId="0" borderId="47" xfId="0" applyFont="1" applyBorder="1" applyAlignment="1">
      <alignment horizontal="left" indent="3"/>
    </xf>
    <xf numFmtId="0" fontId="15" fillId="0" borderId="35" xfId="0" applyFont="1" applyBorder="1" applyAlignment="1">
      <alignment horizontal="left" indent="3"/>
    </xf>
    <xf numFmtId="0" fontId="17" fillId="0" borderId="56" xfId="0" applyFont="1" applyBorder="1" applyAlignment="1">
      <alignment horizontal="left" indent="1"/>
    </xf>
    <xf numFmtId="0" fontId="17" fillId="0" borderId="60" xfId="0" applyFont="1" applyBorder="1" applyAlignment="1">
      <alignment horizontal="left" indent="1"/>
    </xf>
    <xf numFmtId="0" fontId="17" fillId="0" borderId="61" xfId="0" applyFont="1" applyBorder="1" applyAlignment="1">
      <alignment horizontal="left" indent="1"/>
    </xf>
    <xf numFmtId="0" fontId="15" fillId="0" borderId="25" xfId="0" applyFont="1" applyBorder="1" applyAlignment="1">
      <alignment horizontal="left" indent="1"/>
    </xf>
    <xf numFmtId="0" fontId="15" fillId="0" borderId="11" xfId="0" applyFont="1" applyBorder="1" applyAlignment="1">
      <alignment horizontal="left" indent="1"/>
    </xf>
    <xf numFmtId="0" fontId="15" fillId="0" borderId="26" xfId="0" applyFont="1" applyBorder="1" applyAlignment="1">
      <alignment horizontal="left" indent="1"/>
    </xf>
    <xf numFmtId="0" fontId="15" fillId="0" borderId="53" xfId="0" applyFont="1" applyBorder="1" applyAlignment="1">
      <alignment horizontal="left" indent="3"/>
    </xf>
    <xf numFmtId="0" fontId="15" fillId="0" borderId="28" xfId="0" applyFont="1" applyBorder="1" applyAlignment="1">
      <alignment horizontal="left" indent="3"/>
    </xf>
    <xf numFmtId="0" fontId="15" fillId="0" borderId="26" xfId="0" applyFont="1" applyBorder="1" applyAlignment="1">
      <alignment horizontal="left" indent="3"/>
    </xf>
    <xf numFmtId="0" fontId="15" fillId="0" borderId="22" xfId="0" applyFont="1" applyBorder="1" applyAlignment="1">
      <alignment horizontal="left" indent="1"/>
    </xf>
    <xf numFmtId="0" fontId="15" fillId="0" borderId="23" xfId="0" applyFont="1" applyBorder="1" applyAlignment="1">
      <alignment horizontal="left" indent="1"/>
    </xf>
    <xf numFmtId="0" fontId="15" fillId="0" borderId="24" xfId="0" applyFont="1" applyBorder="1" applyAlignment="1">
      <alignment horizontal="left" indent="1"/>
    </xf>
    <xf numFmtId="0" fontId="15" fillId="0" borderId="54" xfId="0" applyFont="1" applyBorder="1" applyAlignment="1">
      <alignment horizontal="left" indent="3"/>
    </xf>
    <xf numFmtId="0" fontId="15" fillId="0" borderId="55" xfId="0" applyFont="1" applyBorder="1" applyAlignment="1">
      <alignment horizontal="left" indent="3"/>
    </xf>
    <xf numFmtId="0" fontId="15" fillId="0" borderId="50" xfId="0" applyFont="1" applyBorder="1" applyAlignment="1">
      <alignment horizontal="left" indent="1"/>
    </xf>
    <xf numFmtId="0" fontId="15" fillId="0" borderId="37" xfId="0" applyFont="1" applyBorder="1" applyAlignment="1">
      <alignment horizontal="left" indent="1"/>
    </xf>
    <xf numFmtId="0" fontId="15" fillId="0" borderId="33" xfId="0" applyFont="1" applyBorder="1" applyAlignment="1">
      <alignment horizontal="left" indent="1"/>
    </xf>
    <xf numFmtId="0" fontId="15" fillId="0" borderId="40" xfId="0" applyFont="1" applyBorder="1" applyAlignment="1">
      <alignment horizontal="left" indent="2"/>
    </xf>
    <xf numFmtId="0" fontId="15" fillId="0" borderId="2" xfId="0" applyFont="1" applyBorder="1" applyAlignment="1">
      <alignment horizontal="left" indent="2"/>
    </xf>
    <xf numFmtId="0" fontId="15" fillId="0" borderId="31" xfId="0" applyFont="1" applyBorder="1" applyAlignment="1">
      <alignment horizontal="left" indent="2"/>
    </xf>
    <xf numFmtId="0" fontId="15" fillId="0" borderId="50" xfId="0" applyFont="1" applyBorder="1" applyAlignment="1">
      <alignment horizontal="left" indent="3"/>
    </xf>
    <xf numFmtId="0" fontId="15" fillId="0" borderId="37" xfId="0" applyFont="1" applyBorder="1" applyAlignment="1">
      <alignment horizontal="left" indent="3"/>
    </xf>
    <xf numFmtId="0" fontId="15" fillId="0" borderId="33" xfId="0" applyFont="1" applyBorder="1" applyAlignment="1">
      <alignment horizontal="left" indent="3"/>
    </xf>
    <xf numFmtId="0" fontId="15" fillId="0" borderId="42" xfId="0" applyFont="1" applyBorder="1" applyAlignment="1">
      <alignment horizontal="left" indent="1"/>
    </xf>
    <xf numFmtId="0" fontId="15" fillId="0" borderId="20" xfId="0" applyFont="1" applyBorder="1" applyAlignment="1">
      <alignment horizontal="left" indent="1"/>
    </xf>
    <xf numFmtId="0" fontId="15" fillId="0" borderId="21" xfId="0" applyFont="1" applyBorder="1" applyAlignment="1">
      <alignment horizontal="left" indent="1"/>
    </xf>
    <xf numFmtId="0" fontId="15" fillId="0" borderId="71" xfId="0" applyFont="1" applyBorder="1" applyAlignment="1">
      <alignment horizontal="left" indent="1"/>
    </xf>
    <xf numFmtId="0" fontId="15" fillId="0" borderId="7" xfId="0" applyFont="1" applyBorder="1" applyAlignment="1">
      <alignment horizontal="left" indent="1"/>
    </xf>
    <xf numFmtId="0" fontId="15" fillId="0" borderId="41" xfId="0" applyFont="1" applyBorder="1" applyAlignment="1">
      <alignment horizontal="left" indent="1"/>
    </xf>
    <xf numFmtId="0" fontId="15" fillId="0" borderId="4" xfId="0" applyFont="1" applyBorder="1" applyAlignment="1">
      <alignment horizontal="left" indent="3"/>
    </xf>
    <xf numFmtId="0" fontId="17" fillId="0" borderId="20" xfId="0" applyFont="1" applyBorder="1" applyAlignment="1">
      <alignment horizontal="left" indent="1"/>
    </xf>
    <xf numFmtId="0" fontId="15" fillId="0" borderId="7" xfId="0" applyFont="1" applyBorder="1" applyAlignment="1">
      <alignment horizontal="left" indent="3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5" fillId="0" borderId="56" xfId="0" applyFont="1" applyBorder="1" applyAlignment="1">
      <alignment horizontal="left" indent="3"/>
    </xf>
    <xf numFmtId="0" fontId="15" fillId="0" borderId="60" xfId="0" applyFont="1" applyBorder="1" applyAlignment="1">
      <alignment horizontal="left" indent="3"/>
    </xf>
    <xf numFmtId="0" fontId="15" fillId="0" borderId="61" xfId="0" applyFont="1" applyBorder="1" applyAlignment="1">
      <alignment horizontal="left" indent="3"/>
    </xf>
    <xf numFmtId="0" fontId="17" fillId="0" borderId="27" xfId="0" applyFont="1" applyBorder="1" applyAlignment="1">
      <alignment horizontal="left" indent="1"/>
    </xf>
    <xf numFmtId="0" fontId="17" fillId="0" borderId="1" xfId="0" applyFont="1" applyBorder="1" applyAlignment="1">
      <alignment horizontal="left" indent="1"/>
    </xf>
    <xf numFmtId="0" fontId="17" fillId="0" borderId="28" xfId="0" applyFont="1" applyBorder="1" applyAlignment="1">
      <alignment horizontal="left" indent="1"/>
    </xf>
    <xf numFmtId="0" fontId="17" fillId="0" borderId="24" xfId="0" applyFont="1" applyBorder="1" applyAlignment="1">
      <alignment horizontal="center" vertical="center"/>
    </xf>
    <xf numFmtId="0" fontId="15" fillId="0" borderId="56" xfId="0" applyFont="1" applyBorder="1" applyAlignment="1">
      <alignment horizontal="left" indent="2"/>
    </xf>
    <xf numFmtId="0" fontId="15" fillId="0" borderId="60" xfId="0" applyFont="1" applyBorder="1" applyAlignment="1">
      <alignment horizontal="left" indent="2"/>
    </xf>
    <xf numFmtId="0" fontId="15" fillId="0" borderId="61" xfId="0" applyFont="1" applyBorder="1" applyAlignment="1">
      <alignment horizontal="left" indent="2"/>
    </xf>
    <xf numFmtId="0" fontId="15" fillId="0" borderId="27" xfId="0" applyFont="1" applyBorder="1" applyAlignment="1">
      <alignment horizontal="left" indent="2"/>
    </xf>
    <xf numFmtId="0" fontId="15" fillId="0" borderId="1" xfId="0" applyFont="1" applyBorder="1" applyAlignment="1">
      <alignment horizontal="left" indent="2"/>
    </xf>
    <xf numFmtId="0" fontId="15" fillId="0" borderId="28" xfId="0" applyFont="1" applyBorder="1" applyAlignment="1">
      <alignment horizontal="left" indent="2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5" fillId="0" borderId="56" xfId="0" applyFont="1" applyBorder="1" applyAlignment="1">
      <alignment horizontal="left" vertical="center" indent="3"/>
    </xf>
    <xf numFmtId="0" fontId="15" fillId="0" borderId="60" xfId="0" applyFont="1" applyBorder="1" applyAlignment="1">
      <alignment horizontal="left" vertical="center" indent="3"/>
    </xf>
    <xf numFmtId="0" fontId="15" fillId="0" borderId="69" xfId="0" applyFont="1" applyBorder="1" applyAlignment="1">
      <alignment horizontal="left" vertical="center" indent="3"/>
    </xf>
    <xf numFmtId="0" fontId="15" fillId="0" borderId="27" xfId="0" applyFont="1" applyBorder="1" applyAlignment="1">
      <alignment horizontal="left" vertical="center" indent="3"/>
    </xf>
    <xf numFmtId="0" fontId="15" fillId="0" borderId="1" xfId="0" applyFont="1" applyBorder="1" applyAlignment="1">
      <alignment horizontal="left" vertical="center" indent="3"/>
    </xf>
    <xf numFmtId="0" fontId="15" fillId="0" borderId="9" xfId="0" applyFont="1" applyBorder="1" applyAlignment="1">
      <alignment horizontal="left" vertical="center" indent="3"/>
    </xf>
    <xf numFmtId="0" fontId="15" fillId="0" borderId="57" xfId="0" applyFont="1" applyBorder="1" applyAlignment="1">
      <alignment horizontal="left" vertical="center" indent="3"/>
    </xf>
    <xf numFmtId="0" fontId="15" fillId="0" borderId="52" xfId="0" applyFont="1" applyBorder="1" applyAlignment="1">
      <alignment horizontal="left" vertical="center" indent="3"/>
    </xf>
    <xf numFmtId="0" fontId="15" fillId="0" borderId="58" xfId="0" applyFont="1" applyBorder="1" applyAlignment="1">
      <alignment horizontal="left" vertical="center" indent="3"/>
    </xf>
    <xf numFmtId="0" fontId="15" fillId="0" borderId="56" xfId="0" applyFont="1" applyBorder="1" applyAlignment="1">
      <alignment horizontal="left" indent="1"/>
    </xf>
    <xf numFmtId="0" fontId="15" fillId="0" borderId="60" xfId="0" applyFont="1" applyBorder="1" applyAlignment="1">
      <alignment horizontal="left" indent="1"/>
    </xf>
    <xf numFmtId="0" fontId="15" fillId="0" borderId="61" xfId="0" applyFont="1" applyBorder="1" applyAlignment="1">
      <alignment horizontal="left" indent="1"/>
    </xf>
    <xf numFmtId="0" fontId="17" fillId="0" borderId="5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left" indent="9"/>
    </xf>
    <xf numFmtId="0" fontId="17" fillId="0" borderId="19" xfId="0" applyFont="1" applyBorder="1" applyAlignment="1">
      <alignment horizontal="left" indent="9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1" fillId="4" borderId="12" xfId="14" applyFont="1" applyFill="1" applyBorder="1" applyAlignment="1">
      <alignment horizontal="center" vertical="center"/>
    </xf>
    <xf numFmtId="0" fontId="31" fillId="4" borderId="12" xfId="14" applyFont="1" applyFill="1" applyBorder="1" applyAlignment="1">
      <alignment vertical="center"/>
    </xf>
    <xf numFmtId="166" fontId="31" fillId="4" borderId="12" xfId="1" applyNumberFormat="1" applyFont="1" applyFill="1" applyBorder="1" applyAlignment="1">
      <alignment horizontal="center" vertical="center"/>
    </xf>
    <xf numFmtId="0" fontId="31" fillId="4" borderId="12" xfId="14" applyFont="1" applyFill="1" applyBorder="1" applyAlignment="1">
      <alignment horizontal="center" vertical="center"/>
    </xf>
    <xf numFmtId="0" fontId="31" fillId="4" borderId="42" xfId="14" applyFont="1" applyFill="1" applyBorder="1" applyAlignment="1">
      <alignment horizontal="center" vertical="center"/>
    </xf>
    <xf numFmtId="0" fontId="31" fillId="4" borderId="20" xfId="14" applyFont="1" applyFill="1" applyBorder="1" applyAlignment="1">
      <alignment horizontal="center" vertical="center"/>
    </xf>
    <xf numFmtId="0" fontId="31" fillId="4" borderId="21" xfId="14" applyFont="1" applyFill="1" applyBorder="1" applyAlignment="1">
      <alignment horizontal="center" vertical="center"/>
    </xf>
    <xf numFmtId="0" fontId="31" fillId="4" borderId="14" xfId="14" applyFont="1" applyFill="1" applyBorder="1" applyAlignment="1">
      <alignment horizontal="center" vertical="center"/>
    </xf>
    <xf numFmtId="0" fontId="31" fillId="4" borderId="42" xfId="14" applyFont="1" applyFill="1" applyBorder="1" applyAlignment="1">
      <alignment horizontal="center" vertical="center"/>
    </xf>
    <xf numFmtId="0" fontId="31" fillId="4" borderId="20" xfId="14" applyFont="1" applyFill="1" applyBorder="1" applyAlignment="1">
      <alignment horizontal="center" vertical="center"/>
    </xf>
    <xf numFmtId="0" fontId="31" fillId="4" borderId="13" xfId="14" applyFont="1" applyFill="1" applyBorder="1" applyAlignment="1">
      <alignment horizontal="center" vertical="center"/>
    </xf>
    <xf numFmtId="0" fontId="32" fillId="4" borderId="38" xfId="14" applyFont="1" applyFill="1" applyBorder="1" applyAlignment="1">
      <alignment horizontal="center" vertical="center" wrapText="1"/>
    </xf>
    <xf numFmtId="0" fontId="32" fillId="4" borderId="43" xfId="14" applyFont="1" applyFill="1" applyBorder="1" applyAlignment="1">
      <alignment horizontal="center" vertical="center" wrapText="1"/>
    </xf>
    <xf numFmtId="0" fontId="32" fillId="4" borderId="48" xfId="14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31" fillId="4" borderId="29" xfId="14" applyFont="1" applyFill="1" applyBorder="1" applyAlignment="1">
      <alignment horizontal="center" vertical="center"/>
    </xf>
    <xf numFmtId="0" fontId="32" fillId="4" borderId="12" xfId="14" applyFont="1" applyFill="1" applyBorder="1" applyAlignment="1">
      <alignment horizontal="center" vertical="center" wrapText="1"/>
    </xf>
    <xf numFmtId="0" fontId="14" fillId="0" borderId="13" xfId="14" applyFont="1" applyBorder="1" applyAlignment="1">
      <alignment vertical="center" wrapText="1"/>
    </xf>
    <xf numFmtId="0" fontId="14" fillId="0" borderId="14" xfId="14" applyFont="1" applyBorder="1" applyAlignment="1">
      <alignment vertical="center" wrapText="1"/>
    </xf>
    <xf numFmtId="0" fontId="14" fillId="0" borderId="15" xfId="14" applyFont="1" applyBorder="1" applyAlignment="1">
      <alignment vertical="center" wrapText="1"/>
    </xf>
    <xf numFmtId="0" fontId="33" fillId="0" borderId="0" xfId="14" applyFont="1" applyBorder="1" applyAlignment="1">
      <alignment vertical="center" wrapText="1"/>
    </xf>
    <xf numFmtId="0" fontId="33" fillId="0" borderId="16" xfId="14" applyFont="1" applyBorder="1" applyAlignment="1">
      <alignment vertical="center" wrapText="1"/>
    </xf>
    <xf numFmtId="0" fontId="14" fillId="0" borderId="17" xfId="14" applyFont="1" applyBorder="1" applyAlignment="1">
      <alignment vertical="center" wrapText="1"/>
    </xf>
    <xf numFmtId="0" fontId="33" fillId="0" borderId="18" xfId="14" applyFont="1" applyBorder="1" applyAlignment="1">
      <alignment vertical="center" wrapText="1"/>
    </xf>
    <xf numFmtId="0" fontId="33" fillId="0" borderId="19" xfId="14" applyFont="1" applyBorder="1" applyAlignment="1">
      <alignment vertical="center" wrapText="1"/>
    </xf>
    <xf numFmtId="166" fontId="31" fillId="4" borderId="42" xfId="1" applyNumberFormat="1" applyFont="1" applyFill="1" applyBorder="1" applyAlignment="1">
      <alignment horizontal="center" vertical="center"/>
    </xf>
    <xf numFmtId="166" fontId="31" fillId="4" borderId="29" xfId="1" applyNumberFormat="1" applyFont="1" applyFill="1" applyBorder="1" applyAlignment="1">
      <alignment horizontal="center" vertical="center"/>
    </xf>
    <xf numFmtId="0" fontId="31" fillId="4" borderId="38" xfId="14" applyFont="1" applyFill="1" applyBorder="1" applyAlignment="1">
      <alignment horizontal="center" vertical="center"/>
    </xf>
    <xf numFmtId="0" fontId="31" fillId="4" borderId="96" xfId="14" applyFont="1" applyFill="1" applyBorder="1" applyAlignment="1">
      <alignment horizontal="center" vertical="center"/>
    </xf>
    <xf numFmtId="0" fontId="32" fillId="4" borderId="48" xfId="14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 indent="4"/>
    </xf>
    <xf numFmtId="0" fontId="15" fillId="0" borderId="31" xfId="0" applyFont="1" applyBorder="1" applyAlignment="1">
      <alignment horizontal="left" vertical="center" wrapText="1" indent="4"/>
    </xf>
    <xf numFmtId="0" fontId="15" fillId="0" borderId="31" xfId="0" applyFont="1" applyBorder="1" applyAlignment="1">
      <alignment horizontal="left" vertical="center" indent="4"/>
    </xf>
    <xf numFmtId="0" fontId="15" fillId="0" borderId="47" xfId="0" applyFont="1" applyBorder="1" applyAlignment="1">
      <alignment horizontal="left" vertical="center" indent="4"/>
    </xf>
    <xf numFmtId="0" fontId="15" fillId="0" borderId="35" xfId="0" applyFont="1" applyBorder="1" applyAlignment="1">
      <alignment horizontal="left" vertical="center" indent="4"/>
    </xf>
    <xf numFmtId="0" fontId="15" fillId="0" borderId="37" xfId="0" applyFont="1" applyBorder="1" applyAlignment="1">
      <alignment horizontal="left" vertical="center" indent="2"/>
    </xf>
    <xf numFmtId="0" fontId="15" fillId="0" borderId="33" xfId="0" applyFont="1" applyBorder="1" applyAlignment="1">
      <alignment horizontal="left" vertical="center" indent="2"/>
    </xf>
    <xf numFmtId="0" fontId="15" fillId="0" borderId="49" xfId="0" applyFont="1" applyBorder="1" applyAlignment="1">
      <alignment horizontal="left" vertical="center" indent="4"/>
    </xf>
    <xf numFmtId="0" fontId="15" fillId="0" borderId="50" xfId="0" applyFont="1" applyBorder="1" applyAlignment="1">
      <alignment horizontal="left" vertical="center" wrapText="1" indent="4"/>
    </xf>
    <xf numFmtId="0" fontId="15" fillId="0" borderId="37" xfId="0" applyFont="1" applyBorder="1" applyAlignment="1">
      <alignment horizontal="left" vertical="center" wrapText="1" indent="4"/>
    </xf>
    <xf numFmtId="0" fontId="15" fillId="0" borderId="33" xfId="0" applyFont="1" applyBorder="1" applyAlignment="1">
      <alignment horizontal="left" vertical="center" wrapText="1" indent="4"/>
    </xf>
    <xf numFmtId="0" fontId="31" fillId="4" borderId="14" xfId="14" applyFont="1" applyFill="1" applyBorder="1" applyAlignment="1">
      <alignment vertical="center"/>
    </xf>
    <xf numFmtId="0" fontId="31" fillId="4" borderId="13" xfId="14" applyFont="1" applyFill="1" applyBorder="1" applyAlignment="1">
      <alignment vertical="center"/>
    </xf>
    <xf numFmtId="164" fontId="31" fillId="4" borderId="29" xfId="1" applyFont="1" applyFill="1" applyBorder="1" applyAlignment="1">
      <alignment horizontal="center" vertical="center"/>
    </xf>
    <xf numFmtId="0" fontId="31" fillId="4" borderId="97" xfId="14" applyFont="1" applyFill="1" applyBorder="1" applyAlignment="1">
      <alignment horizontal="center" vertical="center"/>
    </xf>
    <xf numFmtId="164" fontId="20" fillId="0" borderId="39" xfId="1" applyFont="1" applyFill="1" applyBorder="1" applyAlignment="1">
      <alignment horizontal="center" vertical="center"/>
    </xf>
    <xf numFmtId="164" fontId="20" fillId="0" borderId="30" xfId="1" applyFont="1" applyFill="1" applyBorder="1" applyAlignment="1">
      <alignment horizontal="center" vertical="center"/>
    </xf>
    <xf numFmtId="164" fontId="20" fillId="0" borderId="32" xfId="1" applyFont="1" applyFill="1" applyBorder="1" applyAlignment="1">
      <alignment horizontal="center" vertical="center"/>
    </xf>
    <xf numFmtId="164" fontId="20" fillId="0" borderId="43" xfId="1" applyFont="1" applyFill="1" applyBorder="1" applyAlignment="1">
      <alignment horizontal="center" vertical="center"/>
    </xf>
    <xf numFmtId="164" fontId="20" fillId="0" borderId="44" xfId="1" applyFont="1" applyFill="1" applyBorder="1" applyAlignment="1">
      <alignment horizontal="center" vertical="center"/>
    </xf>
    <xf numFmtId="164" fontId="20" fillId="0" borderId="39" xfId="1" applyFont="1" applyBorder="1" applyAlignment="1">
      <alignment horizontal="center" vertical="center"/>
    </xf>
    <xf numFmtId="164" fontId="20" fillId="0" borderId="43" xfId="1" applyFont="1" applyBorder="1" applyAlignment="1">
      <alignment horizontal="center" vertical="center"/>
    </xf>
    <xf numFmtId="164" fontId="20" fillId="0" borderId="29" xfId="1" applyFont="1" applyBorder="1" applyAlignment="1">
      <alignment horizontal="center" vertical="center"/>
    </xf>
    <xf numFmtId="166" fontId="15" fillId="0" borderId="0" xfId="1" applyNumberFormat="1" applyFont="1" applyAlignment="1">
      <alignment horizontal="center"/>
    </xf>
    <xf numFmtId="166" fontId="15" fillId="0" borderId="0" xfId="1" applyNumberFormat="1" applyFont="1" applyAlignment="1">
      <alignment horizontal="center" vertical="center"/>
    </xf>
    <xf numFmtId="0" fontId="31" fillId="4" borderId="42" xfId="1" applyNumberFormat="1" applyFont="1" applyFill="1" applyBorder="1" applyAlignment="1">
      <alignment horizontal="center" vertical="center"/>
    </xf>
    <xf numFmtId="0" fontId="31" fillId="4" borderId="29" xfId="1" applyNumberFormat="1" applyFont="1" applyFill="1" applyBorder="1" applyAlignment="1">
      <alignment horizontal="center" vertical="center"/>
    </xf>
    <xf numFmtId="0" fontId="32" fillId="4" borderId="13" xfId="14" applyFont="1" applyFill="1" applyBorder="1" applyAlignment="1">
      <alignment horizontal="center" vertical="center" wrapText="1"/>
    </xf>
    <xf numFmtId="0" fontId="32" fillId="4" borderId="15" xfId="14" applyFont="1" applyFill="1" applyBorder="1" applyAlignment="1">
      <alignment horizontal="center" vertical="center" wrapText="1"/>
    </xf>
    <xf numFmtId="0" fontId="32" fillId="4" borderId="0" xfId="14" applyFont="1" applyFill="1" applyBorder="1" applyAlignment="1">
      <alignment horizontal="center" vertical="center" wrapText="1"/>
    </xf>
    <xf numFmtId="0" fontId="32" fillId="4" borderId="17" xfId="14" applyFont="1" applyFill="1" applyBorder="1" applyAlignment="1">
      <alignment horizontal="center" vertical="center" wrapText="1"/>
    </xf>
    <xf numFmtId="0" fontId="32" fillId="4" borderId="18" xfId="14" applyFont="1" applyFill="1" applyBorder="1" applyAlignment="1">
      <alignment horizontal="center" vertical="center" wrapText="1"/>
    </xf>
    <xf numFmtId="166" fontId="35" fillId="5" borderId="47" xfId="11" applyNumberFormat="1" applyFont="1" applyFill="1" applyBorder="1" applyAlignment="1">
      <alignment horizontal="center" vertical="center"/>
    </xf>
    <xf numFmtId="166" fontId="35" fillId="5" borderId="29" xfId="11" applyNumberFormat="1" applyFont="1" applyFill="1" applyBorder="1" applyAlignment="1">
      <alignment horizontal="center" vertical="center"/>
    </xf>
    <xf numFmtId="166" fontId="35" fillId="5" borderId="37" xfId="11" applyNumberFormat="1" applyFont="1" applyFill="1" applyBorder="1" applyAlignment="1">
      <alignment horizontal="center" vertical="center"/>
    </xf>
    <xf numFmtId="166" fontId="35" fillId="5" borderId="48" xfId="11" applyNumberFormat="1" applyFont="1" applyFill="1" applyBorder="1" applyAlignment="1">
      <alignment horizontal="center" vertical="center"/>
    </xf>
    <xf numFmtId="0" fontId="36" fillId="5" borderId="42" xfId="9" applyFont="1" applyFill="1" applyBorder="1" applyAlignment="1">
      <alignment horizontal="center"/>
    </xf>
    <xf numFmtId="0" fontId="36" fillId="5" borderId="20" xfId="9" applyFont="1" applyFill="1" applyBorder="1" applyAlignment="1">
      <alignment horizontal="center"/>
    </xf>
    <xf numFmtId="0" fontId="36" fillId="5" borderId="21" xfId="9" applyFont="1" applyFill="1" applyBorder="1" applyAlignment="1">
      <alignment horizontal="center"/>
    </xf>
    <xf numFmtId="166" fontId="35" fillId="5" borderId="34" xfId="11" applyNumberFormat="1" applyFont="1" applyFill="1" applyBorder="1" applyAlignment="1">
      <alignment horizontal="center" vertical="center"/>
    </xf>
    <xf numFmtId="166" fontId="35" fillId="5" borderId="35" xfId="11" applyNumberFormat="1" applyFont="1" applyFill="1" applyBorder="1" applyAlignment="1">
      <alignment horizontal="center" vertical="center"/>
    </xf>
    <xf numFmtId="166" fontId="35" fillId="5" borderId="32" xfId="11" applyNumberFormat="1" applyFont="1" applyFill="1" applyBorder="1" applyAlignment="1">
      <alignment horizontal="center" vertical="center"/>
    </xf>
    <xf numFmtId="166" fontId="35" fillId="5" borderId="33" xfId="11" applyNumberFormat="1" applyFont="1" applyFill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 wrapText="1"/>
    </xf>
    <xf numFmtId="0" fontId="35" fillId="5" borderId="13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 wrapText="1"/>
    </xf>
    <xf numFmtId="0" fontId="35" fillId="5" borderId="15" xfId="0" applyFont="1" applyFill="1" applyBorder="1" applyAlignment="1">
      <alignment horizontal="center" vertical="center" wrapText="1"/>
    </xf>
    <xf numFmtId="0" fontId="35" fillId="5" borderId="0" xfId="0" applyFont="1" applyFill="1" applyAlignment="1">
      <alignment horizontal="center" vertical="center" wrapText="1"/>
    </xf>
    <xf numFmtId="0" fontId="35" fillId="5" borderId="16" xfId="0" applyFont="1" applyFill="1" applyBorder="1" applyAlignment="1">
      <alignment horizontal="center" vertical="center" wrapText="1"/>
    </xf>
    <xf numFmtId="0" fontId="37" fillId="5" borderId="29" xfId="10" applyFont="1" applyFill="1" applyBorder="1" applyAlignment="1">
      <alignment horizontal="center" vertical="center"/>
    </xf>
    <xf numFmtId="0" fontId="37" fillId="5" borderId="51" xfId="10" applyFont="1" applyFill="1" applyBorder="1" applyAlignment="1">
      <alignment horizontal="center" vertical="center"/>
    </xf>
    <xf numFmtId="0" fontId="35" fillId="5" borderId="59" xfId="10" applyFont="1" applyFill="1" applyBorder="1" applyAlignment="1">
      <alignment horizontal="center" vertical="center"/>
    </xf>
    <xf numFmtId="0" fontId="35" fillId="5" borderId="29" xfId="10" applyFont="1" applyFill="1" applyBorder="1" applyAlignment="1">
      <alignment horizontal="center" vertical="center"/>
    </xf>
    <xf numFmtId="0" fontId="35" fillId="5" borderId="21" xfId="1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3" xfId="0" applyFont="1" applyFill="1" applyBorder="1"/>
    <xf numFmtId="0" fontId="15" fillId="5" borderId="14" xfId="0" applyFont="1" applyFill="1" applyBorder="1"/>
    <xf numFmtId="0" fontId="15" fillId="5" borderId="16" xfId="0" applyFont="1" applyFill="1" applyBorder="1"/>
    <xf numFmtId="0" fontId="17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5" fillId="5" borderId="0" xfId="0" applyFont="1" applyFill="1"/>
    <xf numFmtId="0" fontId="15" fillId="5" borderId="16" xfId="0" applyFont="1" applyFill="1" applyBorder="1" applyAlignment="1">
      <alignment horizontal="center"/>
    </xf>
    <xf numFmtId="0" fontId="15" fillId="5" borderId="19" xfId="0" applyFont="1" applyFill="1" applyBorder="1"/>
    <xf numFmtId="0" fontId="15" fillId="5" borderId="18" xfId="0" applyFont="1" applyFill="1" applyBorder="1"/>
    <xf numFmtId="0" fontId="15" fillId="5" borderId="17" xfId="0" applyFont="1" applyFill="1" applyBorder="1" applyAlignment="1">
      <alignment horizontal="center"/>
    </xf>
    <xf numFmtId="0" fontId="15" fillId="5" borderId="18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/>
    </xf>
    <xf numFmtId="0" fontId="15" fillId="5" borderId="15" xfId="0" applyFont="1" applyFill="1" applyBorder="1"/>
    <xf numFmtId="0" fontId="15" fillId="5" borderId="17" xfId="0" applyFont="1" applyFill="1" applyBorder="1"/>
    <xf numFmtId="0" fontId="15" fillId="5" borderId="0" xfId="0" applyFont="1" applyFill="1" applyAlignment="1">
      <alignment horizontal="left" indent="3"/>
    </xf>
    <xf numFmtId="0" fontId="34" fillId="5" borderId="0" xfId="0" applyFont="1" applyFill="1"/>
    <xf numFmtId="0" fontId="34" fillId="5" borderId="18" xfId="0" applyFont="1" applyFill="1" applyBorder="1"/>
    <xf numFmtId="0" fontId="35" fillId="5" borderId="17" xfId="0" applyFont="1" applyFill="1" applyBorder="1" applyAlignment="1">
      <alignment horizontal="center" vertical="center" wrapText="1"/>
    </xf>
    <xf numFmtId="0" fontId="35" fillId="5" borderId="18" xfId="0" applyFont="1" applyFill="1" applyBorder="1" applyAlignment="1">
      <alignment horizontal="center" vertical="center" wrapText="1"/>
    </xf>
    <xf numFmtId="0" fontId="35" fillId="5" borderId="19" xfId="0" applyFont="1" applyFill="1" applyBorder="1" applyAlignment="1">
      <alignment horizontal="center" vertical="center" wrapText="1"/>
    </xf>
    <xf numFmtId="0" fontId="35" fillId="5" borderId="42" xfId="0" applyFont="1" applyFill="1" applyBorder="1" applyAlignment="1">
      <alignment horizontal="center"/>
    </xf>
    <xf numFmtId="0" fontId="35" fillId="5" borderId="20" xfId="0" applyFont="1" applyFill="1" applyBorder="1" applyAlignment="1">
      <alignment horizontal="center"/>
    </xf>
    <xf numFmtId="0" fontId="35" fillId="5" borderId="21" xfId="0" applyFont="1" applyFill="1" applyBorder="1" applyAlignment="1">
      <alignment horizontal="center"/>
    </xf>
    <xf numFmtId="0" fontId="35" fillId="5" borderId="12" xfId="0" applyFont="1" applyFill="1" applyBorder="1" applyAlignment="1">
      <alignment horizontal="center" vertical="center"/>
    </xf>
    <xf numFmtId="0" fontId="35" fillId="5" borderId="13" xfId="0" applyFont="1" applyFill="1" applyBorder="1" applyAlignment="1">
      <alignment horizontal="center" vertical="center"/>
    </xf>
    <xf numFmtId="0" fontId="35" fillId="5" borderId="14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0" fontId="35" fillId="5" borderId="16" xfId="0" applyFont="1" applyFill="1" applyBorder="1" applyAlignment="1">
      <alignment horizontal="center" vertical="center"/>
    </xf>
    <xf numFmtId="0" fontId="35" fillId="5" borderId="18" xfId="0" applyFont="1" applyFill="1" applyBorder="1" applyAlignment="1">
      <alignment horizontal="center" vertical="center"/>
    </xf>
    <xf numFmtId="0" fontId="34" fillId="5" borderId="12" xfId="9" applyFont="1" applyFill="1" applyBorder="1"/>
    <xf numFmtId="0" fontId="34" fillId="5" borderId="13" xfId="9" applyFont="1" applyFill="1" applyBorder="1"/>
    <xf numFmtId="0" fontId="34" fillId="5" borderId="14" xfId="9" applyFont="1" applyFill="1" applyBorder="1"/>
    <xf numFmtId="0" fontId="34" fillId="5" borderId="15" xfId="9" applyFont="1" applyFill="1" applyBorder="1"/>
    <xf numFmtId="0" fontId="34" fillId="5" borderId="0" xfId="9" applyFont="1" applyFill="1"/>
    <xf numFmtId="0" fontId="34" fillId="5" borderId="16" xfId="9" applyFont="1" applyFill="1" applyBorder="1"/>
    <xf numFmtId="0" fontId="38" fillId="5" borderId="15" xfId="9" applyFont="1" applyFill="1" applyBorder="1" applyAlignment="1">
      <alignment horizontal="right" vertical="center"/>
    </xf>
    <xf numFmtId="0" fontId="38" fillId="5" borderId="0" xfId="9" applyFont="1" applyFill="1" applyAlignment="1">
      <alignment vertical="center"/>
    </xf>
    <xf numFmtId="0" fontId="34" fillId="5" borderId="15" xfId="9" applyFont="1" applyFill="1" applyBorder="1" applyAlignment="1">
      <alignment horizontal="right"/>
    </xf>
    <xf numFmtId="0" fontId="34" fillId="5" borderId="15" xfId="9" applyFont="1" applyFill="1" applyBorder="1" applyAlignment="1">
      <alignment horizontal="left"/>
    </xf>
    <xf numFmtId="0" fontId="34" fillId="5" borderId="0" xfId="9" applyFont="1" applyFill="1" applyAlignment="1">
      <alignment horizontal="left"/>
    </xf>
    <xf numFmtId="0" fontId="34" fillId="5" borderId="16" xfId="9" applyFont="1" applyFill="1" applyBorder="1" applyAlignment="1">
      <alignment horizontal="left"/>
    </xf>
    <xf numFmtId="0" fontId="34" fillId="5" borderId="17" xfId="9" applyFont="1" applyFill="1" applyBorder="1"/>
    <xf numFmtId="0" fontId="34" fillId="5" borderId="18" xfId="9" applyFont="1" applyFill="1" applyBorder="1"/>
    <xf numFmtId="0" fontId="34" fillId="5" borderId="19" xfId="9" applyFont="1" applyFill="1" applyBorder="1"/>
    <xf numFmtId="0" fontId="39" fillId="5" borderId="22" xfId="0" applyFont="1" applyFill="1" applyBorder="1"/>
    <xf numFmtId="0" fontId="39" fillId="5" borderId="24" xfId="0" applyFont="1" applyFill="1" applyBorder="1"/>
    <xf numFmtId="166" fontId="39" fillId="5" borderId="29" xfId="0" applyNumberFormat="1" applyFont="1" applyFill="1" applyBorder="1"/>
    <xf numFmtId="0" fontId="40" fillId="5" borderId="0" xfId="0" applyFont="1" applyFill="1"/>
    <xf numFmtId="0" fontId="39" fillId="5" borderId="22" xfId="0" applyFont="1" applyFill="1" applyBorder="1" applyAlignment="1">
      <alignment horizontal="center" vertical="center"/>
    </xf>
    <xf numFmtId="0" fontId="40" fillId="5" borderId="23" xfId="0" applyFont="1" applyFill="1" applyBorder="1" applyAlignment="1">
      <alignment horizontal="center" vertical="center"/>
    </xf>
    <xf numFmtId="0" fontId="39" fillId="5" borderId="24" xfId="0" applyFont="1" applyFill="1" applyBorder="1" applyAlignment="1">
      <alignment horizontal="center" vertical="center"/>
    </xf>
    <xf numFmtId="0" fontId="39" fillId="5" borderId="42" xfId="0" applyFont="1" applyFill="1" applyBorder="1" applyAlignment="1">
      <alignment horizontal="center"/>
    </xf>
    <xf numFmtId="0" fontId="39" fillId="5" borderId="20" xfId="0" applyFont="1" applyFill="1" applyBorder="1" applyAlignment="1">
      <alignment horizontal="center"/>
    </xf>
    <xf numFmtId="0" fontId="39" fillId="5" borderId="21" xfId="0" applyFont="1" applyFill="1" applyBorder="1" applyAlignment="1">
      <alignment horizontal="center"/>
    </xf>
    <xf numFmtId="0" fontId="41" fillId="5" borderId="12" xfId="0" applyFont="1" applyFill="1" applyBorder="1"/>
    <xf numFmtId="0" fontId="41" fillId="5" borderId="13" xfId="0" applyFont="1" applyFill="1" applyBorder="1"/>
    <xf numFmtId="0" fontId="41" fillId="5" borderId="14" xfId="0" applyFont="1" applyFill="1" applyBorder="1"/>
    <xf numFmtId="0" fontId="42" fillId="5" borderId="15" xfId="0" applyFont="1" applyFill="1" applyBorder="1"/>
    <xf numFmtId="0" fontId="43" fillId="5" borderId="0" xfId="0" applyFont="1" applyFill="1"/>
    <xf numFmtId="0" fontId="44" fillId="5" borderId="0" xfId="0" applyFont="1" applyFill="1"/>
    <xf numFmtId="0" fontId="45" fillId="5" borderId="0" xfId="0" applyFont="1" applyFill="1" applyAlignment="1">
      <alignment horizontal="left"/>
    </xf>
    <xf numFmtId="0" fontId="42" fillId="5" borderId="0" xfId="0" applyFont="1" applyFill="1" applyAlignment="1">
      <alignment horizontal="right"/>
    </xf>
    <xf numFmtId="0" fontId="42" fillId="5" borderId="0" xfId="0" applyFont="1" applyFill="1" applyAlignment="1">
      <alignment horizontal="center"/>
    </xf>
    <xf numFmtId="0" fontId="42" fillId="5" borderId="0" xfId="0" applyFont="1" applyFill="1"/>
    <xf numFmtId="0" fontId="42" fillId="5" borderId="16" xfId="0" applyFont="1" applyFill="1" applyBorder="1"/>
    <xf numFmtId="0" fontId="44" fillId="5" borderId="0" xfId="0" applyFont="1" applyFill="1" applyAlignment="1">
      <alignment horizontal="center"/>
    </xf>
    <xf numFmtId="0" fontId="46" fillId="5" borderId="0" xfId="0" applyFont="1" applyFill="1"/>
    <xf numFmtId="0" fontId="45" fillId="5" borderId="0" xfId="0" applyFont="1" applyFill="1"/>
    <xf numFmtId="0" fontId="47" fillId="5" borderId="0" xfId="0" applyFont="1" applyFill="1"/>
    <xf numFmtId="0" fontId="48" fillId="5" borderId="15" xfId="0" applyFont="1" applyFill="1" applyBorder="1"/>
    <xf numFmtId="0" fontId="48" fillId="5" borderId="0" xfId="0" applyFont="1" applyFill="1"/>
    <xf numFmtId="0" fontId="48" fillId="5" borderId="16" xfId="0" applyFont="1" applyFill="1" applyBorder="1"/>
    <xf numFmtId="0" fontId="49" fillId="5" borderId="15" xfId="0" applyFont="1" applyFill="1" applyBorder="1" applyAlignment="1">
      <alignment horizontal="center"/>
    </xf>
    <xf numFmtId="0" fontId="49" fillId="5" borderId="0" xfId="0" applyFont="1" applyFill="1" applyAlignment="1">
      <alignment horizontal="center"/>
    </xf>
    <xf numFmtId="0" fontId="49" fillId="5" borderId="16" xfId="0" applyFont="1" applyFill="1" applyBorder="1" applyAlignment="1">
      <alignment horizontal="center"/>
    </xf>
    <xf numFmtId="0" fontId="50" fillId="5" borderId="15" xfId="0" applyFont="1" applyFill="1" applyBorder="1"/>
    <xf numFmtId="0" fontId="51" fillId="5" borderId="0" xfId="0" applyFont="1" applyFill="1" applyAlignment="1">
      <alignment horizontal="center"/>
    </xf>
    <xf numFmtId="0" fontId="50" fillId="5" borderId="16" xfId="0" applyFont="1" applyFill="1" applyBorder="1"/>
    <xf numFmtId="0" fontId="50" fillId="5" borderId="0" xfId="0" applyFont="1" applyFill="1"/>
    <xf numFmtId="0" fontId="50" fillId="5" borderId="0" xfId="0" applyFont="1" applyFill="1" applyAlignment="1">
      <alignment horizontal="center"/>
    </xf>
    <xf numFmtId="0" fontId="41" fillId="5" borderId="15" xfId="0" applyFont="1" applyFill="1" applyBorder="1"/>
    <xf numFmtId="0" fontId="41" fillId="5" borderId="0" xfId="0" applyFont="1" applyFill="1"/>
    <xf numFmtId="0" fontId="41" fillId="5" borderId="16" xfId="0" applyFont="1" applyFill="1" applyBorder="1"/>
    <xf numFmtId="0" fontId="44" fillId="5" borderId="0" xfId="0" applyFont="1" applyFill="1" applyAlignment="1">
      <alignment horizontal="center"/>
    </xf>
    <xf numFmtId="0" fontId="39" fillId="5" borderId="0" xfId="0" applyFont="1" applyFill="1"/>
    <xf numFmtId="0" fontId="47" fillId="5" borderId="15" xfId="0" applyFont="1" applyFill="1" applyBorder="1"/>
    <xf numFmtId="21" fontId="44" fillId="5" borderId="0" xfId="0" applyNumberFormat="1" applyFont="1" applyFill="1" applyAlignment="1">
      <alignment horizontal="center"/>
    </xf>
    <xf numFmtId="0" fontId="52" fillId="5" borderId="0" xfId="0" applyFont="1" applyFill="1"/>
    <xf numFmtId="0" fontId="47" fillId="5" borderId="16" xfId="0" applyFont="1" applyFill="1" applyBorder="1"/>
    <xf numFmtId="46" fontId="44" fillId="5" borderId="0" xfId="0" applyNumberFormat="1" applyFont="1" applyFill="1" applyAlignment="1">
      <alignment horizontal="center"/>
    </xf>
    <xf numFmtId="0" fontId="41" fillId="5" borderId="17" xfId="0" applyFont="1" applyFill="1" applyBorder="1"/>
    <xf numFmtId="0" fontId="41" fillId="5" borderId="18" xfId="0" applyFont="1" applyFill="1" applyBorder="1"/>
    <xf numFmtId="0" fontId="41" fillId="5" borderId="19" xfId="0" applyFont="1" applyFill="1" applyBorder="1"/>
    <xf numFmtId="0" fontId="31" fillId="4" borderId="12" xfId="14" applyFont="1" applyFill="1" applyBorder="1" applyAlignment="1">
      <alignment horizontal="center" vertical="center" wrapText="1"/>
    </xf>
    <xf numFmtId="0" fontId="5" fillId="0" borderId="13" xfId="14" applyFont="1" applyBorder="1" applyAlignment="1">
      <alignment vertical="center" wrapText="1"/>
    </xf>
    <xf numFmtId="0" fontId="5" fillId="0" borderId="14" xfId="14" applyFont="1" applyBorder="1" applyAlignment="1">
      <alignment vertical="center" wrapText="1"/>
    </xf>
    <xf numFmtId="0" fontId="5" fillId="0" borderId="15" xfId="14" applyFont="1" applyBorder="1" applyAlignment="1">
      <alignment vertical="center" wrapText="1"/>
    </xf>
    <xf numFmtId="0" fontId="53" fillId="0" borderId="0" xfId="14" applyFont="1" applyBorder="1" applyAlignment="1">
      <alignment vertical="center" wrapText="1"/>
    </xf>
    <xf numFmtId="0" fontId="53" fillId="0" borderId="16" xfId="14" applyFont="1" applyBorder="1" applyAlignment="1">
      <alignment vertical="center" wrapText="1"/>
    </xf>
    <xf numFmtId="0" fontId="5" fillId="0" borderId="17" xfId="14" applyFont="1" applyBorder="1" applyAlignment="1">
      <alignment vertical="center" wrapText="1"/>
    </xf>
    <xf numFmtId="0" fontId="53" fillId="0" borderId="18" xfId="14" applyFont="1" applyBorder="1" applyAlignment="1">
      <alignment vertical="center" wrapText="1"/>
    </xf>
    <xf numFmtId="0" fontId="53" fillId="0" borderId="19" xfId="14" applyFont="1" applyBorder="1" applyAlignment="1">
      <alignment vertical="center" wrapText="1"/>
    </xf>
    <xf numFmtId="0" fontId="15" fillId="0" borderId="46" xfId="0" applyFont="1" applyBorder="1" applyAlignment="1">
      <alignment horizontal="left" vertical="center" indent="4"/>
    </xf>
    <xf numFmtId="0" fontId="15" fillId="0" borderId="67" xfId="0" applyFont="1" applyBorder="1" applyAlignment="1">
      <alignment horizontal="left" vertical="center" indent="3"/>
    </xf>
    <xf numFmtId="0" fontId="31" fillId="4" borderId="38" xfId="14" applyFont="1" applyFill="1" applyBorder="1" applyAlignment="1">
      <alignment horizontal="center" vertical="center"/>
    </xf>
    <xf numFmtId="0" fontId="31" fillId="4" borderId="48" xfId="14" applyFont="1" applyFill="1" applyBorder="1" applyAlignment="1">
      <alignment horizontal="center" vertical="center"/>
    </xf>
    <xf numFmtId="166" fontId="31" fillId="4" borderId="20" xfId="1" applyNumberFormat="1" applyFont="1" applyFill="1" applyBorder="1" applyAlignment="1">
      <alignment horizontal="center" vertical="center"/>
    </xf>
    <xf numFmtId="0" fontId="30" fillId="4" borderId="29" xfId="14" applyFont="1" applyFill="1" applyBorder="1" applyAlignment="1">
      <alignment vertical="center"/>
    </xf>
    <xf numFmtId="0" fontId="30" fillId="4" borderId="12" xfId="14" applyFont="1" applyFill="1" applyBorder="1" applyAlignment="1">
      <alignment vertical="center"/>
    </xf>
    <xf numFmtId="0" fontId="30" fillId="4" borderId="42" xfId="14" applyFont="1" applyFill="1" applyBorder="1" applyAlignment="1">
      <alignment vertical="center"/>
    </xf>
    <xf numFmtId="0" fontId="35" fillId="5" borderId="12" xfId="9" applyFont="1" applyFill="1" applyBorder="1" applyAlignment="1">
      <alignment horizontal="center" vertical="center"/>
    </xf>
    <xf numFmtId="0" fontId="36" fillId="5" borderId="38" xfId="9" applyFont="1" applyFill="1" applyBorder="1" applyAlignment="1">
      <alignment horizontal="center" vertical="center"/>
    </xf>
    <xf numFmtId="166" fontId="35" fillId="5" borderId="47" xfId="11" applyNumberFormat="1" applyFont="1" applyFill="1" applyBorder="1" applyAlignment="1">
      <alignment horizontal="center" vertical="center"/>
    </xf>
    <xf numFmtId="166" fontId="35" fillId="5" borderId="49" xfId="11" applyNumberFormat="1" applyFont="1" applyFill="1" applyBorder="1" applyAlignment="1">
      <alignment horizontal="center" vertical="center"/>
    </xf>
    <xf numFmtId="0" fontId="35" fillId="5" borderId="17" xfId="9" applyFont="1" applyFill="1" applyBorder="1" applyAlignment="1">
      <alignment horizontal="center" vertical="center"/>
    </xf>
    <xf numFmtId="0" fontId="36" fillId="5" borderId="48" xfId="9" applyFont="1" applyFill="1" applyBorder="1" applyAlignment="1">
      <alignment horizontal="center" vertical="center"/>
    </xf>
    <xf numFmtId="14" fontId="35" fillId="5" borderId="32" xfId="11" applyNumberFormat="1" applyFont="1" applyFill="1" applyBorder="1" applyAlignment="1">
      <alignment horizontal="center" vertical="center"/>
    </xf>
    <xf numFmtId="166" fontId="35" fillId="5" borderId="37" xfId="11" applyNumberFormat="1" applyFont="1" applyFill="1" applyBorder="1" applyAlignment="1">
      <alignment horizontal="center" vertical="center"/>
    </xf>
    <xf numFmtId="166" fontId="35" fillId="5" borderId="50" xfId="11" applyNumberFormat="1" applyFont="1" applyFill="1" applyBorder="1" applyAlignment="1">
      <alignment horizontal="center" vertical="center"/>
    </xf>
    <xf numFmtId="166" fontId="35" fillId="5" borderId="34" xfId="11" applyNumberFormat="1" applyFont="1" applyFill="1" applyBorder="1" applyAlignment="1">
      <alignment horizontal="center" vertical="center"/>
    </xf>
    <xf numFmtId="166" fontId="35" fillId="5" borderId="32" xfId="11" applyNumberFormat="1" applyFont="1" applyFill="1" applyBorder="1" applyAlignment="1">
      <alignment horizontal="center" vertical="center"/>
    </xf>
    <xf numFmtId="14" fontId="35" fillId="5" borderId="37" xfId="11" applyNumberFormat="1" applyFont="1" applyFill="1" applyBorder="1" applyAlignment="1">
      <alignment horizontal="center" vertical="center"/>
    </xf>
    <xf numFmtId="0" fontId="37" fillId="5" borderId="98" xfId="13" applyFont="1" applyFill="1" applyBorder="1" applyAlignment="1">
      <alignment vertical="center"/>
    </xf>
    <xf numFmtId="0" fontId="37" fillId="5" borderId="99" xfId="13" applyFont="1" applyFill="1" applyBorder="1" applyAlignment="1">
      <alignment vertical="center"/>
    </xf>
    <xf numFmtId="164" fontId="37" fillId="5" borderId="99" xfId="13" applyNumberFormat="1" applyFont="1" applyFill="1" applyBorder="1" applyAlignment="1">
      <alignment horizontal="center" vertical="center"/>
    </xf>
    <xf numFmtId="164" fontId="37" fillId="5" borderId="100" xfId="13" applyNumberFormat="1" applyFont="1" applyFill="1" applyBorder="1" applyAlignment="1">
      <alignment horizontal="center" vertical="center"/>
    </xf>
    <xf numFmtId="0" fontId="37" fillId="5" borderId="98" xfId="13" applyFont="1" applyFill="1" applyBorder="1" applyAlignment="1">
      <alignment vertical="center"/>
    </xf>
    <xf numFmtId="0" fontId="37" fillId="5" borderId="99" xfId="13" applyFont="1" applyFill="1" applyBorder="1" applyAlignment="1">
      <alignment vertical="center"/>
    </xf>
    <xf numFmtId="0" fontId="35" fillId="5" borderId="0" xfId="0" applyFont="1" applyFill="1" applyBorder="1" applyAlignment="1">
      <alignment horizontal="center" vertical="center" wrapText="1"/>
    </xf>
    <xf numFmtId="0" fontId="39" fillId="5" borderId="23" xfId="0" applyFont="1" applyFill="1" applyBorder="1"/>
    <xf numFmtId="0" fontId="39" fillId="5" borderId="29" xfId="0" applyFont="1" applyFill="1" applyBorder="1"/>
    <xf numFmtId="166" fontId="39" fillId="5" borderId="20" xfId="0" applyNumberFormat="1" applyFont="1" applyFill="1" applyBorder="1"/>
    <xf numFmtId="0" fontId="39" fillId="5" borderId="23" xfId="0" applyFont="1" applyFill="1" applyBorder="1" applyAlignment="1">
      <alignment horizontal="center" vertical="center"/>
    </xf>
    <xf numFmtId="0" fontId="39" fillId="5" borderId="29" xfId="0" applyFont="1" applyFill="1" applyBorder="1" applyAlignment="1">
      <alignment horizontal="center" vertical="center"/>
    </xf>
    <xf numFmtId="166" fontId="39" fillId="5" borderId="20" xfId="0" applyNumberFormat="1" applyFont="1" applyFill="1" applyBorder="1" applyAlignment="1">
      <alignment horizontal="center" vertical="center"/>
    </xf>
    <xf numFmtId="166" fontId="39" fillId="5" borderId="29" xfId="0" applyNumberFormat="1" applyFont="1" applyFill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166" fontId="0" fillId="0" borderId="81" xfId="1" applyNumberFormat="1" applyFont="1" applyBorder="1" applyAlignment="1">
      <alignment horizontal="center" vertical="center"/>
    </xf>
    <xf numFmtId="166" fontId="0" fillId="0" borderId="80" xfId="1" applyNumberFormat="1" applyFont="1" applyBorder="1" applyAlignment="1">
      <alignment horizontal="center" vertical="center"/>
    </xf>
    <xf numFmtId="166" fontId="0" fillId="0" borderId="87" xfId="1" applyNumberFormat="1" applyFont="1" applyBorder="1" applyAlignment="1">
      <alignment horizontal="center" vertical="center"/>
    </xf>
    <xf numFmtId="166" fontId="5" fillId="0" borderId="84" xfId="1" applyNumberFormat="1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166" fontId="0" fillId="0" borderId="82" xfId="1" applyNumberFormat="1" applyFont="1" applyBorder="1" applyAlignment="1">
      <alignment horizontal="center" vertical="center"/>
    </xf>
    <xf numFmtId="166" fontId="5" fillId="0" borderId="85" xfId="1" applyNumberFormat="1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166" fontId="0" fillId="0" borderId="83" xfId="1" applyNumberFormat="1" applyFont="1" applyBorder="1" applyAlignment="1">
      <alignment horizontal="center" vertical="center"/>
    </xf>
    <xf numFmtId="166" fontId="5" fillId="0" borderId="86" xfId="1" applyNumberFormat="1" applyFont="1" applyBorder="1" applyAlignment="1">
      <alignment horizontal="center" vertical="center"/>
    </xf>
    <xf numFmtId="0" fontId="0" fillId="0" borderId="43" xfId="0" applyBorder="1"/>
    <xf numFmtId="0" fontId="2" fillId="0" borderId="88" xfId="0" applyFont="1" applyBorder="1" applyAlignment="1">
      <alignment horizontal="center" vertical="center"/>
    </xf>
    <xf numFmtId="166" fontId="5" fillId="0" borderId="91" xfId="1" applyNumberFormat="1" applyFont="1" applyBorder="1" applyAlignment="1">
      <alignment horizontal="center" vertical="center"/>
    </xf>
    <xf numFmtId="164" fontId="0" fillId="0" borderId="43" xfId="1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166" fontId="5" fillId="0" borderId="92" xfId="1" applyNumberFormat="1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166" fontId="5" fillId="0" borderId="93" xfId="1" applyNumberFormat="1" applyFont="1" applyBorder="1" applyAlignment="1">
      <alignment horizontal="center" vertical="center"/>
    </xf>
    <xf numFmtId="0" fontId="40" fillId="5" borderId="14" xfId="0" applyFont="1" applyFill="1" applyBorder="1" applyAlignment="1">
      <alignment horizontal="center" vertical="center"/>
    </xf>
    <xf numFmtId="166" fontId="39" fillId="5" borderId="12" xfId="0" applyNumberFormat="1" applyFont="1" applyFill="1" applyBorder="1" applyAlignment="1">
      <alignment horizontal="center" vertical="center"/>
    </xf>
    <xf numFmtId="164" fontId="40" fillId="5" borderId="48" xfId="0" applyNumberFormat="1" applyFont="1" applyFill="1" applyBorder="1" applyAlignment="1">
      <alignment horizontal="center" vertical="center"/>
    </xf>
    <xf numFmtId="0" fontId="39" fillId="5" borderId="94" xfId="0" applyFont="1" applyFill="1" applyBorder="1" applyAlignment="1">
      <alignment horizontal="center" vertical="center"/>
    </xf>
    <xf numFmtId="0" fontId="39" fillId="5" borderId="95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39" fillId="5" borderId="0" xfId="0" applyFont="1" applyFill="1" applyAlignment="1">
      <alignment horizontal="center" vertical="center"/>
    </xf>
    <xf numFmtId="166" fontId="39" fillId="5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0" fontId="40" fillId="5" borderId="29" xfId="0" applyFont="1" applyFill="1" applyBorder="1" applyAlignment="1">
      <alignment horizontal="center" vertical="center"/>
    </xf>
    <xf numFmtId="166" fontId="40" fillId="5" borderId="20" xfId="1" applyNumberFormat="1" applyFont="1" applyFill="1" applyBorder="1" applyAlignment="1">
      <alignment horizontal="center" vertical="center"/>
    </xf>
    <xf numFmtId="166" fontId="39" fillId="5" borderId="29" xfId="1" applyNumberFormat="1" applyFont="1" applyFill="1" applyBorder="1" applyAlignment="1">
      <alignment horizontal="center" vertical="center"/>
    </xf>
  </cellXfs>
  <cellStyles count="15">
    <cellStyle name="Comma" xfId="1" builtinId="3"/>
    <cellStyle name="Comma 2" xfId="2" xr:uid="{00000000-0005-0000-0000-000001000000}"/>
    <cellStyle name="Comma 2 2" xfId="11" xr:uid="{3B9E6FF8-B86F-4E87-8566-F5F85CFD4786}"/>
    <cellStyle name="Comma 3" xfId="3" xr:uid="{00000000-0005-0000-0000-000002000000}"/>
    <cellStyle name="Comma 4" xfId="12" xr:uid="{0323651B-BF60-42C7-A2C0-08CA0CDB3DD8}"/>
    <cellStyle name="Input" xfId="13" builtinId="20"/>
    <cellStyle name="Migliaia 2" xfId="4" xr:uid="{00000000-0005-0000-0000-000003000000}"/>
    <cellStyle name="Migliaia 2 2" xfId="5" xr:uid="{00000000-0005-0000-0000-000004000000}"/>
    <cellStyle name="Normal" xfId="0" builtinId="0"/>
    <cellStyle name="Normal 2" xfId="6" xr:uid="{00000000-0005-0000-0000-000006000000}"/>
    <cellStyle name="Normal 2 2" xfId="9" xr:uid="{53E044B5-6B4F-4227-826F-D9B8AA02369A}"/>
    <cellStyle name="Normal 3" xfId="7" xr:uid="{00000000-0005-0000-0000-000007000000}"/>
    <cellStyle name="Normal 4" xfId="10" xr:uid="{7DBACD06-1B05-43EF-98AB-7EE301C22426}"/>
    <cellStyle name="Normal 6" xfId="14" xr:uid="{B9350810-15EB-47F2-B5A1-C370E32F7438}"/>
    <cellStyle name="Normale 2" xfId="8" xr:uid="{00000000-0005-0000-0000-000008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1C376"/>
        <name val="Arial"/>
        <family val="2"/>
        <scheme val="none"/>
      </font>
      <fill>
        <patternFill patternType="solid">
          <fgColor indexed="64"/>
          <bgColor rgb="FF606C5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-* #,##0_L_e_k_-;\-* #,##0_L_e_k_-;_-* &quot;-&quot;??_L_e_k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-* #,##0_L_e_k_-;\-* #,##0_L_e_k_-;_-* &quot;-&quot;??_L_e_k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-* #,##0_L_e_k_-;\-* #,##0_L_e_k_-;_-* &quot;-&quot;??_L_e_k_-;_-@_-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1C376"/>
        <name val="Arial"/>
        <family val="2"/>
        <scheme val="none"/>
      </font>
      <fill>
        <patternFill patternType="solid">
          <fgColor indexed="64"/>
          <bgColor rgb="FF606C5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1C376"/>
        <name val="Calibri"/>
        <family val="2"/>
        <scheme val="none"/>
      </font>
      <fill>
        <patternFill patternType="solid">
          <fgColor indexed="64"/>
          <bgColor rgb="FF606C5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-* #,##0_L_e_k_-;\-* #,##0_L_e_k_-;_-* &quot;-&quot;??_L_e_k_-;_-@_-"/>
      <border diagonalUp="0" diagonalDown="0">
        <left style="medium">
          <color indexed="64"/>
        </left>
        <right/>
        <top style="thin">
          <color rgb="FF339966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medium">
          <color indexed="64"/>
        </right>
        <top style="thin">
          <color rgb="FF339966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-* #,##0_L_e_k_-;\-* #,##0_L_e_k_-;_-* &quot;-&quot;??_L_e_k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-* #,##0_L_e_k_-;\-* #,##0_L_e_k_-;_-* &quot;-&quot;??_L_e_k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-* #,##0_L_e_k_-;\-* #,##0_L_e_k_-;_-* &quot;-&quot;??_L_e_k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>
        <bottom style="medium">
          <color indexed="64"/>
        </bottom>
      </border>
    </dxf>
  </dxfs>
  <tableStyles count="0" defaultTableStyle="TableStyleMedium9" defaultPivotStyle="PivotStyleLight16"/>
  <colors>
    <mruColors>
      <color rgb="FFF1C376"/>
      <color rgb="FF606C5D"/>
      <color rgb="FF99FFCC"/>
      <color rgb="FF339966"/>
      <color rgb="FF00CC9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1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20479184893554972"/>
          <c:w val="0.93888888888888888"/>
          <c:h val="0.67791338582677163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49"/>
            <c:spPr>
              <a:solidFill>
                <a:srgbClr val="00CC99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E9-496E-ABFA-0B15F316E526}"/>
              </c:ext>
            </c:extLst>
          </c:dPt>
          <c:dPt>
            <c:idx val="1"/>
            <c:bubble3D val="0"/>
            <c:explosion val="20"/>
            <c:spPr>
              <a:solidFill>
                <a:srgbClr val="00808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E9-496E-ABFA-0B15F316E52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Aktivet!$E$9:$E$10</c:f>
              <c:strCache>
                <c:ptCount val="2"/>
                <c:pt idx="0">
                  <c:v>Banka</c:v>
                </c:pt>
                <c:pt idx="1">
                  <c:v>Arka</c:v>
                </c:pt>
              </c:strCache>
            </c:strRef>
          </c:cat>
          <c:val>
            <c:numRef>
              <c:f>Aktivet!$F$9:$F$10</c:f>
              <c:numCache>
                <c:formatCode>_-* #,##0_L_e_k_-;\-* #,##0_L_e_k_-;_-* "-"??_L_e_k_-;_-@_-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9-496E-ABFA-0B15F316E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18553055488383E-3"/>
          <c:y val="2.6699834639258373E-3"/>
          <c:w val="0.98762054844393188"/>
          <c:h val="0.911337959090065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80"/>
            </a:solidFill>
            <a:ln>
              <a:noFill/>
            </a:ln>
            <a:effectLst>
              <a:glow rad="228600">
                <a:srgbClr val="00CC99">
                  <a:alpha val="40000"/>
                </a:srgbClr>
              </a:glow>
              <a:softEdge rad="12700"/>
            </a:effectLst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CC99"/>
              </a:solidFill>
              <a:ln>
                <a:noFill/>
              </a:ln>
              <a:effectLst>
                <a:glow rad="228600">
                  <a:srgbClr val="00CC99">
                    <a:alpha val="40000"/>
                  </a:srgbClr>
                </a:glow>
                <a:softEdge rad="12700"/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  <c:extLst>
              <c:ext xmlns:c16="http://schemas.microsoft.com/office/drawing/2014/chart" uri="{C3380CC4-5D6E-409C-BE32-E72D297353CC}">
                <c16:uniqueId val="{00000005-0E90-4F4C-9932-F1D7E817FD80}"/>
              </c:ext>
            </c:extLst>
          </c:dPt>
          <c:dLbls>
            <c:dLbl>
              <c:idx val="0"/>
              <c:spPr>
                <a:solidFill>
                  <a:srgbClr val="00CC9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E90-4F4C-9932-F1D7E817FD80}"/>
                </c:ext>
              </c:extLst>
            </c:dLbl>
            <c:dLbl>
              <c:idx val="1"/>
              <c:spPr>
                <a:solidFill>
                  <a:srgbClr val="0080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E90-4F4C-9932-F1D7E817FD80}"/>
                </c:ext>
              </c:extLst>
            </c:dLbl>
            <c:spPr>
              <a:solidFill>
                <a:srgbClr val="00CC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Pasivet!$C$28:$E$29</c:f>
              <c:strCache>
                <c:ptCount val="2"/>
                <c:pt idx="0">
                  <c:v>Fitimi (Humbja)  e  vitit  të mëparshëm</c:v>
                </c:pt>
                <c:pt idx="1">
                  <c:v>Fitimi (Humbja)  e  vitit  financiar</c:v>
                </c:pt>
              </c:strCache>
            </c:strRef>
          </c:cat>
          <c:val>
            <c:numRef>
              <c:f>Pasivet!$F$28:$F$29</c:f>
              <c:numCache>
                <c:formatCode>_-* #,##0_L_e_k_-;\-* #,##0_L_e_k_-;_-* "-"??_L_e_k_-;_-@_-</c:formatCode>
                <c:ptCount val="2"/>
                <c:pt idx="0">
                  <c:v>0</c:v>
                </c:pt>
                <c:pt idx="1">
                  <c:v>-36737.3825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90-4F4C-9932-F1D7E817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9780799"/>
        <c:axId val="1519778719"/>
      </c:barChart>
      <c:catAx>
        <c:axId val="15197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19778719"/>
        <c:crosses val="autoZero"/>
        <c:auto val="1"/>
        <c:lblAlgn val="ctr"/>
        <c:lblOffset val="100"/>
        <c:noMultiLvlLbl val="0"/>
      </c:catAx>
      <c:valAx>
        <c:axId val="1519778719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out"/>
        <c:minorTickMark val="none"/>
        <c:tickLblPos val="nextTo"/>
        <c:crossAx val="1519780799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rgbClr val="00CC99">
                  <a:alpha val="40000"/>
                </a:srgbClr>
              </a:glow>
              <a:softEdge rad="12700"/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>
                <a:glow rad="228600">
                  <a:srgbClr val="00CC99">
                    <a:alpha val="40000"/>
                  </a:srgbClr>
                </a:glow>
                <a:softEdge rad="12700"/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5-B11B-483F-91FE-BFACE5B38176}"/>
              </c:ext>
            </c:extLst>
          </c:dPt>
          <c:dPt>
            <c:idx val="1"/>
            <c:invertIfNegative val="0"/>
            <c:bubble3D val="0"/>
            <c:spPr>
              <a:solidFill>
                <a:srgbClr val="339966"/>
              </a:solidFill>
              <a:ln>
                <a:noFill/>
              </a:ln>
              <a:effectLst>
                <a:glow rad="228600">
                  <a:srgbClr val="00CC99">
                    <a:alpha val="40000"/>
                  </a:srgbClr>
                </a:glow>
                <a:softEdge rad="12700"/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7-B11B-483F-91FE-BFACE5B38176}"/>
              </c:ext>
            </c:extLst>
          </c:dPt>
          <c:dPt>
            <c:idx val="2"/>
            <c:invertIfNegative val="0"/>
            <c:bubble3D val="0"/>
            <c:spPr>
              <a:solidFill>
                <a:srgbClr val="00CC99"/>
              </a:solidFill>
              <a:ln>
                <a:noFill/>
              </a:ln>
              <a:effectLst>
                <a:glow rad="228600">
                  <a:srgbClr val="00CC99">
                    <a:alpha val="40000"/>
                  </a:srgbClr>
                </a:glow>
                <a:softEdge rad="12700"/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6-B11B-483F-91FE-BFACE5B381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(Pasivet!$B$20,Pasivet!$C$25,Pasivet!$B$30)</c:f>
              <c:strCache>
                <c:ptCount val="3"/>
                <c:pt idx="0">
                  <c:v>Totali i Pasiveve Afatshkurtra</c:v>
                </c:pt>
                <c:pt idx="1">
                  <c:v>Kapitali</c:v>
                </c:pt>
                <c:pt idx="2">
                  <c:v>Totali i Detyrimeve Afatgjata</c:v>
                </c:pt>
              </c:strCache>
            </c:strRef>
          </c:cat>
          <c:val>
            <c:numRef>
              <c:f>(Pasivet!$F$20,Pasivet!$F$25,Pasivet!$F$30)</c:f>
              <c:numCache>
                <c:formatCode>_-* #,##0_L_e_k_-;\-* #,##0_L_e_k_-;_-* "-"??_L_e_k_-;_-@_-</c:formatCode>
                <c:ptCount val="3"/>
                <c:pt idx="0">
                  <c:v>49630</c:v>
                </c:pt>
                <c:pt idx="1">
                  <c:v>-36742.3825</c:v>
                </c:pt>
                <c:pt idx="2">
                  <c:v>-32742.3825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B-483F-91FE-BFACE5B3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114559"/>
        <c:axId val="1872117471"/>
      </c:barChart>
      <c:catAx>
        <c:axId val="18721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17471"/>
        <c:crosses val="autoZero"/>
        <c:auto val="1"/>
        <c:lblAlgn val="ctr"/>
        <c:lblOffset val="100"/>
        <c:noMultiLvlLbl val="0"/>
      </c:catAx>
      <c:valAx>
        <c:axId val="1872117471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[2]Calculations!$L$1</c:f>
              <c:strCache>
                <c:ptCount val="1"/>
                <c:pt idx="0">
                  <c:v>Cases resolved </c:v>
                </c:pt>
              </c:strCache>
            </c:strRef>
          </c:tx>
          <c:spPr>
            <a:effectLst>
              <a:glow rad="228600">
                <a:srgbClr val="FFFF00">
                  <a:alpha val="40000"/>
                </a:srgbClr>
              </a:glow>
            </a:effectLst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glow rad="2286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F6B0-409E-8657-77A134ED2FB9}"/>
              </c:ext>
            </c:extLst>
          </c:dPt>
          <c:dPt>
            <c:idx val="1"/>
            <c:bubble3D val="0"/>
            <c:spPr>
              <a:solidFill>
                <a:srgbClr val="00FFFF"/>
              </a:solidFill>
              <a:ln>
                <a:noFill/>
              </a:ln>
              <a:effectLst>
                <a:glow rad="2286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F6B0-409E-8657-77A134ED2FB9}"/>
              </c:ext>
            </c:extLst>
          </c:dPt>
          <c:dLbls>
            <c:dLbl>
              <c:idx val="0"/>
              <c:layout>
                <c:manualLayout>
                  <c:x val="3.0051660267444089E-2"/>
                  <c:y val="-4.82905736769464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B0-409E-8657-77A134ED2FB9}"/>
                </c:ext>
              </c:extLst>
            </c:dLbl>
            <c:dLbl>
              <c:idx val="1"/>
              <c:layout>
                <c:manualLayout>
                  <c:x val="-3.8291328622358504E-2"/>
                  <c:y val="5.638856357845736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B0-409E-8657-77A134ED2FB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([2]Calculations!$L$1,[2]Calculations!$J$1)</c:f>
              <c:strCache>
                <c:ptCount val="2"/>
                <c:pt idx="0">
                  <c:v>Cases resolved </c:v>
                </c:pt>
                <c:pt idx="1">
                  <c:v>Number of calls</c:v>
                </c:pt>
              </c:strCache>
            </c:strRef>
          </c:cat>
          <c:val>
            <c:numRef>
              <c:f>([2]Calculations!$L$2,[2]Calculations!$J$2)</c:f>
              <c:numCache>
                <c:formatCode>General</c:formatCode>
                <c:ptCount val="2"/>
                <c:pt idx="0">
                  <c:v>457</c:v>
                </c:pt>
                <c:pt idx="1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0-409E-8657-77A134ED2F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618037885213459E-2"/>
          <c:y val="9.051821679112922E-3"/>
          <c:w val="0.96890019790783155"/>
          <c:h val="0.90261700994096716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rgbClr val="008080"/>
            </a:solidFill>
            <a:ln w="38100">
              <a:solidFill>
                <a:srgbClr val="99FFCC"/>
              </a:solidFill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PASH!$C$7:$C$9</c:f>
              <c:strCache>
                <c:ptCount val="3"/>
                <c:pt idx="0">
                  <c:v>Mallrat</c:v>
                </c:pt>
                <c:pt idx="1">
                  <c:v>Produktet</c:v>
                </c:pt>
                <c:pt idx="2">
                  <c:v>Sherbimet</c:v>
                </c:pt>
              </c:strCache>
            </c:strRef>
          </c:cat>
          <c:val>
            <c:numRef>
              <c:f>PASH!$F$7:$F$9</c:f>
              <c:numCache>
                <c:formatCode>_-* #,##0_L_e_k_-;\-* #,##0_L_e_k_-;_-* "-"??_L_e_k_-;_-@_-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A-4460-B4B8-C19ADAD393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099583"/>
        <c:axId val="18721074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PASH!$C$7:$C$9</c15:sqref>
                        </c15:formulaRef>
                      </c:ext>
                    </c:extLst>
                    <c:strCache>
                      <c:ptCount val="3"/>
                      <c:pt idx="0">
                        <c:v>Mallrat</c:v>
                      </c:pt>
                      <c:pt idx="1">
                        <c:v>Produktet</c:v>
                      </c:pt>
                      <c:pt idx="2">
                        <c:v>Sherbimet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PASH!$D$7:$D$9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9A-4460-B4B8-C19ADAD3936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PASH!$C$7:$C$9</c15:sqref>
                        </c15:formulaRef>
                      </c:ext>
                    </c:extLst>
                    <c:strCache>
                      <c:ptCount val="3"/>
                      <c:pt idx="0">
                        <c:v>Mallrat</c:v>
                      </c:pt>
                      <c:pt idx="1">
                        <c:v>Produktet</c:v>
                      </c:pt>
                      <c:pt idx="2">
                        <c:v>Sherbimet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PASH!$E$7:$E$9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9A-4460-B4B8-C19ADAD39365}"/>
                  </c:ext>
                </c:extLst>
              </c15:ser>
            </c15:filteredBarSeries>
          </c:ext>
        </c:extLst>
      </c:barChart>
      <c:catAx>
        <c:axId val="18720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07487"/>
        <c:crosses val="autoZero"/>
        <c:auto val="1"/>
        <c:lblAlgn val="ctr"/>
        <c:lblOffset val="100"/>
        <c:noMultiLvlLbl val="0"/>
      </c:catAx>
      <c:valAx>
        <c:axId val="1872107487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9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87637969094927E-3"/>
          <c:y val="9.2592592592592587E-3"/>
          <c:w val="0.99172185430463577"/>
          <c:h val="0.86131087780694082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rgbClr val="33996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PASH!$C$16:$C$17</c:f>
              <c:strCache>
                <c:ptCount val="2"/>
                <c:pt idx="0">
                  <c:v>Paga dhe shpërblime</c:v>
                </c:pt>
                <c:pt idx="1">
                  <c:v>Shpenzime të sigurimeve shoqërore/shëndetsore</c:v>
                </c:pt>
              </c:strCache>
            </c:strRef>
          </c:cat>
          <c:val>
            <c:numRef>
              <c:f>PASH!$F$16:$F$17</c:f>
              <c:numCache>
                <c:formatCode>_-* #,##0_L_e_k_-;\-* #,##0_L_e_k_-;_-* "-"??_L_e_k_-;_-@_-</c:formatCode>
                <c:ptCount val="2"/>
                <c:pt idx="0">
                  <c:v>300</c:v>
                </c:pt>
                <c:pt idx="1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4-4DFE-AB76-6966F899AF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112479"/>
        <c:axId val="1872106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PASH!$C$16:$C$17</c15:sqref>
                        </c15:formulaRef>
                      </c:ext>
                    </c:extLst>
                    <c:strCache>
                      <c:ptCount val="2"/>
                      <c:pt idx="0">
                        <c:v>Paga dhe shpërblime</c:v>
                      </c:pt>
                      <c:pt idx="1">
                        <c:v>Shpenzime të sigurimeve shoqërore/shëndetsore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PASH!$D$16:$D$17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8A4-4DFE-AB76-6966F899AF6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PASH!$C$16:$C$17</c15:sqref>
                        </c15:formulaRef>
                      </c:ext>
                    </c:extLst>
                    <c:strCache>
                      <c:ptCount val="2"/>
                      <c:pt idx="0">
                        <c:v>Paga dhe shpërblime</c:v>
                      </c:pt>
                      <c:pt idx="1">
                        <c:v>Shpenzime të sigurimeve shoqërore/shëndetsore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PASH!$E$16:$E$17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A4-4DFE-AB76-6966F899AF65}"/>
                  </c:ext>
                </c:extLst>
              </c15:ser>
            </c15:filteredBarSeries>
          </c:ext>
        </c:extLst>
      </c:barChart>
      <c:catAx>
        <c:axId val="18721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06655"/>
        <c:crosses val="autoZero"/>
        <c:auto val="1"/>
        <c:lblAlgn val="ctr"/>
        <c:lblOffset val="100"/>
        <c:noMultiLvlLbl val="0"/>
      </c:catAx>
      <c:valAx>
        <c:axId val="1872106655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1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rgbClr val="33996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PASH!$C$21:$C$25</c:f>
              <c:strCache>
                <c:ptCount val="5"/>
                <c:pt idx="0">
                  <c:v>Shpenzimet për mbajtjen e llogarive</c:v>
                </c:pt>
                <c:pt idx="1">
                  <c:v>Këshillim, shpenzimet për zyrën, sigurimet,</c:v>
                </c:pt>
                <c:pt idx="2">
                  <c:v>Te tjera, blerje aktive, makineri, pajisje, etj.</c:v>
                </c:pt>
                <c:pt idx="3">
                  <c:v>Shpenzimet per energji elektrike dhe uje, internet</c:v>
                </c:pt>
                <c:pt idx="4">
                  <c:v>Gjobave dhe ndëshkimeve</c:v>
                </c:pt>
              </c:strCache>
            </c:strRef>
          </c:cat>
          <c:val>
            <c:numRef>
              <c:f>PASH!$F$21:$F$25</c:f>
              <c:numCache>
                <c:formatCode>_-* #,##0_L_e_k_-;\-* #,##0_L_e_k_-;_-* "-"??_L_e_k_-;_-@_-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14630</c:v>
                </c:pt>
                <c:pt idx="3">
                  <c:v>14630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D-4B6A-8A11-3E1E4D4978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821983"/>
        <c:axId val="15198278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PASH!$C$21:$C$25</c15:sqref>
                        </c15:formulaRef>
                      </c:ext>
                    </c:extLst>
                    <c:strCache>
                      <c:ptCount val="5"/>
                      <c:pt idx="0">
                        <c:v>Shpenzimet për mbajtjen e llogarive</c:v>
                      </c:pt>
                      <c:pt idx="1">
                        <c:v>Këshillim, shpenzimet për zyrën, sigurimet,</c:v>
                      </c:pt>
                      <c:pt idx="2">
                        <c:v>Te tjera, blerje aktive, makineri, pajisje, etj.</c:v>
                      </c:pt>
                      <c:pt idx="3">
                        <c:v>Shpenzimet per energji elektrike dhe uje, internet</c:v>
                      </c:pt>
                      <c:pt idx="4">
                        <c:v>Gjobave dhe ndëshkimeve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PASH!$D$21:$D$25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9D-4B6A-8A11-3E1E4D4978F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PASH!$C$21:$C$25</c15:sqref>
                        </c15:formulaRef>
                      </c:ext>
                    </c:extLst>
                    <c:strCache>
                      <c:ptCount val="5"/>
                      <c:pt idx="0">
                        <c:v>Shpenzimet për mbajtjen e llogarive</c:v>
                      </c:pt>
                      <c:pt idx="1">
                        <c:v>Këshillim, shpenzimet për zyrën, sigurimet,</c:v>
                      </c:pt>
                      <c:pt idx="2">
                        <c:v>Te tjera, blerje aktive, makineri, pajisje, etj.</c:v>
                      </c:pt>
                      <c:pt idx="3">
                        <c:v>Shpenzimet per energji elektrike dhe uje, internet</c:v>
                      </c:pt>
                      <c:pt idx="4">
                        <c:v>Gjobave dhe ndëshkimeve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PASH!$E$21:$E$25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9D-4B6A-8A11-3E1E4D4978F9}"/>
                  </c:ext>
                </c:extLst>
              </c15:ser>
            </c15:filteredBarSeries>
          </c:ext>
        </c:extLst>
      </c:barChart>
      <c:catAx>
        <c:axId val="1519821983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7807"/>
        <c:crosses val="autoZero"/>
        <c:auto val="1"/>
        <c:lblAlgn val="ctr"/>
        <c:lblOffset val="100"/>
        <c:noMultiLvlLbl val="0"/>
      </c:catAx>
      <c:valAx>
        <c:axId val="1519827807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FFCC"/>
            </a:solidFill>
            <a:ln w="28575">
              <a:solidFill>
                <a:srgbClr val="339966"/>
              </a:solidFill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(PASH!$B$10,PASH!$B$27,PASH!$B$30)</c:f>
              <c:strCache>
                <c:ptCount val="3"/>
                <c:pt idx="0">
                  <c:v>Totali i Të ardhurave nga aktiviteti i shfrytëzimit</c:v>
                </c:pt>
                <c:pt idx="1">
                  <c:v>Totali i Shpenzimeve</c:v>
                </c:pt>
                <c:pt idx="2">
                  <c:v>Fitimi/Humbja Neto</c:v>
                </c:pt>
              </c:strCache>
            </c:strRef>
          </c:cat>
          <c:val>
            <c:numRef>
              <c:f>(PASH!$F$10,PASH!$F$27,PASH!$F$30)</c:f>
              <c:numCache>
                <c:formatCode>_-* #,##0_L_e_k_-;\-* #,##0_L_e_k_-;_-* "-"??_L_e_k_-;_-@_-</c:formatCode>
                <c:ptCount val="3"/>
                <c:pt idx="0">
                  <c:v>90</c:v>
                </c:pt>
                <c:pt idx="1">
                  <c:v>43310.45</c:v>
                </c:pt>
                <c:pt idx="2">
                  <c:v>-36737.3825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1-4F71-B19D-5C3B29D826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19821983"/>
        <c:axId val="1519827807"/>
        <c:extLst/>
      </c:barChart>
      <c:catAx>
        <c:axId val="15198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7807"/>
        <c:crosses val="autoZero"/>
        <c:auto val="1"/>
        <c:lblAlgn val="ctr"/>
        <c:lblOffset val="100"/>
        <c:noMultiLvlLbl val="0"/>
      </c:catAx>
      <c:valAx>
        <c:axId val="1519827807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318786336613689E-2"/>
          <c:y val="0.14191884269044658"/>
          <c:w val="0.942930628095074"/>
          <c:h val="0.79920432471910474"/>
        </c:manualLayout>
      </c:layout>
      <c:lineChart>
        <c:grouping val="standard"/>
        <c:varyColors val="0"/>
        <c:ser>
          <c:idx val="0"/>
          <c:order val="0"/>
          <c:tx>
            <c:v>Te ardhura</c:v>
          </c:tx>
          <c:spPr>
            <a:ln w="22225" cap="rnd">
              <a:solidFill>
                <a:srgbClr val="C00000"/>
              </a:solidFill>
            </a:ln>
            <a:effectLst>
              <a:glow rad="228600">
                <a:srgbClr val="C00000">
                  <a:alpha val="40000"/>
                </a:srgb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 Ardhura'!$B$5:$B$16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Nentor</c:v>
                </c:pt>
                <c:pt idx="11">
                  <c:v>Dhjetor</c:v>
                </c:pt>
              </c:strCache>
            </c:strRef>
          </c:cat>
          <c:val>
            <c:numRef>
              <c:f>'Te Ardhura'!$G$5:$G$16</c:f>
              <c:numCache>
                <c:formatCode>_-* #,##0_L_e_k_-;\-* #,##0_L_e_k_-;_-* "-"??_L_e_k_-;_-@_-</c:formatCode>
                <c:ptCount val="12"/>
                <c:pt idx="0">
                  <c:v>6000</c:v>
                </c:pt>
                <c:pt idx="1">
                  <c:v>6000</c:v>
                </c:pt>
                <c:pt idx="2">
                  <c:v>3000</c:v>
                </c:pt>
                <c:pt idx="3">
                  <c:v>2500</c:v>
                </c:pt>
                <c:pt idx="4">
                  <c:v>5500</c:v>
                </c:pt>
                <c:pt idx="5">
                  <c:v>3800</c:v>
                </c:pt>
                <c:pt idx="6">
                  <c:v>2300</c:v>
                </c:pt>
                <c:pt idx="7">
                  <c:v>2600</c:v>
                </c:pt>
                <c:pt idx="8">
                  <c:v>4500</c:v>
                </c:pt>
                <c:pt idx="9">
                  <c:v>5000</c:v>
                </c:pt>
                <c:pt idx="10">
                  <c:v>3000</c:v>
                </c:pt>
                <c:pt idx="11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C-400D-AF40-3A6459B747AD}"/>
            </c:ext>
          </c:extLst>
        </c:ser>
        <c:ser>
          <c:idx val="1"/>
          <c:order val="1"/>
          <c:tx>
            <c:v>Shpenzime</c:v>
          </c:tx>
          <c:spPr>
            <a:ln w="22225" cap="rnd">
              <a:solidFill>
                <a:srgbClr val="FFC000"/>
              </a:solidFill>
            </a:ln>
            <a:effectLst>
              <a:glow rad="228600">
                <a:srgbClr val="FFC000">
                  <a:alpha val="40000"/>
                </a:srgb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Shpenzime!$G$111:$G$122</c:f>
              <c:numCache>
                <c:formatCode>_-* #,##0_L_e_k_-;\-* #,##0_L_e_k_-;_-* "-"??_L_e_k_-;_-@_-</c:formatCode>
                <c:ptCount val="12"/>
                <c:pt idx="0">
                  <c:v>7000</c:v>
                </c:pt>
                <c:pt idx="1">
                  <c:v>4000</c:v>
                </c:pt>
                <c:pt idx="2">
                  <c:v>2200</c:v>
                </c:pt>
                <c:pt idx="3">
                  <c:v>1600</c:v>
                </c:pt>
                <c:pt idx="4">
                  <c:v>1300</c:v>
                </c:pt>
                <c:pt idx="5">
                  <c:v>4600</c:v>
                </c:pt>
                <c:pt idx="6">
                  <c:v>1120</c:v>
                </c:pt>
                <c:pt idx="7">
                  <c:v>1060</c:v>
                </c:pt>
                <c:pt idx="8">
                  <c:v>1180</c:v>
                </c:pt>
                <c:pt idx="9">
                  <c:v>1240</c:v>
                </c:pt>
                <c:pt idx="10">
                  <c:v>1300</c:v>
                </c:pt>
                <c:pt idx="11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C-400D-AF40-3A6459B747AD}"/>
            </c:ext>
          </c:extLst>
        </c:ser>
        <c:ser>
          <c:idx val="2"/>
          <c:order val="2"/>
          <c:tx>
            <c:v>Fitimi</c:v>
          </c:tx>
          <c:spPr>
            <a:ln w="22225" cap="rnd">
              <a:solidFill>
                <a:srgbClr val="99FFCC"/>
              </a:solidFill>
            </a:ln>
            <a:effectLst>
              <a:glow rad="228600">
                <a:srgbClr val="99FFCC">
                  <a:alpha val="40000"/>
                </a:srgb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'Te Ardhura'!$C$23:$C$34</c:f>
              <c:numCache>
                <c:formatCode>_-* #,##0_L_e_k_-;\-* #,##0_L_e_k_-;_-* "-"??_L_e_k_-;_-@_-</c:formatCode>
                <c:ptCount val="12"/>
                <c:pt idx="0">
                  <c:v>-1000</c:v>
                </c:pt>
                <c:pt idx="1">
                  <c:v>2000</c:v>
                </c:pt>
                <c:pt idx="2">
                  <c:v>800</c:v>
                </c:pt>
                <c:pt idx="3">
                  <c:v>900</c:v>
                </c:pt>
                <c:pt idx="4">
                  <c:v>4200</c:v>
                </c:pt>
                <c:pt idx="5">
                  <c:v>-800</c:v>
                </c:pt>
                <c:pt idx="6">
                  <c:v>1180</c:v>
                </c:pt>
                <c:pt idx="7">
                  <c:v>1540</c:v>
                </c:pt>
                <c:pt idx="8">
                  <c:v>3320</c:v>
                </c:pt>
                <c:pt idx="9">
                  <c:v>3760</c:v>
                </c:pt>
                <c:pt idx="10">
                  <c:v>1700</c:v>
                </c:pt>
                <c:pt idx="11">
                  <c:v>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C-400D-AF40-3A6459B747A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4353311"/>
        <c:axId val="1914363295"/>
      </c:lineChart>
      <c:catAx>
        <c:axId val="19143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63295"/>
        <c:crosses val="autoZero"/>
        <c:auto val="1"/>
        <c:lblAlgn val="ctr"/>
        <c:lblOffset val="100"/>
        <c:noMultiLvlLbl val="0"/>
      </c:catAx>
      <c:valAx>
        <c:axId val="1914363295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5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Gjendja e TVSH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Tvsh kreditim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 Ardhura'!$B$39:$B$50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Nentor</c:v>
                </c:pt>
                <c:pt idx="11">
                  <c:v>Dhjetor</c:v>
                </c:pt>
              </c:strCache>
            </c:strRef>
          </c:cat>
          <c:val>
            <c:numRef>
              <c:f>'Te Ardhura'!$C$39:$C$50</c:f>
              <c:numCache>
                <c:formatCode>_-* #,##0_L_e_k_-;\-* #,##0_L_e_k_-;_-* "-"??_L_e_k_-;_-@_-</c:formatCode>
                <c:ptCount val="12"/>
                <c:pt idx="0">
                  <c:v>1200</c:v>
                </c:pt>
                <c:pt idx="1">
                  <c:v>600</c:v>
                </c:pt>
                <c:pt idx="2">
                  <c:v>240</c:v>
                </c:pt>
                <c:pt idx="3">
                  <c:v>120</c:v>
                </c:pt>
                <c:pt idx="4">
                  <c:v>60</c:v>
                </c:pt>
                <c:pt idx="5">
                  <c:v>720</c:v>
                </c:pt>
                <c:pt idx="6">
                  <c:v>24</c:v>
                </c:pt>
                <c:pt idx="7">
                  <c:v>12</c:v>
                </c:pt>
                <c:pt idx="8">
                  <c:v>36</c:v>
                </c:pt>
                <c:pt idx="9">
                  <c:v>48</c:v>
                </c:pt>
                <c:pt idx="10">
                  <c:v>60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F-49BE-8AE4-3DCBAD2165D9}"/>
            </c:ext>
          </c:extLst>
        </c:ser>
        <c:ser>
          <c:idx val="1"/>
          <c:order val="1"/>
          <c:tx>
            <c:v>tvsh debitim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 Ardhura'!$B$39:$B$50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Nentor</c:v>
                </c:pt>
                <c:pt idx="11">
                  <c:v>Dhjetor</c:v>
                </c:pt>
              </c:strCache>
            </c:strRef>
          </c:cat>
          <c:val>
            <c:numRef>
              <c:f>'Te Ardhura'!$D$39:$D$50</c:f>
              <c:numCache>
                <c:formatCode>_-* #,##0_L_e_k_-;\-* #,##0_L_e_k_-;_-* "-"??_L_e_k_-;_-@_-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400</c:v>
                </c:pt>
                <c:pt idx="3">
                  <c:v>300</c:v>
                </c:pt>
                <c:pt idx="4">
                  <c:v>900</c:v>
                </c:pt>
                <c:pt idx="5">
                  <c:v>560</c:v>
                </c:pt>
                <c:pt idx="6">
                  <c:v>260</c:v>
                </c:pt>
                <c:pt idx="7">
                  <c:v>320</c:v>
                </c:pt>
                <c:pt idx="8">
                  <c:v>700</c:v>
                </c:pt>
                <c:pt idx="9">
                  <c:v>800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F-49BE-8AE4-3DCBAD2165D9}"/>
            </c:ext>
          </c:extLst>
        </c:ser>
        <c:ser>
          <c:idx val="2"/>
          <c:order val="2"/>
          <c:tx>
            <c:v>Diferenca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 Ardhura'!$B$39:$B$50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Nentor</c:v>
                </c:pt>
                <c:pt idx="11">
                  <c:v>Dhjetor</c:v>
                </c:pt>
              </c:strCache>
            </c:strRef>
          </c:cat>
          <c:val>
            <c:numRef>
              <c:f>'Te Ardhura'!$E$39:$E$50</c:f>
              <c:numCache>
                <c:formatCode>_-* #,##0_L_e_k_-;\-* #,##0_L_e_k_-;_-* "-"??_L_e_k_-;_-@_-</c:formatCode>
                <c:ptCount val="12"/>
                <c:pt idx="0">
                  <c:v>200</c:v>
                </c:pt>
                <c:pt idx="1">
                  <c:v>-400</c:v>
                </c:pt>
                <c:pt idx="2">
                  <c:v>-160</c:v>
                </c:pt>
                <c:pt idx="3">
                  <c:v>-180</c:v>
                </c:pt>
                <c:pt idx="4">
                  <c:v>-840</c:v>
                </c:pt>
                <c:pt idx="5">
                  <c:v>160</c:v>
                </c:pt>
                <c:pt idx="6">
                  <c:v>-236</c:v>
                </c:pt>
                <c:pt idx="7">
                  <c:v>-308</c:v>
                </c:pt>
                <c:pt idx="8">
                  <c:v>-664</c:v>
                </c:pt>
                <c:pt idx="9">
                  <c:v>-752</c:v>
                </c:pt>
                <c:pt idx="10">
                  <c:v>-340</c:v>
                </c:pt>
                <c:pt idx="11">
                  <c:v>-364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F-49BE-8AE4-3DCBAD216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14365791"/>
        <c:axId val="1914367871"/>
      </c:barChart>
      <c:catAx>
        <c:axId val="19143657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67871"/>
        <c:crosses val="autoZero"/>
        <c:auto val="1"/>
        <c:lblAlgn val="ctr"/>
        <c:lblOffset val="100"/>
        <c:noMultiLvlLbl val="0"/>
      </c:catAx>
      <c:valAx>
        <c:axId val="1914367871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6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75488548465837E-2"/>
          <c:y val="0"/>
          <c:w val="0.93929359823399561"/>
          <c:h val="0.8446139469005873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CC99"/>
            </a:solidFill>
            <a:ln>
              <a:noFill/>
            </a:ln>
            <a:effectLst>
              <a:glow rad="228600">
                <a:srgbClr val="00CC99">
                  <a:alpha val="40000"/>
                </a:srgbClr>
              </a:glow>
            </a:effectLst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Aktivet!$E$12:$E$14</c:f>
              <c:strCache>
                <c:ptCount val="3"/>
                <c:pt idx="0">
                  <c:v>Kërkesa të arkëtushme TVSH</c:v>
                </c:pt>
                <c:pt idx="1">
                  <c:v>Të drejta të arkëtushme</c:v>
                </c:pt>
                <c:pt idx="2">
                  <c:v>Të tjera </c:v>
                </c:pt>
              </c:strCache>
            </c:strRef>
          </c:cat>
          <c:val>
            <c:numRef>
              <c:f>Aktivet!$F$12:$F$14</c:f>
              <c:numCache>
                <c:formatCode>_-* #,##0_L_e_k_-;\-* #,##0_L_e_k_-;_-* "-"??_L_e_k_-;_-@_-</c:formatCode>
                <c:ptCount val="3"/>
                <c:pt idx="0">
                  <c:v>100</c:v>
                </c:pt>
                <c:pt idx="1">
                  <c:v>47200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617-AA92-0B3C84A138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17030335"/>
        <c:axId val="1517044895"/>
      </c:barChart>
      <c:catAx>
        <c:axId val="1517030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17044895"/>
        <c:crosses val="autoZero"/>
        <c:auto val="1"/>
        <c:lblAlgn val="ctr"/>
        <c:lblOffset val="100"/>
        <c:noMultiLvlLbl val="0"/>
      </c:catAx>
      <c:valAx>
        <c:axId val="1517044895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9092946476247"/>
          <c:y val="6.351834517743056E-2"/>
          <c:w val="0.65687475838775966"/>
          <c:h val="0.8952833791289304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CC99"/>
            </a:solidFill>
            <a:ln>
              <a:solidFill>
                <a:srgbClr val="FFFF00"/>
              </a:solidFill>
            </a:ln>
            <a:effectLst/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Aktivet!$E$16:$E$21</c:f>
              <c:strCache>
                <c:ptCount val="6"/>
                <c:pt idx="0">
                  <c:v>Lëndë e parë </c:v>
                </c:pt>
                <c:pt idx="1">
                  <c:v>Prodhime në proces</c:v>
                </c:pt>
                <c:pt idx="2">
                  <c:v>Produkte të gatshme </c:v>
                </c:pt>
                <c:pt idx="3">
                  <c:v>Mallra për rishitje</c:v>
                </c:pt>
                <c:pt idx="4">
                  <c:v>Parapagesa për furnizime</c:v>
                </c:pt>
                <c:pt idx="5">
                  <c:v>Pronari</c:v>
                </c:pt>
              </c:strCache>
            </c:strRef>
          </c:cat>
          <c:val>
            <c:numRef>
              <c:f>Aktivet!$F$16:$F$21</c:f>
              <c:numCache>
                <c:formatCode>_-* #,##0_L_e_k_-;\-* #,##0_L_e_k_-;_-* "-"??_L_e_k_-;_-@_-</c:formatCode>
                <c:ptCount val="6"/>
                <c:pt idx="0">
                  <c:v>5000</c:v>
                </c:pt>
                <c:pt idx="1">
                  <c:v>45000</c:v>
                </c:pt>
                <c:pt idx="2">
                  <c:v>65000</c:v>
                </c:pt>
                <c:pt idx="3">
                  <c:v>8500</c:v>
                </c:pt>
                <c:pt idx="4">
                  <c:v>14630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2E-46E6-BD8A-7F39B55A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19780799"/>
        <c:axId val="1519778719"/>
      </c:barChart>
      <c:catAx>
        <c:axId val="151978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19778719"/>
        <c:crosses val="autoZero"/>
        <c:auto val="1"/>
        <c:lblAlgn val="ctr"/>
        <c:lblOffset val="100"/>
        <c:noMultiLvlLbl val="0"/>
      </c:catAx>
      <c:valAx>
        <c:axId val="1519778719"/>
        <c:scaling>
          <c:orientation val="minMax"/>
        </c:scaling>
        <c:delete val="1"/>
        <c:axPos val="b"/>
        <c:numFmt formatCode="_-* #,##0_L_e_k_-;\-* #,##0_L_e_k_-;_-* &quot;-&quot;??_L_e_k_-;_-@_-" sourceLinked="1"/>
        <c:majorTickMark val="out"/>
        <c:minorTickMark val="none"/>
        <c:tickLblPos val="nextTo"/>
        <c:crossAx val="15197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5113644086719"/>
          <c:y val="8.0885701349460451E-2"/>
          <c:w val="0.83180318373810413"/>
          <c:h val="0.8450386831114719"/>
        </c:manualLayout>
      </c:layout>
      <c:doughnutChart>
        <c:varyColors val="1"/>
        <c:ser>
          <c:idx val="0"/>
          <c:order val="0"/>
          <c:spPr>
            <a:solidFill>
              <a:srgbClr val="008080"/>
            </a:solidFill>
            <a:effectLst>
              <a:glow rad="228600">
                <a:srgbClr val="339966">
                  <a:alpha val="40000"/>
                </a:srgbClr>
              </a:glow>
            </a:effectLst>
          </c:spPr>
          <c:dPt>
            <c:idx val="0"/>
            <c:bubble3D val="0"/>
            <c:spPr>
              <a:solidFill>
                <a:srgbClr val="339966"/>
              </a:solidFill>
              <a:ln w="19050">
                <a:solidFill>
                  <a:schemeClr val="lt1"/>
                </a:solidFill>
              </a:ln>
              <a:effectLst>
                <a:glow rad="228600">
                  <a:srgbClr val="339966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1FCF-4F70-8AC4-D2984DA1036D}"/>
              </c:ext>
            </c:extLst>
          </c:dPt>
          <c:dPt>
            <c:idx val="1"/>
            <c:bubble3D val="0"/>
            <c:spPr>
              <a:solidFill>
                <a:srgbClr val="00CC99"/>
              </a:solidFill>
              <a:ln w="19050">
                <a:solidFill>
                  <a:schemeClr val="lt1"/>
                </a:solidFill>
              </a:ln>
              <a:effectLst>
                <a:glow rad="228600">
                  <a:srgbClr val="339966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1FCF-4F70-8AC4-D2984DA1036D}"/>
              </c:ext>
            </c:extLst>
          </c:dPt>
          <c:dPt>
            <c:idx val="2"/>
            <c:bubble3D val="0"/>
            <c:explosion val="1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>
                <a:glow rad="228600">
                  <a:srgbClr val="339966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1FCF-4F70-8AC4-D2984DA1036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Aktivet!$E$25:$E$27</c:f>
              <c:strCache>
                <c:ptCount val="3"/>
                <c:pt idx="0">
                  <c:v>Toka dhe ndërtesa</c:v>
                </c:pt>
                <c:pt idx="1">
                  <c:v>Impiante dhe makineri</c:v>
                </c:pt>
                <c:pt idx="2">
                  <c:v>Të tjera Instalime dhe pajisje </c:v>
                </c:pt>
              </c:strCache>
            </c:strRef>
          </c:cat>
          <c:val>
            <c:numRef>
              <c:f>Aktivet!$F$25:$F$27</c:f>
              <c:numCache>
                <c:formatCode>_-* #,##0_L_e_k_-;\-* #,##0_L_e_k_-;_-* "-"??_L_e_k_-;_-@_-</c:formatCode>
                <c:ptCount val="3"/>
                <c:pt idx="0">
                  <c:v>1.9</c:v>
                </c:pt>
                <c:pt idx="1">
                  <c:v>1.9</c:v>
                </c:pt>
                <c:pt idx="2">
                  <c:v>2.8499999999999996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F70-8AC4-D2984DA1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30"/>
        <c:holeSize val="73"/>
      </c:doughnutChart>
      <c:spPr>
        <a:noFill/>
        <a:ln>
          <a:noFill/>
        </a:ln>
        <a:effectLst>
          <a:glow rad="228600">
            <a:schemeClr val="accent1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8080"/>
            </a:solidFill>
            <a:effectLst>
              <a:glow rad="228600">
                <a:srgbClr val="339966">
                  <a:alpha val="40000"/>
                </a:srgbClr>
              </a:glow>
            </a:effectLst>
          </c:spPr>
          <c:explosion val="6"/>
          <c:dPt>
            <c:idx val="0"/>
            <c:bubble3D val="0"/>
            <c:spPr>
              <a:solidFill>
                <a:srgbClr val="339966"/>
              </a:solidFill>
              <a:ln w="19050">
                <a:solidFill>
                  <a:schemeClr val="lt1"/>
                </a:solidFill>
              </a:ln>
              <a:effectLst>
                <a:glow rad="228600">
                  <a:srgbClr val="339966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A701-444D-83DD-0F2138684421}"/>
              </c:ext>
            </c:extLst>
          </c:dPt>
          <c:dPt>
            <c:idx val="1"/>
            <c:bubble3D val="0"/>
            <c:spPr>
              <a:solidFill>
                <a:srgbClr val="99FFCC"/>
              </a:solidFill>
              <a:ln w="19050">
                <a:solidFill>
                  <a:schemeClr val="lt1"/>
                </a:solidFill>
              </a:ln>
              <a:effectLst>
                <a:glow rad="228600">
                  <a:srgbClr val="339966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513D-4E9B-AFEC-0F6B8D135CC9}"/>
              </c:ext>
            </c:extLst>
          </c:dPt>
          <c:dLbls>
            <c:dLbl>
              <c:idx val="0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81086897602118"/>
                      <c:h val="0.227611240447019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701-444D-83DD-0F213868442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Aktivet!$E$29:$E$30</c:f>
              <c:strCache>
                <c:ptCount val="2"/>
                <c:pt idx="0">
                  <c:v>Patenta dhe liçenca</c:v>
                </c:pt>
                <c:pt idx="1">
                  <c:v>Emri i Mirë</c:v>
                </c:pt>
              </c:strCache>
            </c:strRef>
          </c:cat>
          <c:val>
            <c:numRef>
              <c:f>Aktivet!$F$29:$F$30</c:f>
              <c:numCache>
                <c:formatCode>_-* #,##0_L_e_k_-;\-* #,##0_L_e_k_-;_-* "-"??_L_e_k_-;_-@_-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1-444D-83DD-0F21386844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00"/>
        <c:holeSize val="70"/>
      </c:doughnutChart>
      <c:spPr>
        <a:noFill/>
        <a:ln>
          <a:noFill/>
        </a:ln>
        <a:effectLst>
          <a:glow rad="101600">
            <a:srgbClr val="99FFCC">
              <a:alpha val="40000"/>
            </a:srgb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8080"/>
            </a:solidFill>
            <a:ln w="19050">
              <a:solidFill>
                <a:schemeClr val="lt1"/>
              </a:solidFill>
            </a:ln>
            <a:effectLst>
              <a:glow rad="228600">
                <a:srgbClr val="00CC99">
                  <a:alpha val="40000"/>
                </a:srgbClr>
              </a:glow>
            </a:effectLst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(Aktivet!$C$22:$E$22,Aktivet!$C$32:$E$32)</c:f>
              <c:strCache>
                <c:ptCount val="2"/>
                <c:pt idx="0">
                  <c:v>TOTALI AKTIVEVE AFATSHKURTRA</c:v>
                </c:pt>
                <c:pt idx="1">
                  <c:v>TOTALI   AKTIVEVE    AFATGJATA</c:v>
                </c:pt>
              </c:strCache>
            </c:strRef>
          </c:cat>
          <c:val>
            <c:numRef>
              <c:f>(Aktivet!$F$22,Aktivet!$F$32)</c:f>
              <c:numCache>
                <c:formatCode>_-* #,##0_L_e_k_-;\-* #,##0_L_e_k_-;_-* "-"??_L_e_k_-;_-@_-</c:formatCode>
                <c:ptCount val="2"/>
                <c:pt idx="0">
                  <c:v>194039</c:v>
                </c:pt>
                <c:pt idx="1">
                  <c:v>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472-BD73-3BF2DC0CD08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00"/>
        <c:axId val="1519789951"/>
        <c:axId val="1519797023"/>
      </c:barChart>
      <c:catAx>
        <c:axId val="1519789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97023"/>
        <c:crosses val="autoZero"/>
        <c:auto val="1"/>
        <c:lblAlgn val="ctr"/>
        <c:lblOffset val="100"/>
        <c:noMultiLvlLbl val="0"/>
      </c:catAx>
      <c:valAx>
        <c:axId val="1519797023"/>
        <c:scaling>
          <c:orientation val="minMax"/>
        </c:scaling>
        <c:delete val="0"/>
        <c:axPos val="l"/>
        <c:numFmt formatCode="_-* #,##0_L_e_k_-;\-* #,##0_L_e_k_-;_-* &quot;-&quot;??_L_e_k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8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1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20479184893554972"/>
          <c:w val="0.93888888888888888"/>
          <c:h val="0.67791338582677163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49"/>
            <c:spPr>
              <a:solidFill>
                <a:srgbClr val="00CC99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05-4C3A-BBB3-62AD4EA5DFA6}"/>
              </c:ext>
            </c:extLst>
          </c:dPt>
          <c:dPt>
            <c:idx val="1"/>
            <c:bubble3D val="0"/>
            <c:explosion val="20"/>
            <c:spPr>
              <a:solidFill>
                <a:srgbClr val="00808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05-4C3A-BBB3-62AD4EA5DFA6}"/>
              </c:ext>
            </c:extLst>
          </c:dPt>
          <c:dLbls>
            <c:dLbl>
              <c:idx val="0"/>
              <c:layout>
                <c:manualLayout>
                  <c:x val="3.3538269865409719E-2"/>
                  <c:y val="0.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05-4C3A-BBB3-62AD4EA5DFA6}"/>
                </c:ext>
              </c:extLst>
            </c:dLbl>
            <c:dLbl>
              <c:idx val="1"/>
              <c:layout>
                <c:manualLayout>
                  <c:x val="-2.2358846576939814E-2"/>
                  <c:y val="-0.333333333333333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05-4C3A-BBB3-62AD4EA5DFA6}"/>
                </c:ext>
              </c:extLst>
            </c:dLbl>
            <c:spPr>
              <a:solidFill>
                <a:sysClr val="window" lastClr="FFFFFF"/>
              </a:solidFill>
              <a:ln w="15875" cap="flat" cmpd="sng" algn="ctr">
                <a:solidFill>
                  <a:sysClr val="windowText" lastClr="000000"/>
                </a:solidFill>
                <a:prstDash val="solid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Pasivet!$C$8:$E$9</c:f>
              <c:strCache>
                <c:ptCount val="2"/>
                <c:pt idx="0">
                  <c:v>    Overdraftet bankare</c:v>
                </c:pt>
                <c:pt idx="1">
                  <c:v>        Huamarrje afatshkurtër</c:v>
                </c:pt>
              </c:strCache>
            </c:strRef>
          </c:cat>
          <c:val>
            <c:numRef>
              <c:f>Pasivet!$F$8:$F$9</c:f>
              <c:numCache>
                <c:formatCode>_-* #,##0_L_e_k_-;\-* #,##0_L_e_k_-;_-* "-"??_L_e_k_-;_-@_-</c:formatCode>
                <c:ptCount val="2"/>
                <c:pt idx="0">
                  <c:v>2000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5-4C3A-BBB3-62AD4EA5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glow rad="2286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9092946476247"/>
          <c:y val="6.351834517743056E-2"/>
          <c:w val="0.69885501369275782"/>
          <c:h val="0.89528337912893041"/>
        </c:manualLayout>
      </c:layout>
      <c:barChart>
        <c:barDir val="bar"/>
        <c:grouping val="stacked"/>
        <c:varyColors val="0"/>
        <c:ser>
          <c:idx val="2"/>
          <c:order val="0"/>
          <c:spPr>
            <a:solidFill>
              <a:srgbClr val="00CC99"/>
            </a:solidFill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cat>
            <c:strRef>
              <c:f>Pasivet!$C$11:$E$19</c:f>
              <c:strCache>
                <c:ptCount val="9"/>
                <c:pt idx="0">
                  <c:v>Të pagueshme ndaj furnitorëve</c:v>
                </c:pt>
                <c:pt idx="1">
                  <c:v>Të pagueshme ndaj punonjësve</c:v>
                </c:pt>
                <c:pt idx="2">
                  <c:v>Detyrime për Sigurime Shoqrore dhe Shëndetësore</c:v>
                </c:pt>
                <c:pt idx="3">
                  <c:v>Detyrime tatimore për TAP-in</c:v>
                </c:pt>
                <c:pt idx="4">
                  <c:v>Detyrime tatimore për Tatim Thjeshtuar i fitimit </c:v>
                </c:pt>
                <c:pt idx="5">
                  <c:v>Detyrime tatimore për Tvsh-në</c:v>
                </c:pt>
                <c:pt idx="6">
                  <c:v>Debitorë dhe Kreditorë të tjerë</c:v>
                </c:pt>
                <c:pt idx="7">
                  <c:v>Parapagimet e arkëtuara</c:v>
                </c:pt>
                <c:pt idx="8">
                  <c:v>Pronari</c:v>
                </c:pt>
              </c:strCache>
            </c:strRef>
          </c:cat>
          <c:val>
            <c:numRef>
              <c:f>Pasivet!$F$11:$F$19</c:f>
              <c:numCache>
                <c:formatCode>_-* #,##0_L_e_k_-;\-* #,##0_L_e_k_-;_-* "-"??_L_e_k_-;_-@_-</c:formatCode>
                <c:ptCount val="9"/>
                <c:pt idx="0">
                  <c:v>14630</c:v>
                </c:pt>
                <c:pt idx="1">
                  <c:v>5000</c:v>
                </c:pt>
                <c:pt idx="2">
                  <c:v>3000</c:v>
                </c:pt>
                <c:pt idx="3">
                  <c:v>5000</c:v>
                </c:pt>
                <c:pt idx="4">
                  <c:v>6000</c:v>
                </c:pt>
                <c:pt idx="5">
                  <c:v>4000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AA-4C48-BC7E-FFFD1281D375}"/>
            </c:ext>
          </c:extLst>
        </c:ser>
        <c:ser>
          <c:idx val="3"/>
          <c:order val="1"/>
          <c:spPr>
            <a:solidFill>
              <a:srgbClr val="00CC99"/>
            </a:solidFill>
            <a:ln>
              <a:solidFill>
                <a:srgbClr val="FFFF00"/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Pasivet!$C$11:$E$19</c:f>
              <c:strCache>
                <c:ptCount val="9"/>
                <c:pt idx="0">
                  <c:v>Të pagueshme ndaj furnitorëve</c:v>
                </c:pt>
                <c:pt idx="1">
                  <c:v>Të pagueshme ndaj punonjësve</c:v>
                </c:pt>
                <c:pt idx="2">
                  <c:v>Detyrime për Sigurime Shoqrore dhe Shëndetësore</c:v>
                </c:pt>
                <c:pt idx="3">
                  <c:v>Detyrime tatimore për TAP-in</c:v>
                </c:pt>
                <c:pt idx="4">
                  <c:v>Detyrime tatimore për Tatim Thjeshtuar i fitimit </c:v>
                </c:pt>
                <c:pt idx="5">
                  <c:v>Detyrime tatimore për Tvsh-në</c:v>
                </c:pt>
                <c:pt idx="6">
                  <c:v>Debitorë dhe Kreditorë të tjerë</c:v>
                </c:pt>
                <c:pt idx="7">
                  <c:v>Parapagimet e arkëtuara</c:v>
                </c:pt>
                <c:pt idx="8">
                  <c:v>Pronari</c:v>
                </c:pt>
              </c:strCache>
            </c:strRef>
          </c:cat>
          <c:val>
            <c:numRef>
              <c:f>Pasivet!$F$11:$F$19</c:f>
              <c:numCache>
                <c:formatCode>_-* #,##0_L_e_k_-;\-* #,##0_L_e_k_-;_-* "-"??_L_e_k_-;_-@_-</c:formatCode>
                <c:ptCount val="9"/>
                <c:pt idx="0">
                  <c:v>14630</c:v>
                </c:pt>
                <c:pt idx="1">
                  <c:v>5000</c:v>
                </c:pt>
                <c:pt idx="2">
                  <c:v>3000</c:v>
                </c:pt>
                <c:pt idx="3">
                  <c:v>5000</c:v>
                </c:pt>
                <c:pt idx="4">
                  <c:v>6000</c:v>
                </c:pt>
                <c:pt idx="5">
                  <c:v>4000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AA-4C48-BC7E-FFFD1281D375}"/>
            </c:ext>
          </c:extLst>
        </c:ser>
        <c:ser>
          <c:idx val="1"/>
          <c:order val="2"/>
          <c:spPr>
            <a:solidFill>
              <a:srgbClr val="00CC99"/>
            </a:solidFill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cat>
            <c:strRef>
              <c:f>Pasivet!$C$11:$E$19</c:f>
              <c:strCache>
                <c:ptCount val="9"/>
                <c:pt idx="0">
                  <c:v>Të pagueshme ndaj furnitorëve</c:v>
                </c:pt>
                <c:pt idx="1">
                  <c:v>Të pagueshme ndaj punonjësve</c:v>
                </c:pt>
                <c:pt idx="2">
                  <c:v>Detyrime për Sigurime Shoqrore dhe Shëndetësore</c:v>
                </c:pt>
                <c:pt idx="3">
                  <c:v>Detyrime tatimore për TAP-in</c:v>
                </c:pt>
                <c:pt idx="4">
                  <c:v>Detyrime tatimore për Tatim Thjeshtuar i fitimit </c:v>
                </c:pt>
                <c:pt idx="5">
                  <c:v>Detyrime tatimore për Tvsh-në</c:v>
                </c:pt>
                <c:pt idx="6">
                  <c:v>Debitorë dhe Kreditorë të tjerë</c:v>
                </c:pt>
                <c:pt idx="7">
                  <c:v>Parapagimet e arkëtuara</c:v>
                </c:pt>
                <c:pt idx="8">
                  <c:v>Pronari</c:v>
                </c:pt>
              </c:strCache>
            </c:strRef>
          </c:cat>
          <c:val>
            <c:numRef>
              <c:f>Pasivet!$F$11:$F$19</c:f>
              <c:numCache>
                <c:formatCode>_-* #,##0_L_e_k_-;\-* #,##0_L_e_k_-;_-* "-"??_L_e_k_-;_-@_-</c:formatCode>
                <c:ptCount val="9"/>
                <c:pt idx="0">
                  <c:v>14630</c:v>
                </c:pt>
                <c:pt idx="1">
                  <c:v>5000</c:v>
                </c:pt>
                <c:pt idx="2">
                  <c:v>3000</c:v>
                </c:pt>
                <c:pt idx="3">
                  <c:v>5000</c:v>
                </c:pt>
                <c:pt idx="4">
                  <c:v>6000</c:v>
                </c:pt>
                <c:pt idx="5">
                  <c:v>4000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A-4C48-BC7E-FFFD1281D375}"/>
            </c:ext>
          </c:extLst>
        </c:ser>
        <c:ser>
          <c:idx val="0"/>
          <c:order val="3"/>
          <c:spPr>
            <a:solidFill>
              <a:srgbClr val="00CC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dLbls>
            <c:spPr>
              <a:solidFill>
                <a:srgbClr val="00CC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Pasivet!$C$11:$E$19</c:f>
              <c:strCache>
                <c:ptCount val="9"/>
                <c:pt idx="0">
                  <c:v>Të pagueshme ndaj furnitorëve</c:v>
                </c:pt>
                <c:pt idx="1">
                  <c:v>Të pagueshme ndaj punonjësve</c:v>
                </c:pt>
                <c:pt idx="2">
                  <c:v>Detyrime për Sigurime Shoqrore dhe Shëndetësore</c:v>
                </c:pt>
                <c:pt idx="3">
                  <c:v>Detyrime tatimore për TAP-in</c:v>
                </c:pt>
                <c:pt idx="4">
                  <c:v>Detyrime tatimore për Tatim Thjeshtuar i fitimit </c:v>
                </c:pt>
                <c:pt idx="5">
                  <c:v>Detyrime tatimore për Tvsh-në</c:v>
                </c:pt>
                <c:pt idx="6">
                  <c:v>Debitorë dhe Kreditorë të tjerë</c:v>
                </c:pt>
                <c:pt idx="7">
                  <c:v>Parapagimet e arkëtuara</c:v>
                </c:pt>
                <c:pt idx="8">
                  <c:v>Pronari</c:v>
                </c:pt>
              </c:strCache>
            </c:strRef>
          </c:cat>
          <c:val>
            <c:numRef>
              <c:f>Pasivet!$F$11:$F$19</c:f>
              <c:numCache>
                <c:formatCode>_-* #,##0_L_e_k_-;\-* #,##0_L_e_k_-;_-* "-"??_L_e_k_-;_-@_-</c:formatCode>
                <c:ptCount val="9"/>
                <c:pt idx="0">
                  <c:v>14630</c:v>
                </c:pt>
                <c:pt idx="1">
                  <c:v>5000</c:v>
                </c:pt>
                <c:pt idx="2">
                  <c:v>3000</c:v>
                </c:pt>
                <c:pt idx="3">
                  <c:v>5000</c:v>
                </c:pt>
                <c:pt idx="4">
                  <c:v>6000</c:v>
                </c:pt>
                <c:pt idx="5">
                  <c:v>4000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AA-4C48-BC7E-FFFD1281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19780799"/>
        <c:axId val="1519778719"/>
      </c:barChart>
      <c:catAx>
        <c:axId val="151978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19778719"/>
        <c:crosses val="autoZero"/>
        <c:auto val="1"/>
        <c:lblAlgn val="ctr"/>
        <c:lblOffset val="100"/>
        <c:noMultiLvlLbl val="0"/>
      </c:catAx>
      <c:valAx>
        <c:axId val="1519778719"/>
        <c:scaling>
          <c:orientation val="minMax"/>
        </c:scaling>
        <c:delete val="1"/>
        <c:axPos val="b"/>
        <c:numFmt formatCode="_-* #,##0_L_e_k_-;\-* #,##0_L_e_k_-;_-* &quot;-&quot;??_L_e_k_-;_-@_-" sourceLinked="1"/>
        <c:majorTickMark val="none"/>
        <c:minorTickMark val="none"/>
        <c:tickLblPos val="nextTo"/>
        <c:crossAx val="1519780799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1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20479184893554972"/>
          <c:w val="0.93888888888888888"/>
          <c:h val="0.67791338582677163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49"/>
            <c:spPr>
              <a:solidFill>
                <a:srgbClr val="00CC99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98-4E4E-A22E-377E8CE45206}"/>
              </c:ext>
            </c:extLst>
          </c:dPt>
          <c:dPt>
            <c:idx val="1"/>
            <c:bubble3D val="0"/>
            <c:explosion val="20"/>
            <c:spPr>
              <a:solidFill>
                <a:srgbClr val="00808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98-4E4E-A22E-377E8CE45206}"/>
              </c:ext>
            </c:extLst>
          </c:dPt>
          <c:dLbls>
            <c:dLbl>
              <c:idx val="1"/>
              <c:layout>
                <c:manualLayout>
                  <c:x val="0.13415307946163874"/>
                  <c:y val="-1.99942850980389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98-4E4E-A22E-377E8CE452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Pasivet!$C$23:$E$24</c:f>
              <c:strCache>
                <c:ptCount val="2"/>
                <c:pt idx="0">
                  <c:v>Finacimi i ortakut</c:v>
                </c:pt>
                <c:pt idx="1">
                  <c:v>Të tjera  huamarrje afatgjata</c:v>
                </c:pt>
              </c:strCache>
            </c:strRef>
          </c:cat>
          <c:val>
            <c:numRef>
              <c:f>Pasivet!$F$23:$F$24</c:f>
              <c:numCache>
                <c:formatCode>_-* #,##0_L_e_k_-;\-* #,##0_L_e_k_-;_-* "-"??_L_e_k_-;_-@_-</c:formatCode>
                <c:ptCount val="2"/>
                <c:pt idx="0">
                  <c:v>1500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98-4E4E-A22E-377E8CE4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332284</xdr:colOff>
      <xdr:row>0</xdr:row>
      <xdr:rowOff>97972</xdr:rowOff>
    </xdr:from>
    <xdr:to>
      <xdr:col>13</xdr:col>
      <xdr:colOff>272143</xdr:colOff>
      <xdr:row>13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D1B4B-6A06-4549-B6AB-09DE009AA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</xdr:row>
      <xdr:rowOff>148591</xdr:rowOff>
    </xdr:from>
    <xdr:to>
      <xdr:col>20</xdr:col>
      <xdr:colOff>500742</xdr:colOff>
      <xdr:row>15</xdr:row>
      <xdr:rowOff>163831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CFEF3-02BA-480A-AB21-3D24AF16B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363310</xdr:colOff>
      <xdr:row>1</xdr:row>
      <xdr:rowOff>113212</xdr:rowOff>
    </xdr:from>
    <xdr:to>
      <xdr:col>29</xdr:col>
      <xdr:colOff>511627</xdr:colOff>
      <xdr:row>16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FE08FD-3374-451D-BB81-30A02C475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304799</xdr:colOff>
      <xdr:row>25</xdr:row>
      <xdr:rowOff>97970</xdr:rowOff>
    </xdr:from>
    <xdr:to>
      <xdr:col>12</xdr:col>
      <xdr:colOff>424543</xdr:colOff>
      <xdr:row>36</xdr:row>
      <xdr:rowOff>19651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45485C-B946-4943-8954-DC433C83A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261863</xdr:colOff>
      <xdr:row>13</xdr:row>
      <xdr:rowOff>76199</xdr:rowOff>
    </xdr:from>
    <xdr:to>
      <xdr:col>13</xdr:col>
      <xdr:colOff>446314</xdr:colOff>
      <xdr:row>25</xdr:row>
      <xdr:rowOff>174169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593CC1-E132-47DF-B45E-6B7567BBD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275319</xdr:colOff>
      <xdr:row>20</xdr:row>
      <xdr:rowOff>158600</xdr:rowOff>
    </xdr:from>
    <xdr:to>
      <xdr:col>29</xdr:col>
      <xdr:colOff>239485</xdr:colOff>
      <xdr:row>33</xdr:row>
      <xdr:rowOff>132443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B7F827-FB7F-47A9-9C88-9B6759250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25038</xdr:colOff>
      <xdr:row>2</xdr:row>
      <xdr:rowOff>10885</xdr:rowOff>
    </xdr:from>
    <xdr:to>
      <xdr:col>13</xdr:col>
      <xdr:colOff>330656</xdr:colOff>
      <xdr:row>16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3A9AE-A153-4E9A-94E0-3C367E4AE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566058</xdr:colOff>
      <xdr:row>19</xdr:row>
      <xdr:rowOff>123009</xdr:rowOff>
    </xdr:from>
    <xdr:to>
      <xdr:col>19</xdr:col>
      <xdr:colOff>119744</xdr:colOff>
      <xdr:row>33</xdr:row>
      <xdr:rowOff>69668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2016B-4892-4A24-81BA-D2CC28088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286295</xdr:colOff>
      <xdr:row>2</xdr:row>
      <xdr:rowOff>50074</xdr:rowOff>
    </xdr:from>
    <xdr:to>
      <xdr:col>18</xdr:col>
      <xdr:colOff>591913</xdr:colOff>
      <xdr:row>16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8C71D-4668-4F67-BCD2-040C810DA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87086</xdr:colOff>
      <xdr:row>17</xdr:row>
      <xdr:rowOff>15239</xdr:rowOff>
    </xdr:from>
    <xdr:to>
      <xdr:col>28</xdr:col>
      <xdr:colOff>147229</xdr:colOff>
      <xdr:row>32</xdr:row>
      <xdr:rowOff>97970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3878E-A8EC-4022-927C-2D46C2DE4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75111</xdr:colOff>
      <xdr:row>2</xdr:row>
      <xdr:rowOff>13607</xdr:rowOff>
    </xdr:from>
    <xdr:to>
      <xdr:col>28</xdr:col>
      <xdr:colOff>87085</xdr:colOff>
      <xdr:row>17</xdr:row>
      <xdr:rowOff>2722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18C408-4154-49C1-8214-C965CA58E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14</xdr:col>
      <xdr:colOff>278313</xdr:colOff>
      <xdr:row>51</xdr:row>
      <xdr:rowOff>51747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F80A8D7-D97F-4394-AFDB-9A8F773C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1</xdr:row>
      <xdr:rowOff>3809</xdr:rowOff>
    </xdr:from>
    <xdr:to>
      <xdr:col>14</xdr:col>
      <xdr:colOff>466725</xdr:colOff>
      <xdr:row>14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DD742-1F00-46EB-A660-9C052F81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201930</xdr:colOff>
      <xdr:row>2</xdr:row>
      <xdr:rowOff>11430</xdr:rowOff>
    </xdr:from>
    <xdr:to>
      <xdr:col>22</xdr:col>
      <xdr:colOff>403860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40861-EAB0-46FA-8E65-B71237037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62865</xdr:colOff>
      <xdr:row>16</xdr:row>
      <xdr:rowOff>120015</xdr:rowOff>
    </xdr:from>
    <xdr:to>
      <xdr:col>14</xdr:col>
      <xdr:colOff>493395</xdr:colOff>
      <xdr:row>29</xdr:row>
      <xdr:rowOff>241935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E846DE-AC0E-4248-A966-1C1014B43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</xdr:colOff>
      <xdr:row>16</xdr:row>
      <xdr:rowOff>83820</xdr:rowOff>
    </xdr:from>
    <xdr:to>
      <xdr:col>22</xdr:col>
      <xdr:colOff>238125</xdr:colOff>
      <xdr:row>29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7D45D-758E-48E9-BFBC-76CC3896A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0</xdr:rowOff>
    </xdr:from>
    <xdr:to>
      <xdr:col>3</xdr:col>
      <xdr:colOff>131445</xdr:colOff>
      <xdr:row>6</xdr:row>
      <xdr:rowOff>162598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75ECAB5-AC16-448F-8581-54213DDBAE0A}"/>
            </a:ext>
          </a:extLst>
        </xdr:cNvPr>
        <xdr:cNvGrpSpPr/>
      </xdr:nvGrpSpPr>
      <xdr:grpSpPr>
        <a:xfrm>
          <a:off x="276225" y="171450"/>
          <a:ext cx="1684020" cy="1019848"/>
          <a:chOff x="347806" y="1000446"/>
          <a:chExt cx="2159491" cy="1168272"/>
        </a:xfrm>
        <a:effectLst>
          <a:glow rad="228600">
            <a:schemeClr val="bg1">
              <a:alpha val="40000"/>
            </a:schemeClr>
          </a:glow>
        </a:effectLst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4627C2C3-FAD3-49D3-BD2B-E994017BCCC0}"/>
              </a:ext>
            </a:extLst>
          </xdr:cNvPr>
          <xdr:cNvSpPr/>
        </xdr:nvSpPr>
        <xdr:spPr>
          <a:xfrm>
            <a:off x="347806" y="1000446"/>
            <a:ext cx="2159491" cy="1168272"/>
          </a:xfrm>
          <a:prstGeom prst="roundRect">
            <a:avLst/>
          </a:prstGeom>
          <a:solidFill>
            <a:srgbClr val="99FFCC"/>
          </a:solidFill>
          <a:ln>
            <a:noFill/>
          </a:ln>
          <a:effectLst>
            <a:outerShdw blurRad="76200" dist="50800" dir="3000000" algn="tl" rotWithShape="0">
              <a:srgbClr val="795E87">
                <a:alpha val="60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Te Ardhura'!G17">
        <xdr:nvSpPr>
          <xdr:cNvPr id="6" name="TextBox 5">
            <a:extLst>
              <a:ext uri="{FF2B5EF4-FFF2-40B4-BE49-F238E27FC236}">
                <a16:creationId xmlns:a16="http://schemas.microsoft.com/office/drawing/2014/main" id="{29DC66B2-1C10-46C6-A61A-725366784920}"/>
              </a:ext>
            </a:extLst>
          </xdr:cNvPr>
          <xdr:cNvSpPr txBox="1"/>
        </xdr:nvSpPr>
        <xdr:spPr>
          <a:xfrm>
            <a:off x="406471" y="1477617"/>
            <a:ext cx="2042160" cy="4382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D5453C67-5CEB-42FD-B264-BAEC14AA2034}" type="TxLink">
              <a:rPr lang="en-US" sz="1000" b="1" i="0" u="none" strike="noStrike">
                <a:solidFill>
                  <a:sysClr val="windowText" lastClr="000000"/>
                </a:solidFill>
                <a:latin typeface="Arial"/>
                <a:cs typeface="Arial"/>
              </a:rPr>
              <a:pPr algn="ctr"/>
              <a:t> 47,200    </a:t>
            </a:fld>
            <a:endParaRPr lang="en-US" sz="3200" b="1">
              <a:solidFill>
                <a:sysClr val="windowText" lastClr="000000"/>
              </a:solidFill>
            </a:endParaRPr>
          </a:p>
        </xdr:txBody>
      </xdr:sp>
      <xdr:pic>
        <xdr:nvPicPr>
          <xdr:cNvPr id="7" name="Graphic 6">
            <a:extLst>
              <a:ext uri="{FF2B5EF4-FFF2-40B4-BE49-F238E27FC236}">
                <a16:creationId xmlns:a16="http://schemas.microsoft.com/office/drawing/2014/main" id="{D79E4C4A-DC2A-434A-9902-5BCBF3F309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46980" y="1069780"/>
            <a:ext cx="361142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542925</xdr:colOff>
      <xdr:row>5</xdr:row>
      <xdr:rowOff>53340</xdr:rowOff>
    </xdr:from>
    <xdr:to>
      <xdr:col>2</xdr:col>
      <xdr:colOff>550545</xdr:colOff>
      <xdr:row>6</xdr:row>
      <xdr:rowOff>76200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61B51674-1DCF-4463-8C1B-D36786F94D83}"/>
            </a:ext>
          </a:extLst>
        </xdr:cNvPr>
        <xdr:cNvSpPr txBox="1">
          <a:spLocks noChangeArrowheads="1"/>
        </xdr:cNvSpPr>
      </xdr:nvSpPr>
      <xdr:spPr bwMode="auto">
        <a:xfrm>
          <a:off x="542925" y="1082040"/>
          <a:ext cx="1226820" cy="1943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Te ardhura totale</a:t>
          </a:r>
        </a:p>
      </xdr:txBody>
    </xdr:sp>
    <xdr:clientData/>
  </xdr:twoCellAnchor>
  <xdr:twoCellAnchor>
    <xdr:from>
      <xdr:col>0</xdr:col>
      <xdr:colOff>270510</xdr:colOff>
      <xdr:row>10</xdr:row>
      <xdr:rowOff>55245</xdr:rowOff>
    </xdr:from>
    <xdr:to>
      <xdr:col>3</xdr:col>
      <xdr:colOff>125730</xdr:colOff>
      <xdr:row>16</xdr:row>
      <xdr:rowOff>69253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A1DC902E-33C8-440E-B7EA-62034535BA6B}"/>
            </a:ext>
          </a:extLst>
        </xdr:cNvPr>
        <xdr:cNvGrpSpPr/>
      </xdr:nvGrpSpPr>
      <xdr:grpSpPr>
        <a:xfrm>
          <a:off x="270510" y="1769745"/>
          <a:ext cx="1684020" cy="1042708"/>
          <a:chOff x="347806" y="1000446"/>
          <a:chExt cx="2159491" cy="1168272"/>
        </a:xfrm>
        <a:effectLst>
          <a:glow rad="228600">
            <a:schemeClr val="bg1">
              <a:alpha val="40000"/>
            </a:schemeClr>
          </a:glow>
        </a:effectLst>
      </xdr:grpSpPr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4FE06423-D271-4A1D-90DD-F165D8B4910C}"/>
              </a:ext>
            </a:extLst>
          </xdr:cNvPr>
          <xdr:cNvSpPr/>
        </xdr:nvSpPr>
        <xdr:spPr>
          <a:xfrm>
            <a:off x="347806" y="1000446"/>
            <a:ext cx="2159491" cy="1168272"/>
          </a:xfrm>
          <a:prstGeom prst="roundRect">
            <a:avLst/>
          </a:prstGeom>
          <a:solidFill>
            <a:srgbClr val="99FFCC"/>
          </a:solidFill>
          <a:ln>
            <a:noFill/>
          </a:ln>
          <a:effectLst>
            <a:outerShdw blurRad="76200" dist="50800" dir="3000000" algn="tl" rotWithShape="0">
              <a:srgbClr val="795E87">
                <a:alpha val="60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Te Ardhura'!G17">
        <xdr:nvSpPr>
          <xdr:cNvPr id="28" name="TextBox 27">
            <a:extLst>
              <a:ext uri="{FF2B5EF4-FFF2-40B4-BE49-F238E27FC236}">
                <a16:creationId xmlns:a16="http://schemas.microsoft.com/office/drawing/2014/main" id="{18042D13-DD70-4CA5-82A1-B3E8565616D4}"/>
              </a:ext>
            </a:extLst>
          </xdr:cNvPr>
          <xdr:cNvSpPr txBox="1"/>
        </xdr:nvSpPr>
        <xdr:spPr>
          <a:xfrm>
            <a:off x="406471" y="1477617"/>
            <a:ext cx="2042160" cy="4382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D5453C67-5CEB-42FD-B264-BAEC14AA2034}" type="TxLink">
              <a:rPr lang="en-US" sz="1000" b="1" i="0" u="none" strike="noStrike">
                <a:solidFill>
                  <a:sysClr val="windowText" lastClr="000000"/>
                </a:solidFill>
                <a:latin typeface="Arial"/>
                <a:cs typeface="Arial"/>
              </a:rPr>
              <a:pPr algn="ctr"/>
              <a:t> 47,200    </a:t>
            </a:fld>
            <a:endParaRPr lang="en-US" sz="3200" b="1">
              <a:solidFill>
                <a:sysClr val="windowText" lastClr="000000"/>
              </a:solidFill>
            </a:endParaRPr>
          </a:p>
        </xdr:txBody>
      </xdr:sp>
      <xdr:pic>
        <xdr:nvPicPr>
          <xdr:cNvPr id="29" name="Graphic 28">
            <a:extLst>
              <a:ext uri="{FF2B5EF4-FFF2-40B4-BE49-F238E27FC236}">
                <a16:creationId xmlns:a16="http://schemas.microsoft.com/office/drawing/2014/main" id="{FE9BF34B-73AA-4480-B8AF-6C7F3BBA5F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46980" y="1069780"/>
            <a:ext cx="361142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274320</xdr:colOff>
      <xdr:row>19</xdr:row>
      <xdr:rowOff>91440</xdr:rowOff>
    </xdr:from>
    <xdr:to>
      <xdr:col>3</xdr:col>
      <xdr:colOff>129540</xdr:colOff>
      <xdr:row>25</xdr:row>
      <xdr:rowOff>105448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D27B099-D688-445E-9934-133B83718C7E}"/>
            </a:ext>
          </a:extLst>
        </xdr:cNvPr>
        <xdr:cNvGrpSpPr/>
      </xdr:nvGrpSpPr>
      <xdr:grpSpPr>
        <a:xfrm>
          <a:off x="274320" y="3348990"/>
          <a:ext cx="1684020" cy="1042708"/>
          <a:chOff x="347806" y="1000446"/>
          <a:chExt cx="2159491" cy="1168272"/>
        </a:xfrm>
        <a:solidFill>
          <a:srgbClr val="99FFCC"/>
        </a:solidFill>
        <a:effectLst>
          <a:glow rad="228600">
            <a:schemeClr val="bg1">
              <a:alpha val="40000"/>
            </a:schemeClr>
          </a:glow>
        </a:effectLst>
      </xdr:grpSpPr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955DB09C-B93F-407F-B347-13C95ED9E014}"/>
              </a:ext>
            </a:extLst>
          </xdr:cNvPr>
          <xdr:cNvSpPr/>
        </xdr:nvSpPr>
        <xdr:spPr>
          <a:xfrm>
            <a:off x="347806" y="1000446"/>
            <a:ext cx="2159491" cy="1168272"/>
          </a:xfrm>
          <a:prstGeom prst="roundRect">
            <a:avLst/>
          </a:prstGeom>
          <a:grpFill/>
          <a:ln>
            <a:noFill/>
          </a:ln>
          <a:effectLst>
            <a:outerShdw blurRad="76200" dist="50800" dir="3000000" algn="tl" rotWithShape="0">
              <a:srgbClr val="795E87">
                <a:alpha val="60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Te Ardhura'!G17">
        <xdr:nvSpPr>
          <xdr:cNvPr id="32" name="TextBox 31">
            <a:extLst>
              <a:ext uri="{FF2B5EF4-FFF2-40B4-BE49-F238E27FC236}">
                <a16:creationId xmlns:a16="http://schemas.microsoft.com/office/drawing/2014/main" id="{75202B9F-324A-4C9E-9C0F-6BA7F82ACDCC}"/>
              </a:ext>
            </a:extLst>
          </xdr:cNvPr>
          <xdr:cNvSpPr txBox="1"/>
        </xdr:nvSpPr>
        <xdr:spPr>
          <a:xfrm>
            <a:off x="406471" y="1477617"/>
            <a:ext cx="2042160" cy="438257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D5453C67-5CEB-42FD-B264-BAEC14AA2034}" type="TxLink">
              <a:rPr lang="en-US" sz="1000" b="1" i="0" u="none" strike="noStrike">
                <a:solidFill>
                  <a:sysClr val="windowText" lastClr="000000"/>
                </a:solidFill>
                <a:latin typeface="Arial"/>
                <a:cs typeface="Arial"/>
              </a:rPr>
              <a:pPr algn="ctr"/>
              <a:t> 47,200    </a:t>
            </a:fld>
            <a:endParaRPr lang="en-US" sz="3200" b="1">
              <a:solidFill>
                <a:sysClr val="windowText" lastClr="000000"/>
              </a:solidFill>
            </a:endParaRPr>
          </a:p>
        </xdr:txBody>
      </xdr:sp>
      <xdr:pic>
        <xdr:nvPicPr>
          <xdr:cNvPr id="33" name="Graphic 32">
            <a:extLst>
              <a:ext uri="{FF2B5EF4-FFF2-40B4-BE49-F238E27FC236}">
                <a16:creationId xmlns:a16="http://schemas.microsoft.com/office/drawing/2014/main" id="{7ADE4ED2-4C59-476B-BAA0-E3D5534F3C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46980" y="1069780"/>
            <a:ext cx="361142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266701</xdr:colOff>
      <xdr:row>29</xdr:row>
      <xdr:rowOff>30480</xdr:rowOff>
    </xdr:from>
    <xdr:to>
      <xdr:col>3</xdr:col>
      <xdr:colOff>152401</xdr:colOff>
      <xdr:row>35</xdr:row>
      <xdr:rowOff>44488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90C51F4F-6D60-413E-929A-A912C5AB1B70}"/>
            </a:ext>
          </a:extLst>
        </xdr:cNvPr>
        <xdr:cNvGrpSpPr/>
      </xdr:nvGrpSpPr>
      <xdr:grpSpPr>
        <a:xfrm>
          <a:off x="266701" y="5002530"/>
          <a:ext cx="1714500" cy="1042708"/>
          <a:chOff x="335593" y="1000446"/>
          <a:chExt cx="2198577" cy="1168272"/>
        </a:xfrm>
        <a:solidFill>
          <a:srgbClr val="99FFCC"/>
        </a:solidFill>
        <a:effectLst>
          <a:glow rad="228600">
            <a:schemeClr val="bg1">
              <a:alpha val="40000"/>
            </a:schemeClr>
          </a:glow>
        </a:effectLst>
      </xdr:grpSpPr>
      <xdr:sp macro="" textlink="">
        <xdr:nvSpPr>
          <xdr:cNvPr id="35" name="Rectangle: Rounded Corners 34">
            <a:extLst>
              <a:ext uri="{FF2B5EF4-FFF2-40B4-BE49-F238E27FC236}">
                <a16:creationId xmlns:a16="http://schemas.microsoft.com/office/drawing/2014/main" id="{03417EF4-C468-4898-A7AE-CFA7C8F6A9E0}"/>
              </a:ext>
            </a:extLst>
          </xdr:cNvPr>
          <xdr:cNvSpPr/>
        </xdr:nvSpPr>
        <xdr:spPr>
          <a:xfrm>
            <a:off x="347806" y="1000446"/>
            <a:ext cx="2159491" cy="1168272"/>
          </a:xfrm>
          <a:prstGeom prst="roundRect">
            <a:avLst/>
          </a:prstGeom>
          <a:grpFill/>
          <a:ln>
            <a:noFill/>
          </a:ln>
          <a:effectLst>
            <a:outerShdw blurRad="76200" dist="50800" dir="3000000" algn="tl" rotWithShape="0">
              <a:srgbClr val="795E87">
                <a:alpha val="60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Te Ardhura'!G17">
        <xdr:nvSpPr>
          <xdr:cNvPr id="36" name="TextBox 35">
            <a:extLst>
              <a:ext uri="{FF2B5EF4-FFF2-40B4-BE49-F238E27FC236}">
                <a16:creationId xmlns:a16="http://schemas.microsoft.com/office/drawing/2014/main" id="{A841BDD6-3489-4749-B55C-9273FF5765EB}"/>
              </a:ext>
            </a:extLst>
          </xdr:cNvPr>
          <xdr:cNvSpPr txBox="1"/>
        </xdr:nvSpPr>
        <xdr:spPr>
          <a:xfrm>
            <a:off x="335593" y="1477617"/>
            <a:ext cx="2198577" cy="43825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D5453C67-5CEB-42FD-B264-BAEC14AA2034}" type="TxLink">
              <a:rPr lang="en-US" sz="1000" b="1" i="0" u="none" strike="noStrike">
                <a:solidFill>
                  <a:sysClr val="windowText" lastClr="000000"/>
                </a:solidFill>
                <a:latin typeface="Arial"/>
                <a:cs typeface="Arial"/>
              </a:rPr>
              <a:pPr algn="ctr"/>
              <a:t> 47,200    </a:t>
            </a:fld>
            <a:endParaRPr lang="en-US" sz="3200" b="1">
              <a:solidFill>
                <a:sysClr val="windowText" lastClr="000000"/>
              </a:solidFill>
            </a:endParaRPr>
          </a:p>
        </xdr:txBody>
      </xdr:sp>
      <xdr:pic>
        <xdr:nvPicPr>
          <xdr:cNvPr id="37" name="Graphic 36">
            <a:extLst>
              <a:ext uri="{FF2B5EF4-FFF2-40B4-BE49-F238E27FC236}">
                <a16:creationId xmlns:a16="http://schemas.microsoft.com/office/drawing/2014/main" id="{967CD2FE-9582-40DF-AE23-10F05CC2CF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46980" y="1069780"/>
            <a:ext cx="361142" cy="3600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207009</xdr:colOff>
      <xdr:row>18</xdr:row>
      <xdr:rowOff>169969</xdr:rowOff>
    </xdr:from>
    <xdr:to>
      <xdr:col>27</xdr:col>
      <xdr:colOff>400050</xdr:colOff>
      <xdr:row>35</xdr:row>
      <xdr:rowOff>59478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41F2770-D7F3-4E09-84EE-E13D6DF4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218016</xdr:colOff>
      <xdr:row>1</xdr:row>
      <xdr:rowOff>0</xdr:rowOff>
    </xdr:from>
    <xdr:to>
      <xdr:col>27</xdr:col>
      <xdr:colOff>380999</xdr:colOff>
      <xdr:row>16</xdr:row>
      <xdr:rowOff>137583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84A7836-0890-4942-96E4-ACB315F3B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200026</xdr:colOff>
      <xdr:row>14</xdr:row>
      <xdr:rowOff>9525</xdr:rowOff>
    </xdr:from>
    <xdr:to>
      <xdr:col>3</xdr:col>
      <xdr:colOff>66676</xdr:colOff>
      <xdr:row>16</xdr:row>
      <xdr:rowOff>62865</xdr:rowOff>
    </xdr:to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6A16B74A-2F98-4321-97BA-54CDEC2FDFC3}"/>
            </a:ext>
          </a:extLst>
        </xdr:cNvPr>
        <xdr:cNvSpPr txBox="1">
          <a:spLocks noChangeArrowheads="1"/>
        </xdr:cNvSpPr>
      </xdr:nvSpPr>
      <xdr:spPr bwMode="auto">
        <a:xfrm>
          <a:off x="200026" y="2581275"/>
          <a:ext cx="1695450" cy="396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Shpenzime totale</a:t>
          </a:r>
        </a:p>
      </xdr:txBody>
    </xdr:sp>
    <xdr:clientData/>
  </xdr:twoCellAnchor>
  <xdr:twoCellAnchor>
    <xdr:from>
      <xdr:col>0</xdr:col>
      <xdr:colOff>180976</xdr:colOff>
      <xdr:row>23</xdr:row>
      <xdr:rowOff>38100</xdr:rowOff>
    </xdr:from>
    <xdr:to>
      <xdr:col>3</xdr:col>
      <xdr:colOff>38100</xdr:colOff>
      <xdr:row>25</xdr:row>
      <xdr:rowOff>91440</xdr:rowOff>
    </xdr:to>
    <xdr:sp macro="" textlink="">
      <xdr:nvSpPr>
        <xdr:cNvPr id="4101" name="Text Box 5">
          <a:extLst>
            <a:ext uri="{FF2B5EF4-FFF2-40B4-BE49-F238E27FC236}">
              <a16:creationId xmlns:a16="http://schemas.microsoft.com/office/drawing/2014/main" id="{BEB3AD1C-09A2-42C3-9822-D410EBF1B14B}"/>
            </a:ext>
          </a:extLst>
        </xdr:cNvPr>
        <xdr:cNvSpPr txBox="1">
          <a:spLocks noChangeArrowheads="1"/>
        </xdr:cNvSpPr>
      </xdr:nvSpPr>
      <xdr:spPr bwMode="auto">
        <a:xfrm>
          <a:off x="180976" y="4152900"/>
          <a:ext cx="1685924" cy="396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Fitimi aktual</a:t>
          </a:r>
        </a:p>
      </xdr:txBody>
    </xdr:sp>
    <xdr:clientData/>
  </xdr:twoCellAnchor>
  <xdr:twoCellAnchor>
    <xdr:from>
      <xdr:col>0</xdr:col>
      <xdr:colOff>238125</xdr:colOff>
      <xdr:row>33</xdr:row>
      <xdr:rowOff>38100</xdr:rowOff>
    </xdr:from>
    <xdr:to>
      <xdr:col>3</xdr:col>
      <xdr:colOff>133350</xdr:colOff>
      <xdr:row>34</xdr:row>
      <xdr:rowOff>123826</xdr:rowOff>
    </xdr:to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BB728054-C473-467E-8696-B955867A952E}"/>
            </a:ext>
          </a:extLst>
        </xdr:cNvPr>
        <xdr:cNvSpPr txBox="1">
          <a:spLocks noChangeArrowheads="1"/>
        </xdr:cNvSpPr>
      </xdr:nvSpPr>
      <xdr:spPr bwMode="auto">
        <a:xfrm>
          <a:off x="238125" y="5867400"/>
          <a:ext cx="1724025" cy="257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Norma e fitimit</a:t>
          </a:r>
        </a:p>
      </xdr:txBody>
    </xdr:sp>
    <xdr:clientData/>
  </xdr:twoCellAnchor>
  <xdr:twoCellAnchor>
    <xdr:from>
      <xdr:col>1</xdr:col>
      <xdr:colOff>270510</xdr:colOff>
      <xdr:row>29</xdr:row>
      <xdr:rowOff>140970</xdr:rowOff>
    </xdr:from>
    <xdr:to>
      <xdr:col>1</xdr:col>
      <xdr:colOff>552137</xdr:colOff>
      <xdr:row>31</xdr:row>
      <xdr:rowOff>119378</xdr:rowOff>
    </xdr:to>
    <xdr:pic>
      <xdr:nvPicPr>
        <xdr:cNvPr id="43" name="Graphic 42">
          <a:extLst>
            <a:ext uri="{FF2B5EF4-FFF2-40B4-BE49-F238E27FC236}">
              <a16:creationId xmlns:a16="http://schemas.microsoft.com/office/drawing/2014/main" id="{6D294CC6-FAF7-4B41-BAB0-78AF96561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0110" y="5284470"/>
          <a:ext cx="281627" cy="321308"/>
        </a:xfrm>
        <a:prstGeom prst="rect">
          <a:avLst/>
        </a:prstGeom>
      </xdr:spPr>
    </xdr:pic>
    <xdr:clientData/>
  </xdr:twoCellAnchor>
  <xdr:twoCellAnchor>
    <xdr:from>
      <xdr:col>1</xdr:col>
      <xdr:colOff>318135</xdr:colOff>
      <xdr:row>20</xdr:row>
      <xdr:rowOff>36195</xdr:rowOff>
    </xdr:from>
    <xdr:to>
      <xdr:col>1</xdr:col>
      <xdr:colOff>599762</xdr:colOff>
      <xdr:row>22</xdr:row>
      <xdr:rowOff>14603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8280F38-E183-4DDA-B03A-00EE06995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7735" y="3636645"/>
          <a:ext cx="281627" cy="3213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DUK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l-Center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-IND"/>
      <sheetName val="PRODUKT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lculations"/>
      <sheetName val="DASHBOARD"/>
      <sheetName val="©"/>
    </sheetNames>
    <sheetDataSet>
      <sheetData sheetId="0"/>
      <sheetData sheetId="1">
        <row r="1">
          <cell r="J1" t="str">
            <v>Number of calls</v>
          </cell>
          <cell r="L1" t="str">
            <v xml:space="preserve">Cases resolved </v>
          </cell>
        </row>
        <row r="2">
          <cell r="J2">
            <v>611</v>
          </cell>
          <cell r="L2">
            <v>457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0ACFD-036B-4681-B61A-487784DB735C}" name="Table1" displayName="Table1" ref="B5:G22" totalsRowShown="0" headerRowDxfId="8" dataDxfId="20" headerRowBorderDxfId="21" tableBorderDxfId="19" headerRowCellStyle="Normal 4">
  <tableColumns count="6">
    <tableColumn id="1" xr3:uid="{77FD863E-E46B-4728-A18B-9DFEAE564FAC}" name="Nr" dataDxfId="18" dataCellStyle="Normal 4">
      <calculatedColumnFormula>SUM(B5+1)</calculatedColumnFormula>
    </tableColumn>
    <tableColumn id="2" xr3:uid="{B002BC6D-E2D0-4EFD-9ECC-2B5FB840374F}" name="Emërtimi" dataDxfId="17" dataCellStyle="Normal 4"/>
    <tableColumn id="3" xr3:uid="{5A2B96A9-7339-40E2-BF38-F945EF4A82DB}" name="Njësia" dataDxfId="16" dataCellStyle="Normal 4"/>
    <tableColumn id="4" xr3:uid="{8327162A-4DD3-4B67-9AE8-D6C36C2B2BD9}" name="Sasia " dataDxfId="15" dataCellStyle="Comma"/>
    <tableColumn id="5" xr3:uid="{CB88B6DF-910B-4C8A-B0C7-F5FF01904DB6}" name="Çmimi" dataDxfId="14" dataCellStyle="Comma"/>
    <tableColumn id="6" xr3:uid="{B30F5ABD-DAFA-46F5-A298-A7E86CDCE57F}" name="Vlera" dataDxfId="13" dataCellStyle="Comma">
      <calculatedColumnFormula>(E6*F6)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1F31C4-F4AF-4C50-AC03-266E421C242D}" name="Table2" displayName="Table2" ref="B21:D35" totalsRowShown="0" headerRowDxfId="6" headerRowBorderDxfId="12" tableBorderDxfId="11">
  <autoFilter ref="B21:D35" xr:uid="{8A1F31C4-F4AF-4C50-AC03-266E421C242D}">
    <filterColumn colId="0" hiddenButton="1"/>
    <filterColumn colId="1" hiddenButton="1"/>
    <filterColumn colId="2" hiddenButton="1"/>
  </autoFilter>
  <tableColumns count="3">
    <tableColumn id="1" xr3:uid="{1525268B-2916-4AB6-B311-51D9BCCE349C}" name="Fitimi" dataDxfId="10"/>
    <tableColumn id="2" xr3:uid="{F3773CBD-6AED-4890-A874-EFBC67D06363}" name=" Totale" dataDxfId="9" dataCellStyle="Comma"/>
    <tableColumn id="3" xr3:uid="{D1A6F350-BFD3-4000-92AD-182511D66D83}" name="Norma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2ED618-31F3-4C04-842C-AC975557B568}" name="Table4" displayName="Table4" ref="B38:E51" totalsRowShown="0" headerRowDxfId="1" dataDxfId="0" dataCellStyle="Comma">
  <tableColumns count="4">
    <tableColumn id="1" xr3:uid="{A3A09F7D-EDAE-4863-8A34-00CA5103D8A3}" name="TVSH" dataDxfId="5"/>
    <tableColumn id="2" xr3:uid="{7209A0FA-D902-45E8-8323-6F9150BDA541}" name="Kreditim" dataDxfId="4" dataCellStyle="Comma"/>
    <tableColumn id="3" xr3:uid="{3432F1E1-227A-41E8-8C90-2829ECF3CE08}" name="Debitim" dataDxfId="3" dataCellStyle="Comma"/>
    <tableColumn id="4" xr3:uid="{CB745592-201F-45C9-97F2-E2D6DE5D50EB}" name="Gjendje" dataDxfId="2" dataCellStyle="Comma">
      <calculatedColumnFormula>C39-D39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9"/>
  <sheetViews>
    <sheetView showGridLines="0" zoomScale="80" zoomScaleNormal="80" workbookViewId="0">
      <selection activeCell="P15" sqref="P15"/>
    </sheetView>
  </sheetViews>
  <sheetFormatPr defaultColWidth="9.109375" defaultRowHeight="16.8" x14ac:dyDescent="0.45"/>
  <cols>
    <col min="1" max="1" width="4.77734375" style="2" customWidth="1"/>
    <col min="2" max="2" width="9.109375" style="2" customWidth="1"/>
    <col min="3" max="3" width="9.109375" style="2"/>
    <col min="4" max="4" width="9.33203125" style="2" customWidth="1"/>
    <col min="5" max="5" width="11.44140625" style="2" customWidth="1"/>
    <col min="6" max="6" width="12.88671875" style="2" customWidth="1"/>
    <col min="7" max="7" width="5.44140625" style="2" customWidth="1"/>
    <col min="8" max="9" width="9.109375" style="2"/>
    <col min="10" max="10" width="7.88671875" style="2" customWidth="1"/>
    <col min="11" max="11" width="6.33203125" style="2" customWidth="1"/>
    <col min="12" max="12" width="7.5546875" style="2" customWidth="1"/>
    <col min="13" max="16384" width="9.109375" style="2"/>
  </cols>
  <sheetData>
    <row r="1" spans="2:13" ht="17.399999999999999" thickBot="1" x14ac:dyDescent="0.5"/>
    <row r="2" spans="2:13" x14ac:dyDescent="0.45">
      <c r="B2" s="477"/>
      <c r="C2" s="478"/>
      <c r="D2" s="478"/>
      <c r="E2" s="478"/>
      <c r="F2" s="478"/>
      <c r="G2" s="478"/>
      <c r="H2" s="478"/>
      <c r="I2" s="478"/>
      <c r="J2" s="478"/>
      <c r="K2" s="479"/>
    </row>
    <row r="3" spans="2:13" s="3" customFormat="1" ht="15" x14ac:dyDescent="0.35">
      <c r="B3" s="480"/>
      <c r="C3" s="481" t="s">
        <v>20</v>
      </c>
      <c r="D3" s="482"/>
      <c r="E3" s="482"/>
      <c r="F3" s="483" t="s">
        <v>191</v>
      </c>
      <c r="G3" s="484"/>
      <c r="H3" s="485"/>
      <c r="I3" s="486"/>
      <c r="J3" s="486"/>
      <c r="K3" s="487"/>
    </row>
    <row r="4" spans="2:13" s="3" customFormat="1" ht="15" x14ac:dyDescent="0.35">
      <c r="B4" s="480"/>
      <c r="C4" s="481" t="s">
        <v>12</v>
      </c>
      <c r="D4" s="482"/>
      <c r="E4" s="482"/>
      <c r="F4" s="483" t="s">
        <v>277</v>
      </c>
      <c r="G4" s="484"/>
      <c r="H4" s="485"/>
      <c r="I4" s="486"/>
      <c r="J4" s="486"/>
      <c r="K4" s="487"/>
    </row>
    <row r="5" spans="2:13" s="3" customFormat="1" ht="15" x14ac:dyDescent="0.35">
      <c r="B5" s="480"/>
      <c r="C5" s="481" t="s">
        <v>5</v>
      </c>
      <c r="D5" s="482"/>
      <c r="E5" s="482"/>
      <c r="F5" s="483" t="s">
        <v>269</v>
      </c>
      <c r="G5" s="486"/>
      <c r="H5" s="486"/>
      <c r="I5" s="486"/>
      <c r="J5" s="486"/>
      <c r="K5" s="487"/>
    </row>
    <row r="6" spans="2:13" s="3" customFormat="1" ht="15" x14ac:dyDescent="0.35">
      <c r="B6" s="480"/>
      <c r="C6" s="481" t="s">
        <v>0</v>
      </c>
      <c r="D6" s="482"/>
      <c r="E6" s="482"/>
      <c r="F6" s="483" t="s">
        <v>278</v>
      </c>
      <c r="G6" s="485"/>
      <c r="H6" s="486"/>
      <c r="I6" s="486"/>
      <c r="J6" s="486"/>
      <c r="K6" s="487"/>
    </row>
    <row r="7" spans="2:13" s="3" customFormat="1" ht="15" x14ac:dyDescent="0.35">
      <c r="B7" s="480"/>
      <c r="C7" s="481" t="s">
        <v>1</v>
      </c>
      <c r="D7" s="482"/>
      <c r="E7" s="482"/>
      <c r="F7" s="488"/>
      <c r="G7" s="485"/>
      <c r="H7" s="486"/>
      <c r="I7" s="486"/>
      <c r="J7" s="486"/>
      <c r="K7" s="487"/>
    </row>
    <row r="8" spans="2:13" s="3" customFormat="1" ht="13.8" x14ac:dyDescent="0.35">
      <c r="B8" s="480"/>
      <c r="C8" s="489"/>
      <c r="D8" s="482"/>
      <c r="E8" s="482"/>
      <c r="F8" s="482"/>
      <c r="G8" s="486"/>
      <c r="H8" s="486"/>
      <c r="I8" s="486"/>
      <c r="J8" s="486"/>
      <c r="K8" s="487"/>
    </row>
    <row r="9" spans="2:13" s="3" customFormat="1" ht="19.2" x14ac:dyDescent="0.5">
      <c r="B9" s="480"/>
      <c r="C9" s="481" t="s">
        <v>10</v>
      </c>
      <c r="D9" s="482"/>
      <c r="E9" s="482"/>
      <c r="F9" s="490" t="s">
        <v>279</v>
      </c>
      <c r="G9" s="491"/>
      <c r="H9" s="491"/>
      <c r="I9" s="491"/>
      <c r="J9" s="491"/>
      <c r="K9" s="487"/>
    </row>
    <row r="10" spans="2:13" s="3" customFormat="1" ht="19.2" x14ac:dyDescent="0.5">
      <c r="B10" s="480"/>
      <c r="C10" s="486"/>
      <c r="D10" s="486"/>
      <c r="E10" s="486"/>
      <c r="F10" s="491"/>
      <c r="G10" s="491"/>
      <c r="H10" s="491"/>
      <c r="I10" s="491"/>
      <c r="J10" s="491"/>
      <c r="K10" s="487"/>
    </row>
    <row r="11" spans="2:13" s="3" customFormat="1" ht="13.8" x14ac:dyDescent="0.35">
      <c r="B11" s="480"/>
      <c r="C11" s="486"/>
      <c r="D11" s="486"/>
      <c r="E11" s="486"/>
      <c r="F11" s="486"/>
      <c r="G11" s="486"/>
      <c r="H11" s="486"/>
      <c r="I11" s="486"/>
      <c r="J11" s="486"/>
      <c r="K11" s="487"/>
    </row>
    <row r="12" spans="2:13" x14ac:dyDescent="0.45">
      <c r="B12" s="492"/>
      <c r="C12" s="493"/>
      <c r="D12" s="493"/>
      <c r="E12" s="493"/>
      <c r="F12" s="493"/>
      <c r="G12" s="493"/>
      <c r="H12" s="493"/>
      <c r="I12" s="493"/>
      <c r="J12" s="493"/>
      <c r="K12" s="494"/>
      <c r="M12" s="3"/>
    </row>
    <row r="13" spans="2:13" ht="35.4" x14ac:dyDescent="0.8">
      <c r="B13" s="495" t="s">
        <v>6</v>
      </c>
      <c r="C13" s="496"/>
      <c r="D13" s="496"/>
      <c r="E13" s="496"/>
      <c r="F13" s="496"/>
      <c r="G13" s="496"/>
      <c r="H13" s="496"/>
      <c r="I13" s="496"/>
      <c r="J13" s="496"/>
      <c r="K13" s="497"/>
      <c r="M13" s="3"/>
    </row>
    <row r="14" spans="2:13" ht="24.6" x14ac:dyDescent="0.6">
      <c r="B14" s="498"/>
      <c r="C14" s="499" t="s">
        <v>108</v>
      </c>
      <c r="D14" s="499"/>
      <c r="E14" s="499"/>
      <c r="F14" s="499"/>
      <c r="G14" s="499"/>
      <c r="H14" s="499"/>
      <c r="I14" s="499"/>
      <c r="J14" s="499"/>
      <c r="K14" s="500"/>
      <c r="M14" s="3"/>
    </row>
    <row r="15" spans="2:13" ht="24.6" x14ac:dyDescent="0.6">
      <c r="B15" s="498"/>
      <c r="C15" s="499" t="s">
        <v>11</v>
      </c>
      <c r="D15" s="499"/>
      <c r="E15" s="499"/>
      <c r="F15" s="499"/>
      <c r="G15" s="499"/>
      <c r="H15" s="499"/>
      <c r="I15" s="499"/>
      <c r="J15" s="499"/>
      <c r="K15" s="500"/>
    </row>
    <row r="16" spans="2:13" ht="24.6" x14ac:dyDescent="0.6">
      <c r="B16" s="498"/>
      <c r="C16" s="501"/>
      <c r="D16" s="501"/>
      <c r="E16" s="501"/>
      <c r="F16" s="501"/>
      <c r="G16" s="501"/>
      <c r="H16" s="501"/>
      <c r="I16" s="501"/>
      <c r="J16" s="501"/>
      <c r="K16" s="500"/>
    </row>
    <row r="17" spans="2:11" ht="24.6" x14ac:dyDescent="0.6">
      <c r="B17" s="498"/>
      <c r="C17" s="501"/>
      <c r="D17" s="501"/>
      <c r="E17" s="501"/>
      <c r="F17" s="502" t="s">
        <v>280</v>
      </c>
      <c r="G17" s="501"/>
      <c r="H17" s="501"/>
      <c r="I17" s="501"/>
      <c r="J17" s="501"/>
      <c r="K17" s="500"/>
    </row>
    <row r="18" spans="2:11" x14ac:dyDescent="0.45">
      <c r="B18" s="503"/>
      <c r="C18" s="504"/>
      <c r="D18" s="504"/>
      <c r="E18" s="504"/>
      <c r="F18" s="504"/>
      <c r="G18" s="504"/>
      <c r="H18" s="504"/>
      <c r="I18" s="504"/>
      <c r="J18" s="504"/>
      <c r="K18" s="505"/>
    </row>
    <row r="19" spans="2:11" x14ac:dyDescent="0.45">
      <c r="B19" s="503"/>
      <c r="C19" s="504"/>
      <c r="D19" s="504"/>
      <c r="E19" s="504"/>
      <c r="F19" s="504"/>
      <c r="G19" s="504"/>
      <c r="H19" s="504"/>
      <c r="I19" s="504"/>
      <c r="J19" s="504"/>
      <c r="K19" s="505"/>
    </row>
    <row r="20" spans="2:11" x14ac:dyDescent="0.45">
      <c r="B20" s="503"/>
      <c r="C20" s="504"/>
      <c r="D20" s="504"/>
      <c r="E20" s="504"/>
      <c r="F20" s="504"/>
      <c r="G20" s="504"/>
      <c r="H20" s="504"/>
      <c r="I20" s="504"/>
      <c r="J20" s="504"/>
      <c r="K20" s="505"/>
    </row>
    <row r="21" spans="2:11" s="3" customFormat="1" ht="13.8" x14ac:dyDescent="0.35">
      <c r="B21" s="480"/>
      <c r="C21" s="489" t="s">
        <v>17</v>
      </c>
      <c r="D21" s="482"/>
      <c r="E21" s="482"/>
      <c r="F21" s="482"/>
      <c r="G21" s="482"/>
      <c r="H21" s="506"/>
      <c r="I21" s="506"/>
      <c r="J21" s="482"/>
      <c r="K21" s="487"/>
    </row>
    <row r="22" spans="2:11" s="3" customFormat="1" ht="13.8" x14ac:dyDescent="0.35">
      <c r="B22" s="480"/>
      <c r="C22" s="489" t="s">
        <v>18</v>
      </c>
      <c r="D22" s="482"/>
      <c r="E22" s="482"/>
      <c r="F22" s="482"/>
      <c r="G22" s="482"/>
      <c r="H22" s="506"/>
      <c r="I22" s="506"/>
      <c r="J22" s="482"/>
      <c r="K22" s="487"/>
    </row>
    <row r="23" spans="2:11" s="3" customFormat="1" ht="13.8" x14ac:dyDescent="0.35">
      <c r="B23" s="480"/>
      <c r="C23" s="489" t="s">
        <v>13</v>
      </c>
      <c r="D23" s="482"/>
      <c r="E23" s="482"/>
      <c r="F23" s="482"/>
      <c r="G23" s="482"/>
      <c r="H23" s="506"/>
      <c r="I23" s="506"/>
      <c r="J23" s="482"/>
      <c r="K23" s="487"/>
    </row>
    <row r="24" spans="2:11" s="3" customFormat="1" ht="13.8" x14ac:dyDescent="0.35">
      <c r="B24" s="480"/>
      <c r="C24" s="489" t="s">
        <v>14</v>
      </c>
      <c r="D24" s="482"/>
      <c r="E24" s="482"/>
      <c r="F24" s="482"/>
      <c r="G24" s="482"/>
      <c r="H24" s="506"/>
      <c r="I24" s="506"/>
      <c r="J24" s="482"/>
      <c r="K24" s="487"/>
    </row>
    <row r="25" spans="2:11" x14ac:dyDescent="0.45">
      <c r="B25" s="503"/>
      <c r="C25" s="507"/>
      <c r="D25" s="470"/>
      <c r="E25" s="470"/>
      <c r="F25" s="470"/>
      <c r="G25" s="470"/>
      <c r="H25" s="470"/>
      <c r="I25" s="470"/>
      <c r="J25" s="470"/>
      <c r="K25" s="505"/>
    </row>
    <row r="26" spans="2:11" s="1" customFormat="1" ht="19.2" x14ac:dyDescent="0.5">
      <c r="B26" s="508"/>
      <c r="C26" s="489" t="s">
        <v>281</v>
      </c>
      <c r="D26" s="482"/>
      <c r="E26" s="482"/>
      <c r="F26" s="482"/>
      <c r="G26" s="488" t="s">
        <v>15</v>
      </c>
      <c r="H26" s="509"/>
      <c r="I26" s="506"/>
      <c r="J26" s="510"/>
      <c r="K26" s="511"/>
    </row>
    <row r="27" spans="2:11" s="1" customFormat="1" ht="19.2" x14ac:dyDescent="0.5">
      <c r="B27" s="508"/>
      <c r="C27" s="489"/>
      <c r="D27" s="482"/>
      <c r="E27" s="482"/>
      <c r="F27" s="482"/>
      <c r="G27" s="488" t="s">
        <v>16</v>
      </c>
      <c r="H27" s="512"/>
      <c r="I27" s="506"/>
      <c r="J27" s="510"/>
      <c r="K27" s="511"/>
    </row>
    <row r="28" spans="2:11" s="1" customFormat="1" ht="19.2" x14ac:dyDescent="0.5">
      <c r="B28" s="508"/>
      <c r="C28" s="489" t="s">
        <v>282</v>
      </c>
      <c r="D28" s="482"/>
      <c r="E28" s="482"/>
      <c r="F28" s="488"/>
      <c r="G28" s="482"/>
      <c r="H28" s="482"/>
      <c r="I28" s="482"/>
      <c r="J28" s="510"/>
      <c r="K28" s="511"/>
    </row>
    <row r="29" spans="2:11" ht="17.399999999999999" thickBot="1" x14ac:dyDescent="0.5">
      <c r="B29" s="513"/>
      <c r="C29" s="514"/>
      <c r="D29" s="514"/>
      <c r="E29" s="514"/>
      <c r="F29" s="514"/>
      <c r="G29" s="514"/>
      <c r="H29" s="514"/>
      <c r="I29" s="514"/>
      <c r="J29" s="514"/>
      <c r="K29" s="515"/>
    </row>
  </sheetData>
  <mergeCells count="9">
    <mergeCell ref="B13:K13"/>
    <mergeCell ref="C14:J14"/>
    <mergeCell ref="C15:J15"/>
    <mergeCell ref="H21:I21"/>
    <mergeCell ref="H27:I27"/>
    <mergeCell ref="H22:I22"/>
    <mergeCell ref="H23:I23"/>
    <mergeCell ref="H24:I24"/>
    <mergeCell ref="H26:I26"/>
  </mergeCells>
  <phoneticPr fontId="0" type="noConversion"/>
  <printOptions horizontalCentered="1" verticalCentered="1"/>
  <pageMargins left="0" right="0" top="0" bottom="0" header="0.511811023622047" footer="0.511811023622047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D072-27CD-43A4-9CF4-42F96A88D842}">
  <dimension ref="B2:G69"/>
  <sheetViews>
    <sheetView topLeftCell="A41" workbookViewId="0">
      <selection activeCell="B57" sqref="B57:G68"/>
    </sheetView>
  </sheetViews>
  <sheetFormatPr defaultRowHeight="13.2" x14ac:dyDescent="0.25"/>
  <cols>
    <col min="2" max="2" width="14.77734375" bestFit="1" customWidth="1"/>
    <col min="3" max="3" width="16.77734375" bestFit="1" customWidth="1"/>
    <col min="4" max="4" width="10" bestFit="1" customWidth="1"/>
    <col min="5" max="5" width="13.44140625" bestFit="1" customWidth="1"/>
    <col min="6" max="7" width="11" bestFit="1" customWidth="1"/>
  </cols>
  <sheetData>
    <row r="2" spans="2:7" ht="13.8" thickBot="1" x14ac:dyDescent="0.3"/>
    <row r="3" spans="2:7" ht="13.8" thickBot="1" x14ac:dyDescent="0.3">
      <c r="B3" s="471" t="s">
        <v>425</v>
      </c>
      <c r="C3" s="555" t="s">
        <v>398</v>
      </c>
      <c r="D3" s="555" t="s">
        <v>396</v>
      </c>
      <c r="E3" s="555" t="s">
        <v>397</v>
      </c>
      <c r="F3" s="555" t="s">
        <v>410</v>
      </c>
      <c r="G3" s="473" t="s">
        <v>411</v>
      </c>
    </row>
    <row r="4" spans="2:7" ht="13.8" thickBot="1" x14ac:dyDescent="0.3">
      <c r="B4" s="333"/>
      <c r="C4" s="334"/>
      <c r="D4" s="334"/>
      <c r="E4" s="334"/>
      <c r="F4" s="334"/>
      <c r="G4" s="335"/>
    </row>
    <row r="5" spans="2:7" x14ac:dyDescent="0.25">
      <c r="B5" s="559" t="s">
        <v>409</v>
      </c>
      <c r="C5" s="560">
        <v>5000</v>
      </c>
      <c r="D5" s="561">
        <f>C5*0.2</f>
        <v>1000</v>
      </c>
      <c r="E5" s="561">
        <f>C5+D5</f>
        <v>6000</v>
      </c>
      <c r="F5" s="562">
        <v>1000</v>
      </c>
      <c r="G5" s="563">
        <f>F5+C5</f>
        <v>6000</v>
      </c>
    </row>
    <row r="6" spans="2:7" x14ac:dyDescent="0.25">
      <c r="B6" s="564" t="s">
        <v>412</v>
      </c>
      <c r="C6" s="565">
        <v>5000</v>
      </c>
      <c r="D6" s="561">
        <f t="shared" ref="D6:D16" si="0">C6*0.2</f>
        <v>1000</v>
      </c>
      <c r="E6" s="561">
        <f t="shared" ref="E6:E16" si="1">C6+D6</f>
        <v>6000</v>
      </c>
      <c r="F6" s="562">
        <v>1000</v>
      </c>
      <c r="G6" s="566">
        <f t="shared" ref="G6:G16" si="2">F6+C6</f>
        <v>6000</v>
      </c>
    </row>
    <row r="7" spans="2:7" x14ac:dyDescent="0.25">
      <c r="B7" s="564" t="s">
        <v>413</v>
      </c>
      <c r="C7" s="565">
        <v>2000</v>
      </c>
      <c r="D7" s="561">
        <f t="shared" si="0"/>
        <v>400</v>
      </c>
      <c r="E7" s="561">
        <f t="shared" si="1"/>
        <v>2400</v>
      </c>
      <c r="F7" s="562">
        <v>1000</v>
      </c>
      <c r="G7" s="566">
        <f t="shared" si="2"/>
        <v>3000</v>
      </c>
    </row>
    <row r="8" spans="2:7" x14ac:dyDescent="0.25">
      <c r="B8" s="564" t="s">
        <v>414</v>
      </c>
      <c r="C8" s="565">
        <v>1500</v>
      </c>
      <c r="D8" s="561">
        <f t="shared" si="0"/>
        <v>300</v>
      </c>
      <c r="E8" s="561">
        <f t="shared" si="1"/>
        <v>1800</v>
      </c>
      <c r="F8" s="562">
        <v>1000</v>
      </c>
      <c r="G8" s="566">
        <f t="shared" si="2"/>
        <v>2500</v>
      </c>
    </row>
    <row r="9" spans="2:7" x14ac:dyDescent="0.25">
      <c r="B9" s="564" t="s">
        <v>415</v>
      </c>
      <c r="C9" s="565">
        <v>4500</v>
      </c>
      <c r="D9" s="561">
        <f t="shared" si="0"/>
        <v>900</v>
      </c>
      <c r="E9" s="561">
        <f t="shared" si="1"/>
        <v>5400</v>
      </c>
      <c r="F9" s="562">
        <v>1000</v>
      </c>
      <c r="G9" s="566">
        <f t="shared" si="2"/>
        <v>5500</v>
      </c>
    </row>
    <row r="10" spans="2:7" x14ac:dyDescent="0.25">
      <c r="B10" s="564" t="s">
        <v>416</v>
      </c>
      <c r="C10" s="565">
        <v>2800</v>
      </c>
      <c r="D10" s="561">
        <f t="shared" si="0"/>
        <v>560</v>
      </c>
      <c r="E10" s="561">
        <f t="shared" si="1"/>
        <v>3360</v>
      </c>
      <c r="F10" s="562">
        <v>1000</v>
      </c>
      <c r="G10" s="566">
        <f t="shared" si="2"/>
        <v>3800</v>
      </c>
    </row>
    <row r="11" spans="2:7" x14ac:dyDescent="0.25">
      <c r="B11" s="564" t="s">
        <v>417</v>
      </c>
      <c r="C11" s="565">
        <v>1300</v>
      </c>
      <c r="D11" s="561">
        <f t="shared" si="0"/>
        <v>260</v>
      </c>
      <c r="E11" s="561">
        <f t="shared" si="1"/>
        <v>1560</v>
      </c>
      <c r="F11" s="562">
        <v>1000</v>
      </c>
      <c r="G11" s="566">
        <f t="shared" si="2"/>
        <v>2300</v>
      </c>
    </row>
    <row r="12" spans="2:7" x14ac:dyDescent="0.25">
      <c r="B12" s="564" t="s">
        <v>418</v>
      </c>
      <c r="C12" s="565">
        <v>1600</v>
      </c>
      <c r="D12" s="561">
        <f t="shared" si="0"/>
        <v>320</v>
      </c>
      <c r="E12" s="561">
        <f t="shared" si="1"/>
        <v>1920</v>
      </c>
      <c r="F12" s="562">
        <v>1000</v>
      </c>
      <c r="G12" s="566">
        <f t="shared" si="2"/>
        <v>2600</v>
      </c>
    </row>
    <row r="13" spans="2:7" x14ac:dyDescent="0.25">
      <c r="B13" s="564" t="s">
        <v>419</v>
      </c>
      <c r="C13" s="565">
        <v>3500</v>
      </c>
      <c r="D13" s="561">
        <f t="shared" si="0"/>
        <v>700</v>
      </c>
      <c r="E13" s="561">
        <f t="shared" si="1"/>
        <v>4200</v>
      </c>
      <c r="F13" s="562">
        <v>1000</v>
      </c>
      <c r="G13" s="566">
        <f t="shared" si="2"/>
        <v>4500</v>
      </c>
    </row>
    <row r="14" spans="2:7" x14ac:dyDescent="0.25">
      <c r="B14" s="564" t="s">
        <v>420</v>
      </c>
      <c r="C14" s="565">
        <v>4000</v>
      </c>
      <c r="D14" s="561">
        <f t="shared" si="0"/>
        <v>800</v>
      </c>
      <c r="E14" s="561">
        <f t="shared" si="1"/>
        <v>4800</v>
      </c>
      <c r="F14" s="562">
        <v>1000</v>
      </c>
      <c r="G14" s="566">
        <f t="shared" si="2"/>
        <v>5000</v>
      </c>
    </row>
    <row r="15" spans="2:7" x14ac:dyDescent="0.25">
      <c r="B15" s="564" t="s">
        <v>421</v>
      </c>
      <c r="C15" s="565">
        <v>2000</v>
      </c>
      <c r="D15" s="561">
        <f t="shared" si="0"/>
        <v>400</v>
      </c>
      <c r="E15" s="561">
        <f t="shared" si="1"/>
        <v>2400</v>
      </c>
      <c r="F15" s="562">
        <v>1000</v>
      </c>
      <c r="G15" s="566">
        <f t="shared" si="2"/>
        <v>3000</v>
      </c>
    </row>
    <row r="16" spans="2:7" ht="13.8" thickBot="1" x14ac:dyDescent="0.3">
      <c r="B16" s="567" t="s">
        <v>422</v>
      </c>
      <c r="C16" s="568">
        <v>2000</v>
      </c>
      <c r="D16" s="561">
        <f t="shared" si="0"/>
        <v>400</v>
      </c>
      <c r="E16" s="561">
        <f t="shared" si="1"/>
        <v>2400</v>
      </c>
      <c r="F16" s="562">
        <v>1000</v>
      </c>
      <c r="G16" s="569">
        <f t="shared" si="2"/>
        <v>3000</v>
      </c>
    </row>
    <row r="17" spans="2:7" ht="13.8" thickBot="1" x14ac:dyDescent="0.3">
      <c r="B17" s="556" t="s">
        <v>423</v>
      </c>
      <c r="C17" s="557">
        <f>SUM(C5:C16)</f>
        <v>35200</v>
      </c>
      <c r="D17" s="557">
        <f t="shared" ref="D17:F17" si="3">SUM(D5:D16)</f>
        <v>7040</v>
      </c>
      <c r="E17" s="557">
        <f t="shared" si="3"/>
        <v>42240</v>
      </c>
      <c r="F17" s="557">
        <f t="shared" si="3"/>
        <v>12000</v>
      </c>
      <c r="G17" s="558">
        <f>SUM(G5:G16)</f>
        <v>47200</v>
      </c>
    </row>
    <row r="20" spans="2:7" ht="13.8" thickBot="1" x14ac:dyDescent="0.3"/>
    <row r="21" spans="2:7" ht="13.8" thickBot="1" x14ac:dyDescent="0.3">
      <c r="B21" s="581" t="s">
        <v>426</v>
      </c>
      <c r="C21" s="582" t="s">
        <v>411</v>
      </c>
      <c r="D21" s="556" t="s">
        <v>430</v>
      </c>
    </row>
    <row r="22" spans="2:7" ht="13.8" thickBot="1" x14ac:dyDescent="0.3">
      <c r="B22" s="181"/>
      <c r="C22" s="181"/>
      <c r="D22" s="570"/>
    </row>
    <row r="23" spans="2:7" x14ac:dyDescent="0.25">
      <c r="B23" s="571" t="s">
        <v>409</v>
      </c>
      <c r="C23" s="572">
        <f>G5-Shpenzime!G111</f>
        <v>-1000</v>
      </c>
      <c r="D23" s="573">
        <f>Table2[[#This Row],[ Totale]]/G5</f>
        <v>-0.16666666666666666</v>
      </c>
    </row>
    <row r="24" spans="2:7" x14ac:dyDescent="0.25">
      <c r="B24" s="574" t="s">
        <v>412</v>
      </c>
      <c r="C24" s="575">
        <f>G6-Shpenzime!G112</f>
        <v>2000</v>
      </c>
      <c r="D24" s="573">
        <f>Table2[[#This Row],[ Totale]]/G6</f>
        <v>0.33333333333333331</v>
      </c>
    </row>
    <row r="25" spans="2:7" x14ac:dyDescent="0.25">
      <c r="B25" s="574" t="s">
        <v>413</v>
      </c>
      <c r="C25" s="575">
        <f>G7-Shpenzime!G113</f>
        <v>800</v>
      </c>
      <c r="D25" s="573">
        <f>Table2[[#This Row],[ Totale]]/G7</f>
        <v>0.26666666666666666</v>
      </c>
    </row>
    <row r="26" spans="2:7" x14ac:dyDescent="0.25">
      <c r="B26" s="574" t="s">
        <v>414</v>
      </c>
      <c r="C26" s="575">
        <f>G8-Shpenzime!G114</f>
        <v>900</v>
      </c>
      <c r="D26" s="573">
        <f>Table2[[#This Row],[ Totale]]/G8</f>
        <v>0.36</v>
      </c>
    </row>
    <row r="27" spans="2:7" x14ac:dyDescent="0.25">
      <c r="B27" s="574" t="s">
        <v>415</v>
      </c>
      <c r="C27" s="575">
        <f>G9-Shpenzime!G115</f>
        <v>4200</v>
      </c>
      <c r="D27" s="573">
        <f>Table2[[#This Row],[ Totale]]/G9</f>
        <v>0.76363636363636367</v>
      </c>
    </row>
    <row r="28" spans="2:7" x14ac:dyDescent="0.25">
      <c r="B28" s="574" t="s">
        <v>416</v>
      </c>
      <c r="C28" s="575">
        <f>G10-Shpenzime!G116</f>
        <v>-800</v>
      </c>
      <c r="D28" s="573">
        <f>Table2[[#This Row],[ Totale]]/G10</f>
        <v>-0.21052631578947367</v>
      </c>
    </row>
    <row r="29" spans="2:7" x14ac:dyDescent="0.25">
      <c r="B29" s="574" t="s">
        <v>417</v>
      </c>
      <c r="C29" s="575">
        <f>G11-Shpenzime!G117</f>
        <v>1180</v>
      </c>
      <c r="D29" s="573">
        <f>Table2[[#This Row],[ Totale]]/G11</f>
        <v>0.5130434782608696</v>
      </c>
    </row>
    <row r="30" spans="2:7" x14ac:dyDescent="0.25">
      <c r="B30" s="574" t="s">
        <v>418</v>
      </c>
      <c r="C30" s="575">
        <f>G12-Shpenzime!G118</f>
        <v>1540</v>
      </c>
      <c r="D30" s="573">
        <f>Table2[[#This Row],[ Totale]]/G12</f>
        <v>0.59230769230769231</v>
      </c>
    </row>
    <row r="31" spans="2:7" x14ac:dyDescent="0.25">
      <c r="B31" s="574" t="s">
        <v>419</v>
      </c>
      <c r="C31" s="575">
        <f>G13-Shpenzime!G119</f>
        <v>3320</v>
      </c>
      <c r="D31" s="573">
        <f>Table2[[#This Row],[ Totale]]/G13</f>
        <v>0.73777777777777775</v>
      </c>
    </row>
    <row r="32" spans="2:7" x14ac:dyDescent="0.25">
      <c r="B32" s="574" t="s">
        <v>420</v>
      </c>
      <c r="C32" s="575">
        <f>G14-Shpenzime!G120</f>
        <v>3760</v>
      </c>
      <c r="D32" s="573">
        <f>Table2[[#This Row],[ Totale]]/G14</f>
        <v>0.752</v>
      </c>
    </row>
    <row r="33" spans="2:5" x14ac:dyDescent="0.25">
      <c r="B33" s="574" t="s">
        <v>421</v>
      </c>
      <c r="C33" s="575">
        <f>G15-Shpenzime!G121</f>
        <v>1700</v>
      </c>
      <c r="D33" s="573">
        <f>Table2[[#This Row],[ Totale]]/G15</f>
        <v>0.56666666666666665</v>
      </c>
    </row>
    <row r="34" spans="2:5" ht="13.8" thickBot="1" x14ac:dyDescent="0.3">
      <c r="B34" s="576" t="s">
        <v>422</v>
      </c>
      <c r="C34" s="577">
        <f>G16-Shpenzime!G122</f>
        <v>1820</v>
      </c>
      <c r="D34" s="573">
        <f>Table2[[#This Row],[ Totale]]/G16</f>
        <v>0.60666666666666669</v>
      </c>
    </row>
    <row r="35" spans="2:5" ht="13.8" thickBot="1" x14ac:dyDescent="0.3">
      <c r="B35" s="578" t="s">
        <v>423</v>
      </c>
      <c r="C35" s="579">
        <f>SUM(C23:C34)</f>
        <v>19420</v>
      </c>
      <c r="D35" s="580">
        <f>AVERAGE(D23:D34)</f>
        <v>0.42624213857165799</v>
      </c>
    </row>
    <row r="38" spans="2:5" x14ac:dyDescent="0.25">
      <c r="B38" s="583" t="s">
        <v>427</v>
      </c>
      <c r="C38" s="583" t="s">
        <v>428</v>
      </c>
      <c r="D38" s="583" t="s">
        <v>429</v>
      </c>
      <c r="E38" s="583" t="s">
        <v>271</v>
      </c>
    </row>
    <row r="39" spans="2:5" x14ac:dyDescent="0.25">
      <c r="B39" s="586" t="s">
        <v>409</v>
      </c>
      <c r="C39" s="587">
        <f>Shpenzime!D111</f>
        <v>1200</v>
      </c>
      <c r="D39" s="587">
        <f>D5</f>
        <v>1000</v>
      </c>
      <c r="E39" s="587">
        <f>C39-D39</f>
        <v>200</v>
      </c>
    </row>
    <row r="40" spans="2:5" x14ac:dyDescent="0.25">
      <c r="B40" s="586" t="s">
        <v>412</v>
      </c>
      <c r="C40" s="587">
        <f>Shpenzime!D112</f>
        <v>600</v>
      </c>
      <c r="D40" s="587">
        <f t="shared" ref="D40:D50" si="4">D6</f>
        <v>1000</v>
      </c>
      <c r="E40" s="587">
        <f t="shared" ref="E40:E51" si="5">C40-D40</f>
        <v>-400</v>
      </c>
    </row>
    <row r="41" spans="2:5" x14ac:dyDescent="0.25">
      <c r="B41" s="586" t="s">
        <v>413</v>
      </c>
      <c r="C41" s="587">
        <f>Shpenzime!D113</f>
        <v>240</v>
      </c>
      <c r="D41" s="587">
        <f t="shared" si="4"/>
        <v>400</v>
      </c>
      <c r="E41" s="587">
        <f t="shared" si="5"/>
        <v>-160</v>
      </c>
    </row>
    <row r="42" spans="2:5" x14ac:dyDescent="0.25">
      <c r="B42" s="586" t="s">
        <v>414</v>
      </c>
      <c r="C42" s="587">
        <f>Shpenzime!D114</f>
        <v>120</v>
      </c>
      <c r="D42" s="587">
        <f t="shared" si="4"/>
        <v>300</v>
      </c>
      <c r="E42" s="587">
        <f t="shared" si="5"/>
        <v>-180</v>
      </c>
    </row>
    <row r="43" spans="2:5" x14ac:dyDescent="0.25">
      <c r="B43" s="586" t="s">
        <v>415</v>
      </c>
      <c r="C43" s="587">
        <f>Shpenzime!D115</f>
        <v>60</v>
      </c>
      <c r="D43" s="587">
        <f t="shared" si="4"/>
        <v>900</v>
      </c>
      <c r="E43" s="587">
        <f t="shared" si="5"/>
        <v>-840</v>
      </c>
    </row>
    <row r="44" spans="2:5" x14ac:dyDescent="0.25">
      <c r="B44" s="586" t="s">
        <v>416</v>
      </c>
      <c r="C44" s="587">
        <f>Shpenzime!D116</f>
        <v>720</v>
      </c>
      <c r="D44" s="587">
        <f t="shared" si="4"/>
        <v>560</v>
      </c>
      <c r="E44" s="587">
        <f t="shared" si="5"/>
        <v>160</v>
      </c>
    </row>
    <row r="45" spans="2:5" x14ac:dyDescent="0.25">
      <c r="B45" s="586" t="s">
        <v>417</v>
      </c>
      <c r="C45" s="587">
        <f>Shpenzime!D117</f>
        <v>24</v>
      </c>
      <c r="D45" s="587">
        <f t="shared" si="4"/>
        <v>260</v>
      </c>
      <c r="E45" s="587">
        <f t="shared" si="5"/>
        <v>-236</v>
      </c>
    </row>
    <row r="46" spans="2:5" x14ac:dyDescent="0.25">
      <c r="B46" s="586" t="s">
        <v>418</v>
      </c>
      <c r="C46" s="587">
        <f>Shpenzime!D118</f>
        <v>12</v>
      </c>
      <c r="D46" s="587">
        <f t="shared" si="4"/>
        <v>320</v>
      </c>
      <c r="E46" s="587">
        <f t="shared" si="5"/>
        <v>-308</v>
      </c>
    </row>
    <row r="47" spans="2:5" x14ac:dyDescent="0.25">
      <c r="B47" s="586" t="s">
        <v>419</v>
      </c>
      <c r="C47" s="587">
        <f>Shpenzime!D119</f>
        <v>36</v>
      </c>
      <c r="D47" s="587">
        <f t="shared" si="4"/>
        <v>700</v>
      </c>
      <c r="E47" s="587">
        <f t="shared" si="5"/>
        <v>-664</v>
      </c>
    </row>
    <row r="48" spans="2:5" x14ac:dyDescent="0.25">
      <c r="B48" s="586" t="s">
        <v>420</v>
      </c>
      <c r="C48" s="587">
        <f>Shpenzime!D120</f>
        <v>48</v>
      </c>
      <c r="D48" s="587">
        <f t="shared" si="4"/>
        <v>800</v>
      </c>
      <c r="E48" s="587">
        <f t="shared" si="5"/>
        <v>-752</v>
      </c>
    </row>
    <row r="49" spans="2:7" x14ac:dyDescent="0.25">
      <c r="B49" s="586" t="s">
        <v>421</v>
      </c>
      <c r="C49" s="587">
        <f>Shpenzime!D121</f>
        <v>60</v>
      </c>
      <c r="D49" s="587">
        <f t="shared" si="4"/>
        <v>400</v>
      </c>
      <c r="E49" s="587">
        <f t="shared" si="5"/>
        <v>-340</v>
      </c>
    </row>
    <row r="50" spans="2:7" x14ac:dyDescent="0.25">
      <c r="B50" s="586" t="s">
        <v>422</v>
      </c>
      <c r="C50" s="587">
        <f>Shpenzime!D122</f>
        <v>36</v>
      </c>
      <c r="D50" s="587">
        <f t="shared" si="4"/>
        <v>400</v>
      </c>
      <c r="E50" s="587">
        <f t="shared" si="5"/>
        <v>-364</v>
      </c>
    </row>
    <row r="51" spans="2:7" x14ac:dyDescent="0.25">
      <c r="B51" s="584" t="s">
        <v>435</v>
      </c>
      <c r="C51" s="585">
        <f>SUM(C39:C50)</f>
        <v>3156</v>
      </c>
      <c r="D51" s="585">
        <f>SUM(D39:D50)</f>
        <v>7040</v>
      </c>
      <c r="E51" s="585">
        <f t="shared" si="5"/>
        <v>-3884</v>
      </c>
    </row>
    <row r="54" spans="2:7" ht="13.8" thickBot="1" x14ac:dyDescent="0.3"/>
    <row r="55" spans="2:7" ht="13.8" thickBot="1" x14ac:dyDescent="0.3">
      <c r="B55" s="467" t="s">
        <v>431</v>
      </c>
      <c r="C55" s="552" t="s">
        <v>398</v>
      </c>
      <c r="D55" s="552" t="s">
        <v>396</v>
      </c>
      <c r="E55" s="552" t="s">
        <v>397</v>
      </c>
      <c r="F55" s="552" t="s">
        <v>410</v>
      </c>
      <c r="G55" s="468" t="s">
        <v>411</v>
      </c>
    </row>
    <row r="56" spans="2:7" ht="13.8" thickBot="1" x14ac:dyDescent="0.3">
      <c r="B56" s="333"/>
      <c r="C56" s="334"/>
      <c r="D56" s="334"/>
      <c r="E56" s="334"/>
      <c r="F56" s="334"/>
      <c r="G56" s="335"/>
    </row>
    <row r="57" spans="2:7" x14ac:dyDescent="0.25">
      <c r="B57" s="559" t="s">
        <v>409</v>
      </c>
      <c r="C57" s="560">
        <v>5000</v>
      </c>
      <c r="D57" s="561">
        <f>C57*0.2</f>
        <v>1000</v>
      </c>
      <c r="E57" s="561">
        <f>C57+D57</f>
        <v>6000</v>
      </c>
      <c r="F57" s="562">
        <v>1000</v>
      </c>
      <c r="G57" s="563">
        <f>F57+C57</f>
        <v>6000</v>
      </c>
    </row>
    <row r="58" spans="2:7" x14ac:dyDescent="0.25">
      <c r="B58" s="564" t="s">
        <v>412</v>
      </c>
      <c r="C58" s="565">
        <v>5000</v>
      </c>
      <c r="D58" s="561">
        <f t="shared" ref="D58:D68" si="6">C58*0.2</f>
        <v>1000</v>
      </c>
      <c r="E58" s="561">
        <f t="shared" ref="E58:E68" si="7">C58+D58</f>
        <v>6000</v>
      </c>
      <c r="F58" s="562">
        <v>1000</v>
      </c>
      <c r="G58" s="566">
        <f t="shared" ref="G58:G68" si="8">F58+C58</f>
        <v>6000</v>
      </c>
    </row>
    <row r="59" spans="2:7" x14ac:dyDescent="0.25">
      <c r="B59" s="564" t="s">
        <v>413</v>
      </c>
      <c r="C59" s="565">
        <v>2000</v>
      </c>
      <c r="D59" s="561">
        <f t="shared" si="6"/>
        <v>400</v>
      </c>
      <c r="E59" s="561">
        <f t="shared" si="7"/>
        <v>2400</v>
      </c>
      <c r="F59" s="562">
        <v>1000</v>
      </c>
      <c r="G59" s="566">
        <f t="shared" si="8"/>
        <v>3000</v>
      </c>
    </row>
    <row r="60" spans="2:7" x14ac:dyDescent="0.25">
      <c r="B60" s="564" t="s">
        <v>414</v>
      </c>
      <c r="C60" s="565">
        <v>1500</v>
      </c>
      <c r="D60" s="561">
        <f t="shared" si="6"/>
        <v>300</v>
      </c>
      <c r="E60" s="561">
        <f t="shared" si="7"/>
        <v>1800</v>
      </c>
      <c r="F60" s="562">
        <v>1000</v>
      </c>
      <c r="G60" s="566">
        <f t="shared" si="8"/>
        <v>2500</v>
      </c>
    </row>
    <row r="61" spans="2:7" x14ac:dyDescent="0.25">
      <c r="B61" s="564" t="s">
        <v>415</v>
      </c>
      <c r="C61" s="565">
        <v>4500</v>
      </c>
      <c r="D61" s="561">
        <f t="shared" si="6"/>
        <v>900</v>
      </c>
      <c r="E61" s="561">
        <f t="shared" si="7"/>
        <v>5400</v>
      </c>
      <c r="F61" s="562">
        <v>1000</v>
      </c>
      <c r="G61" s="566">
        <f t="shared" si="8"/>
        <v>5500</v>
      </c>
    </row>
    <row r="62" spans="2:7" x14ac:dyDescent="0.25">
      <c r="B62" s="564" t="s">
        <v>416</v>
      </c>
      <c r="C62" s="565">
        <v>2800</v>
      </c>
      <c r="D62" s="561">
        <f t="shared" si="6"/>
        <v>560</v>
      </c>
      <c r="E62" s="561">
        <f t="shared" si="7"/>
        <v>3360</v>
      </c>
      <c r="F62" s="562">
        <v>1000</v>
      </c>
      <c r="G62" s="566">
        <f t="shared" si="8"/>
        <v>3800</v>
      </c>
    </row>
    <row r="63" spans="2:7" x14ac:dyDescent="0.25">
      <c r="B63" s="564" t="s">
        <v>417</v>
      </c>
      <c r="C63" s="565">
        <v>1300</v>
      </c>
      <c r="D63" s="561">
        <f t="shared" si="6"/>
        <v>260</v>
      </c>
      <c r="E63" s="561">
        <f t="shared" si="7"/>
        <v>1560</v>
      </c>
      <c r="F63" s="562">
        <v>1000</v>
      </c>
      <c r="G63" s="566">
        <f t="shared" si="8"/>
        <v>2300</v>
      </c>
    </row>
    <row r="64" spans="2:7" x14ac:dyDescent="0.25">
      <c r="B64" s="564" t="s">
        <v>418</v>
      </c>
      <c r="C64" s="565">
        <v>1600</v>
      </c>
      <c r="D64" s="561">
        <f t="shared" si="6"/>
        <v>320</v>
      </c>
      <c r="E64" s="561">
        <f t="shared" si="7"/>
        <v>1920</v>
      </c>
      <c r="F64" s="562">
        <v>1000</v>
      </c>
      <c r="G64" s="566">
        <f t="shared" si="8"/>
        <v>2600</v>
      </c>
    </row>
    <row r="65" spans="2:7" x14ac:dyDescent="0.25">
      <c r="B65" s="564" t="s">
        <v>419</v>
      </c>
      <c r="C65" s="565">
        <v>3500</v>
      </c>
      <c r="D65" s="561">
        <f t="shared" si="6"/>
        <v>700</v>
      </c>
      <c r="E65" s="561">
        <f t="shared" si="7"/>
        <v>4200</v>
      </c>
      <c r="F65" s="562">
        <v>1000</v>
      </c>
      <c r="G65" s="566">
        <f t="shared" si="8"/>
        <v>4500</v>
      </c>
    </row>
    <row r="66" spans="2:7" x14ac:dyDescent="0.25">
      <c r="B66" s="564" t="s">
        <v>420</v>
      </c>
      <c r="C66" s="565">
        <v>4000</v>
      </c>
      <c r="D66" s="561">
        <f t="shared" si="6"/>
        <v>800</v>
      </c>
      <c r="E66" s="561">
        <f t="shared" si="7"/>
        <v>4800</v>
      </c>
      <c r="F66" s="562">
        <v>1000</v>
      </c>
      <c r="G66" s="566">
        <f t="shared" si="8"/>
        <v>5000</v>
      </c>
    </row>
    <row r="67" spans="2:7" x14ac:dyDescent="0.25">
      <c r="B67" s="564" t="s">
        <v>421</v>
      </c>
      <c r="C67" s="565">
        <v>2000</v>
      </c>
      <c r="D67" s="561">
        <f t="shared" si="6"/>
        <v>400</v>
      </c>
      <c r="E67" s="561">
        <f t="shared" si="7"/>
        <v>2400</v>
      </c>
      <c r="F67" s="562">
        <v>1000</v>
      </c>
      <c r="G67" s="566">
        <f t="shared" si="8"/>
        <v>3000</v>
      </c>
    </row>
    <row r="68" spans="2:7" ht="13.8" thickBot="1" x14ac:dyDescent="0.3">
      <c r="B68" s="567" t="s">
        <v>422</v>
      </c>
      <c r="C68" s="568">
        <v>2000</v>
      </c>
      <c r="D68" s="561">
        <f t="shared" si="6"/>
        <v>400</v>
      </c>
      <c r="E68" s="561">
        <f t="shared" si="7"/>
        <v>2400</v>
      </c>
      <c r="F68" s="562">
        <v>1000</v>
      </c>
      <c r="G68" s="569">
        <f t="shared" si="8"/>
        <v>3000</v>
      </c>
    </row>
    <row r="69" spans="2:7" ht="13.8" thickBot="1" x14ac:dyDescent="0.3">
      <c r="B69" s="553" t="s">
        <v>423</v>
      </c>
      <c r="C69" s="554">
        <f>SUM(C57:C68)</f>
        <v>35200</v>
      </c>
      <c r="D69" s="554">
        <f t="shared" ref="D69:F69" si="9">SUM(D57:D68)</f>
        <v>7040</v>
      </c>
      <c r="E69" s="554">
        <f t="shared" si="9"/>
        <v>42240</v>
      </c>
      <c r="F69" s="554">
        <f t="shared" si="9"/>
        <v>12000</v>
      </c>
      <c r="G69" s="469">
        <f>SUM(G57:G68)</f>
        <v>47200</v>
      </c>
    </row>
  </sheetData>
  <mergeCells count="2">
    <mergeCell ref="B4:G4"/>
    <mergeCell ref="B56:G56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BCDB-2D6B-4329-BAF4-FC76881DEC16}">
  <dimension ref="B1:G141"/>
  <sheetViews>
    <sheetView showGridLines="0" zoomScale="90" zoomScaleNormal="90" workbookViewId="0">
      <selection sqref="A1:XFD1048576"/>
    </sheetView>
  </sheetViews>
  <sheetFormatPr defaultRowHeight="13.2" x14ac:dyDescent="0.25"/>
  <cols>
    <col min="1" max="1" width="4.21875" customWidth="1"/>
    <col min="2" max="2" width="16.44140625" bestFit="1" customWidth="1"/>
    <col min="3" max="3" width="16.77734375" bestFit="1" customWidth="1"/>
    <col min="4" max="4" width="9.77734375" bestFit="1" customWidth="1"/>
    <col min="5" max="5" width="13.44140625" bestFit="1" customWidth="1"/>
    <col min="6" max="6" width="13.77734375" bestFit="1" customWidth="1"/>
    <col min="7" max="7" width="12.21875" bestFit="1" customWidth="1"/>
  </cols>
  <sheetData>
    <row r="1" spans="2:7" ht="13.8" thickBot="1" x14ac:dyDescent="0.3"/>
    <row r="2" spans="2:7" ht="13.8" thickBot="1" x14ac:dyDescent="0.3">
      <c r="B2" s="474" t="s">
        <v>402</v>
      </c>
      <c r="C2" s="475"/>
      <c r="D2" s="475"/>
      <c r="E2" s="475"/>
      <c r="F2" s="475"/>
      <c r="G2" s="476"/>
    </row>
    <row r="3" spans="2:7" ht="13.8" thickBot="1" x14ac:dyDescent="0.3">
      <c r="B3" s="471" t="s">
        <v>399</v>
      </c>
      <c r="C3" s="555" t="s">
        <v>398</v>
      </c>
      <c r="D3" s="555" t="s">
        <v>396</v>
      </c>
      <c r="E3" s="555" t="s">
        <v>397</v>
      </c>
      <c r="F3" s="555" t="s">
        <v>400</v>
      </c>
      <c r="G3" s="473" t="s">
        <v>401</v>
      </c>
    </row>
    <row r="4" spans="2:7" ht="13.8" thickBot="1" x14ac:dyDescent="0.3">
      <c r="B4" s="333"/>
      <c r="C4" s="334"/>
      <c r="D4" s="334"/>
      <c r="E4" s="334"/>
      <c r="F4" s="334"/>
      <c r="G4" s="335"/>
    </row>
    <row r="5" spans="2:7" x14ac:dyDescent="0.25">
      <c r="B5" s="168" t="s">
        <v>409</v>
      </c>
      <c r="C5" s="165">
        <v>1000</v>
      </c>
      <c r="D5" s="164">
        <f>C5*0.2</f>
        <v>200</v>
      </c>
      <c r="E5" s="164">
        <f>C5+D5</f>
        <v>1200</v>
      </c>
      <c r="F5" s="172">
        <v>1000</v>
      </c>
      <c r="G5" s="173">
        <f>F5+C5</f>
        <v>2000</v>
      </c>
    </row>
    <row r="6" spans="2:7" x14ac:dyDescent="0.25">
      <c r="B6" s="169" t="s">
        <v>412</v>
      </c>
      <c r="C6" s="166">
        <v>500</v>
      </c>
      <c r="D6" s="164">
        <f t="shared" ref="D6:D16" si="0">C6*0.2</f>
        <v>100</v>
      </c>
      <c r="E6" s="164">
        <f t="shared" ref="E6:E16" si="1">C6+D6</f>
        <v>600</v>
      </c>
      <c r="F6" s="172">
        <v>1000</v>
      </c>
      <c r="G6" s="174">
        <f t="shared" ref="G6:G16" si="2">F6+C6</f>
        <v>1500</v>
      </c>
    </row>
    <row r="7" spans="2:7" x14ac:dyDescent="0.25">
      <c r="B7" s="169" t="s">
        <v>413</v>
      </c>
      <c r="C7" s="166">
        <v>200</v>
      </c>
      <c r="D7" s="164">
        <f t="shared" si="0"/>
        <v>40</v>
      </c>
      <c r="E7" s="164">
        <f t="shared" si="1"/>
        <v>240</v>
      </c>
      <c r="F7" s="172">
        <v>1000</v>
      </c>
      <c r="G7" s="174">
        <f t="shared" si="2"/>
        <v>1200</v>
      </c>
    </row>
    <row r="8" spans="2:7" x14ac:dyDescent="0.25">
      <c r="B8" s="169" t="s">
        <v>414</v>
      </c>
      <c r="C8" s="166">
        <v>100</v>
      </c>
      <c r="D8" s="164">
        <f t="shared" si="0"/>
        <v>20</v>
      </c>
      <c r="E8" s="164">
        <f t="shared" si="1"/>
        <v>120</v>
      </c>
      <c r="F8" s="172">
        <v>1000</v>
      </c>
      <c r="G8" s="174">
        <f t="shared" si="2"/>
        <v>1100</v>
      </c>
    </row>
    <row r="9" spans="2:7" x14ac:dyDescent="0.25">
      <c r="B9" s="169" t="s">
        <v>415</v>
      </c>
      <c r="C9" s="166">
        <v>50</v>
      </c>
      <c r="D9" s="164">
        <f t="shared" si="0"/>
        <v>10</v>
      </c>
      <c r="E9" s="164">
        <f t="shared" si="1"/>
        <v>60</v>
      </c>
      <c r="F9" s="172">
        <v>1000</v>
      </c>
      <c r="G9" s="174">
        <f t="shared" si="2"/>
        <v>1050</v>
      </c>
    </row>
    <row r="10" spans="2:7" x14ac:dyDescent="0.25">
      <c r="B10" s="169" t="s">
        <v>416</v>
      </c>
      <c r="C10" s="166">
        <v>600</v>
      </c>
      <c r="D10" s="164">
        <f t="shared" si="0"/>
        <v>120</v>
      </c>
      <c r="E10" s="164">
        <f t="shared" si="1"/>
        <v>720</v>
      </c>
      <c r="F10" s="172">
        <v>1000</v>
      </c>
      <c r="G10" s="174">
        <f t="shared" si="2"/>
        <v>1600</v>
      </c>
    </row>
    <row r="11" spans="2:7" x14ac:dyDescent="0.25">
      <c r="B11" s="169" t="s">
        <v>417</v>
      </c>
      <c r="C11" s="166">
        <v>20</v>
      </c>
      <c r="D11" s="164">
        <f t="shared" si="0"/>
        <v>4</v>
      </c>
      <c r="E11" s="164">
        <f t="shared" si="1"/>
        <v>24</v>
      </c>
      <c r="F11" s="172">
        <v>1000</v>
      </c>
      <c r="G11" s="174">
        <f t="shared" si="2"/>
        <v>1020</v>
      </c>
    </row>
    <row r="12" spans="2:7" x14ac:dyDescent="0.25">
      <c r="B12" s="169" t="s">
        <v>418</v>
      </c>
      <c r="C12" s="166">
        <v>10</v>
      </c>
      <c r="D12" s="164">
        <f t="shared" si="0"/>
        <v>2</v>
      </c>
      <c r="E12" s="164">
        <f t="shared" si="1"/>
        <v>12</v>
      </c>
      <c r="F12" s="172">
        <v>1000</v>
      </c>
      <c r="G12" s="174">
        <f t="shared" si="2"/>
        <v>1010</v>
      </c>
    </row>
    <row r="13" spans="2:7" x14ac:dyDescent="0.25">
      <c r="B13" s="169" t="s">
        <v>419</v>
      </c>
      <c r="C13" s="166">
        <v>30</v>
      </c>
      <c r="D13" s="164">
        <f t="shared" si="0"/>
        <v>6</v>
      </c>
      <c r="E13" s="164">
        <f t="shared" si="1"/>
        <v>36</v>
      </c>
      <c r="F13" s="172">
        <v>1000</v>
      </c>
      <c r="G13" s="174">
        <f t="shared" si="2"/>
        <v>1030</v>
      </c>
    </row>
    <row r="14" spans="2:7" x14ac:dyDescent="0.25">
      <c r="B14" s="169" t="s">
        <v>420</v>
      </c>
      <c r="C14" s="166">
        <v>40</v>
      </c>
      <c r="D14" s="164">
        <f t="shared" si="0"/>
        <v>8</v>
      </c>
      <c r="E14" s="164">
        <f t="shared" si="1"/>
        <v>48</v>
      </c>
      <c r="F14" s="172">
        <v>1000</v>
      </c>
      <c r="G14" s="174">
        <f t="shared" si="2"/>
        <v>1040</v>
      </c>
    </row>
    <row r="15" spans="2:7" x14ac:dyDescent="0.25">
      <c r="B15" s="169" t="s">
        <v>421</v>
      </c>
      <c r="C15" s="166">
        <v>50</v>
      </c>
      <c r="D15" s="164">
        <f t="shared" si="0"/>
        <v>10</v>
      </c>
      <c r="E15" s="164">
        <f t="shared" si="1"/>
        <v>60</v>
      </c>
      <c r="F15" s="172">
        <v>1000</v>
      </c>
      <c r="G15" s="174">
        <f t="shared" si="2"/>
        <v>1050</v>
      </c>
    </row>
    <row r="16" spans="2:7" ht="13.8" thickBot="1" x14ac:dyDescent="0.3">
      <c r="B16" s="170" t="s">
        <v>422</v>
      </c>
      <c r="C16" s="167">
        <v>30</v>
      </c>
      <c r="D16" s="164">
        <f t="shared" si="0"/>
        <v>6</v>
      </c>
      <c r="E16" s="164">
        <f t="shared" si="1"/>
        <v>36</v>
      </c>
      <c r="F16" s="172">
        <v>1000</v>
      </c>
      <c r="G16" s="175">
        <f t="shared" si="2"/>
        <v>1030</v>
      </c>
    </row>
    <row r="17" spans="2:7" ht="13.8" thickBot="1" x14ac:dyDescent="0.3">
      <c r="B17" s="588" t="s">
        <v>21</v>
      </c>
      <c r="C17" s="589">
        <f>SUM(C5:C16)</f>
        <v>2630</v>
      </c>
      <c r="D17" s="589">
        <f t="shared" ref="D17:F17" si="3">SUM(D5:D16)</f>
        <v>526</v>
      </c>
      <c r="E17" s="589">
        <f t="shared" si="3"/>
        <v>3156</v>
      </c>
      <c r="F17" s="589">
        <f t="shared" si="3"/>
        <v>12000</v>
      </c>
      <c r="G17" s="590">
        <f>SUM(G5:G16)</f>
        <v>14630</v>
      </c>
    </row>
    <row r="18" spans="2:7" ht="13.8" thickBot="1" x14ac:dyDescent="0.3"/>
    <row r="19" spans="2:7" ht="13.8" thickBot="1" x14ac:dyDescent="0.3">
      <c r="B19" s="474" t="s">
        <v>403</v>
      </c>
      <c r="C19" s="475"/>
      <c r="D19" s="475"/>
      <c r="E19" s="475"/>
      <c r="F19" s="475"/>
      <c r="G19" s="476"/>
    </row>
    <row r="20" spans="2:7" ht="13.8" thickBot="1" x14ac:dyDescent="0.3">
      <c r="B20" s="471" t="s">
        <v>399</v>
      </c>
      <c r="C20" s="555" t="s">
        <v>398</v>
      </c>
      <c r="D20" s="555" t="s">
        <v>396</v>
      </c>
      <c r="E20" s="555" t="s">
        <v>397</v>
      </c>
      <c r="F20" s="555" t="s">
        <v>400</v>
      </c>
      <c r="G20" s="473" t="s">
        <v>401</v>
      </c>
    </row>
    <row r="21" spans="2:7" ht="13.8" thickBot="1" x14ac:dyDescent="0.3">
      <c r="B21" s="333"/>
      <c r="C21" s="334"/>
      <c r="D21" s="334"/>
      <c r="E21" s="334"/>
      <c r="F21" s="334"/>
      <c r="G21" s="335"/>
    </row>
    <row r="22" spans="2:7" x14ac:dyDescent="0.25">
      <c r="B22" s="168" t="s">
        <v>409</v>
      </c>
      <c r="C22" s="165">
        <v>1000</v>
      </c>
      <c r="D22" s="164">
        <f>C22*0.2</f>
        <v>200</v>
      </c>
      <c r="E22" s="164">
        <f>C22+D22</f>
        <v>1200</v>
      </c>
      <c r="F22" s="172">
        <v>1000</v>
      </c>
      <c r="G22" s="173">
        <f>F22+C22</f>
        <v>2000</v>
      </c>
    </row>
    <row r="23" spans="2:7" x14ac:dyDescent="0.25">
      <c r="B23" s="169" t="s">
        <v>412</v>
      </c>
      <c r="C23" s="166">
        <v>500</v>
      </c>
      <c r="D23" s="164">
        <f t="shared" ref="D23:D33" si="4">C23*0.2</f>
        <v>100</v>
      </c>
      <c r="E23" s="164">
        <f t="shared" ref="E23:E33" si="5">C23+D23</f>
        <v>600</v>
      </c>
      <c r="F23" s="172">
        <v>1000</v>
      </c>
      <c r="G23" s="174">
        <f t="shared" ref="G23:G33" si="6">F23+C23</f>
        <v>1500</v>
      </c>
    </row>
    <row r="24" spans="2:7" x14ac:dyDescent="0.25">
      <c r="B24" s="169" t="s">
        <v>413</v>
      </c>
      <c r="C24" s="166">
        <v>200</v>
      </c>
      <c r="D24" s="164">
        <f t="shared" si="4"/>
        <v>40</v>
      </c>
      <c r="E24" s="164">
        <f t="shared" si="5"/>
        <v>240</v>
      </c>
      <c r="F24" s="172">
        <v>1000</v>
      </c>
      <c r="G24" s="174">
        <f t="shared" si="6"/>
        <v>1200</v>
      </c>
    </row>
    <row r="25" spans="2:7" x14ac:dyDescent="0.25">
      <c r="B25" s="169" t="s">
        <v>414</v>
      </c>
      <c r="C25" s="166">
        <v>100</v>
      </c>
      <c r="D25" s="164">
        <f t="shared" si="4"/>
        <v>20</v>
      </c>
      <c r="E25" s="164">
        <f t="shared" si="5"/>
        <v>120</v>
      </c>
      <c r="F25" s="172">
        <v>1000</v>
      </c>
      <c r="G25" s="174">
        <f t="shared" si="6"/>
        <v>1100</v>
      </c>
    </row>
    <row r="26" spans="2:7" x14ac:dyDescent="0.25">
      <c r="B26" s="169" t="s">
        <v>415</v>
      </c>
      <c r="C26" s="166">
        <v>50</v>
      </c>
      <c r="D26" s="164">
        <f t="shared" si="4"/>
        <v>10</v>
      </c>
      <c r="E26" s="164">
        <f t="shared" si="5"/>
        <v>60</v>
      </c>
      <c r="F26" s="172">
        <v>1000</v>
      </c>
      <c r="G26" s="174">
        <f t="shared" si="6"/>
        <v>1050</v>
      </c>
    </row>
    <row r="27" spans="2:7" x14ac:dyDescent="0.25">
      <c r="B27" s="169" t="s">
        <v>416</v>
      </c>
      <c r="C27" s="166">
        <v>600</v>
      </c>
      <c r="D27" s="164">
        <f t="shared" si="4"/>
        <v>120</v>
      </c>
      <c r="E27" s="164">
        <f t="shared" si="5"/>
        <v>720</v>
      </c>
      <c r="F27" s="172">
        <v>1000</v>
      </c>
      <c r="G27" s="174">
        <f t="shared" si="6"/>
        <v>1600</v>
      </c>
    </row>
    <row r="28" spans="2:7" x14ac:dyDescent="0.25">
      <c r="B28" s="169" t="s">
        <v>417</v>
      </c>
      <c r="C28" s="166">
        <v>20</v>
      </c>
      <c r="D28" s="164">
        <f t="shared" si="4"/>
        <v>4</v>
      </c>
      <c r="E28" s="164">
        <f t="shared" si="5"/>
        <v>24</v>
      </c>
      <c r="F28" s="172">
        <v>1000</v>
      </c>
      <c r="G28" s="174">
        <f t="shared" si="6"/>
        <v>1020</v>
      </c>
    </row>
    <row r="29" spans="2:7" x14ac:dyDescent="0.25">
      <c r="B29" s="169" t="s">
        <v>418</v>
      </c>
      <c r="C29" s="166">
        <v>10</v>
      </c>
      <c r="D29" s="164">
        <f t="shared" si="4"/>
        <v>2</v>
      </c>
      <c r="E29" s="164">
        <f t="shared" si="5"/>
        <v>12</v>
      </c>
      <c r="F29" s="172">
        <v>1000</v>
      </c>
      <c r="G29" s="174">
        <f t="shared" si="6"/>
        <v>1010</v>
      </c>
    </row>
    <row r="30" spans="2:7" x14ac:dyDescent="0.25">
      <c r="B30" s="169" t="s">
        <v>419</v>
      </c>
      <c r="C30" s="166">
        <v>30</v>
      </c>
      <c r="D30" s="164">
        <f t="shared" si="4"/>
        <v>6</v>
      </c>
      <c r="E30" s="164">
        <f t="shared" si="5"/>
        <v>36</v>
      </c>
      <c r="F30" s="172">
        <v>1000</v>
      </c>
      <c r="G30" s="174">
        <f t="shared" si="6"/>
        <v>1030</v>
      </c>
    </row>
    <row r="31" spans="2:7" x14ac:dyDescent="0.25">
      <c r="B31" s="169" t="s">
        <v>420</v>
      </c>
      <c r="C31" s="166">
        <v>40</v>
      </c>
      <c r="D31" s="164">
        <f t="shared" si="4"/>
        <v>8</v>
      </c>
      <c r="E31" s="164">
        <f t="shared" si="5"/>
        <v>48</v>
      </c>
      <c r="F31" s="172">
        <v>1000</v>
      </c>
      <c r="G31" s="174">
        <f t="shared" si="6"/>
        <v>1040</v>
      </c>
    </row>
    <row r="32" spans="2:7" x14ac:dyDescent="0.25">
      <c r="B32" s="169" t="s">
        <v>421</v>
      </c>
      <c r="C32" s="166">
        <v>50</v>
      </c>
      <c r="D32" s="164">
        <f t="shared" si="4"/>
        <v>10</v>
      </c>
      <c r="E32" s="164">
        <f t="shared" si="5"/>
        <v>60</v>
      </c>
      <c r="F32" s="172">
        <v>1000</v>
      </c>
      <c r="G32" s="174">
        <f t="shared" si="6"/>
        <v>1050</v>
      </c>
    </row>
    <row r="33" spans="2:7" ht="13.8" thickBot="1" x14ac:dyDescent="0.3">
      <c r="B33" s="170" t="s">
        <v>422</v>
      </c>
      <c r="C33" s="167">
        <v>30</v>
      </c>
      <c r="D33" s="164">
        <f t="shared" si="4"/>
        <v>6</v>
      </c>
      <c r="E33" s="164">
        <f t="shared" si="5"/>
        <v>36</v>
      </c>
      <c r="F33" s="172">
        <v>1000</v>
      </c>
      <c r="G33" s="175">
        <f t="shared" si="6"/>
        <v>1030</v>
      </c>
    </row>
    <row r="34" spans="2:7" ht="13.8" thickBot="1" x14ac:dyDescent="0.3">
      <c r="B34" s="588" t="s">
        <v>21</v>
      </c>
      <c r="C34" s="589">
        <f>SUM(C22:C33)</f>
        <v>2630</v>
      </c>
      <c r="D34" s="589">
        <f t="shared" ref="D34:F34" si="7">SUM(D22:D33)</f>
        <v>526</v>
      </c>
      <c r="E34" s="589">
        <f t="shared" si="7"/>
        <v>3156</v>
      </c>
      <c r="F34" s="589">
        <f t="shared" si="7"/>
        <v>12000</v>
      </c>
      <c r="G34" s="590">
        <f>SUM(G22:G33)</f>
        <v>14630</v>
      </c>
    </row>
    <row r="35" spans="2:7" ht="13.8" thickBot="1" x14ac:dyDescent="0.3"/>
    <row r="36" spans="2:7" ht="13.8" thickBot="1" x14ac:dyDescent="0.3">
      <c r="B36" s="474" t="s">
        <v>404</v>
      </c>
      <c r="C36" s="475"/>
      <c r="D36" s="475"/>
      <c r="E36" s="475"/>
      <c r="F36" s="475"/>
      <c r="G36" s="476"/>
    </row>
    <row r="37" spans="2:7" ht="13.8" thickBot="1" x14ac:dyDescent="0.3">
      <c r="B37" s="471" t="s">
        <v>399</v>
      </c>
      <c r="C37" s="555" t="s">
        <v>398</v>
      </c>
      <c r="D37" s="555" t="s">
        <v>396</v>
      </c>
      <c r="E37" s="555" t="s">
        <v>397</v>
      </c>
      <c r="F37" s="555" t="s">
        <v>400</v>
      </c>
      <c r="G37" s="473" t="s">
        <v>401</v>
      </c>
    </row>
    <row r="38" spans="2:7" ht="13.8" thickBot="1" x14ac:dyDescent="0.3">
      <c r="B38" s="333"/>
      <c r="C38" s="334"/>
      <c r="D38" s="334"/>
      <c r="E38" s="334"/>
      <c r="F38" s="334"/>
      <c r="G38" s="335"/>
    </row>
    <row r="39" spans="2:7" x14ac:dyDescent="0.25">
      <c r="B39" s="168" t="s">
        <v>409</v>
      </c>
      <c r="C39" s="165">
        <v>1000</v>
      </c>
      <c r="D39" s="164">
        <f>C39*0.2</f>
        <v>200</v>
      </c>
      <c r="E39" s="164">
        <f>C39+D39</f>
        <v>1200</v>
      </c>
      <c r="F39" s="172">
        <v>1000</v>
      </c>
      <c r="G39" s="173">
        <f>F39+C39</f>
        <v>2000</v>
      </c>
    </row>
    <row r="40" spans="2:7" x14ac:dyDescent="0.25">
      <c r="B40" s="169" t="s">
        <v>412</v>
      </c>
      <c r="C40" s="166">
        <v>500</v>
      </c>
      <c r="D40" s="164">
        <f t="shared" ref="D40:D50" si="8">C40*0.2</f>
        <v>100</v>
      </c>
      <c r="E40" s="164">
        <f t="shared" ref="E40:E50" si="9">C40+D40</f>
        <v>600</v>
      </c>
      <c r="F40" s="172">
        <v>1000</v>
      </c>
      <c r="G40" s="174">
        <f t="shared" ref="G40:G50" si="10">F40+C40</f>
        <v>1500</v>
      </c>
    </row>
    <row r="41" spans="2:7" x14ac:dyDescent="0.25">
      <c r="B41" s="169" t="s">
        <v>413</v>
      </c>
      <c r="C41" s="166">
        <v>200</v>
      </c>
      <c r="D41" s="164">
        <f t="shared" si="8"/>
        <v>40</v>
      </c>
      <c r="E41" s="164">
        <f t="shared" si="9"/>
        <v>240</v>
      </c>
      <c r="F41" s="172">
        <v>1000</v>
      </c>
      <c r="G41" s="174">
        <f t="shared" si="10"/>
        <v>1200</v>
      </c>
    </row>
    <row r="42" spans="2:7" x14ac:dyDescent="0.25">
      <c r="B42" s="169" t="s">
        <v>414</v>
      </c>
      <c r="C42" s="166">
        <v>100</v>
      </c>
      <c r="D42" s="164">
        <f t="shared" si="8"/>
        <v>20</v>
      </c>
      <c r="E42" s="164">
        <f t="shared" si="9"/>
        <v>120</v>
      </c>
      <c r="F42" s="172">
        <v>1000</v>
      </c>
      <c r="G42" s="174">
        <f t="shared" si="10"/>
        <v>1100</v>
      </c>
    </row>
    <row r="43" spans="2:7" x14ac:dyDescent="0.25">
      <c r="B43" s="169" t="s">
        <v>415</v>
      </c>
      <c r="C43" s="166">
        <v>50</v>
      </c>
      <c r="D43" s="164">
        <f t="shared" si="8"/>
        <v>10</v>
      </c>
      <c r="E43" s="164">
        <f t="shared" si="9"/>
        <v>60</v>
      </c>
      <c r="F43" s="172">
        <v>1000</v>
      </c>
      <c r="G43" s="174">
        <f t="shared" si="10"/>
        <v>1050</v>
      </c>
    </row>
    <row r="44" spans="2:7" x14ac:dyDescent="0.25">
      <c r="B44" s="169" t="s">
        <v>416</v>
      </c>
      <c r="C44" s="166">
        <v>600</v>
      </c>
      <c r="D44" s="164">
        <f t="shared" si="8"/>
        <v>120</v>
      </c>
      <c r="E44" s="164">
        <f t="shared" si="9"/>
        <v>720</v>
      </c>
      <c r="F44" s="172">
        <v>1000</v>
      </c>
      <c r="G44" s="174">
        <f t="shared" si="10"/>
        <v>1600</v>
      </c>
    </row>
    <row r="45" spans="2:7" x14ac:dyDescent="0.25">
      <c r="B45" s="169" t="s">
        <v>417</v>
      </c>
      <c r="C45" s="166">
        <v>20</v>
      </c>
      <c r="D45" s="164">
        <f t="shared" si="8"/>
        <v>4</v>
      </c>
      <c r="E45" s="164">
        <f t="shared" si="9"/>
        <v>24</v>
      </c>
      <c r="F45" s="172">
        <v>1000</v>
      </c>
      <c r="G45" s="174">
        <f t="shared" si="10"/>
        <v>1020</v>
      </c>
    </row>
    <row r="46" spans="2:7" x14ac:dyDescent="0.25">
      <c r="B46" s="169" t="s">
        <v>418</v>
      </c>
      <c r="C46" s="166">
        <v>10</v>
      </c>
      <c r="D46" s="164">
        <f t="shared" si="8"/>
        <v>2</v>
      </c>
      <c r="E46" s="164">
        <f t="shared" si="9"/>
        <v>12</v>
      </c>
      <c r="F46" s="172">
        <v>1000</v>
      </c>
      <c r="G46" s="174">
        <f t="shared" si="10"/>
        <v>1010</v>
      </c>
    </row>
    <row r="47" spans="2:7" x14ac:dyDescent="0.25">
      <c r="B47" s="169" t="s">
        <v>419</v>
      </c>
      <c r="C47" s="166">
        <v>30</v>
      </c>
      <c r="D47" s="164">
        <f t="shared" si="8"/>
        <v>6</v>
      </c>
      <c r="E47" s="164">
        <f t="shared" si="9"/>
        <v>36</v>
      </c>
      <c r="F47" s="172">
        <v>1000</v>
      </c>
      <c r="G47" s="174">
        <f t="shared" si="10"/>
        <v>1030</v>
      </c>
    </row>
    <row r="48" spans="2:7" x14ac:dyDescent="0.25">
      <c r="B48" s="169" t="s">
        <v>420</v>
      </c>
      <c r="C48" s="166">
        <v>40</v>
      </c>
      <c r="D48" s="164">
        <f t="shared" si="8"/>
        <v>8</v>
      </c>
      <c r="E48" s="164">
        <f t="shared" si="9"/>
        <v>48</v>
      </c>
      <c r="F48" s="172">
        <v>1000</v>
      </c>
      <c r="G48" s="174">
        <f t="shared" si="10"/>
        <v>1040</v>
      </c>
    </row>
    <row r="49" spans="2:7" x14ac:dyDescent="0.25">
      <c r="B49" s="169" t="s">
        <v>421</v>
      </c>
      <c r="C49" s="166">
        <v>50</v>
      </c>
      <c r="D49" s="164">
        <f t="shared" si="8"/>
        <v>10</v>
      </c>
      <c r="E49" s="164">
        <f t="shared" si="9"/>
        <v>60</v>
      </c>
      <c r="F49" s="172">
        <v>1000</v>
      </c>
      <c r="G49" s="174">
        <f t="shared" si="10"/>
        <v>1050</v>
      </c>
    </row>
    <row r="50" spans="2:7" ht="13.8" thickBot="1" x14ac:dyDescent="0.3">
      <c r="B50" s="170" t="s">
        <v>422</v>
      </c>
      <c r="C50" s="167">
        <v>30</v>
      </c>
      <c r="D50" s="164">
        <f t="shared" si="8"/>
        <v>6</v>
      </c>
      <c r="E50" s="164">
        <f t="shared" si="9"/>
        <v>36</v>
      </c>
      <c r="F50" s="172">
        <v>1000</v>
      </c>
      <c r="G50" s="175">
        <f t="shared" si="10"/>
        <v>1030</v>
      </c>
    </row>
    <row r="51" spans="2:7" ht="13.8" thickBot="1" x14ac:dyDescent="0.3">
      <c r="B51" s="588" t="s">
        <v>21</v>
      </c>
      <c r="C51" s="589">
        <f>SUM(C39:C50)</f>
        <v>2630</v>
      </c>
      <c r="D51" s="589">
        <f t="shared" ref="D51:F51" si="11">SUM(D39:D50)</f>
        <v>526</v>
      </c>
      <c r="E51" s="589">
        <f t="shared" si="11"/>
        <v>3156</v>
      </c>
      <c r="F51" s="589">
        <f t="shared" si="11"/>
        <v>12000</v>
      </c>
      <c r="G51" s="590">
        <f>SUM(G39:G50)</f>
        <v>14630</v>
      </c>
    </row>
    <row r="52" spans="2:7" x14ac:dyDescent="0.25">
      <c r="B52" s="176"/>
      <c r="C52" s="177"/>
      <c r="D52" s="177"/>
      <c r="E52" s="177"/>
      <c r="F52" s="177"/>
      <c r="G52" s="178"/>
    </row>
    <row r="53" spans="2:7" ht="13.8" thickBot="1" x14ac:dyDescent="0.3">
      <c r="B53" s="176"/>
      <c r="C53" s="177"/>
      <c r="D53" s="177"/>
      <c r="E53" s="177"/>
      <c r="F53" s="177"/>
      <c r="G53" s="178"/>
    </row>
    <row r="54" spans="2:7" ht="13.8" thickBot="1" x14ac:dyDescent="0.3">
      <c r="B54" s="474" t="s">
        <v>405</v>
      </c>
      <c r="C54" s="475"/>
      <c r="D54" s="475"/>
      <c r="E54" s="475"/>
      <c r="F54" s="475"/>
      <c r="G54" s="476"/>
    </row>
    <row r="55" spans="2:7" ht="13.8" thickBot="1" x14ac:dyDescent="0.3">
      <c r="B55" s="471" t="s">
        <v>399</v>
      </c>
      <c r="C55" s="555" t="s">
        <v>398</v>
      </c>
      <c r="D55" s="555" t="s">
        <v>396</v>
      </c>
      <c r="E55" s="555" t="s">
        <v>397</v>
      </c>
      <c r="F55" s="555" t="s">
        <v>400</v>
      </c>
      <c r="G55" s="473" t="s">
        <v>401</v>
      </c>
    </row>
    <row r="56" spans="2:7" ht="13.8" thickBot="1" x14ac:dyDescent="0.3">
      <c r="B56" s="333"/>
      <c r="C56" s="334"/>
      <c r="D56" s="334"/>
      <c r="E56" s="334"/>
      <c r="F56" s="334"/>
      <c r="G56" s="335"/>
    </row>
    <row r="57" spans="2:7" x14ac:dyDescent="0.25">
      <c r="B57" s="168" t="s">
        <v>409</v>
      </c>
      <c r="C57" s="165">
        <v>1000</v>
      </c>
      <c r="D57" s="164">
        <f>C57*0.2</f>
        <v>200</v>
      </c>
      <c r="E57" s="164">
        <f>C57+D57</f>
        <v>1200</v>
      </c>
      <c r="F57" s="172">
        <v>1000</v>
      </c>
      <c r="G57" s="173">
        <f>F57+C57</f>
        <v>2000</v>
      </c>
    </row>
    <row r="58" spans="2:7" x14ac:dyDescent="0.25">
      <c r="B58" s="169" t="s">
        <v>412</v>
      </c>
      <c r="C58" s="166">
        <v>500</v>
      </c>
      <c r="D58" s="164">
        <f t="shared" ref="D58:D68" si="12">C58*0.2</f>
        <v>100</v>
      </c>
      <c r="E58" s="164">
        <f t="shared" ref="E58:E68" si="13">C58+D58</f>
        <v>600</v>
      </c>
      <c r="F58" s="172">
        <v>1000</v>
      </c>
      <c r="G58" s="174">
        <f t="shared" ref="G58:G68" si="14">F58+C58</f>
        <v>1500</v>
      </c>
    </row>
    <row r="59" spans="2:7" x14ac:dyDescent="0.25">
      <c r="B59" s="169" t="s">
        <v>413</v>
      </c>
      <c r="C59" s="166">
        <v>200</v>
      </c>
      <c r="D59" s="164">
        <f t="shared" si="12"/>
        <v>40</v>
      </c>
      <c r="E59" s="164">
        <f t="shared" si="13"/>
        <v>240</v>
      </c>
      <c r="F59" s="172">
        <v>1000</v>
      </c>
      <c r="G59" s="174">
        <f t="shared" si="14"/>
        <v>1200</v>
      </c>
    </row>
    <row r="60" spans="2:7" x14ac:dyDescent="0.25">
      <c r="B60" s="169" t="s">
        <v>414</v>
      </c>
      <c r="C60" s="166">
        <v>100</v>
      </c>
      <c r="D60" s="164">
        <f t="shared" si="12"/>
        <v>20</v>
      </c>
      <c r="E60" s="164">
        <f t="shared" si="13"/>
        <v>120</v>
      </c>
      <c r="F60" s="172">
        <v>1000</v>
      </c>
      <c r="G60" s="174">
        <f t="shared" si="14"/>
        <v>1100</v>
      </c>
    </row>
    <row r="61" spans="2:7" x14ac:dyDescent="0.25">
      <c r="B61" s="169" t="s">
        <v>415</v>
      </c>
      <c r="C61" s="166">
        <v>50</v>
      </c>
      <c r="D61" s="164">
        <f t="shared" si="12"/>
        <v>10</v>
      </c>
      <c r="E61" s="164">
        <f t="shared" si="13"/>
        <v>60</v>
      </c>
      <c r="F61" s="172">
        <v>1000</v>
      </c>
      <c r="G61" s="174">
        <f t="shared" si="14"/>
        <v>1050</v>
      </c>
    </row>
    <row r="62" spans="2:7" x14ac:dyDescent="0.25">
      <c r="B62" s="169" t="s">
        <v>416</v>
      </c>
      <c r="C62" s="166">
        <v>600</v>
      </c>
      <c r="D62" s="164">
        <f t="shared" si="12"/>
        <v>120</v>
      </c>
      <c r="E62" s="164">
        <f t="shared" si="13"/>
        <v>720</v>
      </c>
      <c r="F62" s="172">
        <v>1000</v>
      </c>
      <c r="G62" s="174">
        <f t="shared" si="14"/>
        <v>1600</v>
      </c>
    </row>
    <row r="63" spans="2:7" x14ac:dyDescent="0.25">
      <c r="B63" s="169" t="s">
        <v>417</v>
      </c>
      <c r="C63" s="166">
        <v>20</v>
      </c>
      <c r="D63" s="164">
        <f t="shared" si="12"/>
        <v>4</v>
      </c>
      <c r="E63" s="164">
        <f t="shared" si="13"/>
        <v>24</v>
      </c>
      <c r="F63" s="172">
        <v>1000</v>
      </c>
      <c r="G63" s="174">
        <f t="shared" si="14"/>
        <v>1020</v>
      </c>
    </row>
    <row r="64" spans="2:7" x14ac:dyDescent="0.25">
      <c r="B64" s="169" t="s">
        <v>418</v>
      </c>
      <c r="C64" s="166">
        <v>10</v>
      </c>
      <c r="D64" s="164">
        <f t="shared" si="12"/>
        <v>2</v>
      </c>
      <c r="E64" s="164">
        <f t="shared" si="13"/>
        <v>12</v>
      </c>
      <c r="F64" s="172">
        <v>1000</v>
      </c>
      <c r="G64" s="174">
        <f t="shared" si="14"/>
        <v>1010</v>
      </c>
    </row>
    <row r="65" spans="2:7" x14ac:dyDescent="0.25">
      <c r="B65" s="169" t="s">
        <v>419</v>
      </c>
      <c r="C65" s="166">
        <v>30</v>
      </c>
      <c r="D65" s="164">
        <f t="shared" si="12"/>
        <v>6</v>
      </c>
      <c r="E65" s="164">
        <f t="shared" si="13"/>
        <v>36</v>
      </c>
      <c r="F65" s="172">
        <v>1000</v>
      </c>
      <c r="G65" s="174">
        <f t="shared" si="14"/>
        <v>1030</v>
      </c>
    </row>
    <row r="66" spans="2:7" x14ac:dyDescent="0.25">
      <c r="B66" s="169" t="s">
        <v>420</v>
      </c>
      <c r="C66" s="166">
        <v>40</v>
      </c>
      <c r="D66" s="164">
        <f t="shared" si="12"/>
        <v>8</v>
      </c>
      <c r="E66" s="164">
        <f t="shared" si="13"/>
        <v>48</v>
      </c>
      <c r="F66" s="172">
        <v>1000</v>
      </c>
      <c r="G66" s="174">
        <f t="shared" si="14"/>
        <v>1040</v>
      </c>
    </row>
    <row r="67" spans="2:7" x14ac:dyDescent="0.25">
      <c r="B67" s="169" t="s">
        <v>421</v>
      </c>
      <c r="C67" s="166">
        <v>50</v>
      </c>
      <c r="D67" s="164">
        <f t="shared" si="12"/>
        <v>10</v>
      </c>
      <c r="E67" s="164">
        <f t="shared" si="13"/>
        <v>60</v>
      </c>
      <c r="F67" s="172">
        <v>1000</v>
      </c>
      <c r="G67" s="174">
        <f t="shared" si="14"/>
        <v>1050</v>
      </c>
    </row>
    <row r="68" spans="2:7" ht="13.8" thickBot="1" x14ac:dyDescent="0.3">
      <c r="B68" s="170" t="s">
        <v>422</v>
      </c>
      <c r="C68" s="167">
        <v>30</v>
      </c>
      <c r="D68" s="164">
        <f t="shared" si="12"/>
        <v>6</v>
      </c>
      <c r="E68" s="164">
        <f t="shared" si="13"/>
        <v>36</v>
      </c>
      <c r="F68" s="172">
        <v>1000</v>
      </c>
      <c r="G68" s="175">
        <f t="shared" si="14"/>
        <v>1030</v>
      </c>
    </row>
    <row r="69" spans="2:7" ht="13.8" thickBot="1" x14ac:dyDescent="0.3">
      <c r="B69" s="588" t="s">
        <v>21</v>
      </c>
      <c r="C69" s="589">
        <f>SUM(C57:C68)</f>
        <v>2630</v>
      </c>
      <c r="D69" s="589">
        <f t="shared" ref="D69" si="15">SUM(D57:D68)</f>
        <v>526</v>
      </c>
      <c r="E69" s="589">
        <f t="shared" ref="E69" si="16">SUM(E57:E68)</f>
        <v>3156</v>
      </c>
      <c r="F69" s="589">
        <f t="shared" ref="F69" si="17">SUM(F57:F68)</f>
        <v>12000</v>
      </c>
      <c r="G69" s="590">
        <f>SUM(G57:G68)</f>
        <v>14630</v>
      </c>
    </row>
    <row r="70" spans="2:7" x14ac:dyDescent="0.25">
      <c r="B70" s="176"/>
      <c r="C70" s="177"/>
      <c r="D70" s="177"/>
      <c r="E70" s="177"/>
      <c r="F70" s="177"/>
      <c r="G70" s="178"/>
    </row>
    <row r="71" spans="2:7" ht="13.8" thickBot="1" x14ac:dyDescent="0.3">
      <c r="B71" s="176"/>
      <c r="C71" s="177"/>
      <c r="D71" s="177"/>
      <c r="E71" s="177"/>
      <c r="F71" s="177"/>
      <c r="G71" s="178"/>
    </row>
    <row r="72" spans="2:7" ht="13.8" thickBot="1" x14ac:dyDescent="0.3">
      <c r="B72" s="474" t="s">
        <v>406</v>
      </c>
      <c r="C72" s="475"/>
      <c r="D72" s="475"/>
      <c r="E72" s="475"/>
      <c r="F72" s="475"/>
      <c r="G72" s="476"/>
    </row>
    <row r="73" spans="2:7" ht="13.8" thickBot="1" x14ac:dyDescent="0.3">
      <c r="B73" s="471" t="s">
        <v>399</v>
      </c>
      <c r="C73" s="555" t="s">
        <v>398</v>
      </c>
      <c r="D73" s="555" t="s">
        <v>396</v>
      </c>
      <c r="E73" s="555" t="s">
        <v>397</v>
      </c>
      <c r="F73" s="555" t="s">
        <v>400</v>
      </c>
      <c r="G73" s="473" t="s">
        <v>401</v>
      </c>
    </row>
    <row r="74" spans="2:7" ht="13.8" thickBot="1" x14ac:dyDescent="0.3">
      <c r="B74" s="333"/>
      <c r="C74" s="334"/>
      <c r="D74" s="334"/>
      <c r="E74" s="334"/>
      <c r="F74" s="334"/>
      <c r="G74" s="335"/>
    </row>
    <row r="75" spans="2:7" x14ac:dyDescent="0.25">
      <c r="B75" s="168" t="s">
        <v>409</v>
      </c>
      <c r="C75" s="165">
        <v>1000</v>
      </c>
      <c r="D75" s="164">
        <f>C75*0.2</f>
        <v>200</v>
      </c>
      <c r="E75" s="164">
        <f>C75+D75</f>
        <v>1200</v>
      </c>
      <c r="F75" s="172">
        <v>1000</v>
      </c>
      <c r="G75" s="173">
        <f>F75+C75</f>
        <v>2000</v>
      </c>
    </row>
    <row r="76" spans="2:7" x14ac:dyDescent="0.25">
      <c r="B76" s="169" t="s">
        <v>412</v>
      </c>
      <c r="C76" s="166">
        <v>500</v>
      </c>
      <c r="D76" s="164">
        <f t="shared" ref="D76:D86" si="18">C76*0.2</f>
        <v>100</v>
      </c>
      <c r="E76" s="164">
        <f t="shared" ref="E76:E86" si="19">C76+D76</f>
        <v>600</v>
      </c>
      <c r="F76" s="172">
        <v>1000</v>
      </c>
      <c r="G76" s="174">
        <f t="shared" ref="G76:G86" si="20">F76+C76</f>
        <v>1500</v>
      </c>
    </row>
    <row r="77" spans="2:7" x14ac:dyDescent="0.25">
      <c r="B77" s="169" t="s">
        <v>413</v>
      </c>
      <c r="C77" s="166">
        <v>200</v>
      </c>
      <c r="D77" s="164">
        <f t="shared" si="18"/>
        <v>40</v>
      </c>
      <c r="E77" s="164">
        <f t="shared" si="19"/>
        <v>240</v>
      </c>
      <c r="F77" s="172">
        <v>1000</v>
      </c>
      <c r="G77" s="174">
        <f t="shared" si="20"/>
        <v>1200</v>
      </c>
    </row>
    <row r="78" spans="2:7" x14ac:dyDescent="0.25">
      <c r="B78" s="169" t="s">
        <v>414</v>
      </c>
      <c r="C78" s="166">
        <v>100</v>
      </c>
      <c r="D78" s="164">
        <f t="shared" si="18"/>
        <v>20</v>
      </c>
      <c r="E78" s="164">
        <f t="shared" si="19"/>
        <v>120</v>
      </c>
      <c r="F78" s="172">
        <v>1000</v>
      </c>
      <c r="G78" s="174">
        <f t="shared" si="20"/>
        <v>1100</v>
      </c>
    </row>
    <row r="79" spans="2:7" x14ac:dyDescent="0.25">
      <c r="B79" s="169" t="s">
        <v>415</v>
      </c>
      <c r="C79" s="166">
        <v>50</v>
      </c>
      <c r="D79" s="164">
        <f t="shared" si="18"/>
        <v>10</v>
      </c>
      <c r="E79" s="164">
        <f t="shared" si="19"/>
        <v>60</v>
      </c>
      <c r="F79" s="172">
        <v>1000</v>
      </c>
      <c r="G79" s="174">
        <f t="shared" si="20"/>
        <v>1050</v>
      </c>
    </row>
    <row r="80" spans="2:7" x14ac:dyDescent="0.25">
      <c r="B80" s="169" t="s">
        <v>416</v>
      </c>
      <c r="C80" s="166">
        <v>600</v>
      </c>
      <c r="D80" s="164">
        <f t="shared" si="18"/>
        <v>120</v>
      </c>
      <c r="E80" s="164">
        <f t="shared" si="19"/>
        <v>720</v>
      </c>
      <c r="F80" s="172">
        <v>1000</v>
      </c>
      <c r="G80" s="174">
        <f t="shared" si="20"/>
        <v>1600</v>
      </c>
    </row>
    <row r="81" spans="2:7" x14ac:dyDescent="0.25">
      <c r="B81" s="169" t="s">
        <v>417</v>
      </c>
      <c r="C81" s="166">
        <v>20</v>
      </c>
      <c r="D81" s="164">
        <f t="shared" si="18"/>
        <v>4</v>
      </c>
      <c r="E81" s="164">
        <f t="shared" si="19"/>
        <v>24</v>
      </c>
      <c r="F81" s="172">
        <v>1000</v>
      </c>
      <c r="G81" s="174">
        <f t="shared" si="20"/>
        <v>1020</v>
      </c>
    </row>
    <row r="82" spans="2:7" x14ac:dyDescent="0.25">
      <c r="B82" s="169" t="s">
        <v>418</v>
      </c>
      <c r="C82" s="166">
        <v>10</v>
      </c>
      <c r="D82" s="164">
        <f t="shared" si="18"/>
        <v>2</v>
      </c>
      <c r="E82" s="164">
        <f t="shared" si="19"/>
        <v>12</v>
      </c>
      <c r="F82" s="172">
        <v>1000</v>
      </c>
      <c r="G82" s="174">
        <f t="shared" si="20"/>
        <v>1010</v>
      </c>
    </row>
    <row r="83" spans="2:7" x14ac:dyDescent="0.25">
      <c r="B83" s="169" t="s">
        <v>419</v>
      </c>
      <c r="C83" s="166">
        <v>30</v>
      </c>
      <c r="D83" s="164">
        <f t="shared" si="18"/>
        <v>6</v>
      </c>
      <c r="E83" s="164">
        <f t="shared" si="19"/>
        <v>36</v>
      </c>
      <c r="F83" s="172">
        <v>1000</v>
      </c>
      <c r="G83" s="174">
        <f t="shared" si="20"/>
        <v>1030</v>
      </c>
    </row>
    <row r="84" spans="2:7" x14ac:dyDescent="0.25">
      <c r="B84" s="169" t="s">
        <v>420</v>
      </c>
      <c r="C84" s="166">
        <v>40</v>
      </c>
      <c r="D84" s="164">
        <f t="shared" si="18"/>
        <v>8</v>
      </c>
      <c r="E84" s="164">
        <f t="shared" si="19"/>
        <v>48</v>
      </c>
      <c r="F84" s="172">
        <v>1000</v>
      </c>
      <c r="G84" s="174">
        <f t="shared" si="20"/>
        <v>1040</v>
      </c>
    </row>
    <row r="85" spans="2:7" x14ac:dyDescent="0.25">
      <c r="B85" s="169" t="s">
        <v>421</v>
      </c>
      <c r="C85" s="166">
        <v>50</v>
      </c>
      <c r="D85" s="164">
        <f t="shared" si="18"/>
        <v>10</v>
      </c>
      <c r="E85" s="164">
        <f t="shared" si="19"/>
        <v>60</v>
      </c>
      <c r="F85" s="172">
        <v>1000</v>
      </c>
      <c r="G85" s="174">
        <f t="shared" si="20"/>
        <v>1050</v>
      </c>
    </row>
    <row r="86" spans="2:7" ht="13.8" thickBot="1" x14ac:dyDescent="0.3">
      <c r="B86" s="170" t="s">
        <v>422</v>
      </c>
      <c r="C86" s="167">
        <v>30</v>
      </c>
      <c r="D86" s="164">
        <f t="shared" si="18"/>
        <v>6</v>
      </c>
      <c r="E86" s="164">
        <f t="shared" si="19"/>
        <v>36</v>
      </c>
      <c r="F86" s="172">
        <v>1000</v>
      </c>
      <c r="G86" s="175">
        <f t="shared" si="20"/>
        <v>1030</v>
      </c>
    </row>
    <row r="87" spans="2:7" ht="13.8" thickBot="1" x14ac:dyDescent="0.3">
      <c r="B87" s="588" t="s">
        <v>21</v>
      </c>
      <c r="C87" s="589">
        <f>SUM(C75:C86)</f>
        <v>2630</v>
      </c>
      <c r="D87" s="589">
        <f t="shared" ref="D87" si="21">SUM(D75:D86)</f>
        <v>526</v>
      </c>
      <c r="E87" s="589">
        <f t="shared" ref="E87" si="22">SUM(E75:E86)</f>
        <v>3156</v>
      </c>
      <c r="F87" s="589">
        <f t="shared" ref="F87" si="23">SUM(F75:F86)</f>
        <v>12000</v>
      </c>
      <c r="G87" s="590">
        <f>SUM(G75:G86)</f>
        <v>14630</v>
      </c>
    </row>
    <row r="88" spans="2:7" ht="13.8" thickBot="1" x14ac:dyDescent="0.3"/>
    <row r="89" spans="2:7" ht="13.8" thickBot="1" x14ac:dyDescent="0.3">
      <c r="B89" s="474" t="s">
        <v>407</v>
      </c>
      <c r="C89" s="475"/>
      <c r="D89" s="475"/>
      <c r="E89" s="475"/>
      <c r="F89" s="475"/>
      <c r="G89" s="476"/>
    </row>
    <row r="90" spans="2:7" ht="13.8" thickBot="1" x14ac:dyDescent="0.3">
      <c r="B90" s="471" t="s">
        <v>399</v>
      </c>
      <c r="C90" s="555" t="s">
        <v>398</v>
      </c>
      <c r="D90" s="555" t="s">
        <v>396</v>
      </c>
      <c r="E90" s="555" t="s">
        <v>397</v>
      </c>
      <c r="F90" s="555" t="s">
        <v>400</v>
      </c>
      <c r="G90" s="473" t="s">
        <v>401</v>
      </c>
    </row>
    <row r="91" spans="2:7" ht="13.8" thickBot="1" x14ac:dyDescent="0.3">
      <c r="B91" s="333"/>
      <c r="C91" s="334"/>
      <c r="D91" s="334"/>
      <c r="E91" s="334"/>
      <c r="F91" s="334"/>
      <c r="G91" s="335"/>
    </row>
    <row r="92" spans="2:7" x14ac:dyDescent="0.25">
      <c r="B92" s="168" t="s">
        <v>409</v>
      </c>
      <c r="C92" s="165">
        <v>1000</v>
      </c>
      <c r="D92" s="164">
        <f>C92*0.2</f>
        <v>200</v>
      </c>
      <c r="E92" s="164">
        <f>C92+D92</f>
        <v>1200</v>
      </c>
      <c r="F92" s="172">
        <v>1000</v>
      </c>
      <c r="G92" s="173">
        <f>F92+C92</f>
        <v>2000</v>
      </c>
    </row>
    <row r="93" spans="2:7" x14ac:dyDescent="0.25">
      <c r="B93" s="169" t="s">
        <v>412</v>
      </c>
      <c r="C93" s="166">
        <v>500</v>
      </c>
      <c r="D93" s="164">
        <f t="shared" ref="D93:D103" si="24">C93*0.2</f>
        <v>100</v>
      </c>
      <c r="E93" s="164">
        <f t="shared" ref="E93:E103" si="25">C93+D93</f>
        <v>600</v>
      </c>
      <c r="F93" s="172">
        <v>1000</v>
      </c>
      <c r="G93" s="174">
        <f t="shared" ref="G93:G103" si="26">F93+C93</f>
        <v>1500</v>
      </c>
    </row>
    <row r="94" spans="2:7" x14ac:dyDescent="0.25">
      <c r="B94" s="169" t="s">
        <v>413</v>
      </c>
      <c r="C94" s="166">
        <v>200</v>
      </c>
      <c r="D94" s="164">
        <f t="shared" si="24"/>
        <v>40</v>
      </c>
      <c r="E94" s="164">
        <f t="shared" si="25"/>
        <v>240</v>
      </c>
      <c r="F94" s="172">
        <v>1000</v>
      </c>
      <c r="G94" s="174">
        <f t="shared" si="26"/>
        <v>1200</v>
      </c>
    </row>
    <row r="95" spans="2:7" x14ac:dyDescent="0.25">
      <c r="B95" s="169" t="s">
        <v>414</v>
      </c>
      <c r="C95" s="166">
        <v>100</v>
      </c>
      <c r="D95" s="164">
        <f t="shared" si="24"/>
        <v>20</v>
      </c>
      <c r="E95" s="164">
        <f t="shared" si="25"/>
        <v>120</v>
      </c>
      <c r="F95" s="172">
        <v>1000</v>
      </c>
      <c r="G95" s="174">
        <f t="shared" si="26"/>
        <v>1100</v>
      </c>
    </row>
    <row r="96" spans="2:7" x14ac:dyDescent="0.25">
      <c r="B96" s="169" t="s">
        <v>415</v>
      </c>
      <c r="C96" s="166">
        <v>50</v>
      </c>
      <c r="D96" s="164">
        <f t="shared" si="24"/>
        <v>10</v>
      </c>
      <c r="E96" s="164">
        <f t="shared" si="25"/>
        <v>60</v>
      </c>
      <c r="F96" s="172">
        <v>1000</v>
      </c>
      <c r="G96" s="174">
        <f t="shared" si="26"/>
        <v>1050</v>
      </c>
    </row>
    <row r="97" spans="2:7" x14ac:dyDescent="0.25">
      <c r="B97" s="169" t="s">
        <v>416</v>
      </c>
      <c r="C97" s="166">
        <v>600</v>
      </c>
      <c r="D97" s="164">
        <f t="shared" si="24"/>
        <v>120</v>
      </c>
      <c r="E97" s="164">
        <f t="shared" si="25"/>
        <v>720</v>
      </c>
      <c r="F97" s="172">
        <v>1000</v>
      </c>
      <c r="G97" s="174">
        <f t="shared" si="26"/>
        <v>1600</v>
      </c>
    </row>
    <row r="98" spans="2:7" x14ac:dyDescent="0.25">
      <c r="B98" s="169" t="s">
        <v>417</v>
      </c>
      <c r="C98" s="166">
        <v>20</v>
      </c>
      <c r="D98" s="164">
        <f t="shared" si="24"/>
        <v>4</v>
      </c>
      <c r="E98" s="164">
        <f t="shared" si="25"/>
        <v>24</v>
      </c>
      <c r="F98" s="172">
        <v>1000</v>
      </c>
      <c r="G98" s="174">
        <f t="shared" si="26"/>
        <v>1020</v>
      </c>
    </row>
    <row r="99" spans="2:7" x14ac:dyDescent="0.25">
      <c r="B99" s="169" t="s">
        <v>418</v>
      </c>
      <c r="C99" s="166">
        <v>10</v>
      </c>
      <c r="D99" s="164">
        <f t="shared" si="24"/>
        <v>2</v>
      </c>
      <c r="E99" s="164">
        <f t="shared" si="25"/>
        <v>12</v>
      </c>
      <c r="F99" s="172">
        <v>1000</v>
      </c>
      <c r="G99" s="174">
        <f t="shared" si="26"/>
        <v>1010</v>
      </c>
    </row>
    <row r="100" spans="2:7" x14ac:dyDescent="0.25">
      <c r="B100" s="169" t="s">
        <v>419</v>
      </c>
      <c r="C100" s="166">
        <v>30</v>
      </c>
      <c r="D100" s="164">
        <f t="shared" si="24"/>
        <v>6</v>
      </c>
      <c r="E100" s="164">
        <f t="shared" si="25"/>
        <v>36</v>
      </c>
      <c r="F100" s="172">
        <v>1000</v>
      </c>
      <c r="G100" s="174">
        <f t="shared" si="26"/>
        <v>1030</v>
      </c>
    </row>
    <row r="101" spans="2:7" x14ac:dyDescent="0.25">
      <c r="B101" s="169" t="s">
        <v>420</v>
      </c>
      <c r="C101" s="166">
        <v>40</v>
      </c>
      <c r="D101" s="164">
        <f t="shared" si="24"/>
        <v>8</v>
      </c>
      <c r="E101" s="164">
        <f t="shared" si="25"/>
        <v>48</v>
      </c>
      <c r="F101" s="172">
        <v>1000</v>
      </c>
      <c r="G101" s="174">
        <f t="shared" si="26"/>
        <v>1040</v>
      </c>
    </row>
    <row r="102" spans="2:7" x14ac:dyDescent="0.25">
      <c r="B102" s="169" t="s">
        <v>421</v>
      </c>
      <c r="C102" s="166">
        <v>50</v>
      </c>
      <c r="D102" s="164">
        <f t="shared" si="24"/>
        <v>10</v>
      </c>
      <c r="E102" s="164">
        <f t="shared" si="25"/>
        <v>60</v>
      </c>
      <c r="F102" s="172">
        <v>1000</v>
      </c>
      <c r="G102" s="174">
        <f t="shared" si="26"/>
        <v>1050</v>
      </c>
    </row>
    <row r="103" spans="2:7" ht="13.8" thickBot="1" x14ac:dyDescent="0.3">
      <c r="B103" s="170" t="s">
        <v>422</v>
      </c>
      <c r="C103" s="167">
        <v>30</v>
      </c>
      <c r="D103" s="164">
        <f t="shared" si="24"/>
        <v>6</v>
      </c>
      <c r="E103" s="164">
        <f t="shared" si="25"/>
        <v>36</v>
      </c>
      <c r="F103" s="172">
        <v>1000</v>
      </c>
      <c r="G103" s="175">
        <f t="shared" si="26"/>
        <v>1030</v>
      </c>
    </row>
    <row r="104" spans="2:7" ht="13.8" thickBot="1" x14ac:dyDescent="0.3">
      <c r="B104" s="588" t="s">
        <v>21</v>
      </c>
      <c r="C104" s="589">
        <f>SUM(C92:C103)</f>
        <v>2630</v>
      </c>
      <c r="D104" s="589">
        <f t="shared" ref="D104" si="27">SUM(D92:D103)</f>
        <v>526</v>
      </c>
      <c r="E104" s="589">
        <f t="shared" ref="E104" si="28">SUM(E92:E103)</f>
        <v>3156</v>
      </c>
      <c r="F104" s="589">
        <f t="shared" ref="F104" si="29">SUM(F92:F103)</f>
        <v>12000</v>
      </c>
      <c r="G104" s="590">
        <f>SUM(G92:G103)</f>
        <v>14630</v>
      </c>
    </row>
    <row r="107" spans="2:7" ht="13.8" thickBot="1" x14ac:dyDescent="0.3"/>
    <row r="108" spans="2:7" ht="13.8" thickBot="1" x14ac:dyDescent="0.3">
      <c r="B108" s="474" t="s">
        <v>424</v>
      </c>
      <c r="C108" s="475"/>
      <c r="D108" s="475"/>
      <c r="E108" s="475"/>
      <c r="F108" s="475"/>
      <c r="G108" s="476"/>
    </row>
    <row r="109" spans="2:7" ht="13.8" thickBot="1" x14ac:dyDescent="0.3">
      <c r="B109" s="471" t="s">
        <v>399</v>
      </c>
      <c r="C109" s="472" t="s">
        <v>398</v>
      </c>
      <c r="D109" s="472" t="s">
        <v>396</v>
      </c>
      <c r="E109" s="472" t="s">
        <v>397</v>
      </c>
      <c r="F109" s="472" t="s">
        <v>400</v>
      </c>
      <c r="G109" s="473" t="s">
        <v>401</v>
      </c>
    </row>
    <row r="110" spans="2:7" ht="13.8" thickBot="1" x14ac:dyDescent="0.3">
      <c r="B110" s="333"/>
      <c r="C110" s="334"/>
      <c r="D110" s="334"/>
      <c r="E110" s="334"/>
      <c r="F110" s="334"/>
      <c r="G110" s="335"/>
    </row>
    <row r="111" spans="2:7" x14ac:dyDescent="0.25">
      <c r="B111" s="168" t="s">
        <v>409</v>
      </c>
      <c r="C111" s="165">
        <f>C92+C75+C57+C39+C22+C5</f>
        <v>6000</v>
      </c>
      <c r="D111" s="164">
        <f>C111*0.2</f>
        <v>1200</v>
      </c>
      <c r="E111" s="164">
        <f>C111+D111</f>
        <v>7200</v>
      </c>
      <c r="F111" s="172">
        <v>1000</v>
      </c>
      <c r="G111" s="173">
        <f>F111+C111</f>
        <v>7000</v>
      </c>
    </row>
    <row r="112" spans="2:7" x14ac:dyDescent="0.25">
      <c r="B112" s="169" t="s">
        <v>412</v>
      </c>
      <c r="C112" s="165">
        <f t="shared" ref="C112:C122" si="30">C93+C76+C58+C40+C23+C6</f>
        <v>3000</v>
      </c>
      <c r="D112" s="164">
        <f t="shared" ref="D112:D122" si="31">C112*0.2</f>
        <v>600</v>
      </c>
      <c r="E112" s="164">
        <f t="shared" ref="E112:E122" si="32">C112+D112</f>
        <v>3600</v>
      </c>
      <c r="F112" s="172">
        <v>1000</v>
      </c>
      <c r="G112" s="174">
        <f t="shared" ref="G112:G122" si="33">F112+C112</f>
        <v>4000</v>
      </c>
    </row>
    <row r="113" spans="2:7" x14ac:dyDescent="0.25">
      <c r="B113" s="169" t="s">
        <v>413</v>
      </c>
      <c r="C113" s="165">
        <f t="shared" si="30"/>
        <v>1200</v>
      </c>
      <c r="D113" s="164">
        <f t="shared" si="31"/>
        <v>240</v>
      </c>
      <c r="E113" s="164">
        <f t="shared" si="32"/>
        <v>1440</v>
      </c>
      <c r="F113" s="172">
        <v>1000</v>
      </c>
      <c r="G113" s="174">
        <f t="shared" si="33"/>
        <v>2200</v>
      </c>
    </row>
    <row r="114" spans="2:7" x14ac:dyDescent="0.25">
      <c r="B114" s="169" t="s">
        <v>414</v>
      </c>
      <c r="C114" s="165">
        <f t="shared" si="30"/>
        <v>600</v>
      </c>
      <c r="D114" s="164">
        <f t="shared" si="31"/>
        <v>120</v>
      </c>
      <c r="E114" s="164">
        <f t="shared" si="32"/>
        <v>720</v>
      </c>
      <c r="F114" s="172">
        <v>1000</v>
      </c>
      <c r="G114" s="174">
        <f t="shared" si="33"/>
        <v>1600</v>
      </c>
    </row>
    <row r="115" spans="2:7" x14ac:dyDescent="0.25">
      <c r="B115" s="169" t="s">
        <v>415</v>
      </c>
      <c r="C115" s="165">
        <f t="shared" si="30"/>
        <v>300</v>
      </c>
      <c r="D115" s="164">
        <f t="shared" si="31"/>
        <v>60</v>
      </c>
      <c r="E115" s="164">
        <f t="shared" si="32"/>
        <v>360</v>
      </c>
      <c r="F115" s="172">
        <v>1000</v>
      </c>
      <c r="G115" s="174">
        <f t="shared" si="33"/>
        <v>1300</v>
      </c>
    </row>
    <row r="116" spans="2:7" x14ac:dyDescent="0.25">
      <c r="B116" s="169" t="s">
        <v>416</v>
      </c>
      <c r="C116" s="165">
        <f t="shared" si="30"/>
        <v>3600</v>
      </c>
      <c r="D116" s="164">
        <f t="shared" si="31"/>
        <v>720</v>
      </c>
      <c r="E116" s="164">
        <f t="shared" si="32"/>
        <v>4320</v>
      </c>
      <c r="F116" s="172">
        <v>1000</v>
      </c>
      <c r="G116" s="174">
        <f t="shared" si="33"/>
        <v>4600</v>
      </c>
    </row>
    <row r="117" spans="2:7" x14ac:dyDescent="0.25">
      <c r="B117" s="169" t="s">
        <v>417</v>
      </c>
      <c r="C117" s="165">
        <f t="shared" si="30"/>
        <v>120</v>
      </c>
      <c r="D117" s="164">
        <f t="shared" si="31"/>
        <v>24</v>
      </c>
      <c r="E117" s="164">
        <f t="shared" si="32"/>
        <v>144</v>
      </c>
      <c r="F117" s="172">
        <v>1000</v>
      </c>
      <c r="G117" s="174">
        <f t="shared" si="33"/>
        <v>1120</v>
      </c>
    </row>
    <row r="118" spans="2:7" x14ac:dyDescent="0.25">
      <c r="B118" s="169" t="s">
        <v>418</v>
      </c>
      <c r="C118" s="165">
        <f t="shared" si="30"/>
        <v>60</v>
      </c>
      <c r="D118" s="164">
        <f t="shared" si="31"/>
        <v>12</v>
      </c>
      <c r="E118" s="164">
        <f t="shared" si="32"/>
        <v>72</v>
      </c>
      <c r="F118" s="172">
        <v>1000</v>
      </c>
      <c r="G118" s="174">
        <f t="shared" si="33"/>
        <v>1060</v>
      </c>
    </row>
    <row r="119" spans="2:7" x14ac:dyDescent="0.25">
      <c r="B119" s="169" t="s">
        <v>419</v>
      </c>
      <c r="C119" s="165">
        <f t="shared" si="30"/>
        <v>180</v>
      </c>
      <c r="D119" s="164">
        <f t="shared" si="31"/>
        <v>36</v>
      </c>
      <c r="E119" s="164">
        <f t="shared" si="32"/>
        <v>216</v>
      </c>
      <c r="F119" s="172">
        <v>1000</v>
      </c>
      <c r="G119" s="174">
        <f t="shared" si="33"/>
        <v>1180</v>
      </c>
    </row>
    <row r="120" spans="2:7" x14ac:dyDescent="0.25">
      <c r="B120" s="169" t="s">
        <v>420</v>
      </c>
      <c r="C120" s="165">
        <f t="shared" si="30"/>
        <v>240</v>
      </c>
      <c r="D120" s="164">
        <f t="shared" si="31"/>
        <v>48</v>
      </c>
      <c r="E120" s="164">
        <f t="shared" si="32"/>
        <v>288</v>
      </c>
      <c r="F120" s="172">
        <v>1000</v>
      </c>
      <c r="G120" s="174">
        <f t="shared" si="33"/>
        <v>1240</v>
      </c>
    </row>
    <row r="121" spans="2:7" x14ac:dyDescent="0.25">
      <c r="B121" s="169" t="s">
        <v>421</v>
      </c>
      <c r="C121" s="165">
        <f t="shared" si="30"/>
        <v>300</v>
      </c>
      <c r="D121" s="164">
        <f t="shared" si="31"/>
        <v>60</v>
      </c>
      <c r="E121" s="164">
        <f t="shared" si="32"/>
        <v>360</v>
      </c>
      <c r="F121" s="172">
        <v>1000</v>
      </c>
      <c r="G121" s="174">
        <f t="shared" si="33"/>
        <v>1300</v>
      </c>
    </row>
    <row r="122" spans="2:7" ht="13.8" thickBot="1" x14ac:dyDescent="0.3">
      <c r="B122" s="170" t="s">
        <v>422</v>
      </c>
      <c r="C122" s="165">
        <f t="shared" si="30"/>
        <v>180</v>
      </c>
      <c r="D122" s="164">
        <f t="shared" si="31"/>
        <v>36</v>
      </c>
      <c r="E122" s="164">
        <f t="shared" si="32"/>
        <v>216</v>
      </c>
      <c r="F122" s="172">
        <v>1000</v>
      </c>
      <c r="G122" s="175">
        <f t="shared" si="33"/>
        <v>1180</v>
      </c>
    </row>
    <row r="123" spans="2:7" ht="13.8" thickBot="1" x14ac:dyDescent="0.3">
      <c r="B123" s="171" t="s">
        <v>21</v>
      </c>
      <c r="C123" s="179">
        <f>SUM(C111:C122)</f>
        <v>15780</v>
      </c>
      <c r="D123" s="179">
        <f t="shared" ref="D123" si="34">SUM(D111:D122)</f>
        <v>3156</v>
      </c>
      <c r="E123" s="179">
        <f t="shared" ref="E123" si="35">SUM(E111:E122)</f>
        <v>18936</v>
      </c>
      <c r="F123" s="179">
        <f t="shared" ref="F123" si="36">SUM(F111:F122)</f>
        <v>12000</v>
      </c>
      <c r="G123" s="180">
        <f>SUM(G111:G122)</f>
        <v>27780</v>
      </c>
    </row>
    <row r="125" spans="2:7" ht="13.8" thickBot="1" x14ac:dyDescent="0.3"/>
    <row r="126" spans="2:7" ht="13.8" thickBot="1" x14ac:dyDescent="0.3">
      <c r="B126" s="474" t="s">
        <v>432</v>
      </c>
      <c r="C126" s="475"/>
      <c r="D126" s="475"/>
      <c r="E126" s="475"/>
      <c r="F126" s="475"/>
      <c r="G126" s="476"/>
    </row>
    <row r="127" spans="2:7" ht="13.8" thickBot="1" x14ac:dyDescent="0.3">
      <c r="B127" s="471" t="s">
        <v>399</v>
      </c>
      <c r="C127" s="555" t="s">
        <v>398</v>
      </c>
      <c r="D127" s="555" t="s">
        <v>396</v>
      </c>
      <c r="E127" s="555" t="s">
        <v>397</v>
      </c>
      <c r="F127" s="555" t="s">
        <v>400</v>
      </c>
      <c r="G127" s="473" t="s">
        <v>401</v>
      </c>
    </row>
    <row r="128" spans="2:7" ht="13.8" thickBot="1" x14ac:dyDescent="0.3">
      <c r="B128" s="333"/>
      <c r="C128" s="334"/>
      <c r="D128" s="334"/>
      <c r="E128" s="334"/>
      <c r="F128" s="334"/>
      <c r="G128" s="335"/>
    </row>
    <row r="129" spans="2:7" x14ac:dyDescent="0.25">
      <c r="B129" s="168" t="s">
        <v>409</v>
      </c>
      <c r="C129" s="165">
        <v>1000</v>
      </c>
      <c r="D129" s="164">
        <f>C129*0.2</f>
        <v>200</v>
      </c>
      <c r="E129" s="164">
        <f>C129+D129</f>
        <v>1200</v>
      </c>
      <c r="F129" s="172">
        <v>1000</v>
      </c>
      <c r="G129" s="173">
        <f>F129+C129</f>
        <v>2000</v>
      </c>
    </row>
    <row r="130" spans="2:7" x14ac:dyDescent="0.25">
      <c r="B130" s="169" t="s">
        <v>412</v>
      </c>
      <c r="C130" s="166">
        <v>500</v>
      </c>
      <c r="D130" s="164">
        <f t="shared" ref="D130:D140" si="37">C130*0.2</f>
        <v>100</v>
      </c>
      <c r="E130" s="164">
        <f t="shared" ref="E130:E140" si="38">C130+D130</f>
        <v>600</v>
      </c>
      <c r="F130" s="172">
        <v>1000</v>
      </c>
      <c r="G130" s="174">
        <f t="shared" ref="G130:G140" si="39">F130+C130</f>
        <v>1500</v>
      </c>
    </row>
    <row r="131" spans="2:7" x14ac:dyDescent="0.25">
      <c r="B131" s="169" t="s">
        <v>413</v>
      </c>
      <c r="C131" s="166">
        <v>200</v>
      </c>
      <c r="D131" s="164">
        <f t="shared" si="37"/>
        <v>40</v>
      </c>
      <c r="E131" s="164">
        <f t="shared" si="38"/>
        <v>240</v>
      </c>
      <c r="F131" s="172">
        <v>1000</v>
      </c>
      <c r="G131" s="174">
        <f t="shared" si="39"/>
        <v>1200</v>
      </c>
    </row>
    <row r="132" spans="2:7" x14ac:dyDescent="0.25">
      <c r="B132" s="169" t="s">
        <v>414</v>
      </c>
      <c r="C132" s="166">
        <v>100</v>
      </c>
      <c r="D132" s="164">
        <f t="shared" si="37"/>
        <v>20</v>
      </c>
      <c r="E132" s="164">
        <f t="shared" si="38"/>
        <v>120</v>
      </c>
      <c r="F132" s="172">
        <v>1000</v>
      </c>
      <c r="G132" s="174">
        <f t="shared" si="39"/>
        <v>1100</v>
      </c>
    </row>
    <row r="133" spans="2:7" x14ac:dyDescent="0.25">
      <c r="B133" s="169" t="s">
        <v>415</v>
      </c>
      <c r="C133" s="166">
        <v>50</v>
      </c>
      <c r="D133" s="164">
        <f t="shared" si="37"/>
        <v>10</v>
      </c>
      <c r="E133" s="164">
        <f t="shared" si="38"/>
        <v>60</v>
      </c>
      <c r="F133" s="172">
        <v>1000</v>
      </c>
      <c r="G133" s="174">
        <f t="shared" si="39"/>
        <v>1050</v>
      </c>
    </row>
    <row r="134" spans="2:7" x14ac:dyDescent="0.25">
      <c r="B134" s="169" t="s">
        <v>416</v>
      </c>
      <c r="C134" s="166">
        <v>600</v>
      </c>
      <c r="D134" s="164">
        <f t="shared" si="37"/>
        <v>120</v>
      </c>
      <c r="E134" s="164">
        <f t="shared" si="38"/>
        <v>720</v>
      </c>
      <c r="F134" s="172">
        <v>1000</v>
      </c>
      <c r="G134" s="174">
        <f t="shared" si="39"/>
        <v>1600</v>
      </c>
    </row>
    <row r="135" spans="2:7" x14ac:dyDescent="0.25">
      <c r="B135" s="169" t="s">
        <v>417</v>
      </c>
      <c r="C135" s="166">
        <v>20</v>
      </c>
      <c r="D135" s="164">
        <f t="shared" si="37"/>
        <v>4</v>
      </c>
      <c r="E135" s="164">
        <f t="shared" si="38"/>
        <v>24</v>
      </c>
      <c r="F135" s="172">
        <v>1000</v>
      </c>
      <c r="G135" s="174">
        <f t="shared" si="39"/>
        <v>1020</v>
      </c>
    </row>
    <row r="136" spans="2:7" x14ac:dyDescent="0.25">
      <c r="B136" s="169" t="s">
        <v>418</v>
      </c>
      <c r="C136" s="166">
        <v>10</v>
      </c>
      <c r="D136" s="164">
        <f t="shared" si="37"/>
        <v>2</v>
      </c>
      <c r="E136" s="164">
        <f t="shared" si="38"/>
        <v>12</v>
      </c>
      <c r="F136" s="172">
        <v>1000</v>
      </c>
      <c r="G136" s="174">
        <f t="shared" si="39"/>
        <v>1010</v>
      </c>
    </row>
    <row r="137" spans="2:7" x14ac:dyDescent="0.25">
      <c r="B137" s="169" t="s">
        <v>419</v>
      </c>
      <c r="C137" s="166">
        <v>30</v>
      </c>
      <c r="D137" s="164">
        <f t="shared" si="37"/>
        <v>6</v>
      </c>
      <c r="E137" s="164">
        <f t="shared" si="38"/>
        <v>36</v>
      </c>
      <c r="F137" s="172">
        <v>1000</v>
      </c>
      <c r="G137" s="174">
        <f t="shared" si="39"/>
        <v>1030</v>
      </c>
    </row>
    <row r="138" spans="2:7" x14ac:dyDescent="0.25">
      <c r="B138" s="169" t="s">
        <v>420</v>
      </c>
      <c r="C138" s="166">
        <v>40</v>
      </c>
      <c r="D138" s="164">
        <f t="shared" si="37"/>
        <v>8</v>
      </c>
      <c r="E138" s="164">
        <f t="shared" si="38"/>
        <v>48</v>
      </c>
      <c r="F138" s="172">
        <v>1000</v>
      </c>
      <c r="G138" s="174">
        <f t="shared" si="39"/>
        <v>1040</v>
      </c>
    </row>
    <row r="139" spans="2:7" x14ac:dyDescent="0.25">
      <c r="B139" s="169" t="s">
        <v>421</v>
      </c>
      <c r="C139" s="166">
        <v>50</v>
      </c>
      <c r="D139" s="164">
        <f t="shared" si="37"/>
        <v>10</v>
      </c>
      <c r="E139" s="164">
        <f t="shared" si="38"/>
        <v>60</v>
      </c>
      <c r="F139" s="172">
        <v>1000</v>
      </c>
      <c r="G139" s="174">
        <f t="shared" si="39"/>
        <v>1050</v>
      </c>
    </row>
    <row r="140" spans="2:7" ht="13.8" thickBot="1" x14ac:dyDescent="0.3">
      <c r="B140" s="170" t="s">
        <v>422</v>
      </c>
      <c r="C140" s="167">
        <v>30</v>
      </c>
      <c r="D140" s="164">
        <f t="shared" si="37"/>
        <v>6</v>
      </c>
      <c r="E140" s="164">
        <f t="shared" si="38"/>
        <v>36</v>
      </c>
      <c r="F140" s="172">
        <v>1000</v>
      </c>
      <c r="G140" s="175">
        <f t="shared" si="39"/>
        <v>1030</v>
      </c>
    </row>
    <row r="141" spans="2:7" ht="13.8" thickBot="1" x14ac:dyDescent="0.3">
      <c r="B141" s="588" t="s">
        <v>21</v>
      </c>
      <c r="C141" s="589">
        <f>SUM(C129:C140)</f>
        <v>2630</v>
      </c>
      <c r="D141" s="589">
        <f t="shared" ref="D141:F141" si="40">SUM(D129:D140)</f>
        <v>526</v>
      </c>
      <c r="E141" s="589">
        <f t="shared" si="40"/>
        <v>3156</v>
      </c>
      <c r="F141" s="589">
        <f t="shared" si="40"/>
        <v>12000</v>
      </c>
      <c r="G141" s="590">
        <f>SUM(G129:G140)</f>
        <v>14630</v>
      </c>
    </row>
  </sheetData>
  <mergeCells count="16">
    <mergeCell ref="B126:G126"/>
    <mergeCell ref="B128:G128"/>
    <mergeCell ref="B91:G91"/>
    <mergeCell ref="B108:G108"/>
    <mergeCell ref="B110:G110"/>
    <mergeCell ref="B2:G2"/>
    <mergeCell ref="B4:G4"/>
    <mergeCell ref="B19:G19"/>
    <mergeCell ref="B38:G38"/>
    <mergeCell ref="B36:G36"/>
    <mergeCell ref="B54:G54"/>
    <mergeCell ref="B72:G72"/>
    <mergeCell ref="B89:G89"/>
    <mergeCell ref="B21:G21"/>
    <mergeCell ref="B74:G74"/>
    <mergeCell ref="B56:G56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3489-BE37-43CC-969B-ADF7DCF8EAE2}">
  <dimension ref="A1:AD38"/>
  <sheetViews>
    <sheetView showGridLines="0" tabSelected="1" zoomScale="80" zoomScaleNormal="80" workbookViewId="0">
      <selection activeCell="E20" sqref="E20"/>
    </sheetView>
  </sheetViews>
  <sheetFormatPr defaultRowHeight="13.2" x14ac:dyDescent="0.25"/>
  <sheetData>
    <row r="1" spans="1:30" x14ac:dyDescent="0.25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</row>
    <row r="2" spans="1:30" x14ac:dyDescent="0.2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</row>
    <row r="3" spans="1:30" x14ac:dyDescent="0.25">
      <c r="A3" s="182"/>
      <c r="B3" s="182"/>
      <c r="C3" s="182"/>
      <c r="D3" s="182"/>
      <c r="E3" s="184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</row>
    <row r="4" spans="1:30" x14ac:dyDescent="0.25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</row>
    <row r="5" spans="1:30" x14ac:dyDescent="0.25">
      <c r="A5" s="182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</row>
    <row r="6" spans="1:30" x14ac:dyDescent="0.25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30" x14ac:dyDescent="0.25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</row>
    <row r="8" spans="1:30" x14ac:dyDescent="0.25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</row>
    <row r="9" spans="1:30" x14ac:dyDescent="0.25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</row>
    <row r="10" spans="1:30" x14ac:dyDescent="0.25">
      <c r="A10" s="182"/>
      <c r="B10" s="182"/>
      <c r="C10" s="183"/>
      <c r="D10" s="183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</row>
    <row r="11" spans="1:30" x14ac:dyDescent="0.25">
      <c r="A11" s="182"/>
      <c r="B11" s="182"/>
      <c r="C11" s="183"/>
      <c r="D11" s="183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</row>
    <row r="12" spans="1:30" x14ac:dyDescent="0.25">
      <c r="A12" s="182"/>
      <c r="B12" s="182"/>
      <c r="C12" s="182"/>
      <c r="D12" s="182"/>
      <c r="E12" s="184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</row>
    <row r="13" spans="1:30" x14ac:dyDescent="0.25">
      <c r="A13" s="182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</row>
    <row r="14" spans="1:30" x14ac:dyDescent="0.25">
      <c r="A14" s="182"/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</row>
    <row r="15" spans="1:30" x14ac:dyDescent="0.2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</row>
    <row r="16" spans="1:30" x14ac:dyDescent="0.25">
      <c r="A16" s="182"/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</row>
    <row r="17" spans="1:30" x14ac:dyDescent="0.25">
      <c r="A17" s="182"/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</row>
    <row r="18" spans="1:30" x14ac:dyDescent="0.25">
      <c r="A18" s="182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</row>
    <row r="19" spans="1:30" x14ac:dyDescent="0.25">
      <c r="A19" s="182"/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</row>
    <row r="20" spans="1:30" x14ac:dyDescent="0.25">
      <c r="A20" s="182"/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</row>
    <row r="21" spans="1:30" x14ac:dyDescent="0.25">
      <c r="A21" s="182"/>
      <c r="B21" s="182"/>
      <c r="C21" s="182"/>
      <c r="D21" s="182"/>
      <c r="E21" s="184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</row>
    <row r="22" spans="1:30" x14ac:dyDescent="0.25">
      <c r="A22" s="182"/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</row>
    <row r="23" spans="1:30" x14ac:dyDescent="0.25">
      <c r="A23" s="182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</row>
    <row r="24" spans="1:30" x14ac:dyDescent="0.25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</row>
    <row r="25" spans="1:30" x14ac:dyDescent="0.25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</row>
    <row r="26" spans="1:30" x14ac:dyDescent="0.25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</row>
    <row r="27" spans="1:30" x14ac:dyDescent="0.25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</row>
    <row r="28" spans="1:30" x14ac:dyDescent="0.25">
      <c r="A28" s="182"/>
      <c r="B28" s="182"/>
      <c r="C28" s="182"/>
      <c r="D28" s="182"/>
      <c r="E28" s="184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</row>
    <row r="29" spans="1:30" x14ac:dyDescent="0.25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</row>
    <row r="30" spans="1:30" x14ac:dyDescent="0.25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</row>
    <row r="31" spans="1:30" x14ac:dyDescent="0.25">
      <c r="A31" s="182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</row>
    <row r="32" spans="1:30" x14ac:dyDescent="0.25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</row>
    <row r="33" spans="1:30" x14ac:dyDescent="0.25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</row>
    <row r="34" spans="1:30" x14ac:dyDescent="0.25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</row>
    <row r="35" spans="1:30" x14ac:dyDescent="0.25">
      <c r="A35" s="182"/>
      <c r="B35" s="182"/>
      <c r="C35" s="182"/>
      <c r="D35" s="182"/>
      <c r="E35" s="184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</row>
    <row r="36" spans="1:30" x14ac:dyDescent="0.25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</row>
    <row r="37" spans="1:30" x14ac:dyDescent="0.25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</row>
    <row r="38" spans="1:30" x14ac:dyDescent="0.25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37"/>
  <sheetViews>
    <sheetView showGridLines="0" zoomScale="90" zoomScaleNormal="90" workbookViewId="0">
      <selection activeCell="F6" sqref="F6"/>
    </sheetView>
  </sheetViews>
  <sheetFormatPr defaultColWidth="9.109375" defaultRowHeight="13.8" x14ac:dyDescent="0.3"/>
  <cols>
    <col min="1" max="1" width="2.21875" style="5" customWidth="1"/>
    <col min="2" max="2" width="2.88671875" style="128" bestFit="1" customWidth="1"/>
    <col min="3" max="3" width="3.6640625" style="4" customWidth="1"/>
    <col min="4" max="4" width="4" style="4" customWidth="1"/>
    <col min="5" max="5" width="42.6640625" style="5" customWidth="1"/>
    <col min="6" max="6" width="15.6640625" style="39" bestFit="1" customWidth="1"/>
    <col min="7" max="7" width="14.33203125" style="4" bestFit="1" customWidth="1"/>
    <col min="8" max="8" width="5.77734375" style="5" customWidth="1"/>
    <col min="9" max="16384" width="9.109375" style="5"/>
  </cols>
  <sheetData>
    <row r="1" spans="2:30" ht="14.4" thickBot="1" x14ac:dyDescent="0.35"/>
    <row r="2" spans="2:30" ht="14.4" thickBot="1" x14ac:dyDescent="0.35">
      <c r="I2" s="185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2:30" ht="13.8" customHeight="1" x14ac:dyDescent="0.3">
      <c r="B3" s="516" t="s">
        <v>434</v>
      </c>
      <c r="C3" s="517"/>
      <c r="D3" s="517"/>
      <c r="E3" s="517"/>
      <c r="F3" s="517"/>
      <c r="G3" s="518"/>
      <c r="I3" s="188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90"/>
    </row>
    <row r="4" spans="2:30" ht="13.8" customHeight="1" x14ac:dyDescent="0.3">
      <c r="B4" s="519"/>
      <c r="C4" s="520"/>
      <c r="D4" s="520"/>
      <c r="E4" s="520"/>
      <c r="F4" s="520"/>
      <c r="G4" s="521"/>
      <c r="I4" s="188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90"/>
    </row>
    <row r="5" spans="2:30" s="7" customFormat="1" ht="14.4" customHeight="1" thickBot="1" x14ac:dyDescent="0.3">
      <c r="B5" s="522"/>
      <c r="C5" s="523"/>
      <c r="D5" s="523"/>
      <c r="E5" s="523"/>
      <c r="F5" s="523"/>
      <c r="G5" s="524"/>
      <c r="I5" s="188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2:30" s="8" customFormat="1" ht="14.4" customHeight="1" thickBot="1" x14ac:dyDescent="0.3">
      <c r="B6" s="344" t="s">
        <v>2</v>
      </c>
      <c r="C6" s="340" t="s">
        <v>285</v>
      </c>
      <c r="D6" s="341"/>
      <c r="E6" s="342"/>
      <c r="F6" s="344">
        <v>2023</v>
      </c>
      <c r="G6" s="351">
        <v>2022</v>
      </c>
      <c r="I6" s="188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90"/>
    </row>
    <row r="7" spans="2:30" s="7" customFormat="1" ht="16.8" customHeight="1" thickBot="1" x14ac:dyDescent="0.35">
      <c r="B7" s="348" t="s">
        <v>3</v>
      </c>
      <c r="C7" s="350" t="s">
        <v>43</v>
      </c>
      <c r="D7" s="350"/>
      <c r="E7" s="350"/>
      <c r="F7" s="147"/>
      <c r="G7" s="9"/>
      <c r="I7" s="188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90"/>
    </row>
    <row r="8" spans="2:30" s="7" customFormat="1" ht="15.6" customHeight="1" x14ac:dyDescent="0.25">
      <c r="B8" s="348"/>
      <c r="C8" s="346" t="s">
        <v>62</v>
      </c>
      <c r="D8" s="339" t="s">
        <v>7</v>
      </c>
      <c r="E8" s="343"/>
      <c r="F8" s="336">
        <f>SUM(F9:F10)</f>
        <v>9</v>
      </c>
      <c r="G8" s="336">
        <f>SUM(G9:G10)</f>
        <v>0</v>
      </c>
      <c r="I8" s="188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90"/>
    </row>
    <row r="9" spans="2:30" s="7" customFormat="1" ht="15" customHeight="1" x14ac:dyDescent="0.25">
      <c r="B9" s="348"/>
      <c r="C9" s="10"/>
      <c r="D9" s="11"/>
      <c r="E9" s="24" t="s">
        <v>8</v>
      </c>
      <c r="F9" s="22">
        <v>3</v>
      </c>
      <c r="G9" s="12">
        <v>0</v>
      </c>
      <c r="I9" s="188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90"/>
    </row>
    <row r="10" spans="2:30" s="7" customFormat="1" ht="15.6" customHeight="1" thickBot="1" x14ac:dyDescent="0.3">
      <c r="B10" s="348"/>
      <c r="C10" s="13"/>
      <c r="D10" s="14"/>
      <c r="E10" s="25" t="s">
        <v>9</v>
      </c>
      <c r="F10" s="21">
        <v>6</v>
      </c>
      <c r="G10" s="15"/>
      <c r="I10" s="188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90"/>
    </row>
    <row r="11" spans="2:30" s="7" customFormat="1" ht="15.6" customHeight="1" x14ac:dyDescent="0.25">
      <c r="B11" s="348"/>
      <c r="C11" s="346" t="s">
        <v>62</v>
      </c>
      <c r="D11" s="339" t="s">
        <v>322</v>
      </c>
      <c r="E11" s="343"/>
      <c r="F11" s="338">
        <f>SUM(F12:F14)</f>
        <v>47900</v>
      </c>
      <c r="G11" s="336">
        <f>SUM(G12:G14)</f>
        <v>0</v>
      </c>
      <c r="I11" s="188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90"/>
    </row>
    <row r="12" spans="2:30" s="7" customFormat="1" ht="15" customHeight="1" x14ac:dyDescent="0.25">
      <c r="B12" s="348"/>
      <c r="C12" s="10"/>
      <c r="D12" s="11"/>
      <c r="E12" s="24" t="s">
        <v>319</v>
      </c>
      <c r="F12" s="22">
        <v>100</v>
      </c>
      <c r="G12" s="12"/>
      <c r="I12" s="188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90"/>
    </row>
    <row r="13" spans="2:30" s="7" customFormat="1" ht="15" customHeight="1" x14ac:dyDescent="0.25">
      <c r="B13" s="348"/>
      <c r="C13" s="16"/>
      <c r="D13" s="17"/>
      <c r="E13" s="122" t="s">
        <v>320</v>
      </c>
      <c r="F13" s="20">
        <f>'Te Ardhura'!G69</f>
        <v>47200</v>
      </c>
      <c r="G13" s="18"/>
      <c r="I13" s="188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90"/>
    </row>
    <row r="14" spans="2:30" s="7" customFormat="1" ht="15.6" customHeight="1" thickBot="1" x14ac:dyDescent="0.3">
      <c r="B14" s="348"/>
      <c r="C14" s="13"/>
      <c r="D14" s="14"/>
      <c r="E14" s="122" t="s">
        <v>27</v>
      </c>
      <c r="F14" s="21">
        <v>600</v>
      </c>
      <c r="G14" s="15"/>
      <c r="I14" s="188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90"/>
    </row>
    <row r="15" spans="2:30" s="7" customFormat="1" ht="15.6" customHeight="1" thickBot="1" x14ac:dyDescent="0.3">
      <c r="B15" s="348"/>
      <c r="C15" s="346" t="s">
        <v>62</v>
      </c>
      <c r="D15" s="339" t="s">
        <v>28</v>
      </c>
      <c r="E15" s="343"/>
      <c r="F15" s="338">
        <f>SUM(F16:F21)</f>
        <v>146130</v>
      </c>
      <c r="G15" s="336">
        <f>SUM(G16:G21)</f>
        <v>0</v>
      </c>
      <c r="I15" s="188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90"/>
    </row>
    <row r="16" spans="2:30" s="7" customFormat="1" ht="15" customHeight="1" x14ac:dyDescent="0.25">
      <c r="B16" s="348"/>
      <c r="C16" s="123"/>
      <c r="D16" s="123"/>
      <c r="E16" s="124" t="s">
        <v>394</v>
      </c>
      <c r="F16" s="19">
        <v>5000</v>
      </c>
      <c r="G16" s="19"/>
      <c r="I16" s="188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90"/>
    </row>
    <row r="17" spans="2:30" s="7" customFormat="1" ht="15" customHeight="1" x14ac:dyDescent="0.25">
      <c r="B17" s="348"/>
      <c r="C17" s="125"/>
      <c r="D17" s="125"/>
      <c r="E17" s="122" t="s">
        <v>395</v>
      </c>
      <c r="F17" s="20">
        <v>45000</v>
      </c>
      <c r="G17" s="20"/>
      <c r="I17" s="188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90"/>
    </row>
    <row r="18" spans="2:30" s="7" customFormat="1" ht="15" customHeight="1" x14ac:dyDescent="0.25">
      <c r="B18" s="348"/>
      <c r="C18" s="125"/>
      <c r="D18" s="125"/>
      <c r="E18" s="122" t="s">
        <v>31</v>
      </c>
      <c r="F18" s="20">
        <v>65000</v>
      </c>
      <c r="G18" s="20"/>
      <c r="I18" s="188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90"/>
    </row>
    <row r="19" spans="2:30" s="7" customFormat="1" ht="15" customHeight="1" x14ac:dyDescent="0.25">
      <c r="B19" s="348"/>
      <c r="C19" s="125"/>
      <c r="D19" s="125"/>
      <c r="E19" s="122" t="s">
        <v>393</v>
      </c>
      <c r="F19" s="20">
        <f>SUM('Inventari i Mallrave'!G:G)</f>
        <v>8500</v>
      </c>
      <c r="G19" s="20"/>
      <c r="I19" s="188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90"/>
    </row>
    <row r="20" spans="2:30" s="7" customFormat="1" ht="15" customHeight="1" x14ac:dyDescent="0.25">
      <c r="B20" s="348"/>
      <c r="C20" s="126"/>
      <c r="D20" s="126"/>
      <c r="E20" s="25" t="s">
        <v>321</v>
      </c>
      <c r="F20" s="21">
        <f>Shpenzime!G141</f>
        <v>14630</v>
      </c>
      <c r="G20" s="21"/>
      <c r="I20" s="188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90"/>
    </row>
    <row r="21" spans="2:30" s="7" customFormat="1" ht="15" customHeight="1" thickBot="1" x14ac:dyDescent="0.3">
      <c r="B21" s="349"/>
      <c r="C21" s="127" t="s">
        <v>318</v>
      </c>
      <c r="D21" s="127"/>
      <c r="E21" s="25" t="s">
        <v>270</v>
      </c>
      <c r="F21" s="21">
        <v>8000</v>
      </c>
      <c r="G21" s="21"/>
      <c r="I21" s="188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90"/>
    </row>
    <row r="22" spans="2:30" s="7" customFormat="1" ht="19.8" customHeight="1" thickBot="1" x14ac:dyDescent="0.3">
      <c r="B22" s="351" t="s">
        <v>3</v>
      </c>
      <c r="C22" s="341" t="s">
        <v>283</v>
      </c>
      <c r="D22" s="341"/>
      <c r="E22" s="342"/>
      <c r="F22" s="361">
        <f>F8+F11+F15</f>
        <v>194039</v>
      </c>
      <c r="G22" s="362">
        <f>G8+G11+G15</f>
        <v>0</v>
      </c>
      <c r="I22" s="188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90"/>
    </row>
    <row r="23" spans="2:30" s="7" customFormat="1" ht="14.4" thickBot="1" x14ac:dyDescent="0.3">
      <c r="B23" s="348" t="s">
        <v>4</v>
      </c>
      <c r="C23" s="194" t="s">
        <v>45</v>
      </c>
      <c r="D23" s="194"/>
      <c r="E23" s="194"/>
      <c r="F23" s="22"/>
      <c r="G23" s="22"/>
      <c r="I23" s="188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90"/>
    </row>
    <row r="24" spans="2:30" s="7" customFormat="1" x14ac:dyDescent="0.25">
      <c r="B24" s="348"/>
      <c r="C24" s="346" t="s">
        <v>62</v>
      </c>
      <c r="D24" s="339" t="s">
        <v>38</v>
      </c>
      <c r="E24" s="343"/>
      <c r="F24" s="338">
        <f>SUM(F25:F27)</f>
        <v>6.6499999999999995</v>
      </c>
      <c r="G24" s="336">
        <f>SUM(G25:G27)</f>
        <v>0</v>
      </c>
      <c r="I24" s="188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90"/>
    </row>
    <row r="25" spans="2:30" s="7" customFormat="1" ht="15.6" x14ac:dyDescent="0.25">
      <c r="B25" s="348"/>
      <c r="C25" s="16"/>
      <c r="D25" s="23"/>
      <c r="E25" s="122" t="s">
        <v>39</v>
      </c>
      <c r="F25" s="20">
        <f>'Pasqyra e Amortizimit'!I7+'Pasqyra e Amortizimit'!I8</f>
        <v>1.9</v>
      </c>
      <c r="G25" s="20"/>
      <c r="I25" s="188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90"/>
    </row>
    <row r="26" spans="2:30" s="7" customFormat="1" ht="15.6" x14ac:dyDescent="0.25">
      <c r="B26" s="348"/>
      <c r="C26" s="16"/>
      <c r="D26" s="23"/>
      <c r="E26" s="122" t="s">
        <v>40</v>
      </c>
      <c r="F26" s="20">
        <f>'Pasqyra e Amortizimit'!I9+'Pasqyra e Amortizimit'!I12</f>
        <v>1.9</v>
      </c>
      <c r="G26" s="20"/>
      <c r="I26" s="188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90"/>
    </row>
    <row r="27" spans="2:30" s="7" customFormat="1" ht="16.2" thickBot="1" x14ac:dyDescent="0.3">
      <c r="B27" s="348"/>
      <c r="C27" s="16"/>
      <c r="D27" s="23"/>
      <c r="E27" s="122" t="s">
        <v>41</v>
      </c>
      <c r="F27" s="20">
        <f>'Pasqyra e Amortizimit'!I11+'Pasqyra e Amortizimit'!I13+'Pasqyra e Amortizimit'!I10</f>
        <v>2.8499999999999996</v>
      </c>
      <c r="G27" s="20"/>
      <c r="I27" s="188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90"/>
    </row>
    <row r="28" spans="2:30" s="7" customFormat="1" x14ac:dyDescent="0.25">
      <c r="B28" s="348"/>
      <c r="C28" s="346" t="s">
        <v>62</v>
      </c>
      <c r="D28" s="339" t="s">
        <v>307</v>
      </c>
      <c r="E28" s="343"/>
      <c r="F28" s="338">
        <f>SUM(F29:F30)</f>
        <v>50</v>
      </c>
      <c r="G28" s="336">
        <f>SUM(G29:G30)</f>
        <v>0</v>
      </c>
      <c r="I28" s="188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90"/>
    </row>
    <row r="29" spans="2:30" s="7" customFormat="1" ht="15" customHeight="1" x14ac:dyDescent="0.25">
      <c r="B29" s="348"/>
      <c r="C29" s="16"/>
      <c r="D29" s="23"/>
      <c r="E29" s="122" t="s">
        <v>408</v>
      </c>
      <c r="F29" s="20">
        <v>20</v>
      </c>
      <c r="G29" s="20"/>
      <c r="I29" s="188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90"/>
    </row>
    <row r="30" spans="2:30" s="7" customFormat="1" ht="15" customHeight="1" thickBot="1" x14ac:dyDescent="0.3">
      <c r="B30" s="348"/>
      <c r="C30" s="16"/>
      <c r="D30" s="23"/>
      <c r="E30" s="122" t="s">
        <v>42</v>
      </c>
      <c r="F30" s="20">
        <v>30</v>
      </c>
      <c r="G30" s="20"/>
      <c r="I30" s="188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90"/>
    </row>
    <row r="31" spans="2:30" s="7" customFormat="1" ht="15" customHeight="1" thickBot="1" x14ac:dyDescent="0.3">
      <c r="B31" s="363"/>
      <c r="C31" s="346" t="s">
        <v>62</v>
      </c>
      <c r="D31" s="339" t="s">
        <v>308</v>
      </c>
      <c r="E31" s="343"/>
      <c r="F31" s="338">
        <v>1</v>
      </c>
      <c r="G31" s="336"/>
      <c r="I31" s="188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90"/>
    </row>
    <row r="32" spans="2:30" s="7" customFormat="1" ht="19.8" customHeight="1" thickBot="1" x14ac:dyDescent="0.3">
      <c r="B32" s="351" t="s">
        <v>4</v>
      </c>
      <c r="C32" s="341" t="s">
        <v>44</v>
      </c>
      <c r="D32" s="341"/>
      <c r="E32" s="342"/>
      <c r="F32" s="338">
        <f>F24+F28+F31</f>
        <v>57.65</v>
      </c>
      <c r="G32" s="338">
        <f>G24+G28+G31</f>
        <v>0</v>
      </c>
      <c r="I32" s="188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90"/>
    </row>
    <row r="33" spans="2:30" s="7" customFormat="1" ht="25.8" customHeight="1" thickBot="1" x14ac:dyDescent="0.3">
      <c r="B33" s="340" t="s">
        <v>284</v>
      </c>
      <c r="C33" s="341"/>
      <c r="D33" s="341"/>
      <c r="E33" s="364"/>
      <c r="F33" s="361">
        <f>F22+F32</f>
        <v>194096.65</v>
      </c>
      <c r="G33" s="362">
        <f>G22+G32</f>
        <v>0</v>
      </c>
      <c r="I33" s="188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90"/>
    </row>
    <row r="34" spans="2:30" x14ac:dyDescent="0.3">
      <c r="I34" s="188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90"/>
    </row>
    <row r="35" spans="2:30" x14ac:dyDescent="0.3">
      <c r="I35" s="188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90"/>
    </row>
    <row r="36" spans="2:30" x14ac:dyDescent="0.3">
      <c r="I36" s="188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90"/>
    </row>
    <row r="37" spans="2:30" ht="14.4" thickBot="1" x14ac:dyDescent="0.35">
      <c r="I37" s="191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3"/>
    </row>
  </sheetData>
  <mergeCells count="16">
    <mergeCell ref="D8:E8"/>
    <mergeCell ref="D11:E11"/>
    <mergeCell ref="D15:E15"/>
    <mergeCell ref="D24:E24"/>
    <mergeCell ref="D28:E28"/>
    <mergeCell ref="I2:AD37"/>
    <mergeCell ref="C6:E6"/>
    <mergeCell ref="B3:G5"/>
    <mergeCell ref="B23:B30"/>
    <mergeCell ref="B33:E33"/>
    <mergeCell ref="C22:E22"/>
    <mergeCell ref="C23:E23"/>
    <mergeCell ref="C7:E7"/>
    <mergeCell ref="C32:E32"/>
    <mergeCell ref="B7:B21"/>
    <mergeCell ref="D31:E31"/>
  </mergeCells>
  <phoneticPr fontId="0" type="noConversion"/>
  <printOptions horizontalCentered="1" verticalCentered="1"/>
  <pageMargins left="0" right="0" top="0" bottom="0" header="0.511811023622047" footer="0.511811023622047"/>
  <pageSetup orientation="portrait" horizontalDpi="300" verticalDpi="300" r:id="rId1"/>
  <headerFooter alignWithMargins="0"/>
  <ignoredErrors>
    <ignoredError sqref="F28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34"/>
  <sheetViews>
    <sheetView showGridLines="0" zoomScale="80" zoomScaleNormal="80" workbookViewId="0">
      <selection activeCell="F1" sqref="F1"/>
    </sheetView>
  </sheetViews>
  <sheetFormatPr defaultColWidth="9.109375" defaultRowHeight="13.8" x14ac:dyDescent="0.3"/>
  <cols>
    <col min="1" max="1" width="2.44140625" style="5" customWidth="1"/>
    <col min="2" max="2" width="2.88671875" style="4" customWidth="1"/>
    <col min="3" max="3" width="4" style="4" customWidth="1"/>
    <col min="4" max="4" width="3.44140625" style="4" customWidth="1"/>
    <col min="5" max="5" width="44.88671875" style="5" customWidth="1"/>
    <col min="6" max="6" width="11.5546875" style="4" bestFit="1" customWidth="1"/>
    <col min="7" max="7" width="10.88671875" style="4" customWidth="1"/>
    <col min="8" max="16384" width="9.109375" style="5"/>
  </cols>
  <sheetData>
    <row r="1" spans="2:29" ht="14.4" thickBot="1" x14ac:dyDescent="0.35"/>
    <row r="2" spans="2:29" ht="13.8" customHeight="1" x14ac:dyDescent="0.3">
      <c r="B2" s="352" t="s">
        <v>436</v>
      </c>
      <c r="C2" s="353"/>
      <c r="D2" s="353"/>
      <c r="E2" s="353"/>
      <c r="F2" s="353"/>
      <c r="G2" s="354"/>
      <c r="I2" s="151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3"/>
    </row>
    <row r="3" spans="2:29" x14ac:dyDescent="0.3">
      <c r="B3" s="355"/>
      <c r="C3" s="356"/>
      <c r="D3" s="356"/>
      <c r="E3" s="356"/>
      <c r="F3" s="356"/>
      <c r="G3" s="357"/>
      <c r="I3" s="154"/>
      <c r="AC3" s="155"/>
    </row>
    <row r="4" spans="2:29" s="7" customFormat="1" ht="14.4" thickBot="1" x14ac:dyDescent="0.3">
      <c r="B4" s="358"/>
      <c r="C4" s="359"/>
      <c r="D4" s="359"/>
      <c r="E4" s="359"/>
      <c r="F4" s="359"/>
      <c r="G4" s="360"/>
      <c r="I4" s="156"/>
      <c r="AC4" s="157"/>
    </row>
    <row r="5" spans="2:29" s="6" customFormat="1" ht="14.4" thickBot="1" x14ac:dyDescent="0.3">
      <c r="B5" s="344" t="s">
        <v>2</v>
      </c>
      <c r="C5" s="340" t="s">
        <v>46</v>
      </c>
      <c r="D5" s="341"/>
      <c r="E5" s="342"/>
      <c r="F5" s="344">
        <v>2023</v>
      </c>
      <c r="G5" s="351">
        <v>2022</v>
      </c>
      <c r="I5" s="158"/>
      <c r="AC5" s="159"/>
    </row>
    <row r="6" spans="2:29" s="7" customFormat="1" ht="14.4" thickBot="1" x14ac:dyDescent="0.3">
      <c r="B6" s="347" t="s">
        <v>3</v>
      </c>
      <c r="C6" s="345" t="s">
        <v>62</v>
      </c>
      <c r="D6" s="340" t="s">
        <v>311</v>
      </c>
      <c r="E6" s="341"/>
      <c r="F6" s="361"/>
      <c r="G6" s="362"/>
      <c r="I6" s="156"/>
      <c r="AC6" s="157"/>
    </row>
    <row r="7" spans="2:29" s="7" customFormat="1" ht="15.6" customHeight="1" thickBot="1" x14ac:dyDescent="0.3">
      <c r="B7" s="348"/>
      <c r="C7" s="378" t="s">
        <v>315</v>
      </c>
      <c r="D7" s="337"/>
      <c r="E7" s="377"/>
      <c r="F7" s="361">
        <f>SUM(F8:F9)</f>
        <v>3000</v>
      </c>
      <c r="G7" s="362">
        <f>SUM(G8:G9)</f>
        <v>0</v>
      </c>
      <c r="I7" s="156"/>
      <c r="AC7" s="157"/>
    </row>
    <row r="8" spans="2:29" s="7" customFormat="1" x14ac:dyDescent="0.25">
      <c r="B8" s="348"/>
      <c r="C8" s="526" t="s">
        <v>323</v>
      </c>
      <c r="D8" s="129"/>
      <c r="E8" s="130"/>
      <c r="F8" s="26">
        <v>2000</v>
      </c>
      <c r="G8" s="26"/>
      <c r="I8" s="156"/>
      <c r="AC8" s="157"/>
    </row>
    <row r="9" spans="2:29" s="7" customFormat="1" ht="14.4" thickBot="1" x14ac:dyDescent="0.3">
      <c r="B9" s="348"/>
      <c r="C9" s="371" t="s">
        <v>325</v>
      </c>
      <c r="D9" s="371"/>
      <c r="E9" s="372"/>
      <c r="F9" s="28">
        <v>1000</v>
      </c>
      <c r="G9" s="28"/>
      <c r="I9" s="156"/>
      <c r="AC9" s="157"/>
    </row>
    <row r="10" spans="2:29" s="7" customFormat="1" ht="15.6" customHeight="1" thickBot="1" x14ac:dyDescent="0.3">
      <c r="B10" s="348"/>
      <c r="C10" s="378" t="s">
        <v>62</v>
      </c>
      <c r="D10" s="337" t="s">
        <v>312</v>
      </c>
      <c r="E10" s="377"/>
      <c r="F10" s="361">
        <f>SUM(F11:F19)</f>
        <v>46630</v>
      </c>
      <c r="G10" s="362">
        <f>SUM(G11:G19)</f>
        <v>0</v>
      </c>
      <c r="I10" s="156"/>
      <c r="AC10" s="157"/>
    </row>
    <row r="11" spans="2:29" s="7" customFormat="1" x14ac:dyDescent="0.25">
      <c r="B11" s="348"/>
      <c r="C11" s="369" t="s">
        <v>326</v>
      </c>
      <c r="D11" s="369"/>
      <c r="E11" s="370"/>
      <c r="F11" s="22">
        <f>Shpenzime!G141</f>
        <v>14630</v>
      </c>
      <c r="G11" s="29"/>
      <c r="I11" s="156"/>
      <c r="AC11" s="157"/>
    </row>
    <row r="12" spans="2:29" s="7" customFormat="1" x14ac:dyDescent="0.25">
      <c r="B12" s="348"/>
      <c r="C12" s="196" t="s">
        <v>327</v>
      </c>
      <c r="D12" s="196"/>
      <c r="E12" s="368"/>
      <c r="F12" s="20">
        <v>5000</v>
      </c>
      <c r="G12" s="30"/>
      <c r="I12" s="156"/>
      <c r="AC12" s="157"/>
    </row>
    <row r="13" spans="2:29" s="7" customFormat="1" ht="13.8" customHeight="1" x14ac:dyDescent="0.25">
      <c r="B13" s="348"/>
      <c r="C13" s="366" t="s">
        <v>328</v>
      </c>
      <c r="D13" s="366"/>
      <c r="E13" s="367"/>
      <c r="F13" s="20">
        <v>3000</v>
      </c>
      <c r="G13" s="30"/>
      <c r="I13" s="156"/>
      <c r="AC13" s="157"/>
    </row>
    <row r="14" spans="2:29" s="7" customFormat="1" x14ac:dyDescent="0.25">
      <c r="B14" s="348"/>
      <c r="C14" s="196" t="s">
        <v>329</v>
      </c>
      <c r="D14" s="196"/>
      <c r="E14" s="368"/>
      <c r="F14" s="20">
        <v>5000</v>
      </c>
      <c r="G14" s="30"/>
      <c r="I14" s="156"/>
      <c r="AC14" s="157"/>
    </row>
    <row r="15" spans="2:29" s="7" customFormat="1" x14ac:dyDescent="0.25">
      <c r="B15" s="348"/>
      <c r="C15" s="196" t="s">
        <v>330</v>
      </c>
      <c r="D15" s="196"/>
      <c r="E15" s="368"/>
      <c r="F15" s="20">
        <v>6000</v>
      </c>
      <c r="G15" s="30"/>
      <c r="I15" s="156"/>
      <c r="AC15" s="157"/>
    </row>
    <row r="16" spans="2:29" s="7" customFormat="1" x14ac:dyDescent="0.25">
      <c r="B16" s="348"/>
      <c r="C16" s="196" t="s">
        <v>331</v>
      </c>
      <c r="D16" s="196"/>
      <c r="E16" s="368"/>
      <c r="F16" s="20">
        <v>4000</v>
      </c>
      <c r="G16" s="30"/>
      <c r="I16" s="156"/>
      <c r="AC16" s="157"/>
    </row>
    <row r="17" spans="2:29" s="7" customFormat="1" x14ac:dyDescent="0.25">
      <c r="B17" s="348"/>
      <c r="C17" s="196" t="s">
        <v>332</v>
      </c>
      <c r="D17" s="196"/>
      <c r="E17" s="368"/>
      <c r="F17" s="20">
        <v>4000</v>
      </c>
      <c r="G17" s="30"/>
      <c r="I17" s="156"/>
      <c r="AC17" s="157"/>
    </row>
    <row r="18" spans="2:29" s="7" customFormat="1" x14ac:dyDescent="0.25">
      <c r="B18" s="348"/>
      <c r="C18" s="196" t="s">
        <v>333</v>
      </c>
      <c r="D18" s="196"/>
      <c r="E18" s="368"/>
      <c r="F18" s="20">
        <v>3000</v>
      </c>
      <c r="G18" s="30"/>
      <c r="I18" s="156"/>
      <c r="AC18" s="157"/>
    </row>
    <row r="19" spans="2:29" s="7" customFormat="1" ht="14.4" thickBot="1" x14ac:dyDescent="0.3">
      <c r="B19" s="349"/>
      <c r="C19" s="198" t="s">
        <v>270</v>
      </c>
      <c r="D19" s="198"/>
      <c r="E19" s="525"/>
      <c r="F19" s="21">
        <v>2000</v>
      </c>
      <c r="G19" s="31"/>
      <c r="I19" s="156"/>
      <c r="AC19" s="157"/>
    </row>
    <row r="20" spans="2:29" s="7" customFormat="1" ht="19.8" customHeight="1" thickBot="1" x14ac:dyDescent="0.3">
      <c r="B20" s="340" t="s">
        <v>339</v>
      </c>
      <c r="C20" s="341"/>
      <c r="D20" s="341"/>
      <c r="E20" s="342"/>
      <c r="F20" s="361">
        <f>F7+F10</f>
        <v>49630</v>
      </c>
      <c r="G20" s="362">
        <f>G7+G10</f>
        <v>0</v>
      </c>
      <c r="I20" s="156"/>
      <c r="AC20" s="157"/>
    </row>
    <row r="21" spans="2:29" s="7" customFormat="1" ht="14.4" thickBot="1" x14ac:dyDescent="0.3">
      <c r="B21" s="348" t="s">
        <v>4</v>
      </c>
      <c r="C21" s="344"/>
      <c r="D21" s="340" t="s">
        <v>309</v>
      </c>
      <c r="E21" s="341"/>
      <c r="F21" s="361"/>
      <c r="G21" s="362"/>
      <c r="I21" s="156"/>
      <c r="AC21" s="157"/>
    </row>
    <row r="22" spans="2:29" s="7" customFormat="1" ht="14.4" thickBot="1" x14ac:dyDescent="0.3">
      <c r="B22" s="348"/>
      <c r="C22" s="378" t="s">
        <v>334</v>
      </c>
      <c r="D22" s="337"/>
      <c r="E22" s="377"/>
      <c r="F22" s="361">
        <f>SUM(F23:F24)</f>
        <v>4000</v>
      </c>
      <c r="G22" s="362">
        <f>SUM(G23:G24)</f>
        <v>0</v>
      </c>
      <c r="I22" s="156"/>
      <c r="AC22" s="157"/>
    </row>
    <row r="23" spans="2:29" s="7" customFormat="1" x14ac:dyDescent="0.25">
      <c r="B23" s="348"/>
      <c r="C23" s="373" t="s">
        <v>335</v>
      </c>
      <c r="D23" s="369"/>
      <c r="E23" s="370"/>
      <c r="F23" s="22">
        <v>1500</v>
      </c>
      <c r="G23" s="29"/>
      <c r="I23" s="156"/>
      <c r="AC23" s="157"/>
    </row>
    <row r="24" spans="2:29" s="7" customFormat="1" ht="14.4" customHeight="1" thickBot="1" x14ac:dyDescent="0.3">
      <c r="B24" s="348"/>
      <c r="C24" s="374" t="s">
        <v>336</v>
      </c>
      <c r="D24" s="375"/>
      <c r="E24" s="376"/>
      <c r="F24" s="21">
        <v>2500</v>
      </c>
      <c r="G24" s="31"/>
      <c r="I24" s="156"/>
      <c r="AC24" s="157"/>
    </row>
    <row r="25" spans="2:29" s="7" customFormat="1" ht="14.4" thickBot="1" x14ac:dyDescent="0.3">
      <c r="B25" s="348"/>
      <c r="C25" s="340" t="s">
        <v>324</v>
      </c>
      <c r="D25" s="341"/>
      <c r="E25" s="342"/>
      <c r="F25" s="361">
        <f>F26-F27+F28+F29</f>
        <v>-36742.3825</v>
      </c>
      <c r="G25" s="362">
        <f>G26-G27+G28+G29</f>
        <v>0</v>
      </c>
      <c r="I25" s="156"/>
      <c r="AC25" s="157"/>
    </row>
    <row r="26" spans="2:29" s="7" customFormat="1" x14ac:dyDescent="0.25">
      <c r="B26" s="348"/>
      <c r="C26" s="373" t="s">
        <v>313</v>
      </c>
      <c r="D26" s="369"/>
      <c r="E26" s="370"/>
      <c r="F26" s="22">
        <v>10</v>
      </c>
      <c r="G26" s="29"/>
      <c r="I26" s="156"/>
      <c r="AC26" s="157"/>
    </row>
    <row r="27" spans="2:29" s="7" customFormat="1" x14ac:dyDescent="0.25">
      <c r="B27" s="348"/>
      <c r="C27" s="199" t="s">
        <v>337</v>
      </c>
      <c r="D27" s="196"/>
      <c r="E27" s="368"/>
      <c r="F27" s="20">
        <v>15</v>
      </c>
      <c r="G27" s="30">
        <v>0</v>
      </c>
      <c r="I27" s="156"/>
      <c r="AC27" s="157"/>
    </row>
    <row r="28" spans="2:29" s="7" customFormat="1" x14ac:dyDescent="0.25">
      <c r="B28" s="348"/>
      <c r="C28" s="199" t="s">
        <v>338</v>
      </c>
      <c r="D28" s="196"/>
      <c r="E28" s="368"/>
      <c r="F28" s="20">
        <f>PASH!G30</f>
        <v>0</v>
      </c>
      <c r="G28" s="30"/>
      <c r="I28" s="156"/>
      <c r="AC28" s="157"/>
    </row>
    <row r="29" spans="2:29" s="7" customFormat="1" ht="14.4" thickBot="1" x14ac:dyDescent="0.3">
      <c r="B29" s="348"/>
      <c r="C29" s="200" t="s">
        <v>314</v>
      </c>
      <c r="D29" s="198"/>
      <c r="E29" s="525"/>
      <c r="F29" s="21">
        <f>PASH!F30</f>
        <v>-36737.3825</v>
      </c>
      <c r="G29" s="31"/>
      <c r="I29" s="156"/>
      <c r="AC29" s="157"/>
    </row>
    <row r="30" spans="2:29" s="7" customFormat="1" ht="19.8" customHeight="1" thickBot="1" x14ac:dyDescent="0.3">
      <c r="B30" s="340" t="s">
        <v>340</v>
      </c>
      <c r="C30" s="341"/>
      <c r="D30" s="341"/>
      <c r="E30" s="342"/>
      <c r="F30" s="361">
        <f>F22+F25</f>
        <v>-32742.3825</v>
      </c>
      <c r="G30" s="362">
        <f>G22+G25</f>
        <v>0</v>
      </c>
      <c r="I30" s="156"/>
      <c r="AC30" s="157"/>
    </row>
    <row r="31" spans="2:29" s="7" customFormat="1" ht="25.8" customHeight="1" thickBot="1" x14ac:dyDescent="0.3">
      <c r="B31" s="340" t="s">
        <v>310</v>
      </c>
      <c r="C31" s="341"/>
      <c r="D31" s="341"/>
      <c r="E31" s="342"/>
      <c r="F31" s="361">
        <f>F25+F22+F20</f>
        <v>16887.6175</v>
      </c>
      <c r="G31" s="362">
        <f>G25+G22+G20</f>
        <v>0</v>
      </c>
      <c r="I31" s="156"/>
      <c r="AC31" s="157"/>
    </row>
    <row r="32" spans="2:29" x14ac:dyDescent="0.3">
      <c r="I32" s="154"/>
      <c r="AC32" s="155"/>
    </row>
    <row r="33" spans="9:29" x14ac:dyDescent="0.3">
      <c r="I33" s="154"/>
      <c r="AC33" s="155"/>
    </row>
    <row r="34" spans="9:29" ht="14.4" thickBot="1" x14ac:dyDescent="0.35">
      <c r="I34" s="160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2"/>
    </row>
  </sheetData>
  <mergeCells count="26">
    <mergeCell ref="B6:B19"/>
    <mergeCell ref="B31:E31"/>
    <mergeCell ref="C19:E19"/>
    <mergeCell ref="D6:E6"/>
    <mergeCell ref="C25:E25"/>
    <mergeCell ref="C28:E28"/>
    <mergeCell ref="C29:E29"/>
    <mergeCell ref="C14:E14"/>
    <mergeCell ref="C15:E15"/>
    <mergeCell ref="C16:E16"/>
    <mergeCell ref="C17:E17"/>
    <mergeCell ref="C18:E18"/>
    <mergeCell ref="B2:G4"/>
    <mergeCell ref="B20:E20"/>
    <mergeCell ref="B30:E30"/>
    <mergeCell ref="C5:E5"/>
    <mergeCell ref="D21:E21"/>
    <mergeCell ref="C23:E23"/>
    <mergeCell ref="C24:E24"/>
    <mergeCell ref="C26:E26"/>
    <mergeCell ref="C27:E27"/>
    <mergeCell ref="B21:B29"/>
    <mergeCell ref="C9:E9"/>
    <mergeCell ref="C11:E11"/>
    <mergeCell ref="C12:E12"/>
    <mergeCell ref="C13:E13"/>
  </mergeCells>
  <phoneticPr fontId="0" type="noConversion"/>
  <printOptions horizontalCentered="1" verticalCentered="1"/>
  <pageMargins left="0" right="0" top="0" bottom="0" header="0.511811023622047" footer="0.511811023622047"/>
  <pageSetup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31"/>
  <sheetViews>
    <sheetView showGridLines="0" zoomScale="80" zoomScaleNormal="80" workbookViewId="0">
      <selection activeCell="C23" sqref="C23:E23"/>
    </sheetView>
  </sheetViews>
  <sheetFormatPr defaultColWidth="9.109375" defaultRowHeight="15.6" x14ac:dyDescent="0.3"/>
  <cols>
    <col min="1" max="1" width="4.5546875" style="5" customWidth="1"/>
    <col min="2" max="2" width="3.6640625" style="34" customWidth="1"/>
    <col min="3" max="3" width="3.44140625" style="4" customWidth="1"/>
    <col min="4" max="4" width="2.6640625" style="4" customWidth="1"/>
    <col min="5" max="5" width="49.109375" style="5" customWidth="1"/>
    <col min="6" max="6" width="11.5546875" style="389" bestFit="1" customWidth="1"/>
    <col min="7" max="7" width="10.88671875" style="389" customWidth="1"/>
    <col min="8" max="10" width="9.109375" style="5"/>
    <col min="11" max="11" width="14.88671875" style="5" bestFit="1" customWidth="1"/>
    <col min="12" max="16384" width="9.109375" style="5"/>
  </cols>
  <sheetData>
    <row r="1" spans="2:23" ht="16.2" thickBot="1" x14ac:dyDescent="0.35"/>
    <row r="2" spans="2:23" ht="13.8" customHeight="1" x14ac:dyDescent="0.3">
      <c r="B2" s="352" t="s">
        <v>383</v>
      </c>
      <c r="C2" s="353"/>
      <c r="D2" s="353"/>
      <c r="E2" s="353"/>
      <c r="F2" s="353"/>
      <c r="G2" s="354"/>
      <c r="I2" s="185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7"/>
    </row>
    <row r="3" spans="2:23" s="7" customFormat="1" ht="17.25" customHeight="1" x14ac:dyDescent="0.25">
      <c r="B3" s="355"/>
      <c r="C3" s="356"/>
      <c r="D3" s="356"/>
      <c r="E3" s="356"/>
      <c r="F3" s="356"/>
      <c r="G3" s="357"/>
      <c r="I3" s="188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90"/>
    </row>
    <row r="4" spans="2:23" s="7" customFormat="1" ht="18" customHeight="1" thickBot="1" x14ac:dyDescent="0.3">
      <c r="B4" s="358"/>
      <c r="C4" s="359"/>
      <c r="D4" s="359"/>
      <c r="E4" s="359"/>
      <c r="F4" s="359"/>
      <c r="G4" s="360"/>
      <c r="I4" s="188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90"/>
    </row>
    <row r="5" spans="2:23" s="7" customFormat="1" ht="26.25" customHeight="1" thickBot="1" x14ac:dyDescent="0.3">
      <c r="B5" s="344" t="s">
        <v>2</v>
      </c>
      <c r="C5" s="340" t="s">
        <v>19</v>
      </c>
      <c r="D5" s="341"/>
      <c r="E5" s="342"/>
      <c r="F5" s="391">
        <v>2023</v>
      </c>
      <c r="G5" s="392">
        <v>2022</v>
      </c>
      <c r="I5" s="188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90"/>
    </row>
    <row r="6" spans="2:23" s="7" customFormat="1" ht="15.9" customHeight="1" thickBot="1" x14ac:dyDescent="0.3">
      <c r="B6" s="348" t="s">
        <v>3</v>
      </c>
      <c r="C6" s="378" t="s">
        <v>344</v>
      </c>
      <c r="D6" s="337"/>
      <c r="E6" s="377"/>
      <c r="F6" s="361"/>
      <c r="G6" s="379"/>
      <c r="I6" s="188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90"/>
    </row>
    <row r="7" spans="2:23" s="7" customFormat="1" ht="15.9" customHeight="1" x14ac:dyDescent="0.25">
      <c r="B7" s="348"/>
      <c r="C7" s="195" t="s">
        <v>341</v>
      </c>
      <c r="D7" s="195"/>
      <c r="E7" s="195"/>
      <c r="F7" s="22">
        <v>20</v>
      </c>
      <c r="G7" s="381"/>
      <c r="I7" s="188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90"/>
    </row>
    <row r="8" spans="2:23" s="7" customFormat="1" ht="15.9" customHeight="1" x14ac:dyDescent="0.25">
      <c r="B8" s="348"/>
      <c r="C8" s="196" t="s">
        <v>342</v>
      </c>
      <c r="D8" s="196"/>
      <c r="E8" s="196"/>
      <c r="F8" s="20">
        <v>30</v>
      </c>
      <c r="G8" s="382"/>
      <c r="I8" s="188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2:23" s="7" customFormat="1" ht="15.9" customHeight="1" thickBot="1" x14ac:dyDescent="0.3">
      <c r="B9" s="348"/>
      <c r="C9" s="201" t="s">
        <v>343</v>
      </c>
      <c r="D9" s="201"/>
      <c r="E9" s="201"/>
      <c r="F9" s="27">
        <v>40</v>
      </c>
      <c r="G9" s="383"/>
      <c r="I9" s="188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90"/>
    </row>
    <row r="10" spans="2:23" s="7" customFormat="1" ht="19.8" customHeight="1" thickBot="1" x14ac:dyDescent="0.3">
      <c r="B10" s="340" t="s">
        <v>357</v>
      </c>
      <c r="C10" s="341"/>
      <c r="D10" s="341"/>
      <c r="E10" s="380"/>
      <c r="F10" s="361">
        <f>SUM(F7:F9)</f>
        <v>90</v>
      </c>
      <c r="G10" s="379">
        <f>SUM(G7:G9)</f>
        <v>0</v>
      </c>
      <c r="I10" s="188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90"/>
    </row>
    <row r="11" spans="2:23" s="7" customFormat="1" ht="15.9" customHeight="1" thickBot="1" x14ac:dyDescent="0.3">
      <c r="B11" s="348" t="s">
        <v>4</v>
      </c>
      <c r="C11" s="378" t="s">
        <v>345</v>
      </c>
      <c r="D11" s="337"/>
      <c r="E11" s="377"/>
      <c r="F11" s="361">
        <f>F12+F13-F14</f>
        <v>13630</v>
      </c>
      <c r="G11" s="379">
        <f>G12+G13-G14</f>
        <v>0</v>
      </c>
      <c r="I11" s="188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90"/>
    </row>
    <row r="12" spans="2:23" s="7" customFormat="1" ht="15.9" customHeight="1" x14ac:dyDescent="0.25">
      <c r="B12" s="348"/>
      <c r="C12" s="195" t="s">
        <v>287</v>
      </c>
      <c r="D12" s="195"/>
      <c r="E12" s="195"/>
      <c r="F12" s="147">
        <v>7500</v>
      </c>
      <c r="G12" s="384"/>
      <c r="I12" s="188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90"/>
    </row>
    <row r="13" spans="2:23" s="7" customFormat="1" ht="15.9" customHeight="1" x14ac:dyDescent="0.25">
      <c r="B13" s="348"/>
      <c r="C13" s="202" t="s">
        <v>288</v>
      </c>
      <c r="D13" s="197"/>
      <c r="E13" s="197"/>
      <c r="F13" s="30">
        <f>Shpenzime!G17</f>
        <v>14630</v>
      </c>
      <c r="G13" s="382"/>
      <c r="I13" s="188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90"/>
    </row>
    <row r="14" spans="2:23" s="7" customFormat="1" ht="15.9" customHeight="1" thickBot="1" x14ac:dyDescent="0.3">
      <c r="B14" s="348"/>
      <c r="C14" s="203" t="s">
        <v>289</v>
      </c>
      <c r="D14" s="203"/>
      <c r="E14" s="203"/>
      <c r="F14" s="21">
        <f>SUM('Inventari i Mallrave'!G:G)</f>
        <v>8500</v>
      </c>
      <c r="G14" s="385"/>
      <c r="I14" s="188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90"/>
    </row>
    <row r="15" spans="2:23" s="7" customFormat="1" ht="15.9" customHeight="1" thickBot="1" x14ac:dyDescent="0.3">
      <c r="B15" s="348"/>
      <c r="C15" s="378" t="s">
        <v>346</v>
      </c>
      <c r="D15" s="337"/>
      <c r="E15" s="377"/>
      <c r="F15" s="361">
        <f>F16+F17</f>
        <v>350.1</v>
      </c>
      <c r="G15" s="379">
        <f>G16+G17</f>
        <v>0</v>
      </c>
      <c r="I15" s="188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90"/>
    </row>
    <row r="16" spans="2:23" s="7" customFormat="1" ht="15.9" customHeight="1" x14ac:dyDescent="0.25">
      <c r="B16" s="348"/>
      <c r="C16" s="195" t="s">
        <v>75</v>
      </c>
      <c r="D16" s="195"/>
      <c r="E16" s="195"/>
      <c r="F16" s="147">
        <v>300</v>
      </c>
      <c r="G16" s="384"/>
      <c r="I16" s="188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90"/>
    </row>
    <row r="17" spans="2:23" s="7" customFormat="1" ht="15.9" customHeight="1" thickBot="1" x14ac:dyDescent="0.3">
      <c r="B17" s="348"/>
      <c r="C17" s="198" t="s">
        <v>316</v>
      </c>
      <c r="D17" s="198"/>
      <c r="E17" s="198"/>
      <c r="F17" s="21">
        <f>0.167*F16</f>
        <v>50.1</v>
      </c>
      <c r="G17" s="385">
        <f>0.167*G16</f>
        <v>0</v>
      </c>
      <c r="I17" s="188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90"/>
    </row>
    <row r="18" spans="2:23" s="7" customFormat="1" ht="15.9" customHeight="1" thickBot="1" x14ac:dyDescent="0.3">
      <c r="B18" s="348"/>
      <c r="C18" s="378" t="s">
        <v>347</v>
      </c>
      <c r="D18" s="337"/>
      <c r="E18" s="377"/>
      <c r="F18" s="361">
        <f>'Pasqyra e Amortizimit'!H14</f>
        <v>0.35</v>
      </c>
      <c r="G18" s="379"/>
      <c r="I18" s="188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90"/>
    </row>
    <row r="19" spans="2:23" s="7" customFormat="1" ht="15.9" customHeight="1" thickBot="1" x14ac:dyDescent="0.3">
      <c r="B19" s="348"/>
      <c r="C19" s="378" t="s">
        <v>348</v>
      </c>
      <c r="D19" s="337"/>
      <c r="E19" s="377"/>
      <c r="F19" s="361"/>
      <c r="G19" s="379"/>
      <c r="I19" s="188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90"/>
    </row>
    <row r="20" spans="2:23" s="7" customFormat="1" ht="15.9" customHeight="1" thickBot="1" x14ac:dyDescent="0.3">
      <c r="B20" s="348"/>
      <c r="C20" s="378" t="s">
        <v>350</v>
      </c>
      <c r="D20" s="337"/>
      <c r="E20" s="377"/>
      <c r="F20" s="361">
        <f>SUM(F21:F25)</f>
        <v>29330</v>
      </c>
      <c r="G20" s="379">
        <f>SUM(G21:G25)</f>
        <v>0</v>
      </c>
      <c r="I20" s="188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90"/>
    </row>
    <row r="21" spans="2:23" s="7" customFormat="1" ht="15.9" customHeight="1" x14ac:dyDescent="0.25">
      <c r="B21" s="348"/>
      <c r="C21" s="195" t="s">
        <v>352</v>
      </c>
      <c r="D21" s="195"/>
      <c r="E21" s="195"/>
      <c r="F21" s="163">
        <v>10</v>
      </c>
      <c r="G21" s="386"/>
      <c r="I21" s="188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90"/>
    </row>
    <row r="22" spans="2:23" s="7" customFormat="1" ht="15.6" customHeight="1" x14ac:dyDescent="0.25">
      <c r="B22" s="348"/>
      <c r="C22" s="196" t="s">
        <v>353</v>
      </c>
      <c r="D22" s="196"/>
      <c r="E22" s="196"/>
      <c r="F22" s="163">
        <v>20</v>
      </c>
      <c r="G22" s="386"/>
      <c r="I22" s="188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90"/>
    </row>
    <row r="23" spans="2:23" s="7" customFormat="1" ht="15.6" customHeight="1" x14ac:dyDescent="0.25">
      <c r="B23" s="348"/>
      <c r="C23" s="196" t="s">
        <v>433</v>
      </c>
      <c r="D23" s="196"/>
      <c r="E23" s="196"/>
      <c r="F23" s="163">
        <f>Shpenzime!G34</f>
        <v>14630</v>
      </c>
      <c r="G23" s="386"/>
      <c r="I23" s="188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90"/>
    </row>
    <row r="24" spans="2:23" s="7" customFormat="1" ht="15.9" customHeight="1" x14ac:dyDescent="0.25">
      <c r="B24" s="348"/>
      <c r="C24" s="196" t="s">
        <v>354</v>
      </c>
      <c r="D24" s="196"/>
      <c r="E24" s="196"/>
      <c r="F24" s="163">
        <f>Shpenzime!G51</f>
        <v>14630</v>
      </c>
      <c r="G24" s="386"/>
      <c r="I24" s="188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90"/>
    </row>
    <row r="25" spans="2:23" s="7" customFormat="1" ht="15.9" customHeight="1" thickBot="1" x14ac:dyDescent="0.3">
      <c r="B25" s="348"/>
      <c r="C25" s="198" t="s">
        <v>355</v>
      </c>
      <c r="D25" s="198"/>
      <c r="E25" s="198"/>
      <c r="F25" s="139">
        <v>40</v>
      </c>
      <c r="G25" s="387"/>
      <c r="I25" s="188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90"/>
    </row>
    <row r="26" spans="2:23" s="7" customFormat="1" ht="15.9" customHeight="1" thickBot="1" x14ac:dyDescent="0.3">
      <c r="B26" s="348"/>
      <c r="C26" s="378" t="s">
        <v>349</v>
      </c>
      <c r="D26" s="337"/>
      <c r="E26" s="377"/>
      <c r="F26" s="361"/>
      <c r="G26" s="379"/>
      <c r="I26" s="188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90"/>
    </row>
    <row r="27" spans="2:23" s="7" customFormat="1" ht="19.8" customHeight="1" thickBot="1" x14ac:dyDescent="0.3">
      <c r="B27" s="340" t="s">
        <v>351</v>
      </c>
      <c r="C27" s="341"/>
      <c r="D27" s="341"/>
      <c r="E27" s="380"/>
      <c r="F27" s="361">
        <f>F20+F19+F18+F15+F11+F26</f>
        <v>43310.45</v>
      </c>
      <c r="G27" s="379">
        <f>G20+G19+G18+G15+G11+G26</f>
        <v>0</v>
      </c>
      <c r="I27" s="188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90"/>
    </row>
    <row r="28" spans="2:23" s="7" customFormat="1" ht="15.9" customHeight="1" thickBot="1" x14ac:dyDescent="0.3">
      <c r="B28" s="527"/>
      <c r="C28" s="378" t="s">
        <v>356</v>
      </c>
      <c r="D28" s="337"/>
      <c r="E28" s="377"/>
      <c r="F28" s="361">
        <f>F10-F27</f>
        <v>-43220.45</v>
      </c>
      <c r="G28" s="379">
        <f>G10-G27</f>
        <v>0</v>
      </c>
      <c r="I28" s="188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90"/>
    </row>
    <row r="29" spans="2:23" s="7" customFormat="1" ht="15.9" customHeight="1" thickBot="1" x14ac:dyDescent="0.3">
      <c r="B29" s="528"/>
      <c r="C29" s="204" t="s">
        <v>78</v>
      </c>
      <c r="D29" s="204"/>
      <c r="E29" s="205"/>
      <c r="F29" s="140">
        <f>0.15*F28</f>
        <v>-6483.0674999999992</v>
      </c>
      <c r="G29" s="388">
        <f>0.15*G28</f>
        <v>0</v>
      </c>
      <c r="I29" s="188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90"/>
    </row>
    <row r="30" spans="2:23" s="7" customFormat="1" ht="25.8" customHeight="1" thickBot="1" x14ac:dyDescent="0.3">
      <c r="B30" s="340" t="s">
        <v>286</v>
      </c>
      <c r="C30" s="341"/>
      <c r="D30" s="341"/>
      <c r="E30" s="342"/>
      <c r="F30" s="529">
        <f>F28-F29</f>
        <v>-36737.3825</v>
      </c>
      <c r="G30" s="379">
        <f>G28-G29</f>
        <v>0</v>
      </c>
      <c r="I30" s="191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3"/>
    </row>
    <row r="31" spans="2:23" s="7" customFormat="1" ht="12" customHeight="1" x14ac:dyDescent="0.25">
      <c r="B31" s="36"/>
      <c r="C31" s="37"/>
      <c r="D31" s="37"/>
      <c r="E31" s="38"/>
      <c r="F31" s="390"/>
      <c r="G31" s="390"/>
    </row>
  </sheetData>
  <mergeCells count="24">
    <mergeCell ref="B11:B19"/>
    <mergeCell ref="B20:B26"/>
    <mergeCell ref="C24:E24"/>
    <mergeCell ref="C25:E25"/>
    <mergeCell ref="B10:E10"/>
    <mergeCell ref="B28:B29"/>
    <mergeCell ref="B30:E30"/>
    <mergeCell ref="C29:E29"/>
    <mergeCell ref="B27:E27"/>
    <mergeCell ref="B2:G4"/>
    <mergeCell ref="C5:E5"/>
    <mergeCell ref="I2:W30"/>
    <mergeCell ref="C7:E7"/>
    <mergeCell ref="C8:E8"/>
    <mergeCell ref="C9:E9"/>
    <mergeCell ref="B6:B9"/>
    <mergeCell ref="C12:E12"/>
    <mergeCell ref="C13:E13"/>
    <mergeCell ref="C14:E14"/>
    <mergeCell ref="C16:E16"/>
    <mergeCell ref="C17:E17"/>
    <mergeCell ref="C21:E21"/>
    <mergeCell ref="C22:E22"/>
    <mergeCell ref="C23:E23"/>
  </mergeCells>
  <printOptions horizontalCentered="1" verticalCentered="1"/>
  <pageMargins left="0" right="0" top="0" bottom="0" header="0.511811023622047" footer="0.511811023622047"/>
  <pageSetup scale="90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39"/>
  <sheetViews>
    <sheetView zoomScale="70" zoomScaleNormal="70" workbookViewId="0">
      <selection activeCell="N22" sqref="N21:N22"/>
    </sheetView>
  </sheetViews>
  <sheetFormatPr defaultColWidth="9.109375" defaultRowHeight="13.8" x14ac:dyDescent="0.3"/>
  <cols>
    <col min="1" max="1" width="4.109375" style="5" customWidth="1"/>
    <col min="2" max="2" width="3.6640625" style="4" customWidth="1"/>
    <col min="3" max="3" width="69.5546875" style="5" bestFit="1" customWidth="1"/>
    <col min="4" max="4" width="12.77734375" style="5" bestFit="1" customWidth="1"/>
    <col min="5" max="5" width="10.5546875" style="5" bestFit="1" customWidth="1"/>
    <col min="6" max="16384" width="9.109375" style="5"/>
  </cols>
  <sheetData>
    <row r="1" spans="2:6" ht="14.4" thickBot="1" x14ac:dyDescent="0.35"/>
    <row r="2" spans="2:6" x14ac:dyDescent="0.3">
      <c r="B2" s="352" t="s">
        <v>392</v>
      </c>
      <c r="C2" s="353"/>
      <c r="D2" s="353"/>
      <c r="E2" s="353"/>
    </row>
    <row r="3" spans="2:6" ht="18" x14ac:dyDescent="0.3">
      <c r="B3" s="355"/>
      <c r="C3" s="356"/>
      <c r="D3" s="356"/>
      <c r="E3" s="356"/>
      <c r="F3" s="141"/>
    </row>
    <row r="4" spans="2:6" ht="18.600000000000001" thickBot="1" x14ac:dyDescent="0.35">
      <c r="B4" s="358"/>
      <c r="C4" s="359"/>
      <c r="D4" s="359"/>
      <c r="E4" s="359"/>
      <c r="F4" s="141"/>
    </row>
    <row r="5" spans="2:6" s="7" customFormat="1" ht="14.4" thickBot="1" x14ac:dyDescent="0.3">
      <c r="B5" s="337"/>
      <c r="C5" s="337"/>
      <c r="D5" s="391">
        <v>2023</v>
      </c>
      <c r="E5" s="392">
        <v>2022</v>
      </c>
    </row>
    <row r="6" spans="2:6" s="7" customFormat="1" ht="15" thickBot="1" x14ac:dyDescent="0.3">
      <c r="B6" s="348" t="s">
        <v>62</v>
      </c>
      <c r="C6" s="530" t="s">
        <v>79</v>
      </c>
      <c r="D6" s="361">
        <f>SUM(D7:D18)</f>
        <v>176223.3175</v>
      </c>
      <c r="E6" s="362">
        <f>SUM(E7:E18)</f>
        <v>0</v>
      </c>
    </row>
    <row r="7" spans="2:6" s="7" customFormat="1" x14ac:dyDescent="0.25">
      <c r="B7" s="348"/>
      <c r="C7" s="149" t="s">
        <v>98</v>
      </c>
      <c r="D7" s="22">
        <f>PASH!F30</f>
        <v>-36737.3825</v>
      </c>
      <c r="E7" s="22">
        <f>PASH!G30</f>
        <v>0</v>
      </c>
    </row>
    <row r="8" spans="2:6" s="7" customFormat="1" ht="15.6" x14ac:dyDescent="0.25">
      <c r="B8" s="348"/>
      <c r="C8" s="143" t="s">
        <v>99</v>
      </c>
      <c r="D8" s="20"/>
      <c r="E8" s="30"/>
    </row>
    <row r="9" spans="2:6" s="7" customFormat="1" x14ac:dyDescent="0.25">
      <c r="B9" s="348"/>
      <c r="C9" s="142" t="s">
        <v>100</v>
      </c>
      <c r="D9" s="20"/>
      <c r="E9" s="30"/>
    </row>
    <row r="10" spans="2:6" s="7" customFormat="1" x14ac:dyDescent="0.25">
      <c r="B10" s="348"/>
      <c r="C10" s="142" t="s">
        <v>77</v>
      </c>
      <c r="D10" s="20">
        <f>PASH!F18</f>
        <v>0.35</v>
      </c>
      <c r="E10" s="30"/>
    </row>
    <row r="11" spans="2:6" s="7" customFormat="1" x14ac:dyDescent="0.25">
      <c r="B11" s="348"/>
      <c r="C11" s="142" t="s">
        <v>76</v>
      </c>
      <c r="D11" s="20">
        <f>'Pasqyra e Amortizimit'!H14</f>
        <v>0.35</v>
      </c>
      <c r="E11" s="30"/>
    </row>
    <row r="12" spans="2:6" s="7" customFormat="1" ht="15.6" x14ac:dyDescent="0.25">
      <c r="B12" s="348"/>
      <c r="C12" s="143" t="s">
        <v>101</v>
      </c>
      <c r="D12" s="20"/>
      <c r="E12" s="30"/>
    </row>
    <row r="13" spans="2:6" s="7" customFormat="1" x14ac:dyDescent="0.25">
      <c r="B13" s="348"/>
      <c r="C13" s="142" t="s">
        <v>102</v>
      </c>
      <c r="D13" s="20"/>
      <c r="E13" s="30"/>
    </row>
    <row r="14" spans="2:6" s="7" customFormat="1" ht="15.6" x14ac:dyDescent="0.25">
      <c r="B14" s="348"/>
      <c r="C14" s="143" t="s">
        <v>103</v>
      </c>
      <c r="D14" s="20"/>
      <c r="E14" s="30"/>
    </row>
    <row r="15" spans="2:6" s="7" customFormat="1" x14ac:dyDescent="0.25">
      <c r="B15" s="348"/>
      <c r="C15" s="142" t="s">
        <v>104</v>
      </c>
      <c r="D15" s="20">
        <f>Aktivet!F13-Aktivet!G13</f>
        <v>47200</v>
      </c>
      <c r="E15" s="30"/>
    </row>
    <row r="16" spans="2:6" s="7" customFormat="1" x14ac:dyDescent="0.25">
      <c r="B16" s="348"/>
      <c r="C16" s="142" t="s">
        <v>105</v>
      </c>
      <c r="D16" s="20">
        <f>Aktivet!F15-Aktivet!G15</f>
        <v>146130</v>
      </c>
      <c r="E16" s="30"/>
    </row>
    <row r="17" spans="2:5" s="7" customFormat="1" x14ac:dyDescent="0.25">
      <c r="B17" s="348"/>
      <c r="C17" s="142" t="s">
        <v>106</v>
      </c>
      <c r="D17" s="20">
        <f>Pasivet!F11-Pasivet!G11</f>
        <v>14630</v>
      </c>
      <c r="E17" s="30"/>
    </row>
    <row r="18" spans="2:5" s="7" customFormat="1" ht="14.4" thickBot="1" x14ac:dyDescent="0.3">
      <c r="B18" s="348"/>
      <c r="C18" s="144" t="s">
        <v>107</v>
      </c>
      <c r="D18" s="27">
        <f>Pasivet!F12-Pasivet!G12</f>
        <v>5000</v>
      </c>
      <c r="E18" s="27"/>
    </row>
    <row r="19" spans="2:5" s="7" customFormat="1" ht="15" thickBot="1" x14ac:dyDescent="0.3">
      <c r="B19" s="347" t="s">
        <v>62</v>
      </c>
      <c r="C19" s="530" t="s">
        <v>81</v>
      </c>
      <c r="D19" s="361">
        <f>SUM(D20:D26)</f>
        <v>0</v>
      </c>
      <c r="E19" s="362">
        <f>SUM(E20:E26)</f>
        <v>0</v>
      </c>
    </row>
    <row r="20" spans="2:5" s="7" customFormat="1" x14ac:dyDescent="0.25">
      <c r="B20" s="348"/>
      <c r="C20" s="150" t="s">
        <v>82</v>
      </c>
      <c r="D20" s="22"/>
      <c r="E20" s="29"/>
    </row>
    <row r="21" spans="2:5" s="7" customFormat="1" x14ac:dyDescent="0.25">
      <c r="B21" s="348"/>
      <c r="C21" s="145" t="s">
        <v>83</v>
      </c>
      <c r="D21" s="20"/>
      <c r="E21" s="30"/>
    </row>
    <row r="22" spans="2:5" s="7" customFormat="1" x14ac:dyDescent="0.25">
      <c r="B22" s="348"/>
      <c r="C22" s="145" t="s">
        <v>84</v>
      </c>
      <c r="D22" s="20"/>
      <c r="E22" s="30"/>
    </row>
    <row r="23" spans="2:5" s="7" customFormat="1" x14ac:dyDescent="0.25">
      <c r="B23" s="348"/>
      <c r="C23" s="145" t="s">
        <v>85</v>
      </c>
      <c r="D23" s="20"/>
      <c r="E23" s="30"/>
    </row>
    <row r="24" spans="2:5" s="7" customFormat="1" x14ac:dyDescent="0.25">
      <c r="B24" s="348"/>
      <c r="C24" s="145" t="s">
        <v>86</v>
      </c>
      <c r="D24" s="20"/>
      <c r="E24" s="30"/>
    </row>
    <row r="25" spans="2:5" s="7" customFormat="1" x14ac:dyDescent="0.25">
      <c r="B25" s="348"/>
      <c r="C25" s="145" t="s">
        <v>87</v>
      </c>
      <c r="D25" s="20"/>
      <c r="E25" s="30"/>
    </row>
    <row r="26" spans="2:5" s="7" customFormat="1" ht="14.4" thickBot="1" x14ac:dyDescent="0.3">
      <c r="B26" s="349"/>
      <c r="C26" s="146" t="s">
        <v>88</v>
      </c>
      <c r="D26" s="27"/>
      <c r="E26" s="28"/>
    </row>
    <row r="27" spans="2:5" s="7" customFormat="1" ht="15" thickBot="1" x14ac:dyDescent="0.3">
      <c r="B27" s="347" t="s">
        <v>62</v>
      </c>
      <c r="C27" s="530" t="s">
        <v>89</v>
      </c>
      <c r="D27" s="361">
        <f>SUM(D28:D35)</f>
        <v>0</v>
      </c>
      <c r="E27" s="362">
        <f>SUM(E28:E35)</f>
        <v>0</v>
      </c>
    </row>
    <row r="28" spans="2:5" s="7" customFormat="1" x14ac:dyDescent="0.25">
      <c r="B28" s="348"/>
      <c r="C28" s="150" t="s">
        <v>90</v>
      </c>
      <c r="D28" s="22"/>
      <c r="E28" s="29"/>
    </row>
    <row r="29" spans="2:5" s="7" customFormat="1" x14ac:dyDescent="0.25">
      <c r="B29" s="348"/>
      <c r="C29" s="145" t="s">
        <v>91</v>
      </c>
      <c r="D29" s="20"/>
      <c r="E29" s="30"/>
    </row>
    <row r="30" spans="2:5" s="7" customFormat="1" x14ac:dyDescent="0.25">
      <c r="B30" s="348"/>
      <c r="C30" s="145" t="s">
        <v>92</v>
      </c>
      <c r="D30" s="20"/>
      <c r="E30" s="30"/>
    </row>
    <row r="31" spans="2:5" s="7" customFormat="1" x14ac:dyDescent="0.25">
      <c r="B31" s="348"/>
      <c r="C31" s="145" t="s">
        <v>93</v>
      </c>
      <c r="D31" s="20"/>
      <c r="E31" s="30"/>
    </row>
    <row r="32" spans="2:5" s="7" customFormat="1" x14ac:dyDescent="0.25">
      <c r="B32" s="348"/>
      <c r="C32" s="145" t="s">
        <v>94</v>
      </c>
      <c r="D32" s="20"/>
      <c r="E32" s="30"/>
    </row>
    <row r="33" spans="2:5" s="7" customFormat="1" x14ac:dyDescent="0.25">
      <c r="B33" s="348"/>
      <c r="C33" s="145" t="s">
        <v>95</v>
      </c>
      <c r="D33" s="20"/>
      <c r="E33" s="30"/>
    </row>
    <row r="34" spans="2:5" s="7" customFormat="1" x14ac:dyDescent="0.25">
      <c r="B34" s="348"/>
      <c r="C34" s="145" t="s">
        <v>80</v>
      </c>
      <c r="D34" s="20"/>
      <c r="E34" s="30"/>
    </row>
    <row r="35" spans="2:5" s="7" customFormat="1" ht="14.4" thickBot="1" x14ac:dyDescent="0.3">
      <c r="B35" s="365"/>
      <c r="C35" s="146" t="s">
        <v>96</v>
      </c>
      <c r="D35" s="27"/>
      <c r="E35" s="28"/>
    </row>
    <row r="36" spans="2:5" s="7" customFormat="1" ht="15" thickBot="1" x14ac:dyDescent="0.3">
      <c r="B36" s="347" t="s">
        <v>62</v>
      </c>
      <c r="C36" s="531" t="s">
        <v>389</v>
      </c>
      <c r="D36" s="361">
        <f>D27+D19+D6</f>
        <v>176223.3175</v>
      </c>
      <c r="E36" s="362">
        <f>E27+E19+E6</f>
        <v>0</v>
      </c>
    </row>
    <row r="37" spans="2:5" s="7" customFormat="1" ht="15" thickBot="1" x14ac:dyDescent="0.3">
      <c r="B37" s="348"/>
      <c r="C37" s="531" t="s">
        <v>390</v>
      </c>
      <c r="D37" s="361">
        <f>E39</f>
        <v>0</v>
      </c>
      <c r="E37" s="362">
        <v>0</v>
      </c>
    </row>
    <row r="38" spans="2:5" s="7" customFormat="1" ht="14.4" thickBot="1" x14ac:dyDescent="0.3">
      <c r="B38" s="348"/>
      <c r="C38" s="148" t="s">
        <v>97</v>
      </c>
      <c r="D38" s="32"/>
      <c r="E38" s="33"/>
    </row>
    <row r="39" spans="2:5" s="7" customFormat="1" ht="15" thickBot="1" x14ac:dyDescent="0.3">
      <c r="B39" s="349"/>
      <c r="C39" s="532" t="s">
        <v>391</v>
      </c>
      <c r="D39" s="361">
        <f>Aktivet!F8</f>
        <v>9</v>
      </c>
      <c r="E39" s="362"/>
    </row>
  </sheetData>
  <mergeCells count="6">
    <mergeCell ref="B2:E4"/>
    <mergeCell ref="B36:B39"/>
    <mergeCell ref="B19:B26"/>
    <mergeCell ref="B6:B14"/>
    <mergeCell ref="B15:B18"/>
    <mergeCell ref="B27:B34"/>
  </mergeCells>
  <phoneticPr fontId="0" type="noConversion"/>
  <printOptions horizontalCentered="1" verticalCentered="1"/>
  <pageMargins left="0" right="0" top="0" bottom="0" header="0.51181102362204722" footer="0.51181102362204722"/>
  <pageSetup orientation="portrait" horizontalDpi="300" verticalDpi="300" r:id="rId1"/>
  <headerFooter alignWithMargins="0"/>
  <ignoredErrors>
    <ignoredError sqref="D6" evalError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4B92-6F61-483B-A9B4-F7B0B9E1DCFE}">
  <dimension ref="B1:S26"/>
  <sheetViews>
    <sheetView topLeftCell="A5" workbookViewId="0">
      <selection activeCell="K24" sqref="K24"/>
    </sheetView>
  </sheetViews>
  <sheetFormatPr defaultColWidth="9.109375" defaultRowHeight="13.8" x14ac:dyDescent="0.3"/>
  <cols>
    <col min="1" max="1" width="2.21875" style="40" customWidth="1"/>
    <col min="2" max="2" width="4.6640625" style="40" customWidth="1"/>
    <col min="3" max="3" width="18.5546875" style="40" bestFit="1" customWidth="1"/>
    <col min="4" max="4" width="10.6640625" style="41" bestFit="1" customWidth="1"/>
    <col min="5" max="5" width="9" style="41" bestFit="1" customWidth="1"/>
    <col min="6" max="6" width="9.6640625" style="41" bestFit="1" customWidth="1"/>
    <col min="7" max="7" width="10.6640625" style="41" bestFit="1" customWidth="1"/>
    <col min="8" max="8" width="11.21875" style="41" bestFit="1" customWidth="1"/>
    <col min="9" max="9" width="12.109375" style="42" bestFit="1" customWidth="1"/>
    <col min="10" max="10" width="11.109375" style="42" customWidth="1"/>
    <col min="11" max="11" width="40.44140625" style="41" bestFit="1" customWidth="1"/>
    <col min="12" max="12" width="6.44140625" style="41" bestFit="1" customWidth="1"/>
    <col min="13" max="13" width="11" style="41" bestFit="1" customWidth="1"/>
    <col min="14" max="14" width="7.33203125" style="41" bestFit="1" customWidth="1"/>
    <col min="15" max="15" width="9.5546875" style="41" bestFit="1" customWidth="1"/>
    <col min="16" max="16" width="11.5546875" style="41" bestFit="1" customWidth="1"/>
    <col min="17" max="17" width="4.44140625" style="40" customWidth="1"/>
    <col min="18" max="18" width="15.6640625" style="40" bestFit="1" customWidth="1"/>
    <col min="19" max="19" width="13.88671875" style="41" bestFit="1" customWidth="1"/>
    <col min="20" max="16384" width="9.109375" style="40"/>
  </cols>
  <sheetData>
    <row r="1" spans="2:10" ht="14.4" thickBot="1" x14ac:dyDescent="0.35"/>
    <row r="2" spans="2:10" ht="16.8" customHeight="1" x14ac:dyDescent="0.3">
      <c r="B2" s="352" t="s">
        <v>384</v>
      </c>
      <c r="C2" s="393"/>
      <c r="D2" s="393"/>
      <c r="E2" s="393"/>
      <c r="F2" s="393"/>
      <c r="G2" s="393"/>
      <c r="H2" s="393"/>
      <c r="I2" s="393"/>
      <c r="J2" s="43"/>
    </row>
    <row r="3" spans="2:10" x14ac:dyDescent="0.3">
      <c r="B3" s="394"/>
      <c r="C3" s="395"/>
      <c r="D3" s="395"/>
      <c r="E3" s="395"/>
      <c r="F3" s="395"/>
      <c r="G3" s="395"/>
      <c r="H3" s="395"/>
      <c r="I3" s="395"/>
      <c r="J3" s="43"/>
    </row>
    <row r="4" spans="2:10" ht="14.4" thickBot="1" x14ac:dyDescent="0.35">
      <c r="B4" s="396"/>
      <c r="C4" s="397"/>
      <c r="D4" s="397"/>
      <c r="E4" s="397"/>
      <c r="F4" s="397"/>
      <c r="G4" s="397"/>
      <c r="H4" s="397"/>
      <c r="I4" s="397"/>
      <c r="J4" s="43"/>
    </row>
    <row r="5" spans="2:10" ht="14.4" thickBot="1" x14ac:dyDescent="0.35">
      <c r="B5" s="533" t="s">
        <v>2</v>
      </c>
      <c r="C5" s="534" t="s">
        <v>358</v>
      </c>
      <c r="D5" s="405" t="s">
        <v>271</v>
      </c>
      <c r="E5" s="535" t="s">
        <v>272</v>
      </c>
      <c r="F5" s="536" t="s">
        <v>366</v>
      </c>
      <c r="G5" s="405" t="s">
        <v>271</v>
      </c>
      <c r="H5" s="398" t="s">
        <v>193</v>
      </c>
      <c r="I5" s="399" t="s">
        <v>364</v>
      </c>
      <c r="J5" s="44"/>
    </row>
    <row r="6" spans="2:10" ht="14.4" thickBot="1" x14ac:dyDescent="0.35">
      <c r="B6" s="537"/>
      <c r="C6" s="538"/>
      <c r="D6" s="539">
        <v>44927</v>
      </c>
      <c r="E6" s="540"/>
      <c r="F6" s="541"/>
      <c r="G6" s="539">
        <v>45291</v>
      </c>
      <c r="H6" s="400" t="s">
        <v>363</v>
      </c>
      <c r="I6" s="401" t="s">
        <v>369</v>
      </c>
      <c r="J6" s="44"/>
    </row>
    <row r="7" spans="2:10" x14ac:dyDescent="0.3">
      <c r="B7" s="137">
        <v>1</v>
      </c>
      <c r="C7" s="133" t="s">
        <v>273</v>
      </c>
      <c r="D7" s="45">
        <v>1</v>
      </c>
      <c r="E7" s="46">
        <v>1</v>
      </c>
      <c r="F7" s="47">
        <v>1</v>
      </c>
      <c r="G7" s="48">
        <f>D7+E7-F7</f>
        <v>1</v>
      </c>
      <c r="H7" s="49">
        <f>0.05*G7</f>
        <v>0.05</v>
      </c>
      <c r="I7" s="50">
        <f>G7-H7</f>
        <v>0.95</v>
      </c>
      <c r="J7" s="51"/>
    </row>
    <row r="8" spans="2:10" x14ac:dyDescent="0.3">
      <c r="B8" s="131">
        <v>2</v>
      </c>
      <c r="C8" s="134" t="s">
        <v>367</v>
      </c>
      <c r="D8" s="52">
        <v>1</v>
      </c>
      <c r="E8" s="53">
        <v>1</v>
      </c>
      <c r="F8" s="54">
        <v>1</v>
      </c>
      <c r="G8" s="55">
        <f t="shared" ref="G8:G13" si="0">D8+E8-F8</f>
        <v>1</v>
      </c>
      <c r="H8" s="56">
        <f t="shared" ref="H8:H13" si="1">0.05*G8</f>
        <v>0.05</v>
      </c>
      <c r="I8" s="57">
        <f t="shared" ref="I8:I13" si="2">G8-H8</f>
        <v>0.95</v>
      </c>
      <c r="J8" s="51"/>
    </row>
    <row r="9" spans="2:10" x14ac:dyDescent="0.3">
      <c r="B9" s="131">
        <v>3</v>
      </c>
      <c r="C9" s="135" t="s">
        <v>40</v>
      </c>
      <c r="D9" s="52">
        <v>1</v>
      </c>
      <c r="E9" s="53">
        <v>1</v>
      </c>
      <c r="F9" s="54">
        <v>1</v>
      </c>
      <c r="G9" s="55">
        <f t="shared" si="0"/>
        <v>1</v>
      </c>
      <c r="H9" s="56">
        <f t="shared" si="1"/>
        <v>0.05</v>
      </c>
      <c r="I9" s="57">
        <f t="shared" si="2"/>
        <v>0.95</v>
      </c>
      <c r="J9" s="51"/>
    </row>
    <row r="10" spans="2:10" x14ac:dyDescent="0.3">
      <c r="B10" s="131">
        <v>4</v>
      </c>
      <c r="C10" s="134" t="s">
        <v>274</v>
      </c>
      <c r="D10" s="52">
        <v>1</v>
      </c>
      <c r="E10" s="53">
        <v>1</v>
      </c>
      <c r="F10" s="54">
        <v>1</v>
      </c>
      <c r="G10" s="55">
        <f t="shared" si="0"/>
        <v>1</v>
      </c>
      <c r="H10" s="56">
        <f t="shared" si="1"/>
        <v>0.05</v>
      </c>
      <c r="I10" s="57">
        <f t="shared" si="2"/>
        <v>0.95</v>
      </c>
      <c r="J10" s="51"/>
    </row>
    <row r="11" spans="2:10" x14ac:dyDescent="0.3">
      <c r="B11" s="131">
        <v>5</v>
      </c>
      <c r="C11" s="134" t="s">
        <v>275</v>
      </c>
      <c r="D11" s="52">
        <v>1</v>
      </c>
      <c r="E11" s="53">
        <v>1</v>
      </c>
      <c r="F11" s="54">
        <v>1</v>
      </c>
      <c r="G11" s="55">
        <f t="shared" si="0"/>
        <v>1</v>
      </c>
      <c r="H11" s="56">
        <f t="shared" si="1"/>
        <v>0.05</v>
      </c>
      <c r="I11" s="57">
        <f t="shared" si="2"/>
        <v>0.95</v>
      </c>
      <c r="J11" s="51"/>
    </row>
    <row r="12" spans="2:10" x14ac:dyDescent="0.3">
      <c r="B12" s="131">
        <v>6</v>
      </c>
      <c r="C12" s="135" t="s">
        <v>317</v>
      </c>
      <c r="D12" s="52">
        <v>1</v>
      </c>
      <c r="E12" s="53">
        <v>1</v>
      </c>
      <c r="F12" s="54">
        <v>1</v>
      </c>
      <c r="G12" s="55">
        <f t="shared" si="0"/>
        <v>1</v>
      </c>
      <c r="H12" s="56">
        <f t="shared" si="1"/>
        <v>0.05</v>
      </c>
      <c r="I12" s="57">
        <f t="shared" si="2"/>
        <v>0.95</v>
      </c>
      <c r="J12" s="51"/>
    </row>
    <row r="13" spans="2:10" ht="14.4" thickBot="1" x14ac:dyDescent="0.35">
      <c r="B13" s="132">
        <v>7</v>
      </c>
      <c r="C13" s="136" t="s">
        <v>368</v>
      </c>
      <c r="D13" s="58">
        <v>1</v>
      </c>
      <c r="E13" s="59">
        <v>1</v>
      </c>
      <c r="F13" s="60">
        <v>1</v>
      </c>
      <c r="G13" s="61">
        <f t="shared" si="0"/>
        <v>1</v>
      </c>
      <c r="H13" s="62">
        <f t="shared" si="1"/>
        <v>0.05</v>
      </c>
      <c r="I13" s="63">
        <f t="shared" si="2"/>
        <v>0.95</v>
      </c>
      <c r="J13" s="51"/>
    </row>
    <row r="14" spans="2:10" ht="15" thickBot="1" x14ac:dyDescent="0.35">
      <c r="B14" s="545" t="s">
        <v>276</v>
      </c>
      <c r="C14" s="546"/>
      <c r="D14" s="547">
        <f>SUM(D7:D13)</f>
        <v>7</v>
      </c>
      <c r="E14" s="547">
        <f t="shared" ref="E14:I14" si="3">SUM(E7:E13)</f>
        <v>7</v>
      </c>
      <c r="F14" s="547">
        <f t="shared" si="3"/>
        <v>7</v>
      </c>
      <c r="G14" s="547">
        <f t="shared" si="3"/>
        <v>7</v>
      </c>
      <c r="H14" s="547">
        <f t="shared" si="3"/>
        <v>0.35</v>
      </c>
      <c r="I14" s="548">
        <f t="shared" si="3"/>
        <v>6.65</v>
      </c>
      <c r="J14" s="51"/>
    </row>
    <row r="15" spans="2:10" ht="14.4" thickBot="1" x14ac:dyDescent="0.35"/>
    <row r="16" spans="2:10" ht="16.2" thickBot="1" x14ac:dyDescent="0.35">
      <c r="B16" s="402" t="s">
        <v>365</v>
      </c>
      <c r="C16" s="403"/>
      <c r="D16" s="403"/>
      <c r="E16" s="403"/>
      <c r="F16" s="403"/>
      <c r="G16" s="403"/>
      <c r="H16" s="403"/>
      <c r="I16" s="404"/>
    </row>
    <row r="17" spans="2:10" x14ac:dyDescent="0.3">
      <c r="B17" s="533" t="s">
        <v>2</v>
      </c>
      <c r="C17" s="534" t="s">
        <v>358</v>
      </c>
      <c r="D17" s="405" t="s">
        <v>271</v>
      </c>
      <c r="E17" s="542" t="s">
        <v>272</v>
      </c>
      <c r="F17" s="542" t="s">
        <v>366</v>
      </c>
      <c r="G17" s="398" t="s">
        <v>271</v>
      </c>
      <c r="H17" s="405" t="s">
        <v>193</v>
      </c>
      <c r="I17" s="406" t="s">
        <v>364</v>
      </c>
      <c r="J17" s="64"/>
    </row>
    <row r="18" spans="2:10" ht="14.4" thickBot="1" x14ac:dyDescent="0.35">
      <c r="B18" s="537"/>
      <c r="C18" s="538"/>
      <c r="D18" s="539">
        <v>44927</v>
      </c>
      <c r="E18" s="543"/>
      <c r="F18" s="543"/>
      <c r="G18" s="544">
        <v>45291</v>
      </c>
      <c r="H18" s="407" t="s">
        <v>363</v>
      </c>
      <c r="I18" s="408" t="s">
        <v>369</v>
      </c>
      <c r="J18" s="64"/>
    </row>
    <row r="19" spans="2:10" x14ac:dyDescent="0.3">
      <c r="B19" s="137">
        <v>1</v>
      </c>
      <c r="C19" s="133" t="s">
        <v>273</v>
      </c>
      <c r="D19" s="45">
        <v>1</v>
      </c>
      <c r="E19" s="46">
        <v>0</v>
      </c>
      <c r="F19" s="46"/>
      <c r="G19" s="46">
        <f>D19+E19-F19</f>
        <v>1</v>
      </c>
      <c r="H19" s="65">
        <f>0.05*G19</f>
        <v>0.05</v>
      </c>
      <c r="I19" s="66">
        <f>G19-H19</f>
        <v>0.95</v>
      </c>
      <c r="J19" s="67"/>
    </row>
    <row r="20" spans="2:10" x14ac:dyDescent="0.3">
      <c r="B20" s="131">
        <v>2</v>
      </c>
      <c r="C20" s="134" t="s">
        <v>367</v>
      </c>
      <c r="D20" s="52">
        <v>1</v>
      </c>
      <c r="E20" s="53">
        <v>0</v>
      </c>
      <c r="F20" s="53"/>
      <c r="G20" s="53">
        <f t="shared" ref="G20:G25" si="4">D20+E20-F20</f>
        <v>1</v>
      </c>
      <c r="H20" s="68">
        <f t="shared" ref="H20:H25" si="5">0.05*G20</f>
        <v>0.05</v>
      </c>
      <c r="I20" s="69">
        <f t="shared" ref="I20:I25" si="6">G20-H20</f>
        <v>0.95</v>
      </c>
      <c r="J20" s="67"/>
    </row>
    <row r="21" spans="2:10" x14ac:dyDescent="0.3">
      <c r="B21" s="131">
        <v>3</v>
      </c>
      <c r="C21" s="135" t="s">
        <v>40</v>
      </c>
      <c r="D21" s="52">
        <v>1</v>
      </c>
      <c r="E21" s="53">
        <v>0</v>
      </c>
      <c r="F21" s="53"/>
      <c r="G21" s="53">
        <f t="shared" si="4"/>
        <v>1</v>
      </c>
      <c r="H21" s="68">
        <f t="shared" si="5"/>
        <v>0.05</v>
      </c>
      <c r="I21" s="69">
        <f t="shared" si="6"/>
        <v>0.95</v>
      </c>
      <c r="J21" s="67"/>
    </row>
    <row r="22" spans="2:10" x14ac:dyDescent="0.3">
      <c r="B22" s="131">
        <v>4</v>
      </c>
      <c r="C22" s="134" t="s">
        <v>274</v>
      </c>
      <c r="D22" s="52">
        <v>1</v>
      </c>
      <c r="E22" s="53">
        <v>0</v>
      </c>
      <c r="F22" s="53"/>
      <c r="G22" s="53">
        <f t="shared" si="4"/>
        <v>1</v>
      </c>
      <c r="H22" s="68">
        <f t="shared" si="5"/>
        <v>0.05</v>
      </c>
      <c r="I22" s="69">
        <f t="shared" si="6"/>
        <v>0.95</v>
      </c>
      <c r="J22" s="67"/>
    </row>
    <row r="23" spans="2:10" x14ac:dyDescent="0.3">
      <c r="B23" s="131">
        <v>5</v>
      </c>
      <c r="C23" s="134" t="s">
        <v>275</v>
      </c>
      <c r="D23" s="52">
        <v>1</v>
      </c>
      <c r="E23" s="53">
        <v>0</v>
      </c>
      <c r="F23" s="53"/>
      <c r="G23" s="53">
        <f t="shared" si="4"/>
        <v>1</v>
      </c>
      <c r="H23" s="68">
        <f t="shared" si="5"/>
        <v>0.05</v>
      </c>
      <c r="I23" s="69">
        <f t="shared" si="6"/>
        <v>0.95</v>
      </c>
      <c r="J23" s="67"/>
    </row>
    <row r="24" spans="2:10" x14ac:dyDescent="0.3">
      <c r="B24" s="131">
        <v>6</v>
      </c>
      <c r="C24" s="135" t="s">
        <v>317</v>
      </c>
      <c r="D24" s="52">
        <v>1</v>
      </c>
      <c r="E24" s="53">
        <v>0</v>
      </c>
      <c r="F24" s="53"/>
      <c r="G24" s="53">
        <f t="shared" si="4"/>
        <v>1</v>
      </c>
      <c r="H24" s="68">
        <f t="shared" si="5"/>
        <v>0.05</v>
      </c>
      <c r="I24" s="69">
        <f t="shared" si="6"/>
        <v>0.95</v>
      </c>
      <c r="J24" s="67"/>
    </row>
    <row r="25" spans="2:10" ht="14.4" thickBot="1" x14ac:dyDescent="0.35">
      <c r="B25" s="132">
        <v>7</v>
      </c>
      <c r="C25" s="136" t="s">
        <v>368</v>
      </c>
      <c r="D25" s="58">
        <v>1</v>
      </c>
      <c r="E25" s="59">
        <v>0</v>
      </c>
      <c r="F25" s="59"/>
      <c r="G25" s="59">
        <f t="shared" si="4"/>
        <v>1</v>
      </c>
      <c r="H25" s="70">
        <f t="shared" si="5"/>
        <v>0.05</v>
      </c>
      <c r="I25" s="71">
        <f t="shared" si="6"/>
        <v>0.95</v>
      </c>
      <c r="J25" s="67"/>
    </row>
    <row r="26" spans="2:10" ht="15" thickBot="1" x14ac:dyDescent="0.35">
      <c r="B26" s="549"/>
      <c r="C26" s="550" t="s">
        <v>276</v>
      </c>
      <c r="D26" s="547">
        <f>SUM(D19:D25)</f>
        <v>7</v>
      </c>
      <c r="E26" s="547">
        <f t="shared" ref="E26" si="7">SUM(E19:E25)</f>
        <v>0</v>
      </c>
      <c r="F26" s="547">
        <f t="shared" ref="F26" si="8">SUM(F19:F25)</f>
        <v>0</v>
      </c>
      <c r="G26" s="547">
        <f t="shared" ref="G26" si="9">SUM(G19:G25)</f>
        <v>7</v>
      </c>
      <c r="H26" s="547">
        <f t="shared" ref="H26" si="10">SUM(H19:H25)</f>
        <v>0.35</v>
      </c>
      <c r="I26" s="548">
        <f t="shared" ref="I26" si="11">SUM(I19:I25)</f>
        <v>6.65</v>
      </c>
      <c r="J26" s="67"/>
    </row>
  </sheetData>
  <mergeCells count="11">
    <mergeCell ref="B17:B18"/>
    <mergeCell ref="C17:C18"/>
    <mergeCell ref="E17:E18"/>
    <mergeCell ref="F17:F18"/>
    <mergeCell ref="B2:I4"/>
    <mergeCell ref="B14:C14"/>
    <mergeCell ref="B16:I16"/>
    <mergeCell ref="B5:B6"/>
    <mergeCell ref="C5:C6"/>
    <mergeCell ref="E5:E6"/>
    <mergeCell ref="F5:F6"/>
  </mergeCells>
  <pageMargins left="0.7" right="0.7" top="0.75" bottom="0.75" header="0.3" footer="0.3"/>
  <pageSetup paperSize="9" scale="85" orientation="portrait" verticalDpi="4294967293" r:id="rId1"/>
  <ignoredErrors>
    <ignoredError sqref="D1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75DF-5F1E-4677-BEC5-E7A1CF15FD37}">
  <dimension ref="B1:G22"/>
  <sheetViews>
    <sheetView workbookViewId="0">
      <selection activeCell="L11" sqref="L11"/>
    </sheetView>
  </sheetViews>
  <sheetFormatPr defaultRowHeight="14.4" x14ac:dyDescent="0.3"/>
  <cols>
    <col min="1" max="1" width="3.77734375" style="72" customWidth="1"/>
    <col min="2" max="2" width="7.44140625" style="72" bestFit="1" customWidth="1"/>
    <col min="3" max="3" width="13" style="72" bestFit="1" customWidth="1"/>
    <col min="4" max="4" width="10.21875" style="72" bestFit="1" customWidth="1"/>
    <col min="5" max="5" width="9.77734375" style="72" bestFit="1" customWidth="1"/>
    <col min="6" max="6" width="10.44140625" style="72" bestFit="1" customWidth="1"/>
    <col min="7" max="7" width="11.21875" style="72" bestFit="1" customWidth="1"/>
    <col min="8" max="16384" width="8.88671875" style="72"/>
  </cols>
  <sheetData>
    <row r="1" spans="2:7" ht="15" thickBot="1" x14ac:dyDescent="0.35"/>
    <row r="2" spans="2:7" ht="18" customHeight="1" x14ac:dyDescent="0.3">
      <c r="B2" s="409" t="s">
        <v>385</v>
      </c>
      <c r="C2" s="410"/>
      <c r="D2" s="410"/>
      <c r="E2" s="410"/>
      <c r="F2" s="410"/>
      <c r="G2" s="411"/>
    </row>
    <row r="3" spans="2:7" x14ac:dyDescent="0.3">
      <c r="B3" s="412"/>
      <c r="C3" s="551"/>
      <c r="D3" s="551"/>
      <c r="E3" s="551"/>
      <c r="F3" s="551"/>
      <c r="G3" s="414"/>
    </row>
    <row r="4" spans="2:7" ht="15" thickBot="1" x14ac:dyDescent="0.35">
      <c r="B4" s="439"/>
      <c r="C4" s="440"/>
      <c r="D4" s="440"/>
      <c r="E4" s="440"/>
      <c r="F4" s="440"/>
      <c r="G4" s="441"/>
    </row>
    <row r="5" spans="2:7" ht="15" thickBot="1" x14ac:dyDescent="0.35">
      <c r="B5" s="415" t="s">
        <v>2</v>
      </c>
      <c r="C5" s="416" t="s">
        <v>358</v>
      </c>
      <c r="D5" s="417" t="s">
        <v>359</v>
      </c>
      <c r="E5" s="418" t="s">
        <v>268</v>
      </c>
      <c r="F5" s="418" t="s">
        <v>360</v>
      </c>
      <c r="G5" s="419" t="s">
        <v>192</v>
      </c>
    </row>
    <row r="6" spans="2:7" x14ac:dyDescent="0.3">
      <c r="B6" s="73">
        <v>1</v>
      </c>
      <c r="C6" s="74" t="s">
        <v>290</v>
      </c>
      <c r="D6" s="75" t="s">
        <v>361</v>
      </c>
      <c r="E6" s="76">
        <v>500</v>
      </c>
      <c r="F6" s="76">
        <v>1</v>
      </c>
      <c r="G6" s="77">
        <f t="shared" ref="G6:G22" si="0">(E6*F6)</f>
        <v>500</v>
      </c>
    </row>
    <row r="7" spans="2:7" x14ac:dyDescent="0.3">
      <c r="B7" s="73">
        <f>B6+1</f>
        <v>2</v>
      </c>
      <c r="C7" s="74" t="s">
        <v>291</v>
      </c>
      <c r="D7" s="75" t="s">
        <v>361</v>
      </c>
      <c r="E7" s="76">
        <v>500</v>
      </c>
      <c r="F7" s="76">
        <v>1</v>
      </c>
      <c r="G7" s="77">
        <f t="shared" si="0"/>
        <v>500</v>
      </c>
    </row>
    <row r="8" spans="2:7" x14ac:dyDescent="0.3">
      <c r="B8" s="73">
        <f t="shared" ref="B8:B22" si="1">B7+1</f>
        <v>3</v>
      </c>
      <c r="C8" s="74" t="s">
        <v>292</v>
      </c>
      <c r="D8" s="75" t="s">
        <v>361</v>
      </c>
      <c r="E8" s="76">
        <v>500</v>
      </c>
      <c r="F8" s="76">
        <v>1</v>
      </c>
      <c r="G8" s="77">
        <f t="shared" si="0"/>
        <v>500</v>
      </c>
    </row>
    <row r="9" spans="2:7" x14ac:dyDescent="0.3">
      <c r="B9" s="73">
        <f t="shared" si="1"/>
        <v>4</v>
      </c>
      <c r="C9" s="74" t="s">
        <v>293</v>
      </c>
      <c r="D9" s="75" t="s">
        <v>361</v>
      </c>
      <c r="E9" s="76">
        <v>500</v>
      </c>
      <c r="F9" s="76">
        <v>1</v>
      </c>
      <c r="G9" s="77">
        <f t="shared" si="0"/>
        <v>500</v>
      </c>
    </row>
    <row r="10" spans="2:7" x14ac:dyDescent="0.3">
      <c r="B10" s="73">
        <f t="shared" si="1"/>
        <v>5</v>
      </c>
      <c r="C10" s="74" t="s">
        <v>294</v>
      </c>
      <c r="D10" s="75" t="s">
        <v>361</v>
      </c>
      <c r="E10" s="76">
        <v>500</v>
      </c>
      <c r="F10" s="76">
        <v>1</v>
      </c>
      <c r="G10" s="77">
        <f t="shared" si="0"/>
        <v>500</v>
      </c>
    </row>
    <row r="11" spans="2:7" x14ac:dyDescent="0.3">
      <c r="B11" s="73">
        <f t="shared" si="1"/>
        <v>6</v>
      </c>
      <c r="C11" s="74" t="s">
        <v>295</v>
      </c>
      <c r="D11" s="75" t="s">
        <v>361</v>
      </c>
      <c r="E11" s="76">
        <v>500</v>
      </c>
      <c r="F11" s="76">
        <v>1</v>
      </c>
      <c r="G11" s="77">
        <f t="shared" si="0"/>
        <v>500</v>
      </c>
    </row>
    <row r="12" spans="2:7" x14ac:dyDescent="0.3">
      <c r="B12" s="73">
        <f t="shared" si="1"/>
        <v>7</v>
      </c>
      <c r="C12" s="74" t="s">
        <v>296</v>
      </c>
      <c r="D12" s="75" t="s">
        <v>361</v>
      </c>
      <c r="E12" s="76">
        <v>500</v>
      </c>
      <c r="F12" s="76">
        <v>1</v>
      </c>
      <c r="G12" s="77">
        <f t="shared" si="0"/>
        <v>500</v>
      </c>
    </row>
    <row r="13" spans="2:7" x14ac:dyDescent="0.3">
      <c r="B13" s="73">
        <f t="shared" si="1"/>
        <v>8</v>
      </c>
      <c r="C13" s="74" t="s">
        <v>297</v>
      </c>
      <c r="D13" s="75" t="s">
        <v>361</v>
      </c>
      <c r="E13" s="76">
        <v>500</v>
      </c>
      <c r="F13" s="76">
        <v>1</v>
      </c>
      <c r="G13" s="77">
        <f t="shared" si="0"/>
        <v>500</v>
      </c>
    </row>
    <row r="14" spans="2:7" x14ac:dyDescent="0.3">
      <c r="B14" s="73">
        <f t="shared" si="1"/>
        <v>9</v>
      </c>
      <c r="C14" s="74" t="s">
        <v>298</v>
      </c>
      <c r="D14" s="75" t="s">
        <v>361</v>
      </c>
      <c r="E14" s="76">
        <v>500</v>
      </c>
      <c r="F14" s="76">
        <v>1</v>
      </c>
      <c r="G14" s="77">
        <f t="shared" si="0"/>
        <v>500</v>
      </c>
    </row>
    <row r="15" spans="2:7" x14ac:dyDescent="0.3">
      <c r="B15" s="73">
        <f t="shared" si="1"/>
        <v>10</v>
      </c>
      <c r="C15" s="74" t="s">
        <v>299</v>
      </c>
      <c r="D15" s="75" t="s">
        <v>361</v>
      </c>
      <c r="E15" s="76">
        <v>500</v>
      </c>
      <c r="F15" s="76">
        <v>1</v>
      </c>
      <c r="G15" s="77">
        <f t="shared" si="0"/>
        <v>500</v>
      </c>
    </row>
    <row r="16" spans="2:7" x14ac:dyDescent="0.3">
      <c r="B16" s="73">
        <f t="shared" si="1"/>
        <v>11</v>
      </c>
      <c r="C16" s="74" t="s">
        <v>300</v>
      </c>
      <c r="D16" s="75" t="s">
        <v>361</v>
      </c>
      <c r="E16" s="76">
        <v>500</v>
      </c>
      <c r="F16" s="76">
        <v>1</v>
      </c>
      <c r="G16" s="77">
        <f t="shared" si="0"/>
        <v>500</v>
      </c>
    </row>
    <row r="17" spans="2:7" x14ac:dyDescent="0.3">
      <c r="B17" s="73">
        <f t="shared" si="1"/>
        <v>12</v>
      </c>
      <c r="C17" s="74" t="s">
        <v>301</v>
      </c>
      <c r="D17" s="75" t="s">
        <v>361</v>
      </c>
      <c r="E17" s="76">
        <v>500</v>
      </c>
      <c r="F17" s="76">
        <v>1</v>
      </c>
      <c r="G17" s="77">
        <f t="shared" si="0"/>
        <v>500</v>
      </c>
    </row>
    <row r="18" spans="2:7" x14ac:dyDescent="0.3">
      <c r="B18" s="73">
        <f t="shared" si="1"/>
        <v>13</v>
      </c>
      <c r="C18" s="74" t="s">
        <v>302</v>
      </c>
      <c r="D18" s="75" t="s">
        <v>361</v>
      </c>
      <c r="E18" s="76">
        <v>500</v>
      </c>
      <c r="F18" s="76">
        <v>1</v>
      </c>
      <c r="G18" s="77">
        <f t="shared" si="0"/>
        <v>500</v>
      </c>
    </row>
    <row r="19" spans="2:7" x14ac:dyDescent="0.3">
      <c r="B19" s="73">
        <f t="shared" si="1"/>
        <v>14</v>
      </c>
      <c r="C19" s="74" t="s">
        <v>303</v>
      </c>
      <c r="D19" s="75" t="s">
        <v>361</v>
      </c>
      <c r="E19" s="76">
        <v>500</v>
      </c>
      <c r="F19" s="76">
        <v>1</v>
      </c>
      <c r="G19" s="77">
        <f t="shared" si="0"/>
        <v>500</v>
      </c>
    </row>
    <row r="20" spans="2:7" x14ac:dyDescent="0.3">
      <c r="B20" s="73">
        <f t="shared" si="1"/>
        <v>15</v>
      </c>
      <c r="C20" s="74" t="s">
        <v>304</v>
      </c>
      <c r="D20" s="75" t="s">
        <v>361</v>
      </c>
      <c r="E20" s="76">
        <v>500</v>
      </c>
      <c r="F20" s="76">
        <v>1</v>
      </c>
      <c r="G20" s="77">
        <f t="shared" si="0"/>
        <v>500</v>
      </c>
    </row>
    <row r="21" spans="2:7" x14ac:dyDescent="0.3">
      <c r="B21" s="73">
        <f t="shared" si="1"/>
        <v>16</v>
      </c>
      <c r="C21" s="74" t="s">
        <v>305</v>
      </c>
      <c r="D21" s="75" t="s">
        <v>361</v>
      </c>
      <c r="E21" s="76">
        <v>500</v>
      </c>
      <c r="F21" s="76">
        <v>1</v>
      </c>
      <c r="G21" s="77">
        <f t="shared" si="0"/>
        <v>500</v>
      </c>
    </row>
    <row r="22" spans="2:7" ht="15" thickBot="1" x14ac:dyDescent="0.35">
      <c r="B22" s="78">
        <f t="shared" si="1"/>
        <v>17</v>
      </c>
      <c r="C22" s="79" t="s">
        <v>306</v>
      </c>
      <c r="D22" s="80" t="s">
        <v>361</v>
      </c>
      <c r="E22" s="76">
        <v>500</v>
      </c>
      <c r="F22" s="81">
        <v>1</v>
      </c>
      <c r="G22" s="82">
        <f t="shared" si="0"/>
        <v>500</v>
      </c>
    </row>
  </sheetData>
  <mergeCells count="1">
    <mergeCell ref="B2:G4"/>
  </mergeCells>
  <phoneticPr fontId="11" type="noConversion"/>
  <pageMargins left="0.17" right="0.16" top="0.17" bottom="0.16" header="0.17" footer="0.16"/>
  <pageSetup orientation="portrait" r:id="rId1"/>
  <ignoredErrors>
    <ignoredError sqref="B6:B22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14"/>
  <sheetViews>
    <sheetView showGridLines="0" zoomScale="90" zoomScaleNormal="90" workbookViewId="0">
      <selection activeCell="N202" sqref="N202"/>
    </sheetView>
  </sheetViews>
  <sheetFormatPr defaultRowHeight="13.8" x14ac:dyDescent="0.3"/>
  <cols>
    <col min="1" max="1" width="2.44140625" style="5" customWidth="1"/>
    <col min="2" max="2" width="2.5546875" style="5" customWidth="1"/>
    <col min="3" max="3" width="3.109375" style="5" customWidth="1"/>
    <col min="4" max="4" width="8.44140625" style="5" customWidth="1"/>
    <col min="5" max="5" width="5.109375" style="5" customWidth="1"/>
    <col min="6" max="6" width="9" style="5" customWidth="1"/>
    <col min="7" max="7" width="9.33203125" style="5" bestFit="1" customWidth="1"/>
    <col min="8" max="8" width="1.77734375" style="5" customWidth="1"/>
    <col min="9" max="9" width="13.44140625" style="5" customWidth="1"/>
    <col min="10" max="10" width="12.44140625" style="5" bestFit="1" customWidth="1"/>
    <col min="11" max="11" width="12" style="5" customWidth="1"/>
    <col min="12" max="12" width="2.109375" style="5" customWidth="1"/>
    <col min="13" max="13" width="7.44140625" style="5" customWidth="1"/>
    <col min="14" max="14" width="13.88671875" style="5" customWidth="1"/>
    <col min="15" max="16384" width="8.88671875" style="5"/>
  </cols>
  <sheetData>
    <row r="1" spans="2:14" ht="14.4" thickBot="1" x14ac:dyDescent="0.35"/>
    <row r="2" spans="2:14" ht="13.2" customHeight="1" x14ac:dyDescent="0.3">
      <c r="B2" s="409" t="s">
        <v>386</v>
      </c>
      <c r="C2" s="410"/>
      <c r="D2" s="410"/>
      <c r="E2" s="410"/>
      <c r="F2" s="410"/>
      <c r="G2" s="410"/>
      <c r="H2" s="410"/>
      <c r="I2" s="410"/>
      <c r="J2" s="410"/>
      <c r="K2" s="410"/>
      <c r="L2" s="411"/>
      <c r="M2" s="43"/>
    </row>
    <row r="3" spans="2:14" x14ac:dyDescent="0.3">
      <c r="B3" s="412"/>
      <c r="C3" s="413"/>
      <c r="D3" s="413"/>
      <c r="E3" s="413"/>
      <c r="F3" s="413"/>
      <c r="G3" s="413"/>
      <c r="H3" s="413"/>
      <c r="I3" s="413"/>
      <c r="J3" s="413"/>
      <c r="K3" s="413"/>
      <c r="L3" s="414"/>
      <c r="M3" s="43"/>
    </row>
    <row r="4" spans="2:14" x14ac:dyDescent="0.3">
      <c r="B4" s="412"/>
      <c r="C4" s="413"/>
      <c r="D4" s="413"/>
      <c r="E4" s="413"/>
      <c r="F4" s="413"/>
      <c r="G4" s="413"/>
      <c r="H4" s="413"/>
      <c r="I4" s="413"/>
      <c r="J4" s="413"/>
      <c r="K4" s="413"/>
      <c r="L4" s="414"/>
      <c r="M4" s="43"/>
    </row>
    <row r="5" spans="2:14" x14ac:dyDescent="0.3">
      <c r="B5" s="412"/>
      <c r="C5" s="413"/>
      <c r="D5" s="413"/>
      <c r="E5" s="413"/>
      <c r="F5" s="413"/>
      <c r="G5" s="413"/>
      <c r="H5" s="413"/>
      <c r="I5" s="413"/>
      <c r="J5" s="413"/>
      <c r="K5" s="413"/>
      <c r="L5" s="414"/>
      <c r="M5" s="43"/>
    </row>
    <row r="6" spans="2:14" ht="14.4" thickBot="1" x14ac:dyDescent="0.35">
      <c r="B6" s="439"/>
      <c r="C6" s="440"/>
      <c r="D6" s="440"/>
      <c r="E6" s="440"/>
      <c r="F6" s="440"/>
      <c r="G6" s="440"/>
      <c r="H6" s="440"/>
      <c r="I6" s="440"/>
      <c r="J6" s="440"/>
      <c r="K6" s="440"/>
      <c r="L6" s="441"/>
      <c r="M6" s="43"/>
    </row>
    <row r="7" spans="2:14" ht="14.4" thickBot="1" x14ac:dyDescent="0.35">
      <c r="B7" s="420"/>
      <c r="C7" s="422"/>
      <c r="D7" s="422"/>
      <c r="E7" s="422"/>
      <c r="F7" s="422"/>
      <c r="G7" s="422"/>
      <c r="H7" s="422"/>
      <c r="I7" s="422"/>
      <c r="J7" s="422"/>
      <c r="K7" s="422"/>
      <c r="L7" s="423"/>
    </row>
    <row r="8" spans="2:14" ht="14.4" thickBot="1" x14ac:dyDescent="0.35">
      <c r="B8" s="421"/>
      <c r="C8" s="442" t="s">
        <v>372</v>
      </c>
      <c r="D8" s="443"/>
      <c r="E8" s="443"/>
      <c r="F8" s="443"/>
      <c r="G8" s="443"/>
      <c r="H8" s="443"/>
      <c r="I8" s="443"/>
      <c r="J8" s="443"/>
      <c r="K8" s="444"/>
      <c r="L8" s="424"/>
    </row>
    <row r="9" spans="2:14" ht="14.4" thickBot="1" x14ac:dyDescent="0.35">
      <c r="B9" s="421"/>
      <c r="C9" s="425"/>
      <c r="D9" s="425"/>
      <c r="E9" s="425"/>
      <c r="F9" s="425"/>
      <c r="G9" s="425"/>
      <c r="H9" s="425"/>
      <c r="I9" s="425"/>
      <c r="J9" s="425"/>
      <c r="K9" s="426"/>
      <c r="L9" s="424"/>
    </row>
    <row r="10" spans="2:14" ht="14.4" thickBot="1" x14ac:dyDescent="0.35">
      <c r="B10" s="421"/>
      <c r="C10" s="256" t="s">
        <v>373</v>
      </c>
      <c r="D10" s="257"/>
      <c r="E10" s="257"/>
      <c r="F10" s="257"/>
      <c r="G10" s="257"/>
      <c r="H10" s="257"/>
      <c r="I10" s="257"/>
      <c r="J10" s="257"/>
      <c r="K10" s="258"/>
      <c r="L10" s="428"/>
      <c r="M10" s="4"/>
      <c r="N10" s="4"/>
    </row>
    <row r="11" spans="2:14" ht="14.4" thickBot="1" x14ac:dyDescent="0.35">
      <c r="B11" s="421"/>
      <c r="C11" s="236">
        <v>1</v>
      </c>
      <c r="D11" s="331" t="s">
        <v>8</v>
      </c>
      <c r="E11" s="331"/>
      <c r="F11" s="331"/>
      <c r="G11" s="331"/>
      <c r="H11" s="331"/>
      <c r="I11" s="331"/>
      <c r="J11" s="331"/>
      <c r="K11" s="332"/>
      <c r="L11" s="424"/>
    </row>
    <row r="12" spans="2:14" x14ac:dyDescent="0.3">
      <c r="B12" s="421"/>
      <c r="C12" s="237"/>
      <c r="D12" s="83" t="s">
        <v>136</v>
      </c>
      <c r="E12" s="84"/>
      <c r="F12" s="84" t="s">
        <v>137</v>
      </c>
      <c r="G12" s="84" t="s">
        <v>138</v>
      </c>
      <c r="H12" s="85"/>
      <c r="I12" s="86" t="s">
        <v>370</v>
      </c>
      <c r="J12" s="87" t="s">
        <v>376</v>
      </c>
      <c r="K12" s="88" t="s">
        <v>371</v>
      </c>
      <c r="L12" s="424"/>
    </row>
    <row r="13" spans="2:14" x14ac:dyDescent="0.3">
      <c r="B13" s="421"/>
      <c r="C13" s="237"/>
      <c r="D13" s="89"/>
      <c r="E13" s="90"/>
      <c r="F13" s="91"/>
      <c r="G13" s="92"/>
      <c r="H13" s="93"/>
      <c r="I13" s="90"/>
      <c r="J13" s="91"/>
      <c r="K13" s="94"/>
      <c r="L13" s="424"/>
    </row>
    <row r="14" spans="2:14" ht="14.4" thickBot="1" x14ac:dyDescent="0.35">
      <c r="B14" s="421"/>
      <c r="C14" s="237"/>
      <c r="D14" s="327"/>
      <c r="E14" s="328"/>
      <c r="F14" s="95"/>
      <c r="G14" s="329"/>
      <c r="H14" s="330"/>
      <c r="I14" s="96"/>
      <c r="J14" s="97"/>
      <c r="K14" s="98"/>
      <c r="L14" s="424"/>
    </row>
    <row r="15" spans="2:14" ht="14.4" thickBot="1" x14ac:dyDescent="0.35">
      <c r="B15" s="421"/>
      <c r="C15" s="237"/>
      <c r="D15" s="326"/>
      <c r="E15" s="326"/>
      <c r="F15" s="326"/>
      <c r="G15" s="326"/>
      <c r="H15" s="326"/>
      <c r="I15" s="99"/>
      <c r="J15" s="100"/>
      <c r="K15" s="101">
        <f>SUM(K13:K14)</f>
        <v>0</v>
      </c>
      <c r="L15" s="424"/>
    </row>
    <row r="16" spans="2:14" ht="14.4" thickBot="1" x14ac:dyDescent="0.35">
      <c r="B16" s="421"/>
      <c r="C16" s="237"/>
      <c r="D16" s="241" t="s">
        <v>9</v>
      </c>
      <c r="E16" s="242"/>
      <c r="F16" s="242"/>
      <c r="G16" s="242"/>
      <c r="H16" s="243"/>
      <c r="I16" s="102" t="s">
        <v>370</v>
      </c>
      <c r="J16" s="103" t="s">
        <v>376</v>
      </c>
      <c r="K16" s="104" t="s">
        <v>371</v>
      </c>
      <c r="L16" s="424"/>
    </row>
    <row r="17" spans="2:12" x14ac:dyDescent="0.3">
      <c r="B17" s="421"/>
      <c r="C17" s="237"/>
      <c r="D17" s="322" t="s">
        <v>139</v>
      </c>
      <c r="E17" s="323"/>
      <c r="F17" s="323"/>
      <c r="G17" s="323"/>
      <c r="H17" s="324"/>
      <c r="I17" s="105"/>
      <c r="J17" s="106"/>
      <c r="K17" s="107"/>
      <c r="L17" s="424"/>
    </row>
    <row r="18" spans="2:12" x14ac:dyDescent="0.3">
      <c r="B18" s="421"/>
      <c r="C18" s="237"/>
      <c r="D18" s="206" t="s">
        <v>140</v>
      </c>
      <c r="E18" s="207"/>
      <c r="F18" s="207"/>
      <c r="G18" s="207"/>
      <c r="H18" s="208"/>
      <c r="I18" s="105"/>
      <c r="J18" s="106"/>
      <c r="K18" s="107"/>
      <c r="L18" s="424"/>
    </row>
    <row r="19" spans="2:12" ht="14.4" thickBot="1" x14ac:dyDescent="0.35">
      <c r="B19" s="421"/>
      <c r="C19" s="237"/>
      <c r="D19" s="209" t="s">
        <v>141</v>
      </c>
      <c r="E19" s="210"/>
      <c r="F19" s="210"/>
      <c r="G19" s="210"/>
      <c r="H19" s="211"/>
      <c r="I19" s="96"/>
      <c r="J19" s="97"/>
      <c r="K19" s="98"/>
      <c r="L19" s="424"/>
    </row>
    <row r="20" spans="2:12" ht="14.4" thickBot="1" x14ac:dyDescent="0.35">
      <c r="B20" s="421"/>
      <c r="C20" s="238"/>
      <c r="D20" s="242" t="s">
        <v>21</v>
      </c>
      <c r="E20" s="242"/>
      <c r="F20" s="242"/>
      <c r="G20" s="242"/>
      <c r="H20" s="325"/>
      <c r="I20" s="99"/>
      <c r="J20" s="100"/>
      <c r="K20" s="101">
        <f>SUM(K17:K19)</f>
        <v>0</v>
      </c>
      <c r="L20" s="424"/>
    </row>
    <row r="21" spans="2:12" ht="14.4" thickBot="1" x14ac:dyDescent="0.35">
      <c r="B21" s="421"/>
      <c r="C21" s="427"/>
      <c r="D21" s="427"/>
      <c r="E21" s="427"/>
      <c r="F21" s="427"/>
      <c r="G21" s="427"/>
      <c r="H21" s="427"/>
      <c r="I21" s="427"/>
      <c r="J21" s="427"/>
      <c r="K21" s="427"/>
      <c r="L21" s="424"/>
    </row>
    <row r="22" spans="2:12" ht="14.4" thickBot="1" x14ac:dyDescent="0.35">
      <c r="B22" s="421"/>
      <c r="C22" s="236">
        <v>2.1</v>
      </c>
      <c r="D22" s="310" t="s">
        <v>22</v>
      </c>
      <c r="E22" s="311"/>
      <c r="F22" s="311"/>
      <c r="G22" s="311"/>
      <c r="H22" s="311"/>
      <c r="I22" s="311"/>
      <c r="J22" s="312"/>
      <c r="K22" s="108" t="s">
        <v>371</v>
      </c>
      <c r="L22" s="424"/>
    </row>
    <row r="23" spans="2:12" x14ac:dyDescent="0.3">
      <c r="B23" s="421"/>
      <c r="C23" s="234"/>
      <c r="D23" s="313" t="s">
        <v>24</v>
      </c>
      <c r="E23" s="314"/>
      <c r="F23" s="314"/>
      <c r="G23" s="314"/>
      <c r="H23" s="314"/>
      <c r="I23" s="314"/>
      <c r="J23" s="315"/>
      <c r="K23" s="109"/>
      <c r="L23" s="424"/>
    </row>
    <row r="24" spans="2:12" x14ac:dyDescent="0.3">
      <c r="B24" s="421"/>
      <c r="C24" s="234"/>
      <c r="D24" s="316" t="s">
        <v>25</v>
      </c>
      <c r="E24" s="317"/>
      <c r="F24" s="317"/>
      <c r="G24" s="317"/>
      <c r="H24" s="317"/>
      <c r="I24" s="317"/>
      <c r="J24" s="318"/>
      <c r="K24" s="110"/>
      <c r="L24" s="424"/>
    </row>
    <row r="25" spans="2:12" ht="14.4" thickBot="1" x14ac:dyDescent="0.35">
      <c r="B25" s="421"/>
      <c r="C25" s="235"/>
      <c r="D25" s="319" t="s">
        <v>23</v>
      </c>
      <c r="E25" s="320"/>
      <c r="F25" s="320"/>
      <c r="G25" s="320"/>
      <c r="H25" s="320"/>
      <c r="I25" s="320"/>
      <c r="J25" s="321"/>
      <c r="K25" s="111"/>
      <c r="L25" s="424"/>
    </row>
    <row r="26" spans="2:12" ht="14.4" thickBot="1" x14ac:dyDescent="0.35">
      <c r="B26" s="421"/>
      <c r="C26" s="427"/>
      <c r="D26" s="427"/>
      <c r="E26" s="427"/>
      <c r="F26" s="427"/>
      <c r="G26" s="427"/>
      <c r="H26" s="427"/>
      <c r="I26" s="427"/>
      <c r="J26" s="427"/>
      <c r="K26" s="427"/>
      <c r="L26" s="424"/>
    </row>
    <row r="27" spans="2:12" ht="14.4" thickBot="1" x14ac:dyDescent="0.35">
      <c r="B27" s="421"/>
      <c r="C27" s="236">
        <v>3.4</v>
      </c>
      <c r="D27" s="294" t="s">
        <v>26</v>
      </c>
      <c r="E27" s="295"/>
      <c r="F27" s="295"/>
      <c r="G27" s="295"/>
      <c r="H27" s="295"/>
      <c r="I27" s="295"/>
      <c r="J27" s="296"/>
      <c r="K27" s="112" t="s">
        <v>371</v>
      </c>
      <c r="L27" s="424"/>
    </row>
    <row r="28" spans="2:12" x14ac:dyDescent="0.3">
      <c r="B28" s="421"/>
      <c r="C28" s="237"/>
      <c r="D28" s="304" t="s">
        <v>374</v>
      </c>
      <c r="E28" s="305"/>
      <c r="F28" s="305"/>
      <c r="G28" s="305"/>
      <c r="H28" s="305"/>
      <c r="I28" s="305"/>
      <c r="J28" s="306"/>
      <c r="K28" s="116"/>
      <c r="L28" s="424"/>
    </row>
    <row r="29" spans="2:12" x14ac:dyDescent="0.3">
      <c r="B29" s="421"/>
      <c r="C29" s="237"/>
      <c r="D29" s="307" t="s">
        <v>142</v>
      </c>
      <c r="E29" s="308"/>
      <c r="F29" s="308"/>
      <c r="G29" s="308"/>
      <c r="H29" s="308"/>
      <c r="I29" s="308"/>
      <c r="J29" s="309"/>
      <c r="K29" s="110"/>
      <c r="L29" s="424"/>
    </row>
    <row r="30" spans="2:12" x14ac:dyDescent="0.3">
      <c r="B30" s="421"/>
      <c r="C30" s="237"/>
      <c r="D30" s="307" t="s">
        <v>143</v>
      </c>
      <c r="E30" s="308"/>
      <c r="F30" s="308"/>
      <c r="G30" s="308"/>
      <c r="H30" s="308"/>
      <c r="I30" s="308"/>
      <c r="J30" s="309"/>
      <c r="K30" s="110"/>
      <c r="L30" s="424"/>
    </row>
    <row r="31" spans="2:12" x14ac:dyDescent="0.3">
      <c r="B31" s="421"/>
      <c r="C31" s="237"/>
      <c r="D31" s="307" t="s">
        <v>144</v>
      </c>
      <c r="E31" s="308"/>
      <c r="F31" s="308"/>
      <c r="G31" s="308"/>
      <c r="H31" s="308"/>
      <c r="I31" s="308"/>
      <c r="J31" s="309"/>
      <c r="K31" s="110"/>
      <c r="L31" s="424"/>
    </row>
    <row r="32" spans="2:12" x14ac:dyDescent="0.3">
      <c r="B32" s="421"/>
      <c r="C32" s="237"/>
      <c r="D32" s="253" t="s">
        <v>27</v>
      </c>
      <c r="E32" s="254"/>
      <c r="F32" s="254"/>
      <c r="G32" s="254"/>
      <c r="H32" s="254"/>
      <c r="I32" s="254"/>
      <c r="J32" s="255"/>
      <c r="K32" s="110"/>
      <c r="L32" s="424"/>
    </row>
    <row r="33" spans="2:12" ht="13.2" customHeight="1" x14ac:dyDescent="0.3">
      <c r="B33" s="421"/>
      <c r="C33" s="237"/>
      <c r="D33" s="224" t="s">
        <v>145</v>
      </c>
      <c r="E33" s="225"/>
      <c r="F33" s="225"/>
      <c r="G33" s="225"/>
      <c r="H33" s="225"/>
      <c r="I33" s="225"/>
      <c r="J33" s="269"/>
      <c r="K33" s="110"/>
      <c r="L33" s="424"/>
    </row>
    <row r="34" spans="2:12" ht="13.2" customHeight="1" x14ac:dyDescent="0.3">
      <c r="B34" s="421"/>
      <c r="C34" s="237"/>
      <c r="D34" s="224" t="s">
        <v>146</v>
      </c>
      <c r="E34" s="225"/>
      <c r="F34" s="225"/>
      <c r="G34" s="225"/>
      <c r="H34" s="225"/>
      <c r="I34" s="225"/>
      <c r="J34" s="269"/>
      <c r="K34" s="110"/>
      <c r="L34" s="424"/>
    </row>
    <row r="35" spans="2:12" ht="13.2" customHeight="1" x14ac:dyDescent="0.3">
      <c r="B35" s="421"/>
      <c r="C35" s="237"/>
      <c r="D35" s="224" t="s">
        <v>147</v>
      </c>
      <c r="E35" s="225"/>
      <c r="F35" s="225"/>
      <c r="G35" s="225"/>
      <c r="H35" s="225"/>
      <c r="I35" s="225"/>
      <c r="J35" s="269"/>
      <c r="K35" s="110"/>
      <c r="L35" s="424"/>
    </row>
    <row r="36" spans="2:12" ht="13.2" customHeight="1" x14ac:dyDescent="0.3">
      <c r="B36" s="421"/>
      <c r="C36" s="237"/>
      <c r="D36" s="224" t="s">
        <v>148</v>
      </c>
      <c r="E36" s="225"/>
      <c r="F36" s="225"/>
      <c r="G36" s="225"/>
      <c r="H36" s="225"/>
      <c r="I36" s="225"/>
      <c r="J36" s="269"/>
      <c r="K36" s="110"/>
      <c r="L36" s="424"/>
    </row>
    <row r="37" spans="2:12" ht="13.2" customHeight="1" x14ac:dyDescent="0.3">
      <c r="B37" s="421"/>
      <c r="C37" s="237"/>
      <c r="D37" s="224" t="s">
        <v>149</v>
      </c>
      <c r="E37" s="225"/>
      <c r="F37" s="225"/>
      <c r="G37" s="225"/>
      <c r="H37" s="225"/>
      <c r="I37" s="225"/>
      <c r="J37" s="269"/>
      <c r="K37" s="110"/>
      <c r="L37" s="424"/>
    </row>
    <row r="38" spans="2:12" ht="13.2" customHeight="1" x14ac:dyDescent="0.3">
      <c r="B38" s="421"/>
      <c r="C38" s="237"/>
      <c r="D38" s="224" t="s">
        <v>150</v>
      </c>
      <c r="E38" s="225"/>
      <c r="F38" s="225"/>
      <c r="G38" s="225"/>
      <c r="H38" s="225"/>
      <c r="I38" s="225"/>
      <c r="J38" s="269"/>
      <c r="K38" s="110"/>
      <c r="L38" s="424"/>
    </row>
    <row r="39" spans="2:12" ht="13.2" customHeight="1" x14ac:dyDescent="0.3">
      <c r="B39" s="421"/>
      <c r="C39" s="237"/>
      <c r="D39" s="224" t="s">
        <v>151</v>
      </c>
      <c r="E39" s="225"/>
      <c r="F39" s="225"/>
      <c r="G39" s="225"/>
      <c r="H39" s="225"/>
      <c r="I39" s="225"/>
      <c r="J39" s="269"/>
      <c r="K39" s="110"/>
      <c r="L39" s="424"/>
    </row>
    <row r="40" spans="2:12" ht="13.2" customHeight="1" x14ac:dyDescent="0.3">
      <c r="B40" s="421"/>
      <c r="C40" s="237"/>
      <c r="D40" s="224" t="s">
        <v>152</v>
      </c>
      <c r="E40" s="225"/>
      <c r="F40" s="225"/>
      <c r="G40" s="225"/>
      <c r="H40" s="225"/>
      <c r="I40" s="225"/>
      <c r="J40" s="269"/>
      <c r="K40" s="110"/>
      <c r="L40" s="424"/>
    </row>
    <row r="41" spans="2:12" ht="13.2" customHeight="1" x14ac:dyDescent="0.3">
      <c r="B41" s="421"/>
      <c r="C41" s="237"/>
      <c r="D41" s="224" t="s">
        <v>388</v>
      </c>
      <c r="E41" s="225"/>
      <c r="F41" s="225"/>
      <c r="G41" s="225"/>
      <c r="H41" s="225"/>
      <c r="I41" s="225"/>
      <c r="J41" s="269"/>
      <c r="K41" s="110"/>
      <c r="L41" s="424"/>
    </row>
    <row r="42" spans="2:12" ht="13.2" customHeight="1" x14ac:dyDescent="0.3">
      <c r="B42" s="421"/>
      <c r="C42" s="237"/>
      <c r="D42" s="224" t="s">
        <v>153</v>
      </c>
      <c r="E42" s="225"/>
      <c r="F42" s="225"/>
      <c r="G42" s="225"/>
      <c r="H42" s="225"/>
      <c r="I42" s="225"/>
      <c r="J42" s="269"/>
      <c r="K42" s="110"/>
      <c r="L42" s="424"/>
    </row>
    <row r="43" spans="2:12" ht="13.2" customHeight="1" x14ac:dyDescent="0.3">
      <c r="B43" s="421"/>
      <c r="C43" s="237"/>
      <c r="D43" s="224" t="s">
        <v>154</v>
      </c>
      <c r="E43" s="225"/>
      <c r="F43" s="225"/>
      <c r="G43" s="225"/>
      <c r="H43" s="225"/>
      <c r="I43" s="225"/>
      <c r="J43" s="269"/>
      <c r="K43" s="110"/>
      <c r="L43" s="424"/>
    </row>
    <row r="44" spans="2:12" ht="13.2" customHeight="1" x14ac:dyDescent="0.3">
      <c r="B44" s="421"/>
      <c r="C44" s="237"/>
      <c r="D44" s="224" t="s">
        <v>155</v>
      </c>
      <c r="E44" s="225"/>
      <c r="F44" s="225"/>
      <c r="G44" s="225"/>
      <c r="H44" s="225"/>
      <c r="I44" s="225"/>
      <c r="J44" s="269"/>
      <c r="K44" s="110"/>
      <c r="L44" s="424"/>
    </row>
    <row r="45" spans="2:12" ht="13.2" customHeight="1" x14ac:dyDescent="0.3">
      <c r="B45" s="421"/>
      <c r="C45" s="237"/>
      <c r="D45" s="224" t="s">
        <v>156</v>
      </c>
      <c r="E45" s="225"/>
      <c r="F45" s="225"/>
      <c r="G45" s="225"/>
      <c r="H45" s="225"/>
      <c r="I45" s="225"/>
      <c r="J45" s="269"/>
      <c r="K45" s="110"/>
      <c r="L45" s="424"/>
    </row>
    <row r="46" spans="2:12" ht="13.8" customHeight="1" thickBot="1" x14ac:dyDescent="0.35">
      <c r="B46" s="421"/>
      <c r="C46" s="238"/>
      <c r="D46" s="227" t="s">
        <v>387</v>
      </c>
      <c r="E46" s="228"/>
      <c r="F46" s="228"/>
      <c r="G46" s="228"/>
      <c r="H46" s="228"/>
      <c r="I46" s="228"/>
      <c r="J46" s="268"/>
      <c r="K46" s="111"/>
      <c r="L46" s="424"/>
    </row>
    <row r="47" spans="2:12" ht="14.4" thickBot="1" x14ac:dyDescent="0.35">
      <c r="B47" s="421"/>
      <c r="C47" s="427"/>
      <c r="D47" s="427"/>
      <c r="E47" s="427"/>
      <c r="F47" s="427"/>
      <c r="G47" s="427"/>
      <c r="H47" s="427"/>
      <c r="I47" s="427"/>
      <c r="J47" s="427"/>
      <c r="K47" s="427"/>
      <c r="L47" s="424"/>
    </row>
    <row r="48" spans="2:12" ht="14.4" thickBot="1" x14ac:dyDescent="0.35">
      <c r="B48" s="421"/>
      <c r="C48" s="233">
        <v>4.0999999999999996</v>
      </c>
      <c r="D48" s="294" t="s">
        <v>375</v>
      </c>
      <c r="E48" s="295"/>
      <c r="F48" s="295"/>
      <c r="G48" s="295"/>
      <c r="H48" s="295"/>
      <c r="I48" s="295"/>
      <c r="J48" s="303"/>
      <c r="K48" s="112" t="s">
        <v>371</v>
      </c>
      <c r="L48" s="424"/>
    </row>
    <row r="49" spans="2:12" x14ac:dyDescent="0.3">
      <c r="B49" s="421"/>
      <c r="C49" s="234"/>
      <c r="D49" s="262" t="s">
        <v>29</v>
      </c>
      <c r="E49" s="263"/>
      <c r="F49" s="263"/>
      <c r="G49" s="263"/>
      <c r="H49" s="263"/>
      <c r="I49" s="263"/>
      <c r="J49" s="264"/>
      <c r="K49" s="113"/>
      <c r="L49" s="424"/>
    </row>
    <row r="50" spans="2:12" x14ac:dyDescent="0.3">
      <c r="B50" s="421"/>
      <c r="C50" s="234"/>
      <c r="D50" s="224" t="s">
        <v>157</v>
      </c>
      <c r="E50" s="225"/>
      <c r="F50" s="225"/>
      <c r="G50" s="225"/>
      <c r="H50" s="225"/>
      <c r="I50" s="225"/>
      <c r="J50" s="269"/>
      <c r="K50" s="114"/>
      <c r="L50" s="424"/>
    </row>
    <row r="51" spans="2:12" x14ac:dyDescent="0.3">
      <c r="B51" s="421"/>
      <c r="C51" s="234"/>
      <c r="D51" s="224" t="s">
        <v>158</v>
      </c>
      <c r="E51" s="225"/>
      <c r="F51" s="225"/>
      <c r="G51" s="225"/>
      <c r="H51" s="225"/>
      <c r="I51" s="225"/>
      <c r="J51" s="269"/>
      <c r="K51" s="114"/>
      <c r="L51" s="424"/>
    </row>
    <row r="52" spans="2:12" x14ac:dyDescent="0.3">
      <c r="B52" s="421"/>
      <c r="C52" s="234"/>
      <c r="D52" s="224" t="s">
        <v>159</v>
      </c>
      <c r="E52" s="225"/>
      <c r="F52" s="225"/>
      <c r="G52" s="225"/>
      <c r="H52" s="225"/>
      <c r="I52" s="225"/>
      <c r="J52" s="269"/>
      <c r="K52" s="114"/>
      <c r="L52" s="424"/>
    </row>
    <row r="53" spans="2:12" x14ac:dyDescent="0.3">
      <c r="B53" s="421"/>
      <c r="C53" s="234"/>
      <c r="D53" s="224" t="s">
        <v>160</v>
      </c>
      <c r="E53" s="225"/>
      <c r="F53" s="225"/>
      <c r="G53" s="225"/>
      <c r="H53" s="225"/>
      <c r="I53" s="225"/>
      <c r="J53" s="269"/>
      <c r="K53" s="114"/>
      <c r="L53" s="424"/>
    </row>
    <row r="54" spans="2:12" x14ac:dyDescent="0.3">
      <c r="B54" s="421"/>
      <c r="C54" s="234"/>
      <c r="D54" s="224" t="s">
        <v>161</v>
      </c>
      <c r="E54" s="225"/>
      <c r="F54" s="225"/>
      <c r="G54" s="225"/>
      <c r="H54" s="225"/>
      <c r="I54" s="225"/>
      <c r="J54" s="269"/>
      <c r="K54" s="114"/>
      <c r="L54" s="424"/>
    </row>
    <row r="55" spans="2:12" x14ac:dyDescent="0.3">
      <c r="B55" s="421"/>
      <c r="C55" s="234"/>
      <c r="D55" s="224" t="s">
        <v>162</v>
      </c>
      <c r="E55" s="225"/>
      <c r="F55" s="225"/>
      <c r="G55" s="225"/>
      <c r="H55" s="225"/>
      <c r="I55" s="225"/>
      <c r="J55" s="269">
        <v>0</v>
      </c>
      <c r="K55" s="114"/>
      <c r="L55" s="424"/>
    </row>
    <row r="56" spans="2:12" x14ac:dyDescent="0.3">
      <c r="B56" s="421"/>
      <c r="C56" s="234"/>
      <c r="D56" s="224" t="s">
        <v>163</v>
      </c>
      <c r="E56" s="225"/>
      <c r="F56" s="225"/>
      <c r="G56" s="225"/>
      <c r="H56" s="225"/>
      <c r="I56" s="225"/>
      <c r="J56" s="269"/>
      <c r="K56" s="114"/>
      <c r="L56" s="424"/>
    </row>
    <row r="57" spans="2:12" x14ac:dyDescent="0.3">
      <c r="B57" s="421"/>
      <c r="C57" s="234"/>
      <c r="D57" s="224" t="s">
        <v>164</v>
      </c>
      <c r="E57" s="225"/>
      <c r="F57" s="225"/>
      <c r="G57" s="225"/>
      <c r="H57" s="225"/>
      <c r="I57" s="225"/>
      <c r="J57" s="269"/>
      <c r="K57" s="114"/>
      <c r="L57" s="424"/>
    </row>
    <row r="58" spans="2:12" x14ac:dyDescent="0.3">
      <c r="B58" s="421"/>
      <c r="C58" s="234"/>
      <c r="D58" s="300" t="s">
        <v>30</v>
      </c>
      <c r="E58" s="301"/>
      <c r="F58" s="301"/>
      <c r="G58" s="301"/>
      <c r="H58" s="301"/>
      <c r="I58" s="301"/>
      <c r="J58" s="302"/>
      <c r="K58" s="114"/>
      <c r="L58" s="424"/>
    </row>
    <row r="59" spans="2:12" x14ac:dyDescent="0.3">
      <c r="B59" s="421"/>
      <c r="C59" s="234"/>
      <c r="D59" s="224" t="s">
        <v>165</v>
      </c>
      <c r="E59" s="225"/>
      <c r="F59" s="225"/>
      <c r="G59" s="225"/>
      <c r="H59" s="225"/>
      <c r="I59" s="225"/>
      <c r="J59" s="269"/>
      <c r="K59" s="114"/>
      <c r="L59" s="424"/>
    </row>
    <row r="60" spans="2:12" x14ac:dyDescent="0.3">
      <c r="B60" s="421"/>
      <c r="C60" s="234"/>
      <c r="D60" s="224" t="s">
        <v>166</v>
      </c>
      <c r="E60" s="225"/>
      <c r="F60" s="225"/>
      <c r="G60" s="225"/>
      <c r="H60" s="225"/>
      <c r="I60" s="225"/>
      <c r="J60" s="269"/>
      <c r="K60" s="114"/>
      <c r="L60" s="424"/>
    </row>
    <row r="61" spans="2:12" x14ac:dyDescent="0.3">
      <c r="B61" s="421"/>
      <c r="C61" s="234"/>
      <c r="D61" s="224" t="s">
        <v>167</v>
      </c>
      <c r="E61" s="225"/>
      <c r="F61" s="225"/>
      <c r="G61" s="225"/>
      <c r="H61" s="225"/>
      <c r="I61" s="225"/>
      <c r="J61" s="269"/>
      <c r="K61" s="114"/>
      <c r="L61" s="424"/>
    </row>
    <row r="62" spans="2:12" x14ac:dyDescent="0.3">
      <c r="B62" s="421"/>
      <c r="C62" s="234"/>
      <c r="D62" s="300" t="s">
        <v>31</v>
      </c>
      <c r="E62" s="301"/>
      <c r="F62" s="301"/>
      <c r="G62" s="301"/>
      <c r="H62" s="301"/>
      <c r="I62" s="301"/>
      <c r="J62" s="302"/>
      <c r="K62" s="114"/>
      <c r="L62" s="424"/>
    </row>
    <row r="63" spans="2:12" x14ac:dyDescent="0.3">
      <c r="B63" s="421"/>
      <c r="C63" s="234"/>
      <c r="D63" s="224" t="s">
        <v>168</v>
      </c>
      <c r="E63" s="225"/>
      <c r="F63" s="225"/>
      <c r="G63" s="225"/>
      <c r="H63" s="225"/>
      <c r="I63" s="225"/>
      <c r="J63" s="269"/>
      <c r="K63" s="114"/>
      <c r="L63" s="424"/>
    </row>
    <row r="64" spans="2:12" x14ac:dyDescent="0.3">
      <c r="B64" s="421"/>
      <c r="C64" s="234"/>
      <c r="D64" s="224" t="s">
        <v>169</v>
      </c>
      <c r="E64" s="225"/>
      <c r="F64" s="225"/>
      <c r="G64" s="225"/>
      <c r="H64" s="225"/>
      <c r="I64" s="225"/>
      <c r="J64" s="269"/>
      <c r="K64" s="114"/>
      <c r="L64" s="424"/>
    </row>
    <row r="65" spans="2:12" x14ac:dyDescent="0.3">
      <c r="B65" s="421"/>
      <c r="C65" s="234"/>
      <c r="D65" s="224" t="s">
        <v>170</v>
      </c>
      <c r="E65" s="225"/>
      <c r="F65" s="225"/>
      <c r="G65" s="225"/>
      <c r="H65" s="225"/>
      <c r="I65" s="225"/>
      <c r="J65" s="269"/>
      <c r="K65" s="114"/>
      <c r="L65" s="424"/>
    </row>
    <row r="66" spans="2:12" x14ac:dyDescent="0.3">
      <c r="B66" s="421"/>
      <c r="C66" s="234"/>
      <c r="D66" s="224" t="s">
        <v>171</v>
      </c>
      <c r="E66" s="225"/>
      <c r="F66" s="225"/>
      <c r="G66" s="225"/>
      <c r="H66" s="225"/>
      <c r="I66" s="225"/>
      <c r="J66" s="269"/>
      <c r="K66" s="114"/>
      <c r="L66" s="424"/>
    </row>
    <row r="67" spans="2:12" x14ac:dyDescent="0.3">
      <c r="B67" s="421"/>
      <c r="C67" s="234"/>
      <c r="D67" s="224" t="s">
        <v>32</v>
      </c>
      <c r="E67" s="225"/>
      <c r="F67" s="225"/>
      <c r="G67" s="225"/>
      <c r="H67" s="225"/>
      <c r="I67" s="225"/>
      <c r="J67" s="269"/>
      <c r="K67" s="114"/>
      <c r="L67" s="424"/>
    </row>
    <row r="68" spans="2:12" ht="14.4" thickBot="1" x14ac:dyDescent="0.35">
      <c r="B68" s="421"/>
      <c r="C68" s="235"/>
      <c r="D68" s="227" t="s">
        <v>172</v>
      </c>
      <c r="E68" s="228"/>
      <c r="F68" s="228"/>
      <c r="G68" s="228"/>
      <c r="H68" s="228"/>
      <c r="I68" s="228"/>
      <c r="J68" s="268"/>
      <c r="K68" s="115"/>
      <c r="L68" s="424"/>
    </row>
    <row r="69" spans="2:12" ht="14.4" thickBot="1" x14ac:dyDescent="0.35">
      <c r="B69" s="421"/>
      <c r="C69" s="427"/>
      <c r="D69" s="427"/>
      <c r="E69" s="427"/>
      <c r="F69" s="427"/>
      <c r="G69" s="427"/>
      <c r="H69" s="427"/>
      <c r="I69" s="427"/>
      <c r="J69" s="427"/>
      <c r="K69" s="427"/>
      <c r="L69" s="424"/>
    </row>
    <row r="70" spans="2:12" ht="14.4" thickBot="1" x14ac:dyDescent="0.35">
      <c r="B70" s="421"/>
      <c r="C70" s="236">
        <v>4.7</v>
      </c>
      <c r="D70" s="294" t="s">
        <v>33</v>
      </c>
      <c r="E70" s="295"/>
      <c r="F70" s="295"/>
      <c r="G70" s="295"/>
      <c r="H70" s="295"/>
      <c r="I70" s="295"/>
      <c r="J70" s="296"/>
      <c r="K70" s="35" t="s">
        <v>371</v>
      </c>
      <c r="L70" s="424"/>
    </row>
    <row r="71" spans="2:12" x14ac:dyDescent="0.3">
      <c r="B71" s="421"/>
      <c r="C71" s="237"/>
      <c r="D71" s="297" t="s">
        <v>173</v>
      </c>
      <c r="E71" s="298"/>
      <c r="F71" s="298"/>
      <c r="G71" s="298"/>
      <c r="H71" s="298"/>
      <c r="I71" s="298"/>
      <c r="J71" s="299"/>
      <c r="K71" s="116"/>
      <c r="L71" s="424"/>
    </row>
    <row r="72" spans="2:12" x14ac:dyDescent="0.3">
      <c r="B72" s="421"/>
      <c r="C72" s="237"/>
      <c r="D72" s="224" t="s">
        <v>161</v>
      </c>
      <c r="E72" s="225"/>
      <c r="F72" s="225"/>
      <c r="G72" s="225"/>
      <c r="H72" s="225"/>
      <c r="I72" s="225"/>
      <c r="J72" s="269"/>
      <c r="K72" s="110"/>
      <c r="L72" s="424"/>
    </row>
    <row r="73" spans="2:12" x14ac:dyDescent="0.3">
      <c r="B73" s="421"/>
      <c r="C73" s="237"/>
      <c r="D73" s="224" t="s">
        <v>169</v>
      </c>
      <c r="E73" s="225"/>
      <c r="F73" s="225"/>
      <c r="G73" s="225"/>
      <c r="H73" s="225"/>
      <c r="I73" s="225"/>
      <c r="J73" s="269"/>
      <c r="K73" s="110"/>
      <c r="L73" s="424"/>
    </row>
    <row r="74" spans="2:12" x14ac:dyDescent="0.3">
      <c r="B74" s="421"/>
      <c r="C74" s="237"/>
      <c r="D74" s="224" t="s">
        <v>174</v>
      </c>
      <c r="E74" s="225"/>
      <c r="F74" s="225"/>
      <c r="G74" s="225"/>
      <c r="H74" s="225"/>
      <c r="I74" s="225"/>
      <c r="J74" s="269"/>
      <c r="K74" s="110"/>
      <c r="L74" s="424"/>
    </row>
    <row r="75" spans="2:12" ht="14.4" thickBot="1" x14ac:dyDescent="0.35">
      <c r="B75" s="421"/>
      <c r="C75" s="238"/>
      <c r="D75" s="227" t="s">
        <v>175</v>
      </c>
      <c r="E75" s="228"/>
      <c r="F75" s="228"/>
      <c r="G75" s="228"/>
      <c r="H75" s="228"/>
      <c r="I75" s="228"/>
      <c r="J75" s="268"/>
      <c r="K75" s="111"/>
      <c r="L75" s="424"/>
    </row>
    <row r="76" spans="2:12" ht="14.4" thickBot="1" x14ac:dyDescent="0.35">
      <c r="B76" s="421"/>
      <c r="C76" s="430"/>
      <c r="D76" s="430"/>
      <c r="E76" s="430"/>
      <c r="F76" s="430"/>
      <c r="G76" s="430"/>
      <c r="H76" s="430"/>
      <c r="I76" s="430"/>
      <c r="J76" s="430"/>
      <c r="K76" s="430"/>
      <c r="L76" s="429"/>
    </row>
    <row r="77" spans="2:12" ht="14.4" thickBot="1" x14ac:dyDescent="0.35">
      <c r="B77" s="421"/>
      <c r="C77" s="427"/>
      <c r="D77" s="427"/>
      <c r="E77" s="427"/>
      <c r="F77" s="427"/>
      <c r="G77" s="427"/>
      <c r="H77" s="427"/>
      <c r="I77" s="427"/>
      <c r="J77" s="427"/>
      <c r="K77" s="427"/>
      <c r="L77" s="424"/>
    </row>
    <row r="78" spans="2:12" ht="14.4" thickBot="1" x14ac:dyDescent="0.35">
      <c r="B78" s="421"/>
      <c r="C78" s="442" t="s">
        <v>176</v>
      </c>
      <c r="D78" s="443"/>
      <c r="E78" s="443"/>
      <c r="F78" s="443"/>
      <c r="G78" s="443"/>
      <c r="H78" s="443"/>
      <c r="I78" s="443"/>
      <c r="J78" s="443"/>
      <c r="K78" s="444"/>
      <c r="L78" s="424"/>
    </row>
    <row r="79" spans="2:12" ht="14.4" thickBot="1" x14ac:dyDescent="0.35">
      <c r="B79" s="421"/>
      <c r="C79" s="236">
        <v>6</v>
      </c>
      <c r="D79" s="241" t="s">
        <v>177</v>
      </c>
      <c r="E79" s="242"/>
      <c r="F79" s="242"/>
      <c r="G79" s="242"/>
      <c r="H79" s="242"/>
      <c r="I79" s="242"/>
      <c r="J79" s="243"/>
      <c r="K79" s="35" t="s">
        <v>371</v>
      </c>
      <c r="L79" s="424"/>
    </row>
    <row r="80" spans="2:12" x14ac:dyDescent="0.3">
      <c r="B80" s="421"/>
      <c r="C80" s="237"/>
      <c r="D80" s="239" t="s">
        <v>34</v>
      </c>
      <c r="E80" s="240"/>
      <c r="F80" s="240"/>
      <c r="G80" s="240"/>
      <c r="H80" s="240"/>
      <c r="I80" s="240"/>
      <c r="J80" s="240"/>
      <c r="K80" s="117"/>
      <c r="L80" s="424"/>
    </row>
    <row r="81" spans="2:12" x14ac:dyDescent="0.3">
      <c r="B81" s="421"/>
      <c r="C81" s="237"/>
      <c r="D81" s="244" t="s">
        <v>178</v>
      </c>
      <c r="E81" s="225"/>
      <c r="F81" s="225"/>
      <c r="G81" s="225"/>
      <c r="H81" s="225"/>
      <c r="I81" s="225"/>
      <c r="J81" s="226"/>
      <c r="K81" s="118"/>
      <c r="L81" s="424"/>
    </row>
    <row r="82" spans="2:12" x14ac:dyDescent="0.3">
      <c r="B82" s="421"/>
      <c r="C82" s="237"/>
      <c r="D82" s="244" t="s">
        <v>179</v>
      </c>
      <c r="E82" s="225"/>
      <c r="F82" s="225"/>
      <c r="G82" s="225"/>
      <c r="H82" s="225"/>
      <c r="I82" s="225"/>
      <c r="J82" s="226"/>
      <c r="K82" s="118"/>
      <c r="L82" s="424"/>
    </row>
    <row r="83" spans="2:12" x14ac:dyDescent="0.3">
      <c r="B83" s="421"/>
      <c r="C83" s="237"/>
      <c r="D83" s="244" t="s">
        <v>180</v>
      </c>
      <c r="E83" s="225"/>
      <c r="F83" s="225"/>
      <c r="G83" s="225"/>
      <c r="H83" s="225"/>
      <c r="I83" s="225"/>
      <c r="J83" s="226"/>
      <c r="K83" s="118"/>
      <c r="L83" s="424"/>
    </row>
    <row r="84" spans="2:12" ht="14.4" thickBot="1" x14ac:dyDescent="0.35">
      <c r="B84" s="421"/>
      <c r="C84" s="237"/>
      <c r="D84" s="245" t="s">
        <v>181</v>
      </c>
      <c r="E84" s="246"/>
      <c r="F84" s="246"/>
      <c r="G84" s="246"/>
      <c r="H84" s="246"/>
      <c r="I84" s="246"/>
      <c r="J84" s="247"/>
      <c r="K84" s="119"/>
      <c r="L84" s="424"/>
    </row>
    <row r="85" spans="2:12" ht="14.4" thickBot="1" x14ac:dyDescent="0.35">
      <c r="B85" s="421"/>
      <c r="C85" s="237"/>
      <c r="D85" s="215" t="s">
        <v>35</v>
      </c>
      <c r="E85" s="216"/>
      <c r="F85" s="216"/>
      <c r="G85" s="216"/>
      <c r="H85" s="216"/>
      <c r="I85" s="216"/>
      <c r="J85" s="248"/>
      <c r="K85" s="35"/>
      <c r="L85" s="424"/>
    </row>
    <row r="86" spans="2:12" x14ac:dyDescent="0.3">
      <c r="B86" s="421"/>
      <c r="C86" s="237"/>
      <c r="D86" s="249" t="s">
        <v>182</v>
      </c>
      <c r="E86" s="222"/>
      <c r="F86" s="222"/>
      <c r="G86" s="222"/>
      <c r="H86" s="222"/>
      <c r="I86" s="222"/>
      <c r="J86" s="223"/>
      <c r="K86" s="116"/>
      <c r="L86" s="424"/>
    </row>
    <row r="87" spans="2:12" ht="14.4" thickBot="1" x14ac:dyDescent="0.35">
      <c r="B87" s="421"/>
      <c r="C87" s="238"/>
      <c r="D87" s="245" t="s">
        <v>378</v>
      </c>
      <c r="E87" s="246"/>
      <c r="F87" s="246"/>
      <c r="G87" s="246"/>
      <c r="H87" s="246"/>
      <c r="I87" s="246"/>
      <c r="J87" s="247"/>
      <c r="K87" s="110"/>
      <c r="L87" s="424"/>
    </row>
    <row r="88" spans="2:12" ht="14.4" thickBot="1" x14ac:dyDescent="0.35">
      <c r="B88" s="421"/>
      <c r="C88" s="236">
        <v>7</v>
      </c>
      <c r="D88" s="215" t="s">
        <v>377</v>
      </c>
      <c r="E88" s="216"/>
      <c r="F88" s="216"/>
      <c r="G88" s="216"/>
      <c r="H88" s="216"/>
      <c r="I88" s="216"/>
      <c r="J88" s="248"/>
      <c r="K88" s="35"/>
      <c r="L88" s="424"/>
    </row>
    <row r="89" spans="2:12" x14ac:dyDescent="0.3">
      <c r="B89" s="421"/>
      <c r="C89" s="237"/>
      <c r="D89" s="293" t="s">
        <v>36</v>
      </c>
      <c r="E89" s="293"/>
      <c r="F89" s="293"/>
      <c r="G89" s="293"/>
      <c r="H89" s="293"/>
      <c r="I89" s="293"/>
      <c r="J89" s="293"/>
      <c r="K89" s="110"/>
      <c r="L89" s="424"/>
    </row>
    <row r="90" spans="2:12" x14ac:dyDescent="0.3">
      <c r="B90" s="421"/>
      <c r="C90" s="237"/>
      <c r="D90" s="251" t="s">
        <v>183</v>
      </c>
      <c r="E90" s="251"/>
      <c r="F90" s="251"/>
      <c r="G90" s="251"/>
      <c r="H90" s="251"/>
      <c r="I90" s="251"/>
      <c r="J90" s="251"/>
      <c r="K90" s="110"/>
      <c r="L90" s="424"/>
    </row>
    <row r="91" spans="2:12" ht="14.4" thickBot="1" x14ac:dyDescent="0.35">
      <c r="B91" s="421"/>
      <c r="C91" s="237"/>
      <c r="D91" s="291" t="s">
        <v>184</v>
      </c>
      <c r="E91" s="291"/>
      <c r="F91" s="291"/>
      <c r="G91" s="291"/>
      <c r="H91" s="291"/>
      <c r="I91" s="291"/>
      <c r="J91" s="291"/>
      <c r="K91" s="120"/>
      <c r="L91" s="424"/>
    </row>
    <row r="92" spans="2:12" ht="14.4" thickBot="1" x14ac:dyDescent="0.35">
      <c r="B92" s="421"/>
      <c r="C92" s="237"/>
      <c r="D92" s="292" t="s">
        <v>37</v>
      </c>
      <c r="E92" s="292"/>
      <c r="F92" s="292"/>
      <c r="G92" s="292"/>
      <c r="H92" s="292"/>
      <c r="I92" s="292"/>
      <c r="J92" s="292"/>
      <c r="K92" s="35"/>
      <c r="L92" s="424"/>
    </row>
    <row r="93" spans="2:12" x14ac:dyDescent="0.3">
      <c r="B93" s="421"/>
      <c r="C93" s="237"/>
      <c r="D93" s="249" t="s">
        <v>185</v>
      </c>
      <c r="E93" s="222"/>
      <c r="F93" s="222"/>
      <c r="G93" s="222"/>
      <c r="H93" s="222"/>
      <c r="I93" s="222"/>
      <c r="J93" s="223"/>
      <c r="K93" s="116"/>
      <c r="L93" s="424"/>
    </row>
    <row r="94" spans="2:12" x14ac:dyDescent="0.3">
      <c r="B94" s="421"/>
      <c r="C94" s="237"/>
      <c r="D94" s="244" t="s">
        <v>186</v>
      </c>
      <c r="E94" s="225"/>
      <c r="F94" s="225"/>
      <c r="G94" s="225"/>
      <c r="H94" s="225"/>
      <c r="I94" s="225"/>
      <c r="J94" s="226"/>
      <c r="K94" s="110"/>
      <c r="L94" s="424"/>
    </row>
    <row r="95" spans="2:12" x14ac:dyDescent="0.3">
      <c r="B95" s="421"/>
      <c r="C95" s="237"/>
      <c r="D95" s="244" t="s">
        <v>187</v>
      </c>
      <c r="E95" s="225"/>
      <c r="F95" s="225"/>
      <c r="G95" s="225"/>
      <c r="H95" s="225"/>
      <c r="I95" s="225"/>
      <c r="J95" s="226"/>
      <c r="K95" s="110"/>
      <c r="L95" s="424"/>
    </row>
    <row r="96" spans="2:12" x14ac:dyDescent="0.3">
      <c r="B96" s="421"/>
      <c r="C96" s="237"/>
      <c r="D96" s="244" t="s">
        <v>188</v>
      </c>
      <c r="E96" s="225"/>
      <c r="F96" s="225"/>
      <c r="G96" s="225"/>
      <c r="H96" s="225"/>
      <c r="I96" s="225"/>
      <c r="J96" s="226"/>
      <c r="K96" s="110"/>
      <c r="L96" s="424"/>
    </row>
    <row r="97" spans="2:13" x14ac:dyDescent="0.3">
      <c r="B97" s="421"/>
      <c r="C97" s="237"/>
      <c r="D97" s="244" t="s">
        <v>189</v>
      </c>
      <c r="E97" s="225"/>
      <c r="F97" s="225"/>
      <c r="G97" s="225"/>
      <c r="H97" s="225"/>
      <c r="I97" s="225"/>
      <c r="J97" s="226"/>
      <c r="K97" s="110"/>
      <c r="L97" s="424"/>
    </row>
    <row r="98" spans="2:13" ht="14.4" thickBot="1" x14ac:dyDescent="0.35">
      <c r="B98" s="421"/>
      <c r="C98" s="237"/>
      <c r="D98" s="245" t="s">
        <v>190</v>
      </c>
      <c r="E98" s="246"/>
      <c r="F98" s="246"/>
      <c r="G98" s="246"/>
      <c r="H98" s="246"/>
      <c r="I98" s="246"/>
      <c r="J98" s="247"/>
      <c r="K98" s="120"/>
      <c r="L98" s="424"/>
    </row>
    <row r="99" spans="2:13" ht="14.4" thickBot="1" x14ac:dyDescent="0.35">
      <c r="B99" s="421"/>
      <c r="C99" s="237"/>
      <c r="D99" s="215" t="s">
        <v>194</v>
      </c>
      <c r="E99" s="216"/>
      <c r="F99" s="216"/>
      <c r="G99" s="216"/>
      <c r="H99" s="216"/>
      <c r="I99" s="216"/>
      <c r="J99" s="217"/>
      <c r="K99" s="121"/>
      <c r="L99" s="424"/>
    </row>
    <row r="100" spans="2:13" ht="14.4" thickBot="1" x14ac:dyDescent="0.35">
      <c r="B100" s="421"/>
      <c r="C100" s="238"/>
      <c r="D100" s="215" t="s">
        <v>195</v>
      </c>
      <c r="E100" s="216"/>
      <c r="F100" s="216"/>
      <c r="G100" s="216"/>
      <c r="H100" s="216"/>
      <c r="I100" s="216"/>
      <c r="J100" s="217"/>
      <c r="K100" s="121"/>
      <c r="L100" s="424"/>
    </row>
    <row r="101" spans="2:13" ht="14.4" thickBot="1" x14ac:dyDescent="0.35">
      <c r="B101" s="431"/>
      <c r="C101" s="432"/>
      <c r="D101" s="432"/>
      <c r="E101" s="432"/>
      <c r="F101" s="432"/>
      <c r="G101" s="432"/>
      <c r="H101" s="432"/>
      <c r="I101" s="432"/>
      <c r="J101" s="432"/>
      <c r="K101" s="432"/>
      <c r="L101" s="433"/>
      <c r="M101" s="4"/>
    </row>
    <row r="102" spans="2:13" ht="14.4" thickBot="1" x14ac:dyDescent="0.35"/>
    <row r="103" spans="2:13" x14ac:dyDescent="0.3">
      <c r="B103" s="445" t="s">
        <v>196</v>
      </c>
      <c r="C103" s="446"/>
      <c r="D103" s="446"/>
      <c r="E103" s="446"/>
      <c r="F103" s="446"/>
      <c r="G103" s="446"/>
      <c r="H103" s="446"/>
      <c r="I103" s="446"/>
      <c r="J103" s="446"/>
      <c r="K103" s="446"/>
      <c r="L103" s="447"/>
      <c r="M103" s="8"/>
    </row>
    <row r="104" spans="2:13" ht="14.4" thickBot="1" x14ac:dyDescent="0.35">
      <c r="B104" s="448"/>
      <c r="C104" s="449"/>
      <c r="D104" s="449"/>
      <c r="E104" s="449"/>
      <c r="F104" s="449"/>
      <c r="G104" s="449"/>
      <c r="H104" s="449"/>
      <c r="I104" s="449"/>
      <c r="J104" s="449"/>
      <c r="K104" s="449"/>
      <c r="L104" s="450"/>
      <c r="M104" s="8"/>
    </row>
    <row r="105" spans="2:13" ht="14.4" thickBot="1" x14ac:dyDescent="0.35">
      <c r="B105" s="434"/>
      <c r="C105" s="233">
        <v>8</v>
      </c>
      <c r="D105" s="256" t="s">
        <v>379</v>
      </c>
      <c r="E105" s="257"/>
      <c r="F105" s="257"/>
      <c r="G105" s="257"/>
      <c r="H105" s="257"/>
      <c r="I105" s="257"/>
      <c r="J105" s="258"/>
      <c r="K105" s="35" t="s">
        <v>371</v>
      </c>
      <c r="L105" s="424"/>
    </row>
    <row r="106" spans="2:13" x14ac:dyDescent="0.3">
      <c r="B106" s="434"/>
      <c r="C106" s="234"/>
      <c r="D106" s="259" t="s">
        <v>47</v>
      </c>
      <c r="E106" s="260"/>
      <c r="F106" s="260"/>
      <c r="G106" s="260"/>
      <c r="H106" s="260"/>
      <c r="I106" s="260"/>
      <c r="J106" s="261"/>
      <c r="K106" s="109"/>
      <c r="L106" s="424"/>
    </row>
    <row r="107" spans="2:13" x14ac:dyDescent="0.3">
      <c r="B107" s="434"/>
      <c r="C107" s="234"/>
      <c r="D107" s="250" t="s">
        <v>197</v>
      </c>
      <c r="E107" s="251"/>
      <c r="F107" s="251"/>
      <c r="G107" s="251"/>
      <c r="H107" s="251"/>
      <c r="I107" s="251"/>
      <c r="J107" s="252"/>
      <c r="K107" s="110"/>
      <c r="L107" s="424"/>
    </row>
    <row r="108" spans="2:13" x14ac:dyDescent="0.3">
      <c r="B108" s="434"/>
      <c r="C108" s="234"/>
      <c r="D108" s="250" t="s">
        <v>198</v>
      </c>
      <c r="E108" s="251"/>
      <c r="F108" s="251"/>
      <c r="G108" s="251"/>
      <c r="H108" s="251"/>
      <c r="I108" s="251"/>
      <c r="J108" s="252"/>
      <c r="K108" s="110"/>
      <c r="L108" s="424"/>
    </row>
    <row r="109" spans="2:13" x14ac:dyDescent="0.3">
      <c r="B109" s="434"/>
      <c r="C109" s="234"/>
      <c r="D109" s="250" t="s">
        <v>199</v>
      </c>
      <c r="E109" s="251"/>
      <c r="F109" s="251"/>
      <c r="G109" s="251"/>
      <c r="H109" s="251"/>
      <c r="I109" s="251"/>
      <c r="J109" s="252"/>
      <c r="K109" s="110"/>
      <c r="L109" s="424"/>
    </row>
    <row r="110" spans="2:13" x14ac:dyDescent="0.3">
      <c r="B110" s="434"/>
      <c r="C110" s="234"/>
      <c r="D110" s="250" t="s">
        <v>200</v>
      </c>
      <c r="E110" s="251"/>
      <c r="F110" s="251"/>
      <c r="G110" s="251"/>
      <c r="H110" s="251"/>
      <c r="I110" s="251"/>
      <c r="J110" s="252"/>
      <c r="K110" s="110"/>
      <c r="L110" s="424"/>
    </row>
    <row r="111" spans="2:13" x14ac:dyDescent="0.3">
      <c r="B111" s="434"/>
      <c r="C111" s="234"/>
      <c r="D111" s="250" t="s">
        <v>201</v>
      </c>
      <c r="E111" s="251"/>
      <c r="F111" s="251"/>
      <c r="G111" s="251"/>
      <c r="H111" s="251"/>
      <c r="I111" s="251"/>
      <c r="J111" s="252"/>
      <c r="K111" s="110"/>
      <c r="L111" s="424"/>
    </row>
    <row r="112" spans="2:13" x14ac:dyDescent="0.3">
      <c r="B112" s="434"/>
      <c r="C112" s="234"/>
      <c r="D112" s="250" t="s">
        <v>202</v>
      </c>
      <c r="E112" s="251"/>
      <c r="F112" s="251"/>
      <c r="G112" s="251"/>
      <c r="H112" s="251"/>
      <c r="I112" s="251"/>
      <c r="J112" s="252"/>
      <c r="K112" s="110"/>
      <c r="L112" s="424"/>
    </row>
    <row r="113" spans="2:12" x14ac:dyDescent="0.3">
      <c r="B113" s="434"/>
      <c r="C113" s="234"/>
      <c r="D113" s="253" t="s">
        <v>48</v>
      </c>
      <c r="E113" s="254"/>
      <c r="F113" s="254"/>
      <c r="G113" s="254"/>
      <c r="H113" s="254"/>
      <c r="I113" s="254"/>
      <c r="J113" s="255"/>
      <c r="K113" s="110"/>
      <c r="L113" s="424"/>
    </row>
    <row r="114" spans="2:12" x14ac:dyDescent="0.3">
      <c r="B114" s="434"/>
      <c r="C114" s="234"/>
      <c r="D114" s="279" t="s">
        <v>203</v>
      </c>
      <c r="E114" s="280"/>
      <c r="F114" s="280"/>
      <c r="G114" s="280"/>
      <c r="H114" s="280"/>
      <c r="I114" s="280"/>
      <c r="J114" s="281"/>
      <c r="K114" s="110"/>
      <c r="L114" s="424"/>
    </row>
    <row r="115" spans="2:12" x14ac:dyDescent="0.3">
      <c r="B115" s="434"/>
      <c r="C115" s="234"/>
      <c r="D115" s="250" t="s">
        <v>204</v>
      </c>
      <c r="E115" s="251"/>
      <c r="F115" s="251"/>
      <c r="G115" s="251"/>
      <c r="H115" s="251"/>
      <c r="I115" s="251"/>
      <c r="J115" s="252"/>
      <c r="K115" s="110"/>
      <c r="L115" s="424"/>
    </row>
    <row r="116" spans="2:12" x14ac:dyDescent="0.3">
      <c r="B116" s="434"/>
      <c r="C116" s="234"/>
      <c r="D116" s="253" t="s">
        <v>205</v>
      </c>
      <c r="E116" s="254"/>
      <c r="F116" s="254"/>
      <c r="G116" s="254"/>
      <c r="H116" s="254"/>
      <c r="I116" s="254"/>
      <c r="J116" s="255"/>
      <c r="K116" s="110"/>
      <c r="L116" s="424"/>
    </row>
    <row r="117" spans="2:12" x14ac:dyDescent="0.3">
      <c r="B117" s="434"/>
      <c r="C117" s="234"/>
      <c r="D117" s="250" t="s">
        <v>206</v>
      </c>
      <c r="E117" s="251"/>
      <c r="F117" s="251"/>
      <c r="G117" s="251"/>
      <c r="H117" s="251"/>
      <c r="I117" s="251"/>
      <c r="J117" s="252"/>
      <c r="K117" s="110"/>
      <c r="L117" s="424"/>
    </row>
    <row r="118" spans="2:12" x14ac:dyDescent="0.3">
      <c r="B118" s="434"/>
      <c r="C118" s="234"/>
      <c r="D118" s="250" t="s">
        <v>207</v>
      </c>
      <c r="E118" s="251"/>
      <c r="F118" s="251"/>
      <c r="G118" s="251"/>
      <c r="H118" s="251"/>
      <c r="I118" s="251"/>
      <c r="J118" s="252"/>
      <c r="K118" s="110"/>
      <c r="L118" s="424"/>
    </row>
    <row r="119" spans="2:12" x14ac:dyDescent="0.3">
      <c r="B119" s="434"/>
      <c r="C119" s="234"/>
      <c r="D119" s="253" t="s">
        <v>200</v>
      </c>
      <c r="E119" s="254"/>
      <c r="F119" s="254"/>
      <c r="G119" s="254"/>
      <c r="H119" s="254"/>
      <c r="I119" s="254"/>
      <c r="J119" s="255"/>
      <c r="K119" s="110"/>
      <c r="L119" s="424"/>
    </row>
    <row r="120" spans="2:12" x14ac:dyDescent="0.3">
      <c r="B120" s="434"/>
      <c r="C120" s="234"/>
      <c r="D120" s="250" t="s">
        <v>208</v>
      </c>
      <c r="E120" s="251"/>
      <c r="F120" s="251"/>
      <c r="G120" s="251"/>
      <c r="H120" s="251"/>
      <c r="I120" s="251"/>
      <c r="J120" s="252"/>
      <c r="K120" s="110"/>
      <c r="L120" s="424"/>
    </row>
    <row r="121" spans="2:12" x14ac:dyDescent="0.3">
      <c r="B121" s="434"/>
      <c r="C121" s="234"/>
      <c r="D121" s="253" t="s">
        <v>49</v>
      </c>
      <c r="E121" s="254"/>
      <c r="F121" s="254"/>
      <c r="G121" s="254"/>
      <c r="H121" s="254"/>
      <c r="I121" s="254"/>
      <c r="J121" s="255"/>
      <c r="K121" s="110"/>
      <c r="L121" s="424"/>
    </row>
    <row r="122" spans="2:12" x14ac:dyDescent="0.3">
      <c r="B122" s="434"/>
      <c r="C122" s="234"/>
      <c r="D122" s="253" t="s">
        <v>209</v>
      </c>
      <c r="E122" s="254"/>
      <c r="F122" s="254"/>
      <c r="G122" s="254"/>
      <c r="H122" s="254"/>
      <c r="I122" s="254"/>
      <c r="J122" s="255"/>
      <c r="K122" s="110"/>
      <c r="L122" s="424"/>
    </row>
    <row r="123" spans="2:12" x14ac:dyDescent="0.3">
      <c r="B123" s="434"/>
      <c r="C123" s="234"/>
      <c r="D123" s="253" t="s">
        <v>50</v>
      </c>
      <c r="E123" s="254"/>
      <c r="F123" s="254"/>
      <c r="G123" s="254"/>
      <c r="H123" s="254"/>
      <c r="I123" s="254"/>
      <c r="J123" s="255"/>
      <c r="K123" s="110"/>
      <c r="L123" s="424"/>
    </row>
    <row r="124" spans="2:12" x14ac:dyDescent="0.3">
      <c r="B124" s="434"/>
      <c r="C124" s="234"/>
      <c r="D124" s="253" t="s">
        <v>210</v>
      </c>
      <c r="E124" s="254"/>
      <c r="F124" s="254"/>
      <c r="G124" s="254"/>
      <c r="H124" s="254"/>
      <c r="I124" s="254"/>
      <c r="J124" s="255"/>
      <c r="K124" s="110"/>
      <c r="L124" s="424"/>
    </row>
    <row r="125" spans="2:12" x14ac:dyDescent="0.3">
      <c r="B125" s="434"/>
      <c r="C125" s="234"/>
      <c r="D125" s="250" t="s">
        <v>211</v>
      </c>
      <c r="E125" s="251"/>
      <c r="F125" s="251"/>
      <c r="G125" s="251"/>
      <c r="H125" s="251"/>
      <c r="I125" s="251"/>
      <c r="J125" s="252"/>
      <c r="K125" s="110"/>
      <c r="L125" s="424"/>
    </row>
    <row r="126" spans="2:12" x14ac:dyDescent="0.3">
      <c r="B126" s="434"/>
      <c r="C126" s="234"/>
      <c r="D126" s="253" t="s">
        <v>212</v>
      </c>
      <c r="E126" s="254"/>
      <c r="F126" s="254"/>
      <c r="G126" s="254"/>
      <c r="H126" s="254"/>
      <c r="I126" s="254"/>
      <c r="J126" s="255"/>
      <c r="K126" s="110"/>
      <c r="L126" s="424"/>
    </row>
    <row r="127" spans="2:12" ht="14.4" thickBot="1" x14ac:dyDescent="0.35">
      <c r="B127" s="434"/>
      <c r="C127" s="235"/>
      <c r="D127" s="282" t="s">
        <v>213</v>
      </c>
      <c r="E127" s="283"/>
      <c r="F127" s="283"/>
      <c r="G127" s="283"/>
      <c r="H127" s="283"/>
      <c r="I127" s="283"/>
      <c r="J127" s="284"/>
      <c r="K127" s="111"/>
      <c r="L127" s="424"/>
    </row>
    <row r="128" spans="2:12" ht="14.4" thickBot="1" x14ac:dyDescent="0.35">
      <c r="B128" s="434"/>
      <c r="C128" s="434"/>
      <c r="D128" s="427"/>
      <c r="E128" s="427"/>
      <c r="F128" s="427"/>
      <c r="G128" s="427"/>
      <c r="H128" s="427"/>
      <c r="I128" s="427"/>
      <c r="J128" s="427"/>
      <c r="K128" s="424"/>
      <c r="L128" s="424"/>
    </row>
    <row r="129" spans="2:12" ht="14.4" thickBot="1" x14ac:dyDescent="0.35">
      <c r="B129" s="434"/>
      <c r="C129" s="233">
        <v>9</v>
      </c>
      <c r="D129" s="285" t="s">
        <v>51</v>
      </c>
      <c r="E129" s="286"/>
      <c r="F129" s="286"/>
      <c r="G129" s="286"/>
      <c r="H129" s="286"/>
      <c r="I129" s="286"/>
      <c r="J129" s="287"/>
      <c r="K129" s="35" t="s">
        <v>371</v>
      </c>
      <c r="L129" s="424"/>
    </row>
    <row r="130" spans="2:12" x14ac:dyDescent="0.3">
      <c r="B130" s="434"/>
      <c r="C130" s="234"/>
      <c r="D130" s="288" t="s">
        <v>214</v>
      </c>
      <c r="E130" s="289"/>
      <c r="F130" s="289"/>
      <c r="G130" s="289"/>
      <c r="H130" s="289"/>
      <c r="I130" s="289"/>
      <c r="J130" s="290"/>
      <c r="K130" s="116"/>
      <c r="L130" s="424"/>
    </row>
    <row r="131" spans="2:12" x14ac:dyDescent="0.3">
      <c r="B131" s="434"/>
      <c r="C131" s="234"/>
      <c r="D131" s="230" t="s">
        <v>52</v>
      </c>
      <c r="E131" s="231"/>
      <c r="F131" s="231"/>
      <c r="G131" s="231"/>
      <c r="H131" s="231"/>
      <c r="I131" s="231"/>
      <c r="J131" s="232"/>
      <c r="K131" s="110"/>
      <c r="L131" s="424"/>
    </row>
    <row r="132" spans="2:12" x14ac:dyDescent="0.3">
      <c r="B132" s="434"/>
      <c r="C132" s="234"/>
      <c r="D132" s="230" t="s">
        <v>215</v>
      </c>
      <c r="E132" s="231"/>
      <c r="F132" s="231"/>
      <c r="G132" s="231"/>
      <c r="H132" s="231"/>
      <c r="I132" s="231"/>
      <c r="J132" s="232"/>
      <c r="K132" s="110"/>
      <c r="L132" s="424"/>
    </row>
    <row r="133" spans="2:12" x14ac:dyDescent="0.3">
      <c r="B133" s="434"/>
      <c r="C133" s="234"/>
      <c r="D133" s="230" t="s">
        <v>53</v>
      </c>
      <c r="E133" s="231"/>
      <c r="F133" s="231"/>
      <c r="G133" s="231"/>
      <c r="H133" s="231"/>
      <c r="I133" s="231"/>
      <c r="J133" s="232"/>
      <c r="K133" s="110"/>
      <c r="L133" s="424"/>
    </row>
    <row r="134" spans="2:12" x14ac:dyDescent="0.3">
      <c r="B134" s="434"/>
      <c r="C134" s="234"/>
      <c r="D134" s="230" t="s">
        <v>216</v>
      </c>
      <c r="E134" s="231"/>
      <c r="F134" s="231"/>
      <c r="G134" s="231"/>
      <c r="H134" s="231"/>
      <c r="I134" s="231"/>
      <c r="J134" s="232"/>
      <c r="K134" s="110"/>
      <c r="L134" s="424"/>
    </row>
    <row r="135" spans="2:12" x14ac:dyDescent="0.3">
      <c r="B135" s="434"/>
      <c r="C135" s="234"/>
      <c r="D135" s="230" t="s">
        <v>54</v>
      </c>
      <c r="E135" s="231"/>
      <c r="F135" s="231"/>
      <c r="G135" s="231"/>
      <c r="H135" s="231"/>
      <c r="I135" s="231"/>
      <c r="J135" s="232">
        <v>0</v>
      </c>
      <c r="K135" s="110"/>
      <c r="L135" s="424"/>
    </row>
    <row r="136" spans="2:12" x14ac:dyDescent="0.3">
      <c r="B136" s="434"/>
      <c r="C136" s="234"/>
      <c r="D136" s="230" t="s">
        <v>75</v>
      </c>
      <c r="E136" s="231"/>
      <c r="F136" s="231"/>
      <c r="G136" s="231"/>
      <c r="H136" s="231"/>
      <c r="I136" s="231"/>
      <c r="J136" s="232"/>
      <c r="K136" s="110"/>
      <c r="L136" s="424"/>
    </row>
    <row r="137" spans="2:12" x14ac:dyDescent="0.3">
      <c r="B137" s="434"/>
      <c r="C137" s="234"/>
      <c r="D137" s="230" t="s">
        <v>217</v>
      </c>
      <c r="E137" s="231"/>
      <c r="F137" s="231"/>
      <c r="G137" s="231"/>
      <c r="H137" s="231"/>
      <c r="I137" s="231"/>
      <c r="J137" s="232"/>
      <c r="K137" s="110"/>
      <c r="L137" s="424"/>
    </row>
    <row r="138" spans="2:12" x14ac:dyDescent="0.3">
      <c r="B138" s="434"/>
      <c r="C138" s="234"/>
      <c r="D138" s="230" t="s">
        <v>218</v>
      </c>
      <c r="E138" s="231"/>
      <c r="F138" s="231"/>
      <c r="G138" s="231"/>
      <c r="H138" s="231"/>
      <c r="I138" s="231"/>
      <c r="J138" s="232"/>
      <c r="K138" s="110"/>
      <c r="L138" s="424"/>
    </row>
    <row r="139" spans="2:12" x14ac:dyDescent="0.3">
      <c r="B139" s="434"/>
      <c r="C139" s="234"/>
      <c r="D139" s="230" t="s">
        <v>219</v>
      </c>
      <c r="E139" s="231"/>
      <c r="F139" s="231"/>
      <c r="G139" s="231"/>
      <c r="H139" s="231"/>
      <c r="I139" s="231"/>
      <c r="J139" s="232"/>
      <c r="K139" s="110"/>
      <c r="L139" s="424"/>
    </row>
    <row r="140" spans="2:12" x14ac:dyDescent="0.3">
      <c r="B140" s="434"/>
      <c r="C140" s="234"/>
      <c r="D140" s="230" t="s">
        <v>220</v>
      </c>
      <c r="E140" s="231"/>
      <c r="F140" s="231"/>
      <c r="G140" s="231"/>
      <c r="H140" s="231"/>
      <c r="I140" s="231"/>
      <c r="J140" s="232"/>
      <c r="K140" s="110"/>
      <c r="L140" s="424"/>
    </row>
    <row r="141" spans="2:12" x14ac:dyDescent="0.3">
      <c r="B141" s="434"/>
      <c r="C141" s="234"/>
      <c r="D141" s="230" t="s">
        <v>55</v>
      </c>
      <c r="E141" s="231"/>
      <c r="F141" s="231"/>
      <c r="G141" s="231"/>
      <c r="H141" s="231"/>
      <c r="I141" s="231"/>
      <c r="J141" s="232"/>
      <c r="K141" s="110"/>
      <c r="L141" s="424"/>
    </row>
    <row r="142" spans="2:12" x14ac:dyDescent="0.3">
      <c r="B142" s="434"/>
      <c r="C142" s="234"/>
      <c r="D142" s="230" t="s">
        <v>221</v>
      </c>
      <c r="E142" s="231"/>
      <c r="F142" s="231"/>
      <c r="G142" s="231"/>
      <c r="H142" s="231"/>
      <c r="I142" s="231"/>
      <c r="J142" s="232"/>
      <c r="K142" s="110"/>
      <c r="L142" s="424"/>
    </row>
    <row r="143" spans="2:12" x14ac:dyDescent="0.3">
      <c r="B143" s="434"/>
      <c r="C143" s="234"/>
      <c r="D143" s="230" t="s">
        <v>222</v>
      </c>
      <c r="E143" s="231"/>
      <c r="F143" s="231"/>
      <c r="G143" s="231"/>
      <c r="H143" s="231"/>
      <c r="I143" s="231"/>
      <c r="J143" s="232"/>
      <c r="K143" s="110"/>
      <c r="L143" s="424"/>
    </row>
    <row r="144" spans="2:12" x14ac:dyDescent="0.3">
      <c r="B144" s="434"/>
      <c r="C144" s="234"/>
      <c r="D144" s="230" t="s">
        <v>223</v>
      </c>
      <c r="E144" s="231"/>
      <c r="F144" s="231"/>
      <c r="G144" s="231"/>
      <c r="H144" s="231"/>
      <c r="I144" s="231"/>
      <c r="J144" s="232"/>
      <c r="K144" s="110"/>
      <c r="L144" s="424"/>
    </row>
    <row r="145" spans="2:12" x14ac:dyDescent="0.3">
      <c r="B145" s="434"/>
      <c r="C145" s="234"/>
      <c r="D145" s="230" t="s">
        <v>224</v>
      </c>
      <c r="E145" s="231"/>
      <c r="F145" s="231"/>
      <c r="G145" s="231"/>
      <c r="H145" s="231"/>
      <c r="I145" s="231"/>
      <c r="J145" s="232">
        <v>0</v>
      </c>
      <c r="K145" s="110"/>
      <c r="L145" s="424"/>
    </row>
    <row r="146" spans="2:12" x14ac:dyDescent="0.3">
      <c r="B146" s="434"/>
      <c r="C146" s="234"/>
      <c r="D146" s="230" t="s">
        <v>225</v>
      </c>
      <c r="E146" s="231"/>
      <c r="F146" s="231"/>
      <c r="G146" s="231"/>
      <c r="H146" s="231"/>
      <c r="I146" s="231"/>
      <c r="J146" s="232"/>
      <c r="K146" s="110"/>
      <c r="L146" s="424"/>
    </row>
    <row r="147" spans="2:12" x14ac:dyDescent="0.3">
      <c r="B147" s="434"/>
      <c r="C147" s="234"/>
      <c r="D147" s="230" t="s">
        <v>226</v>
      </c>
      <c r="E147" s="231"/>
      <c r="F147" s="231"/>
      <c r="G147" s="231"/>
      <c r="H147" s="231"/>
      <c r="I147" s="231"/>
      <c r="J147" s="232"/>
      <c r="K147" s="110"/>
      <c r="L147" s="424"/>
    </row>
    <row r="148" spans="2:12" x14ac:dyDescent="0.3">
      <c r="B148" s="434"/>
      <c r="C148" s="234"/>
      <c r="D148" s="230" t="s">
        <v>227</v>
      </c>
      <c r="E148" s="231"/>
      <c r="F148" s="231"/>
      <c r="G148" s="231"/>
      <c r="H148" s="231"/>
      <c r="I148" s="231"/>
      <c r="J148" s="232"/>
      <c r="K148" s="110"/>
      <c r="L148" s="424"/>
    </row>
    <row r="149" spans="2:12" ht="14.4" thickBot="1" x14ac:dyDescent="0.35">
      <c r="B149" s="434"/>
      <c r="C149" s="235"/>
      <c r="D149" s="276" t="s">
        <v>228</v>
      </c>
      <c r="E149" s="277"/>
      <c r="F149" s="277"/>
      <c r="G149" s="277"/>
      <c r="H149" s="277"/>
      <c r="I149" s="277"/>
      <c r="J149" s="278"/>
      <c r="K149" s="111"/>
      <c r="L149" s="424"/>
    </row>
    <row r="150" spans="2:12" ht="14.4" thickBot="1" x14ac:dyDescent="0.35">
      <c r="B150" s="434"/>
      <c r="C150" s="434"/>
      <c r="D150" s="427"/>
      <c r="E150" s="427"/>
      <c r="F150" s="427"/>
      <c r="G150" s="427"/>
      <c r="H150" s="427"/>
      <c r="I150" s="427"/>
      <c r="J150" s="427"/>
      <c r="K150" s="424"/>
      <c r="L150" s="424"/>
    </row>
    <row r="151" spans="2:12" ht="14.4" thickBot="1" x14ac:dyDescent="0.35">
      <c r="B151" s="434"/>
      <c r="C151" s="236">
        <v>10</v>
      </c>
      <c r="D151" s="271" t="s">
        <v>59</v>
      </c>
      <c r="E151" s="272"/>
      <c r="F151" s="272"/>
      <c r="G151" s="272"/>
      <c r="H151" s="272"/>
      <c r="I151" s="272"/>
      <c r="J151" s="273"/>
      <c r="K151" s="35" t="s">
        <v>371</v>
      </c>
      <c r="L151" s="424"/>
    </row>
    <row r="152" spans="2:12" x14ac:dyDescent="0.3">
      <c r="B152" s="434"/>
      <c r="C152" s="237"/>
      <c r="D152" s="221" t="s">
        <v>229</v>
      </c>
      <c r="E152" s="222"/>
      <c r="F152" s="222"/>
      <c r="G152" s="222"/>
      <c r="H152" s="222"/>
      <c r="I152" s="222"/>
      <c r="J152" s="270">
        <v>0</v>
      </c>
      <c r="K152" s="116"/>
      <c r="L152" s="424"/>
    </row>
    <row r="153" spans="2:12" ht="14.4" thickBot="1" x14ac:dyDescent="0.35">
      <c r="B153" s="434"/>
      <c r="C153" s="237"/>
      <c r="D153" s="274" t="s">
        <v>230</v>
      </c>
      <c r="E153" s="246"/>
      <c r="F153" s="246"/>
      <c r="G153" s="246"/>
      <c r="H153" s="246"/>
      <c r="I153" s="246"/>
      <c r="J153" s="275"/>
      <c r="K153" s="120"/>
      <c r="L153" s="424"/>
    </row>
    <row r="154" spans="2:12" ht="14.4" thickBot="1" x14ac:dyDescent="0.35">
      <c r="B154" s="434"/>
      <c r="C154" s="237"/>
      <c r="D154" s="271" t="s">
        <v>56</v>
      </c>
      <c r="E154" s="272"/>
      <c r="F154" s="272"/>
      <c r="G154" s="272"/>
      <c r="H154" s="272"/>
      <c r="I154" s="272"/>
      <c r="J154" s="273"/>
      <c r="K154" s="121"/>
      <c r="L154" s="424"/>
    </row>
    <row r="155" spans="2:12" x14ac:dyDescent="0.3">
      <c r="B155" s="434"/>
      <c r="C155" s="237"/>
      <c r="D155" s="221" t="s">
        <v>231</v>
      </c>
      <c r="E155" s="222"/>
      <c r="F155" s="222"/>
      <c r="G155" s="222"/>
      <c r="H155" s="222"/>
      <c r="I155" s="222"/>
      <c r="J155" s="270"/>
      <c r="K155" s="116"/>
      <c r="L155" s="424"/>
    </row>
    <row r="156" spans="2:12" ht="14.4" thickBot="1" x14ac:dyDescent="0.35">
      <c r="B156" s="434"/>
      <c r="C156" s="238"/>
      <c r="D156" s="227" t="s">
        <v>232</v>
      </c>
      <c r="E156" s="228"/>
      <c r="F156" s="228"/>
      <c r="G156" s="228"/>
      <c r="H156" s="228"/>
      <c r="I156" s="228"/>
      <c r="J156" s="268"/>
      <c r="K156" s="111"/>
      <c r="L156" s="424"/>
    </row>
    <row r="157" spans="2:12" x14ac:dyDescent="0.3">
      <c r="B157" s="434"/>
      <c r="C157" s="446" t="s">
        <v>382</v>
      </c>
      <c r="D157" s="446"/>
      <c r="E157" s="446"/>
      <c r="F157" s="446"/>
      <c r="G157" s="446"/>
      <c r="H157" s="446"/>
      <c r="I157" s="446"/>
      <c r="J157" s="446"/>
      <c r="K157" s="446"/>
      <c r="L157" s="424"/>
    </row>
    <row r="158" spans="2:12" ht="14.4" thickBot="1" x14ac:dyDescent="0.35">
      <c r="B158" s="434"/>
      <c r="C158" s="451"/>
      <c r="D158" s="451"/>
      <c r="E158" s="451"/>
      <c r="F158" s="451"/>
      <c r="G158" s="451"/>
      <c r="H158" s="451"/>
      <c r="I158" s="451"/>
      <c r="J158" s="451"/>
      <c r="K158" s="451"/>
      <c r="L158" s="424"/>
    </row>
    <row r="159" spans="2:12" ht="14.4" thickBot="1" x14ac:dyDescent="0.35">
      <c r="B159" s="434"/>
      <c r="C159" s="236">
        <v>11</v>
      </c>
      <c r="D159" s="215" t="s">
        <v>47</v>
      </c>
      <c r="E159" s="216"/>
      <c r="F159" s="216"/>
      <c r="G159" s="216"/>
      <c r="H159" s="216"/>
      <c r="I159" s="216"/>
      <c r="J159" s="217"/>
      <c r="K159" s="35" t="s">
        <v>371</v>
      </c>
      <c r="L159" s="424"/>
    </row>
    <row r="160" spans="2:12" x14ac:dyDescent="0.3">
      <c r="B160" s="434"/>
      <c r="C160" s="237"/>
      <c r="D160" s="265" t="s">
        <v>233</v>
      </c>
      <c r="E160" s="266"/>
      <c r="F160" s="266"/>
      <c r="G160" s="266"/>
      <c r="H160" s="266"/>
      <c r="I160" s="266"/>
      <c r="J160" s="267"/>
      <c r="K160" s="110"/>
      <c r="L160" s="424"/>
    </row>
    <row r="161" spans="2:12" x14ac:dyDescent="0.3">
      <c r="B161" s="434"/>
      <c r="C161" s="237"/>
      <c r="D161" s="206" t="s">
        <v>234</v>
      </c>
      <c r="E161" s="207"/>
      <c r="F161" s="207"/>
      <c r="G161" s="207"/>
      <c r="H161" s="207"/>
      <c r="I161" s="207"/>
      <c r="J161" s="208"/>
      <c r="K161" s="110"/>
      <c r="L161" s="424"/>
    </row>
    <row r="162" spans="2:12" x14ac:dyDescent="0.3">
      <c r="B162" s="434"/>
      <c r="C162" s="237"/>
      <c r="D162" s="206" t="s">
        <v>235</v>
      </c>
      <c r="E162" s="207"/>
      <c r="F162" s="207"/>
      <c r="G162" s="207"/>
      <c r="H162" s="207"/>
      <c r="I162" s="207"/>
      <c r="J162" s="208"/>
      <c r="K162" s="110"/>
      <c r="L162" s="424"/>
    </row>
    <row r="163" spans="2:12" x14ac:dyDescent="0.3">
      <c r="B163" s="434"/>
      <c r="C163" s="237"/>
      <c r="D163" s="206" t="s">
        <v>200</v>
      </c>
      <c r="E163" s="207"/>
      <c r="F163" s="207"/>
      <c r="G163" s="207"/>
      <c r="H163" s="207"/>
      <c r="I163" s="207"/>
      <c r="J163" s="208"/>
      <c r="K163" s="110"/>
      <c r="L163" s="424"/>
    </row>
    <row r="164" spans="2:12" x14ac:dyDescent="0.3">
      <c r="B164" s="434"/>
      <c r="C164" s="237"/>
      <c r="D164" s="206" t="s">
        <v>201</v>
      </c>
      <c r="E164" s="207"/>
      <c r="F164" s="207"/>
      <c r="G164" s="207"/>
      <c r="H164" s="207"/>
      <c r="I164" s="207"/>
      <c r="J164" s="208"/>
      <c r="K164" s="110"/>
      <c r="L164" s="424"/>
    </row>
    <row r="165" spans="2:12" x14ac:dyDescent="0.3">
      <c r="B165" s="434"/>
      <c r="C165" s="237"/>
      <c r="D165" s="206" t="s">
        <v>202</v>
      </c>
      <c r="E165" s="207"/>
      <c r="F165" s="207"/>
      <c r="G165" s="207"/>
      <c r="H165" s="207"/>
      <c r="I165" s="207"/>
      <c r="J165" s="208"/>
      <c r="K165" s="110"/>
      <c r="L165" s="424"/>
    </row>
    <row r="166" spans="2:12" x14ac:dyDescent="0.3">
      <c r="B166" s="434"/>
      <c r="C166" s="237"/>
      <c r="D166" s="206" t="s">
        <v>48</v>
      </c>
      <c r="E166" s="207"/>
      <c r="F166" s="207"/>
      <c r="G166" s="207"/>
      <c r="H166" s="207"/>
      <c r="I166" s="207"/>
      <c r="J166" s="208"/>
      <c r="K166" s="110"/>
      <c r="L166" s="424"/>
    </row>
    <row r="167" spans="2:12" x14ac:dyDescent="0.3">
      <c r="B167" s="434"/>
      <c r="C167" s="237"/>
      <c r="D167" s="206" t="s">
        <v>203</v>
      </c>
      <c r="E167" s="207"/>
      <c r="F167" s="207"/>
      <c r="G167" s="207"/>
      <c r="H167" s="207"/>
      <c r="I167" s="207"/>
      <c r="J167" s="208"/>
      <c r="K167" s="110"/>
      <c r="L167" s="424"/>
    </row>
    <row r="168" spans="2:12" x14ac:dyDescent="0.3">
      <c r="B168" s="434"/>
      <c r="C168" s="237"/>
      <c r="D168" s="206" t="s">
        <v>204</v>
      </c>
      <c r="E168" s="207"/>
      <c r="F168" s="207"/>
      <c r="G168" s="207"/>
      <c r="H168" s="207"/>
      <c r="I168" s="207"/>
      <c r="J168" s="208"/>
      <c r="K168" s="110"/>
      <c r="L168" s="424"/>
    </row>
    <row r="169" spans="2:12" x14ac:dyDescent="0.3">
      <c r="B169" s="434"/>
      <c r="C169" s="237"/>
      <c r="D169" s="206" t="s">
        <v>236</v>
      </c>
      <c r="E169" s="207"/>
      <c r="F169" s="207"/>
      <c r="G169" s="207"/>
      <c r="H169" s="207"/>
      <c r="I169" s="207"/>
      <c r="J169" s="208"/>
      <c r="K169" s="110"/>
      <c r="L169" s="424"/>
    </row>
    <row r="170" spans="2:12" x14ac:dyDescent="0.3">
      <c r="B170" s="434"/>
      <c r="C170" s="237"/>
      <c r="D170" s="224" t="s">
        <v>206</v>
      </c>
      <c r="E170" s="225"/>
      <c r="F170" s="225"/>
      <c r="G170" s="225"/>
      <c r="H170" s="225"/>
      <c r="I170" s="225"/>
      <c r="J170" s="269"/>
      <c r="K170" s="110"/>
      <c r="L170" s="424"/>
    </row>
    <row r="171" spans="2:12" x14ac:dyDescent="0.3">
      <c r="B171" s="434"/>
      <c r="C171" s="237"/>
      <c r="D171" s="224" t="s">
        <v>207</v>
      </c>
      <c r="E171" s="225"/>
      <c r="F171" s="225"/>
      <c r="G171" s="225"/>
      <c r="H171" s="225"/>
      <c r="I171" s="225"/>
      <c r="J171" s="269"/>
      <c r="K171" s="110"/>
      <c r="L171" s="424"/>
    </row>
    <row r="172" spans="2:12" x14ac:dyDescent="0.3">
      <c r="B172" s="434"/>
      <c r="C172" s="237"/>
      <c r="D172" s="206" t="s">
        <v>200</v>
      </c>
      <c r="E172" s="207"/>
      <c r="F172" s="207"/>
      <c r="G172" s="207"/>
      <c r="H172" s="207"/>
      <c r="I172" s="207"/>
      <c r="J172" s="208"/>
      <c r="K172" s="110"/>
      <c r="L172" s="424"/>
    </row>
    <row r="173" spans="2:12" x14ac:dyDescent="0.3">
      <c r="B173" s="434"/>
      <c r="C173" s="237"/>
      <c r="D173" s="206" t="s">
        <v>58</v>
      </c>
      <c r="E173" s="207"/>
      <c r="F173" s="207"/>
      <c r="G173" s="207"/>
      <c r="H173" s="207"/>
      <c r="I173" s="207"/>
      <c r="J173" s="208"/>
      <c r="K173" s="110"/>
      <c r="L173" s="424"/>
    </row>
    <row r="174" spans="2:12" x14ac:dyDescent="0.3">
      <c r="B174" s="434"/>
      <c r="C174" s="237"/>
      <c r="D174" s="206" t="s">
        <v>209</v>
      </c>
      <c r="E174" s="207"/>
      <c r="F174" s="207"/>
      <c r="G174" s="207"/>
      <c r="H174" s="207"/>
      <c r="I174" s="207"/>
      <c r="J174" s="208"/>
      <c r="K174" s="110"/>
      <c r="L174" s="424"/>
    </row>
    <row r="175" spans="2:12" x14ac:dyDescent="0.3">
      <c r="B175" s="434"/>
      <c r="C175" s="237"/>
      <c r="D175" s="206" t="s">
        <v>50</v>
      </c>
      <c r="E175" s="207"/>
      <c r="F175" s="207"/>
      <c r="G175" s="207"/>
      <c r="H175" s="207"/>
      <c r="I175" s="207"/>
      <c r="J175" s="208"/>
      <c r="K175" s="110"/>
      <c r="L175" s="424"/>
    </row>
    <row r="176" spans="2:12" x14ac:dyDescent="0.3">
      <c r="B176" s="434"/>
      <c r="C176" s="237"/>
      <c r="D176" s="224" t="s">
        <v>237</v>
      </c>
      <c r="E176" s="225"/>
      <c r="F176" s="225"/>
      <c r="G176" s="225"/>
      <c r="H176" s="225"/>
      <c r="I176" s="225"/>
      <c r="J176" s="269"/>
      <c r="K176" s="110"/>
      <c r="L176" s="424"/>
    </row>
    <row r="177" spans="2:12" ht="14.4" thickBot="1" x14ac:dyDescent="0.35">
      <c r="B177" s="434"/>
      <c r="C177" s="238"/>
      <c r="D177" s="227" t="s">
        <v>238</v>
      </c>
      <c r="E177" s="228"/>
      <c r="F177" s="228"/>
      <c r="G177" s="228"/>
      <c r="H177" s="228"/>
      <c r="I177" s="228"/>
      <c r="J177" s="268"/>
      <c r="K177" s="111"/>
      <c r="L177" s="424"/>
    </row>
    <row r="178" spans="2:12" ht="14.4" thickBot="1" x14ac:dyDescent="0.35">
      <c r="B178" s="434"/>
      <c r="C178" s="427"/>
      <c r="D178" s="436"/>
      <c r="E178" s="436"/>
      <c r="F178" s="436"/>
      <c r="G178" s="436"/>
      <c r="H178" s="436"/>
      <c r="I178" s="436"/>
      <c r="J178" s="436"/>
      <c r="K178" s="427"/>
      <c r="L178" s="424"/>
    </row>
    <row r="179" spans="2:12" ht="14.4" thickBot="1" x14ac:dyDescent="0.35">
      <c r="B179" s="434"/>
      <c r="C179" s="212">
        <v>12</v>
      </c>
      <c r="D179" s="215" t="s">
        <v>51</v>
      </c>
      <c r="E179" s="216"/>
      <c r="F179" s="216"/>
      <c r="G179" s="216"/>
      <c r="H179" s="216"/>
      <c r="I179" s="216"/>
      <c r="J179" s="217"/>
      <c r="K179" s="35" t="s">
        <v>371</v>
      </c>
      <c r="L179" s="424"/>
    </row>
    <row r="180" spans="2:12" x14ac:dyDescent="0.3">
      <c r="B180" s="434"/>
      <c r="C180" s="213"/>
      <c r="D180" s="265" t="s">
        <v>239</v>
      </c>
      <c r="E180" s="266"/>
      <c r="F180" s="266"/>
      <c r="G180" s="266"/>
      <c r="H180" s="266"/>
      <c r="I180" s="266"/>
      <c r="J180" s="267"/>
      <c r="K180" s="110"/>
      <c r="L180" s="424"/>
    </row>
    <row r="181" spans="2:12" x14ac:dyDescent="0.3">
      <c r="B181" s="434"/>
      <c r="C181" s="213"/>
      <c r="D181" s="206" t="s">
        <v>52</v>
      </c>
      <c r="E181" s="207"/>
      <c r="F181" s="207"/>
      <c r="G181" s="207"/>
      <c r="H181" s="207"/>
      <c r="I181" s="207"/>
      <c r="J181" s="208"/>
      <c r="K181" s="110"/>
      <c r="L181" s="424"/>
    </row>
    <row r="182" spans="2:12" x14ac:dyDescent="0.3">
      <c r="B182" s="434"/>
      <c r="C182" s="213"/>
      <c r="D182" s="206" t="s">
        <v>240</v>
      </c>
      <c r="E182" s="207"/>
      <c r="F182" s="207"/>
      <c r="G182" s="207"/>
      <c r="H182" s="207"/>
      <c r="I182" s="207"/>
      <c r="J182" s="208"/>
      <c r="K182" s="110"/>
      <c r="L182" s="424"/>
    </row>
    <row r="183" spans="2:12" x14ac:dyDescent="0.3">
      <c r="B183" s="434"/>
      <c r="C183" s="213"/>
      <c r="D183" s="206" t="s">
        <v>53</v>
      </c>
      <c r="E183" s="207"/>
      <c r="F183" s="207"/>
      <c r="G183" s="207"/>
      <c r="H183" s="207"/>
      <c r="I183" s="207"/>
      <c r="J183" s="208">
        <v>0</v>
      </c>
      <c r="K183" s="110"/>
      <c r="L183" s="424"/>
    </row>
    <row r="184" spans="2:12" x14ac:dyDescent="0.3">
      <c r="B184" s="434"/>
      <c r="C184" s="213"/>
      <c r="D184" s="206" t="s">
        <v>216</v>
      </c>
      <c r="E184" s="207"/>
      <c r="F184" s="207"/>
      <c r="G184" s="207"/>
      <c r="H184" s="207"/>
      <c r="I184" s="207"/>
      <c r="J184" s="208"/>
      <c r="K184" s="110"/>
      <c r="L184" s="424"/>
    </row>
    <row r="185" spans="2:12" x14ac:dyDescent="0.3">
      <c r="B185" s="434"/>
      <c r="C185" s="213"/>
      <c r="D185" s="206" t="s">
        <v>59</v>
      </c>
      <c r="E185" s="207"/>
      <c r="F185" s="207"/>
      <c r="G185" s="207"/>
      <c r="H185" s="207"/>
      <c r="I185" s="207"/>
      <c r="J185" s="208"/>
      <c r="K185" s="110"/>
      <c r="L185" s="424"/>
    </row>
    <row r="186" spans="2:12" x14ac:dyDescent="0.3">
      <c r="B186" s="434"/>
      <c r="C186" s="213"/>
      <c r="D186" s="206" t="s">
        <v>241</v>
      </c>
      <c r="E186" s="207"/>
      <c r="F186" s="207"/>
      <c r="G186" s="207"/>
      <c r="H186" s="207"/>
      <c r="I186" s="207"/>
      <c r="J186" s="208"/>
      <c r="K186" s="110"/>
      <c r="L186" s="424"/>
    </row>
    <row r="187" spans="2:12" ht="14.4" thickBot="1" x14ac:dyDescent="0.35">
      <c r="B187" s="434"/>
      <c r="C187" s="214"/>
      <c r="D187" s="209" t="s">
        <v>242</v>
      </c>
      <c r="E187" s="210"/>
      <c r="F187" s="210"/>
      <c r="G187" s="210"/>
      <c r="H187" s="210"/>
      <c r="I187" s="210"/>
      <c r="J187" s="211"/>
      <c r="K187" s="111"/>
      <c r="L187" s="424"/>
    </row>
    <row r="188" spans="2:12" ht="14.4" thickBot="1" x14ac:dyDescent="0.35">
      <c r="B188" s="434"/>
      <c r="C188" s="427"/>
      <c r="D188" s="427"/>
      <c r="E188" s="427"/>
      <c r="F188" s="427"/>
      <c r="G188" s="427"/>
      <c r="H188" s="427"/>
      <c r="I188" s="427"/>
      <c r="J188" s="427"/>
      <c r="K188" s="427"/>
      <c r="L188" s="424"/>
    </row>
    <row r="189" spans="2:12" ht="14.4" thickBot="1" x14ac:dyDescent="0.35">
      <c r="B189" s="434"/>
      <c r="C189" s="212">
        <v>13</v>
      </c>
      <c r="D189" s="215" t="s">
        <v>60</v>
      </c>
      <c r="E189" s="216"/>
      <c r="F189" s="216"/>
      <c r="G189" s="216"/>
      <c r="H189" s="216"/>
      <c r="I189" s="216"/>
      <c r="J189" s="217"/>
      <c r="K189" s="35" t="s">
        <v>371</v>
      </c>
      <c r="L189" s="424"/>
    </row>
    <row r="190" spans="2:12" ht="14.4" thickBot="1" x14ac:dyDescent="0.35">
      <c r="B190" s="434"/>
      <c r="C190" s="213"/>
      <c r="D190" s="218" t="s">
        <v>61</v>
      </c>
      <c r="E190" s="219"/>
      <c r="F190" s="219"/>
      <c r="G190" s="219"/>
      <c r="H190" s="219"/>
      <c r="I190" s="219"/>
      <c r="J190" s="220"/>
      <c r="K190" s="120"/>
      <c r="L190" s="424"/>
    </row>
    <row r="191" spans="2:12" ht="14.4" thickBot="1" x14ac:dyDescent="0.35">
      <c r="B191" s="434"/>
      <c r="C191" s="213"/>
      <c r="D191" s="215" t="s">
        <v>57</v>
      </c>
      <c r="E191" s="216"/>
      <c r="F191" s="216"/>
      <c r="G191" s="216"/>
      <c r="H191" s="216"/>
      <c r="I191" s="216"/>
      <c r="J191" s="217"/>
      <c r="K191" s="121"/>
      <c r="L191" s="424"/>
    </row>
    <row r="192" spans="2:12" x14ac:dyDescent="0.3">
      <c r="B192" s="434"/>
      <c r="C192" s="213"/>
      <c r="D192" s="221" t="s">
        <v>63</v>
      </c>
      <c r="E192" s="222"/>
      <c r="F192" s="222"/>
      <c r="G192" s="222"/>
      <c r="H192" s="222"/>
      <c r="I192" s="222"/>
      <c r="J192" s="223"/>
      <c r="K192" s="116"/>
      <c r="L192" s="424"/>
    </row>
    <row r="193" spans="2:12" x14ac:dyDescent="0.3">
      <c r="B193" s="434"/>
      <c r="C193" s="213"/>
      <c r="D193" s="224" t="s">
        <v>64</v>
      </c>
      <c r="E193" s="225"/>
      <c r="F193" s="225"/>
      <c r="G193" s="225"/>
      <c r="H193" s="225"/>
      <c r="I193" s="225"/>
      <c r="J193" s="226"/>
      <c r="K193" s="110"/>
      <c r="L193" s="424"/>
    </row>
    <row r="194" spans="2:12" ht="14.4" thickBot="1" x14ac:dyDescent="0.35">
      <c r="B194" s="434"/>
      <c r="C194" s="214"/>
      <c r="D194" s="227" t="s">
        <v>65</v>
      </c>
      <c r="E194" s="228"/>
      <c r="F194" s="228"/>
      <c r="G194" s="228"/>
      <c r="H194" s="228"/>
      <c r="I194" s="228"/>
      <c r="J194" s="229"/>
      <c r="K194" s="111"/>
      <c r="L194" s="424"/>
    </row>
    <row r="195" spans="2:12" ht="14.4" thickBot="1" x14ac:dyDescent="0.35">
      <c r="B195" s="434"/>
      <c r="C195" s="427"/>
      <c r="D195" s="427"/>
      <c r="E195" s="427"/>
      <c r="F195" s="427"/>
      <c r="G195" s="427"/>
      <c r="H195" s="427"/>
      <c r="I195" s="427"/>
      <c r="J195" s="427"/>
      <c r="K195" s="427"/>
      <c r="L195" s="424"/>
    </row>
    <row r="196" spans="2:12" ht="14.4" thickBot="1" x14ac:dyDescent="0.35">
      <c r="B196" s="434"/>
      <c r="C196" s="236">
        <v>14</v>
      </c>
      <c r="D196" s="262" t="s">
        <v>66</v>
      </c>
      <c r="E196" s="263"/>
      <c r="F196" s="263"/>
      <c r="G196" s="263"/>
      <c r="H196" s="263"/>
      <c r="I196" s="263"/>
      <c r="J196" s="264"/>
      <c r="K196" s="35" t="s">
        <v>371</v>
      </c>
      <c r="L196" s="424"/>
    </row>
    <row r="197" spans="2:12" x14ac:dyDescent="0.3">
      <c r="B197" s="434"/>
      <c r="C197" s="237"/>
      <c r="D197" s="206" t="s">
        <v>67</v>
      </c>
      <c r="E197" s="207"/>
      <c r="F197" s="207"/>
      <c r="G197" s="207"/>
      <c r="H197" s="207"/>
      <c r="I197" s="207"/>
      <c r="J197" s="208"/>
      <c r="K197" s="110"/>
      <c r="L197" s="424"/>
    </row>
    <row r="198" spans="2:12" x14ac:dyDescent="0.3">
      <c r="B198" s="434"/>
      <c r="C198" s="237"/>
      <c r="D198" s="206" t="s">
        <v>68</v>
      </c>
      <c r="E198" s="207"/>
      <c r="F198" s="207"/>
      <c r="G198" s="207"/>
      <c r="H198" s="207"/>
      <c r="I198" s="207"/>
      <c r="J198" s="208"/>
      <c r="K198" s="110"/>
      <c r="L198" s="424"/>
    </row>
    <row r="199" spans="2:12" x14ac:dyDescent="0.3">
      <c r="B199" s="434"/>
      <c r="C199" s="237"/>
      <c r="D199" s="206" t="s">
        <v>69</v>
      </c>
      <c r="E199" s="207"/>
      <c r="F199" s="207"/>
      <c r="G199" s="207"/>
      <c r="H199" s="207"/>
      <c r="I199" s="207"/>
      <c r="J199" s="208"/>
      <c r="K199" s="110"/>
      <c r="L199" s="424"/>
    </row>
    <row r="200" spans="2:12" x14ac:dyDescent="0.3">
      <c r="B200" s="434"/>
      <c r="C200" s="237"/>
      <c r="D200" s="206" t="s">
        <v>70</v>
      </c>
      <c r="E200" s="207"/>
      <c r="F200" s="207"/>
      <c r="G200" s="207"/>
      <c r="H200" s="207"/>
      <c r="I200" s="207"/>
      <c r="J200" s="208"/>
      <c r="K200" s="110"/>
      <c r="L200" s="424"/>
    </row>
    <row r="201" spans="2:12" x14ac:dyDescent="0.3">
      <c r="B201" s="434"/>
      <c r="C201" s="237"/>
      <c r="D201" s="206" t="s">
        <v>71</v>
      </c>
      <c r="E201" s="207"/>
      <c r="F201" s="207"/>
      <c r="G201" s="207"/>
      <c r="H201" s="207"/>
      <c r="I201" s="207"/>
      <c r="J201" s="208"/>
      <c r="K201" s="110"/>
      <c r="L201" s="424"/>
    </row>
    <row r="202" spans="2:12" x14ac:dyDescent="0.3">
      <c r="B202" s="434"/>
      <c r="C202" s="237"/>
      <c r="D202" s="206" t="s">
        <v>72</v>
      </c>
      <c r="E202" s="207"/>
      <c r="F202" s="207"/>
      <c r="G202" s="207"/>
      <c r="H202" s="207"/>
      <c r="I202" s="207"/>
      <c r="J202" s="208"/>
      <c r="K202" s="110"/>
      <c r="L202" s="424"/>
    </row>
    <row r="203" spans="2:12" x14ac:dyDescent="0.3">
      <c r="B203" s="434"/>
      <c r="C203" s="237"/>
      <c r="D203" s="206" t="s">
        <v>70</v>
      </c>
      <c r="E203" s="207"/>
      <c r="F203" s="207"/>
      <c r="G203" s="207"/>
      <c r="H203" s="207"/>
      <c r="I203" s="207"/>
      <c r="J203" s="208"/>
      <c r="K203" s="110"/>
      <c r="L203" s="424"/>
    </row>
    <row r="204" spans="2:12" x14ac:dyDescent="0.3">
      <c r="B204" s="434"/>
      <c r="C204" s="237"/>
      <c r="D204" s="206" t="s">
        <v>73</v>
      </c>
      <c r="E204" s="207"/>
      <c r="F204" s="207"/>
      <c r="G204" s="207"/>
      <c r="H204" s="207"/>
      <c r="I204" s="207"/>
      <c r="J204" s="208">
        <v>0</v>
      </c>
      <c r="K204" s="110"/>
      <c r="L204" s="424"/>
    </row>
    <row r="205" spans="2:12" ht="14.4" thickBot="1" x14ac:dyDescent="0.35">
      <c r="B205" s="434"/>
      <c r="C205" s="238"/>
      <c r="D205" s="209" t="s">
        <v>74</v>
      </c>
      <c r="E205" s="210"/>
      <c r="F205" s="210"/>
      <c r="G205" s="210"/>
      <c r="H205" s="210"/>
      <c r="I205" s="210"/>
      <c r="J205" s="211">
        <v>0</v>
      </c>
      <c r="K205" s="111"/>
      <c r="L205" s="424"/>
    </row>
    <row r="206" spans="2:12" x14ac:dyDescent="0.3">
      <c r="B206" s="434"/>
      <c r="C206" s="437"/>
      <c r="D206" s="437"/>
      <c r="E206" s="437"/>
      <c r="F206" s="437"/>
      <c r="G206" s="437"/>
      <c r="H206" s="437"/>
      <c r="I206" s="437"/>
      <c r="J206" s="437"/>
      <c r="K206" s="437"/>
      <c r="L206" s="424"/>
    </row>
    <row r="207" spans="2:12" x14ac:dyDescent="0.3">
      <c r="B207" s="434"/>
      <c r="C207" s="437" t="s">
        <v>243</v>
      </c>
      <c r="D207" s="437"/>
      <c r="E207" s="437"/>
      <c r="F207" s="437"/>
      <c r="G207" s="437"/>
      <c r="H207" s="437"/>
      <c r="I207" s="437"/>
      <c r="J207" s="437"/>
      <c r="K207" s="437"/>
      <c r="L207" s="424"/>
    </row>
    <row r="208" spans="2:12" x14ac:dyDescent="0.3">
      <c r="B208" s="434"/>
      <c r="C208" s="437"/>
      <c r="D208" s="437"/>
      <c r="E208" s="437"/>
      <c r="F208" s="437"/>
      <c r="G208" s="437"/>
      <c r="H208" s="437"/>
      <c r="I208" s="437"/>
      <c r="J208" s="437"/>
      <c r="K208" s="437"/>
      <c r="L208" s="424"/>
    </row>
    <row r="209" spans="2:12" x14ac:dyDescent="0.3">
      <c r="B209" s="434"/>
      <c r="C209" s="437" t="s">
        <v>244</v>
      </c>
      <c r="D209" s="437"/>
      <c r="E209" s="437"/>
      <c r="F209" s="437"/>
      <c r="G209" s="437"/>
      <c r="H209" s="437"/>
      <c r="I209" s="437"/>
      <c r="J209" s="437"/>
      <c r="K209" s="437"/>
      <c r="L209" s="424"/>
    </row>
    <row r="210" spans="2:12" x14ac:dyDescent="0.3">
      <c r="B210" s="434"/>
      <c r="C210" s="437"/>
      <c r="D210" s="437"/>
      <c r="E210" s="437"/>
      <c r="F210" s="437"/>
      <c r="G210" s="437"/>
      <c r="H210" s="437"/>
      <c r="I210" s="437"/>
      <c r="J210" s="437"/>
      <c r="K210" s="437"/>
      <c r="L210" s="424"/>
    </row>
    <row r="211" spans="2:12" x14ac:dyDescent="0.3">
      <c r="B211" s="434"/>
      <c r="C211" s="437"/>
      <c r="D211" s="437"/>
      <c r="E211" s="437"/>
      <c r="F211" s="437"/>
      <c r="G211" s="437"/>
      <c r="H211" s="437"/>
      <c r="I211" s="437"/>
      <c r="J211" s="437"/>
      <c r="K211" s="437"/>
      <c r="L211" s="424"/>
    </row>
    <row r="212" spans="2:12" x14ac:dyDescent="0.3">
      <c r="B212" s="434"/>
      <c r="C212" s="437" t="s">
        <v>245</v>
      </c>
      <c r="D212" s="437"/>
      <c r="E212" s="437"/>
      <c r="F212" s="437"/>
      <c r="G212" s="437"/>
      <c r="H212" s="437" t="s">
        <v>246</v>
      </c>
      <c r="I212" s="437"/>
      <c r="J212" s="437"/>
      <c r="K212" s="437"/>
      <c r="L212" s="424"/>
    </row>
    <row r="213" spans="2:12" x14ac:dyDescent="0.3">
      <c r="B213" s="434"/>
      <c r="C213" s="437" t="s">
        <v>380</v>
      </c>
      <c r="D213" s="437"/>
      <c r="E213" s="437"/>
      <c r="F213" s="437"/>
      <c r="G213" s="437"/>
      <c r="H213" s="437" t="s">
        <v>381</v>
      </c>
      <c r="I213" s="437"/>
      <c r="J213" s="437"/>
      <c r="K213" s="437"/>
      <c r="L213" s="424"/>
    </row>
    <row r="214" spans="2:12" ht="14.4" thickBot="1" x14ac:dyDescent="0.35">
      <c r="B214" s="435"/>
      <c r="C214" s="438"/>
      <c r="D214" s="438"/>
      <c r="E214" s="438"/>
      <c r="F214" s="438"/>
      <c r="G214" s="438"/>
      <c r="H214" s="438"/>
      <c r="I214" s="438"/>
      <c r="J214" s="438"/>
      <c r="K214" s="438"/>
      <c r="L214" s="429"/>
    </row>
  </sheetData>
  <mergeCells count="198">
    <mergeCell ref="C10:K10"/>
    <mergeCell ref="C11:C20"/>
    <mergeCell ref="C8:K8"/>
    <mergeCell ref="D16:H16"/>
    <mergeCell ref="D17:H17"/>
    <mergeCell ref="D18:H18"/>
    <mergeCell ref="D19:H19"/>
    <mergeCell ref="D20:H20"/>
    <mergeCell ref="D15:H15"/>
    <mergeCell ref="D14:E14"/>
    <mergeCell ref="G14:H14"/>
    <mergeCell ref="D11:K11"/>
    <mergeCell ref="D27:J27"/>
    <mergeCell ref="D28:J28"/>
    <mergeCell ref="D29:J29"/>
    <mergeCell ref="D30:J30"/>
    <mergeCell ref="D31:J31"/>
    <mergeCell ref="C22:C25"/>
    <mergeCell ref="D22:J22"/>
    <mergeCell ref="D23:J23"/>
    <mergeCell ref="D24:J24"/>
    <mergeCell ref="D25:J25"/>
    <mergeCell ref="D51:J51"/>
    <mergeCell ref="D52:J52"/>
    <mergeCell ref="D53:J53"/>
    <mergeCell ref="D54:J54"/>
    <mergeCell ref="D55:J55"/>
    <mergeCell ref="C27:C46"/>
    <mergeCell ref="D32:J32"/>
    <mergeCell ref="D48:J48"/>
    <mergeCell ref="D49:J49"/>
    <mergeCell ref="D50:J50"/>
    <mergeCell ref="D43:J43"/>
    <mergeCell ref="D44:J44"/>
    <mergeCell ref="D45:J45"/>
    <mergeCell ref="D46:J46"/>
    <mergeCell ref="D38:J38"/>
    <mergeCell ref="D39:J39"/>
    <mergeCell ref="D40:J40"/>
    <mergeCell ref="D41:J41"/>
    <mergeCell ref="D42:J42"/>
    <mergeCell ref="D33:J33"/>
    <mergeCell ref="D34:J34"/>
    <mergeCell ref="D35:J35"/>
    <mergeCell ref="D36:J36"/>
    <mergeCell ref="D37:J37"/>
    <mergeCell ref="D65:J65"/>
    <mergeCell ref="D66:J66"/>
    <mergeCell ref="D67:J67"/>
    <mergeCell ref="D68:J68"/>
    <mergeCell ref="D56:J56"/>
    <mergeCell ref="D57:J57"/>
    <mergeCell ref="D58:J58"/>
    <mergeCell ref="D59:J59"/>
    <mergeCell ref="D60:J60"/>
    <mergeCell ref="B7:B100"/>
    <mergeCell ref="B103:L104"/>
    <mergeCell ref="D95:J95"/>
    <mergeCell ref="D96:J96"/>
    <mergeCell ref="D97:J97"/>
    <mergeCell ref="D98:J98"/>
    <mergeCell ref="D91:J91"/>
    <mergeCell ref="D88:J88"/>
    <mergeCell ref="D92:J92"/>
    <mergeCell ref="D93:J93"/>
    <mergeCell ref="D94:J94"/>
    <mergeCell ref="D89:J89"/>
    <mergeCell ref="D90:J90"/>
    <mergeCell ref="D75:J75"/>
    <mergeCell ref="D70:J70"/>
    <mergeCell ref="D71:J71"/>
    <mergeCell ref="D72:J72"/>
    <mergeCell ref="D73:J73"/>
    <mergeCell ref="D74:J74"/>
    <mergeCell ref="D61:J61"/>
    <mergeCell ref="D62:J62"/>
    <mergeCell ref="C48:C68"/>
    <mergeCell ref="D63:J63"/>
    <mergeCell ref="D64:J64"/>
    <mergeCell ref="D146:J146"/>
    <mergeCell ref="D147:J147"/>
    <mergeCell ref="D148:J148"/>
    <mergeCell ref="D149:J149"/>
    <mergeCell ref="C105:C127"/>
    <mergeCell ref="D109:J109"/>
    <mergeCell ref="D110:J110"/>
    <mergeCell ref="D111:J111"/>
    <mergeCell ref="D112:J112"/>
    <mergeCell ref="D113:J113"/>
    <mergeCell ref="D114:J114"/>
    <mergeCell ref="D115:J115"/>
    <mergeCell ref="D116:J116"/>
    <mergeCell ref="D117:J117"/>
    <mergeCell ref="D125:J125"/>
    <mergeCell ref="D126:J126"/>
    <mergeCell ref="D127:J127"/>
    <mergeCell ref="D129:J129"/>
    <mergeCell ref="D130:J130"/>
    <mergeCell ref="D120:J120"/>
    <mergeCell ref="D121:J121"/>
    <mergeCell ref="D122:J122"/>
    <mergeCell ref="D123:J123"/>
    <mergeCell ref="D124:J124"/>
    <mergeCell ref="D162:J162"/>
    <mergeCell ref="D163:J163"/>
    <mergeCell ref="D164:J164"/>
    <mergeCell ref="D155:J155"/>
    <mergeCell ref="D156:J156"/>
    <mergeCell ref="D159:J159"/>
    <mergeCell ref="C151:C156"/>
    <mergeCell ref="C157:K158"/>
    <mergeCell ref="D151:J151"/>
    <mergeCell ref="D152:J152"/>
    <mergeCell ref="D153:J153"/>
    <mergeCell ref="D154:J154"/>
    <mergeCell ref="C179:C187"/>
    <mergeCell ref="D179:J179"/>
    <mergeCell ref="D180:J180"/>
    <mergeCell ref="D181:J181"/>
    <mergeCell ref="D182:J182"/>
    <mergeCell ref="D183:J183"/>
    <mergeCell ref="D184:J184"/>
    <mergeCell ref="D185:J185"/>
    <mergeCell ref="D177:J177"/>
    <mergeCell ref="C159:C177"/>
    <mergeCell ref="D173:J173"/>
    <mergeCell ref="D174:J174"/>
    <mergeCell ref="D175:J175"/>
    <mergeCell ref="D176:J176"/>
    <mergeCell ref="D169:J169"/>
    <mergeCell ref="D170:J170"/>
    <mergeCell ref="D171:J171"/>
    <mergeCell ref="D172:J172"/>
    <mergeCell ref="D165:J165"/>
    <mergeCell ref="D166:J166"/>
    <mergeCell ref="D167:J167"/>
    <mergeCell ref="D168:J168"/>
    <mergeCell ref="D160:J160"/>
    <mergeCell ref="D161:J161"/>
    <mergeCell ref="D204:J204"/>
    <mergeCell ref="D205:J205"/>
    <mergeCell ref="C196:C205"/>
    <mergeCell ref="D199:J199"/>
    <mergeCell ref="D200:J200"/>
    <mergeCell ref="D201:J201"/>
    <mergeCell ref="D202:J202"/>
    <mergeCell ref="D203:J203"/>
    <mergeCell ref="D196:J196"/>
    <mergeCell ref="D197:J197"/>
    <mergeCell ref="D198:J198"/>
    <mergeCell ref="D144:J144"/>
    <mergeCell ref="D145:J145"/>
    <mergeCell ref="C70:C75"/>
    <mergeCell ref="C78:K78"/>
    <mergeCell ref="D99:J99"/>
    <mergeCell ref="C88:C100"/>
    <mergeCell ref="C79:C87"/>
    <mergeCell ref="D80:J80"/>
    <mergeCell ref="D79:J79"/>
    <mergeCell ref="D81:J81"/>
    <mergeCell ref="D82:J82"/>
    <mergeCell ref="D83:J83"/>
    <mergeCell ref="D84:J84"/>
    <mergeCell ref="D85:J85"/>
    <mergeCell ref="D86:J86"/>
    <mergeCell ref="D87:J87"/>
    <mergeCell ref="D118:J118"/>
    <mergeCell ref="D119:J119"/>
    <mergeCell ref="D100:J100"/>
    <mergeCell ref="D105:J105"/>
    <mergeCell ref="D106:J106"/>
    <mergeCell ref="D107:J107"/>
    <mergeCell ref="D108:J108"/>
    <mergeCell ref="B101:L101"/>
    <mergeCell ref="B2:L6"/>
    <mergeCell ref="D186:J186"/>
    <mergeCell ref="D187:J187"/>
    <mergeCell ref="C189:C194"/>
    <mergeCell ref="D189:J189"/>
    <mergeCell ref="D190:J190"/>
    <mergeCell ref="D191:J191"/>
    <mergeCell ref="D192:J192"/>
    <mergeCell ref="D193:J193"/>
    <mergeCell ref="D194:J194"/>
    <mergeCell ref="D131:J131"/>
    <mergeCell ref="D132:J132"/>
    <mergeCell ref="D133:J133"/>
    <mergeCell ref="C129:C149"/>
    <mergeCell ref="D134:J134"/>
    <mergeCell ref="D135:J135"/>
    <mergeCell ref="D136:J136"/>
    <mergeCell ref="D137:J137"/>
    <mergeCell ref="D138:J138"/>
    <mergeCell ref="D139:J139"/>
    <mergeCell ref="D140:J140"/>
    <mergeCell ref="D141:J141"/>
    <mergeCell ref="D142:J142"/>
    <mergeCell ref="D143:J143"/>
  </mergeCells>
  <phoneticPr fontId="1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3558-D0E2-47DD-9015-7DF7FA3F3F47}">
  <dimension ref="B1:E47"/>
  <sheetViews>
    <sheetView showGridLines="0" workbookViewId="0">
      <selection activeCell="D15" sqref="D15"/>
    </sheetView>
  </sheetViews>
  <sheetFormatPr defaultColWidth="9.109375" defaultRowHeight="13.8" x14ac:dyDescent="0.3"/>
  <cols>
    <col min="1" max="1" width="1.109375" style="40" customWidth="1"/>
    <col min="2" max="2" width="4" style="40" customWidth="1"/>
    <col min="3" max="3" width="3.5546875" style="40" customWidth="1"/>
    <col min="4" max="4" width="74.21875" style="40" customWidth="1"/>
    <col min="5" max="5" width="76" style="40" customWidth="1"/>
    <col min="6" max="6" width="8.44140625" style="40" customWidth="1"/>
    <col min="7" max="16384" width="9.109375" style="40"/>
  </cols>
  <sheetData>
    <row r="1" spans="2:4" ht="14.4" thickBot="1" x14ac:dyDescent="0.35"/>
    <row r="2" spans="2:4" x14ac:dyDescent="0.3">
      <c r="B2" s="452"/>
      <c r="C2" s="453" t="s">
        <v>247</v>
      </c>
      <c r="D2" s="454"/>
    </row>
    <row r="3" spans="2:4" x14ac:dyDescent="0.3">
      <c r="B3" s="455"/>
      <c r="C3" s="456" t="s">
        <v>109</v>
      </c>
      <c r="D3" s="457"/>
    </row>
    <row r="4" spans="2:4" x14ac:dyDescent="0.3">
      <c r="B4" s="455" t="s">
        <v>248</v>
      </c>
      <c r="C4" s="456"/>
      <c r="D4" s="457"/>
    </row>
    <row r="5" spans="2:4" x14ac:dyDescent="0.3">
      <c r="B5" s="455"/>
      <c r="C5" s="456" t="s">
        <v>110</v>
      </c>
      <c r="D5" s="457"/>
    </row>
    <row r="6" spans="2:4" x14ac:dyDescent="0.3">
      <c r="B6" s="455"/>
      <c r="C6" s="456" t="s">
        <v>111</v>
      </c>
      <c r="D6" s="457"/>
    </row>
    <row r="7" spans="2:4" x14ac:dyDescent="0.3">
      <c r="B7" s="455"/>
      <c r="C7" s="456" t="s">
        <v>112</v>
      </c>
      <c r="D7" s="457"/>
    </row>
    <row r="8" spans="2:4" x14ac:dyDescent="0.3">
      <c r="B8" s="458" t="s">
        <v>113</v>
      </c>
      <c r="C8" s="459" t="s">
        <v>114</v>
      </c>
      <c r="D8" s="457"/>
    </row>
    <row r="9" spans="2:4" x14ac:dyDescent="0.3">
      <c r="B9" s="460">
        <v>1</v>
      </c>
      <c r="C9" s="456" t="s">
        <v>115</v>
      </c>
      <c r="D9" s="457"/>
    </row>
    <row r="10" spans="2:4" x14ac:dyDescent="0.3">
      <c r="B10" s="460">
        <v>2</v>
      </c>
      <c r="C10" s="456" t="s">
        <v>249</v>
      </c>
      <c r="D10" s="457"/>
    </row>
    <row r="11" spans="2:4" x14ac:dyDescent="0.3">
      <c r="B11" s="455">
        <v>3</v>
      </c>
      <c r="C11" s="456" t="s">
        <v>250</v>
      </c>
      <c r="D11" s="457"/>
    </row>
    <row r="12" spans="2:4" x14ac:dyDescent="0.3">
      <c r="B12" s="455">
        <v>4</v>
      </c>
      <c r="C12" s="456" t="s">
        <v>251</v>
      </c>
      <c r="D12" s="457"/>
    </row>
    <row r="13" spans="2:4" x14ac:dyDescent="0.3">
      <c r="B13" s="455"/>
      <c r="C13" s="456" t="s">
        <v>252</v>
      </c>
      <c r="D13" s="457"/>
    </row>
    <row r="14" spans="2:4" x14ac:dyDescent="0.3">
      <c r="B14" s="455"/>
      <c r="C14" s="456" t="s">
        <v>253</v>
      </c>
      <c r="D14" s="457"/>
    </row>
    <row r="15" spans="2:4" x14ac:dyDescent="0.3">
      <c r="B15" s="455"/>
      <c r="C15" s="456" t="s">
        <v>362</v>
      </c>
      <c r="D15" s="457"/>
    </row>
    <row r="16" spans="2:4" x14ac:dyDescent="0.3">
      <c r="B16" s="455"/>
      <c r="C16" s="456" t="s">
        <v>254</v>
      </c>
      <c r="D16" s="457"/>
    </row>
    <row r="17" spans="2:5" x14ac:dyDescent="0.3">
      <c r="B17" s="455" t="s">
        <v>116</v>
      </c>
      <c r="C17" s="456"/>
      <c r="D17" s="457"/>
    </row>
    <row r="18" spans="2:5" x14ac:dyDescent="0.3">
      <c r="B18" s="455" t="s">
        <v>117</v>
      </c>
      <c r="C18" s="456"/>
      <c r="D18" s="457"/>
    </row>
    <row r="19" spans="2:5" x14ac:dyDescent="0.3">
      <c r="B19" s="455"/>
      <c r="C19" s="456" t="s">
        <v>255</v>
      </c>
      <c r="D19" s="457"/>
    </row>
    <row r="20" spans="2:5" x14ac:dyDescent="0.3">
      <c r="B20" s="455" t="s">
        <v>118</v>
      </c>
      <c r="C20" s="456"/>
      <c r="D20" s="457"/>
    </row>
    <row r="21" spans="2:5" x14ac:dyDescent="0.3">
      <c r="B21" s="455"/>
      <c r="C21" s="456" t="s">
        <v>256</v>
      </c>
      <c r="D21" s="457"/>
    </row>
    <row r="22" spans="2:5" x14ac:dyDescent="0.3">
      <c r="B22" s="455" t="s">
        <v>119</v>
      </c>
      <c r="C22" s="456"/>
      <c r="D22" s="457"/>
    </row>
    <row r="23" spans="2:5" x14ac:dyDescent="0.3">
      <c r="B23" s="461" t="s">
        <v>120</v>
      </c>
      <c r="C23" s="462" t="s">
        <v>121</v>
      </c>
      <c r="D23" s="463"/>
      <c r="E23" s="138"/>
    </row>
    <row r="24" spans="2:5" x14ac:dyDescent="0.3">
      <c r="B24" s="461"/>
      <c r="C24" s="462" t="s">
        <v>122</v>
      </c>
      <c r="D24" s="463"/>
      <c r="E24" s="138"/>
    </row>
    <row r="25" spans="2:5" x14ac:dyDescent="0.3">
      <c r="B25" s="461"/>
      <c r="C25" s="462" t="s">
        <v>123</v>
      </c>
      <c r="D25" s="463"/>
      <c r="E25" s="138"/>
    </row>
    <row r="26" spans="2:5" x14ac:dyDescent="0.3">
      <c r="B26" s="461"/>
      <c r="C26" s="462" t="s">
        <v>124</v>
      </c>
      <c r="D26" s="463"/>
      <c r="E26" s="138"/>
    </row>
    <row r="27" spans="2:5" x14ac:dyDescent="0.3">
      <c r="B27" s="461"/>
      <c r="C27" s="462" t="s">
        <v>125</v>
      </c>
      <c r="D27" s="463"/>
      <c r="E27" s="138"/>
    </row>
    <row r="28" spans="2:5" x14ac:dyDescent="0.3">
      <c r="B28" s="461"/>
      <c r="C28" s="462" t="s">
        <v>126</v>
      </c>
      <c r="D28" s="463"/>
      <c r="E28" s="138"/>
    </row>
    <row r="29" spans="2:5" x14ac:dyDescent="0.3">
      <c r="B29" s="461"/>
      <c r="C29" s="462" t="s">
        <v>127</v>
      </c>
      <c r="D29" s="463"/>
      <c r="E29" s="138"/>
    </row>
    <row r="30" spans="2:5" x14ac:dyDescent="0.3">
      <c r="B30" s="458" t="s">
        <v>128</v>
      </c>
      <c r="C30" s="459" t="s">
        <v>129</v>
      </c>
      <c r="D30" s="457"/>
    </row>
    <row r="31" spans="2:5" x14ac:dyDescent="0.3">
      <c r="B31" s="455"/>
      <c r="C31" s="456" t="s">
        <v>130</v>
      </c>
      <c r="D31" s="457"/>
    </row>
    <row r="32" spans="2:5" x14ac:dyDescent="0.3">
      <c r="B32" s="455" t="s">
        <v>257</v>
      </c>
      <c r="C32" s="456"/>
      <c r="D32" s="457"/>
    </row>
    <row r="33" spans="2:4" x14ac:dyDescent="0.3">
      <c r="B33" s="455"/>
      <c r="C33" s="456" t="s">
        <v>131</v>
      </c>
      <c r="D33" s="457"/>
    </row>
    <row r="34" spans="2:4" x14ac:dyDescent="0.3">
      <c r="B34" s="455" t="s">
        <v>258</v>
      </c>
      <c r="C34" s="456"/>
      <c r="D34" s="457"/>
    </row>
    <row r="35" spans="2:4" x14ac:dyDescent="0.3">
      <c r="B35" s="455"/>
      <c r="C35" s="456" t="s">
        <v>132</v>
      </c>
      <c r="D35" s="457"/>
    </row>
    <row r="36" spans="2:4" x14ac:dyDescent="0.3">
      <c r="B36" s="455" t="s">
        <v>259</v>
      </c>
      <c r="C36" s="456"/>
      <c r="D36" s="457"/>
    </row>
    <row r="37" spans="2:4" x14ac:dyDescent="0.3">
      <c r="B37" s="455"/>
      <c r="C37" s="456" t="s">
        <v>133</v>
      </c>
      <c r="D37" s="457"/>
    </row>
    <row r="38" spans="2:4" x14ac:dyDescent="0.3">
      <c r="B38" s="455" t="s">
        <v>260</v>
      </c>
      <c r="C38" s="456"/>
      <c r="D38" s="457"/>
    </row>
    <row r="39" spans="2:4" x14ac:dyDescent="0.3">
      <c r="B39" s="455"/>
      <c r="C39" s="456" t="s">
        <v>261</v>
      </c>
      <c r="D39" s="457"/>
    </row>
    <row r="40" spans="2:4" x14ac:dyDescent="0.3">
      <c r="B40" s="455" t="s">
        <v>262</v>
      </c>
      <c r="C40" s="456"/>
      <c r="D40" s="457"/>
    </row>
    <row r="41" spans="2:4" x14ac:dyDescent="0.3">
      <c r="B41" s="455" t="s">
        <v>263</v>
      </c>
      <c r="C41" s="456"/>
      <c r="D41" s="457"/>
    </row>
    <row r="42" spans="2:4" x14ac:dyDescent="0.3">
      <c r="B42" s="455" t="s">
        <v>264</v>
      </c>
      <c r="C42" s="456"/>
      <c r="D42" s="457"/>
    </row>
    <row r="43" spans="2:4" x14ac:dyDescent="0.3">
      <c r="B43" s="455"/>
      <c r="C43" s="456" t="s">
        <v>265</v>
      </c>
      <c r="D43" s="457"/>
    </row>
    <row r="44" spans="2:4" x14ac:dyDescent="0.3">
      <c r="B44" s="455"/>
      <c r="C44" s="456" t="s">
        <v>134</v>
      </c>
      <c r="D44" s="457"/>
    </row>
    <row r="45" spans="2:4" x14ac:dyDescent="0.3">
      <c r="B45" s="455"/>
      <c r="C45" s="456" t="s">
        <v>135</v>
      </c>
      <c r="D45" s="457"/>
    </row>
    <row r="46" spans="2:4" x14ac:dyDescent="0.3">
      <c r="B46" s="455"/>
      <c r="C46" s="456" t="s">
        <v>266</v>
      </c>
      <c r="D46" s="457"/>
    </row>
    <row r="47" spans="2:4" ht="14.4" thickBot="1" x14ac:dyDescent="0.35">
      <c r="B47" s="464" t="s">
        <v>267</v>
      </c>
      <c r="C47" s="465"/>
      <c r="D47" s="46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Kopertina</vt:lpstr>
      <vt:lpstr>Aktivet</vt:lpstr>
      <vt:lpstr>Pasivet</vt:lpstr>
      <vt:lpstr>PASH</vt:lpstr>
      <vt:lpstr>Fluksi </vt:lpstr>
      <vt:lpstr>Pasqyra e Amortizimit</vt:lpstr>
      <vt:lpstr>Inventari i Mallrave</vt:lpstr>
      <vt:lpstr>shenimet</vt:lpstr>
      <vt:lpstr>Shenime </vt:lpstr>
      <vt:lpstr>Te Ardhura</vt:lpstr>
      <vt:lpstr>Shpenzime</vt:lpstr>
      <vt:lpstr>Dashboard Performance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User</cp:lastModifiedBy>
  <cp:lastPrinted>2024-06-26T12:46:47Z</cp:lastPrinted>
  <dcterms:created xsi:type="dcterms:W3CDTF">2002-02-16T18:16:52Z</dcterms:created>
  <dcterms:modified xsi:type="dcterms:W3CDTF">2024-11-11T12:28:58Z</dcterms:modified>
</cp:coreProperties>
</file>