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Kuesioner\"/>
    </mc:Choice>
  </mc:AlternateContent>
  <xr:revisionPtr revIDLastSave="0" documentId="13_ncr:1_{F42744C7-63C3-4315-8F46-DC4D88BE51DB}" xr6:coauthVersionLast="47" xr6:coauthVersionMax="47" xr10:uidLastSave="{00000000-0000-0000-0000-000000000000}"/>
  <bookViews>
    <workbookView xWindow="-110" yWindow="-110" windowWidth="19420" windowHeight="10300" xr2:uid="{DEF8FC35-7072-438C-A63C-566F055DF3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2" i="1" l="1"/>
  <c r="U118" i="1"/>
  <c r="U117" i="1"/>
  <c r="U108" i="1"/>
  <c r="U121" i="1"/>
  <c r="U120" i="1"/>
  <c r="U119" i="1"/>
  <c r="U116" i="1"/>
  <c r="U115" i="1"/>
  <c r="U114" i="1"/>
  <c r="U113" i="1"/>
  <c r="U112" i="1"/>
  <c r="U111" i="1"/>
  <c r="U110" i="1"/>
  <c r="U109" i="1"/>
  <c r="U107" i="1"/>
  <c r="U106" i="1"/>
  <c r="Y106" i="1"/>
  <c r="Y113" i="1"/>
  <c r="Y112" i="1"/>
  <c r="Y107" i="1"/>
  <c r="Y108" i="1"/>
  <c r="Y109" i="1"/>
  <c r="Y110" i="1"/>
  <c r="Y111" i="1"/>
  <c r="B106" i="1"/>
  <c r="D102" i="1"/>
  <c r="U123" i="1" l="1"/>
  <c r="Y114" i="1"/>
  <c r="C114" i="1"/>
  <c r="C115" i="1"/>
  <c r="C139" i="1"/>
  <c r="C148" i="1"/>
  <c r="C147" i="1"/>
  <c r="C146" i="1"/>
  <c r="C145" i="1"/>
  <c r="C144" i="1"/>
  <c r="C160" i="1"/>
  <c r="C159" i="1"/>
  <c r="C158" i="1"/>
  <c r="C157" i="1"/>
  <c r="C156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H134" i="1"/>
  <c r="H133" i="1"/>
  <c r="H12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8" i="1"/>
  <c r="Q79" i="1"/>
  <c r="Q77" i="1"/>
  <c r="Q76" i="1"/>
  <c r="Q75" i="1"/>
  <c r="Q74" i="1"/>
  <c r="Q72" i="1"/>
  <c r="Q73" i="1"/>
  <c r="Q71" i="1"/>
  <c r="Q70" i="1"/>
  <c r="Q69" i="1"/>
  <c r="Q68" i="1"/>
  <c r="Q67" i="1"/>
  <c r="Q66" i="1"/>
  <c r="Q63" i="1"/>
  <c r="Q64" i="1"/>
  <c r="Q65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B110" i="1"/>
  <c r="B109" i="1"/>
  <c r="B108" i="1"/>
  <c r="B107" i="1"/>
  <c r="C190" i="1"/>
  <c r="C189" i="1"/>
  <c r="C188" i="1"/>
  <c r="C187" i="1"/>
  <c r="C186" i="1"/>
  <c r="C184" i="1"/>
  <c r="C183" i="1"/>
  <c r="C182" i="1"/>
  <c r="C181" i="1"/>
  <c r="C174" i="1"/>
  <c r="C175" i="1"/>
  <c r="C176" i="1"/>
  <c r="C177" i="1"/>
  <c r="C178" i="1"/>
  <c r="C180" i="1"/>
  <c r="C172" i="1"/>
  <c r="C171" i="1"/>
  <c r="C170" i="1"/>
  <c r="C169" i="1"/>
  <c r="C168" i="1"/>
  <c r="C166" i="1"/>
  <c r="C165" i="1"/>
  <c r="C164" i="1"/>
  <c r="C163" i="1"/>
  <c r="C162" i="1"/>
  <c r="C154" i="1"/>
  <c r="C153" i="1"/>
  <c r="C152" i="1"/>
  <c r="C151" i="1"/>
  <c r="C150" i="1"/>
  <c r="C142" i="1"/>
  <c r="C141" i="1"/>
  <c r="C140" i="1"/>
  <c r="C132" i="1"/>
  <c r="C138" i="1"/>
  <c r="C136" i="1"/>
  <c r="C135" i="1"/>
  <c r="C134" i="1"/>
  <c r="C133" i="1"/>
  <c r="C130" i="1"/>
  <c r="C129" i="1"/>
  <c r="C128" i="1"/>
  <c r="C127" i="1"/>
  <c r="C126" i="1"/>
  <c r="C124" i="1"/>
  <c r="C123" i="1"/>
  <c r="C122" i="1"/>
  <c r="C121" i="1"/>
  <c r="C120" i="1"/>
  <c r="C118" i="1"/>
  <c r="C117" i="1"/>
  <c r="C116" i="1"/>
  <c r="H132" i="1"/>
  <c r="H131" i="1"/>
  <c r="H130" i="1"/>
  <c r="H129" i="1"/>
  <c r="H128" i="1"/>
  <c r="H127" i="1"/>
  <c r="H126" i="1"/>
  <c r="H125" i="1"/>
  <c r="H124" i="1"/>
  <c r="H123" i="1"/>
  <c r="Q102" i="1" l="1"/>
  <c r="D161" i="1"/>
  <c r="D185" i="1"/>
  <c r="D179" i="1"/>
  <c r="D173" i="1"/>
  <c r="D167" i="1"/>
  <c r="D155" i="1"/>
  <c r="D149" i="1"/>
  <c r="D143" i="1"/>
  <c r="D137" i="1"/>
  <c r="D131" i="1"/>
  <c r="D125" i="1"/>
  <c r="D191" i="1"/>
  <c r="D119" i="1"/>
  <c r="B111" i="1"/>
  <c r="C107" i="1" s="1"/>
  <c r="C111" i="1" l="1"/>
  <c r="C106" i="1"/>
  <c r="C110" i="1"/>
  <c r="C109" i="1"/>
  <c r="C108" i="1"/>
</calcChain>
</file>

<file path=xl/sharedStrings.xml><?xml version="1.0" encoding="utf-8"?>
<sst xmlns="http://schemas.openxmlformats.org/spreadsheetml/2006/main" count="297" uniqueCount="77">
  <si>
    <t>Berapa Kali Akses</t>
  </si>
  <si>
    <t>1. Menu yang ditampilkan pada aplikasi myUMM Student sudah lengkap, jelas, dan mudah digunakan oleh pengguna.</t>
  </si>
  <si>
    <t>2. Semua menu yang ada pada myUMM Student dapat berfungsi dengan baik</t>
  </si>
  <si>
    <t>3. Bahasa yang digunakan pada aplikasi sudah konsisten.</t>
  </si>
  <si>
    <t>4. myUMM Student menyediakan layanan bantuan online atau layanan kontak admin.</t>
  </si>
  <si>
    <t>5. myUmm Student dapat menampilkan hasil data dan informasi yang benar dan akurat.</t>
  </si>
  <si>
    <t>6.  myUMM Student dapat berfungsi kembali setelah mengalami kegagalan.</t>
  </si>
  <si>
    <t>7. Menu yang ada pada myUMM Student dapat digunakan dengan mudah.</t>
  </si>
  <si>
    <t>8. myUMM Student dapat menanggapi, memproses, dan menampilkan permintaan dari pengguna secara tepat waktu.</t>
  </si>
  <si>
    <t>9. myUMM Student mudah digunakan.</t>
  </si>
  <si>
    <t>10. Pengguna baru dapat dengan mudah mempelajari/menggunakan myUMM Student.</t>
  </si>
  <si>
    <t>11. myUMM Student memiliki tampilan aplikasi yang menarik, rapi, dan tidak berlebihan (user friendly).</t>
  </si>
  <si>
    <t>12. Proses login maupun logout berjalan dengan lancar sesuai dengan harapan pengguna.</t>
  </si>
  <si>
    <t>13. Pengguna dapat menggunakan fitur yang tersedia sesuai dengan hak akses yang diberikan.</t>
  </si>
  <si>
    <t>Total</t>
  </si>
  <si>
    <t>3 bulan</t>
  </si>
  <si>
    <t>6 bulan / semester</t>
  </si>
  <si>
    <t>1 minggu sekali</t>
  </si>
  <si>
    <t>1 hari sekali</t>
  </si>
  <si>
    <t>1 bulan</t>
  </si>
  <si>
    <t>Jumlah</t>
  </si>
  <si>
    <t>Presentase</t>
  </si>
  <si>
    <t>Skala</t>
  </si>
  <si>
    <t>Soal</t>
  </si>
  <si>
    <t>Pertanyaan</t>
  </si>
  <si>
    <t>Nilai r hitung</t>
  </si>
  <si>
    <t>Keterangan</t>
  </si>
  <si>
    <t>Pertanyaan 1</t>
  </si>
  <si>
    <t>Pertanyaan 2</t>
  </si>
  <si>
    <t>Pertanyaan 3</t>
  </si>
  <si>
    <t>Pertanyaan 4</t>
  </si>
  <si>
    <t>Pertanyaan 5</t>
  </si>
  <si>
    <t>Pertanyaan 6</t>
  </si>
  <si>
    <t>Pertanyaan 7</t>
  </si>
  <si>
    <t>Pertanyaan 8</t>
  </si>
  <si>
    <t>Pertanyaan 9</t>
  </si>
  <si>
    <t>Pertanyaan 10</t>
  </si>
  <si>
    <t>Pertanyaan 11</t>
  </si>
  <si>
    <t>Pertanyaan 12</t>
  </si>
  <si>
    <t>Pertanyaan 13</t>
  </si>
  <si>
    <t xml:space="preserve">r tabel </t>
  </si>
  <si>
    <t>TOTAL</t>
  </si>
  <si>
    <t>Prodi (Contoh: Informatika)</t>
  </si>
  <si>
    <t>Informatika</t>
  </si>
  <si>
    <t>Fisioterapi</t>
  </si>
  <si>
    <t>PGSD</t>
  </si>
  <si>
    <t>Akuntansi</t>
  </si>
  <si>
    <t>Manajemen</t>
  </si>
  <si>
    <t>Ilmu Komunikasi</t>
  </si>
  <si>
    <t>Teknologi Pangan</t>
  </si>
  <si>
    <t>D3 Keperawatan</t>
  </si>
  <si>
    <t xml:space="preserve">Teknologi Pangan </t>
  </si>
  <si>
    <t xml:space="preserve">Pendidikan Agama Islam </t>
  </si>
  <si>
    <t>Psikologi</t>
  </si>
  <si>
    <t>Pendidikan Bahasa Inggris</t>
  </si>
  <si>
    <t>Hubungan Internasional</t>
  </si>
  <si>
    <t>Hukum</t>
  </si>
  <si>
    <t>Teknik Industri</t>
  </si>
  <si>
    <t>Akuakultur</t>
  </si>
  <si>
    <t>Semester</t>
  </si>
  <si>
    <t>Prodi</t>
  </si>
  <si>
    <t>Pendidikan Matematika</t>
  </si>
  <si>
    <t>Pendidikan Bahasa Indonesia</t>
  </si>
  <si>
    <t>Pendidikan Agama Islam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</si>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</sst>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0" borderId="1" xfId="0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2" borderId="1" xfId="0" applyFont="1" applyFill="1" applyBorder="1"/>
    <xf numFmtId="0" fontId="2" fillId="0" borderId="3" xfId="0" applyFont="1" applyBorder="1"/>
    <xf numFmtId="0" fontId="2" fillId="0" borderId="0" xfId="0" applyFont="1"/>
    <xf numFmtId="9" fontId="2" fillId="0" borderId="1" xfId="1" applyFont="1" applyBorder="1"/>
    <xf numFmtId="0" fontId="2" fillId="3" borderId="1" xfId="0" applyFont="1" applyFill="1" applyBorder="1"/>
    <xf numFmtId="0" fontId="2" fillId="3" borderId="3" xfId="0" applyFont="1" applyFill="1" applyBorder="1"/>
    <xf numFmtId="0" fontId="2" fillId="0" borderId="2" xfId="0" applyFont="1" applyBorder="1"/>
    <xf numFmtId="0" fontId="2" fillId="3" borderId="4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5" xfId="0" applyFont="1" applyBorder="1"/>
    <xf numFmtId="0" fontId="2" fillId="5" borderId="0" xfId="0" applyFont="1" applyFill="1"/>
    <xf numFmtId="0" fontId="2" fillId="5" borderId="6" xfId="0" applyFont="1" applyFill="1" applyBorder="1"/>
    <xf numFmtId="0" fontId="2" fillId="5" borderId="5" xfId="0" applyFont="1" applyFill="1" applyBorder="1"/>
    <xf numFmtId="0" fontId="3" fillId="3" borderId="3" xfId="0" applyFont="1" applyFill="1" applyBorder="1"/>
    <xf numFmtId="0" fontId="0" fillId="5" borderId="1" xfId="0" applyFill="1" applyBorder="1"/>
    <xf numFmtId="0" fontId="2" fillId="2" borderId="5" xfId="0" applyFont="1" applyFill="1" applyBorder="1"/>
    <xf numFmtId="0" fontId="2" fillId="0" borderId="5" xfId="0" applyFont="1" applyBorder="1" applyAlignment="1">
      <alignment horizontal="right" wrapText="1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2" fillId="5" borderId="1" xfId="0" applyFont="1" applyFill="1" applyBorder="1"/>
    <xf numFmtId="0" fontId="0" fillId="5" borderId="5" xfId="0" applyFill="1" applyBorder="1"/>
    <xf numFmtId="0" fontId="3" fillId="2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7" fillId="2" borderId="1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Akses myUMM 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Sheet1!$B$105</c:f>
              <c:strCache>
                <c:ptCount val="1"/>
                <c:pt idx="0">
                  <c:v>Jumlah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Sheet1!$A$106:$A$111</c:f>
              <c:strCache>
                <c:ptCount val="6"/>
                <c:pt idx="0">
                  <c:v>1 hari sekali</c:v>
                </c:pt>
                <c:pt idx="1">
                  <c:v>1 minggu sekali</c:v>
                </c:pt>
                <c:pt idx="2">
                  <c:v>1 bulan</c:v>
                </c:pt>
                <c:pt idx="3">
                  <c:v>3 bulan</c:v>
                </c:pt>
                <c:pt idx="4">
                  <c:v>6 bulan / semester</c:v>
                </c:pt>
                <c:pt idx="5">
                  <c:v>Total</c:v>
                </c:pt>
              </c:strCache>
            </c:strRef>
          </c:cat>
          <c:val>
            <c:numRef>
              <c:f>Sheet1!$B$106:$B$111</c:f>
              <c:numCache>
                <c:formatCode>General</c:formatCode>
                <c:ptCount val="6"/>
                <c:pt idx="0">
                  <c:v>3</c:v>
                </c:pt>
                <c:pt idx="1">
                  <c:v>23</c:v>
                </c:pt>
                <c:pt idx="2">
                  <c:v>18</c:v>
                </c:pt>
                <c:pt idx="3">
                  <c:v>19</c:v>
                </c:pt>
                <c:pt idx="4">
                  <c:v>37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A-498F-8C14-503923268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8647232"/>
        <c:axId val="1778658272"/>
      </c:barChart>
      <c:catAx>
        <c:axId val="177864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Berapa lama akses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58272"/>
        <c:crosses val="autoZero"/>
        <c:auto val="1"/>
        <c:lblAlgn val="ctr"/>
        <c:lblOffset val="100"/>
        <c:noMultiLvlLbl val="0"/>
      </c:catAx>
      <c:valAx>
        <c:axId val="17786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64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Karakteristik Skala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Sheet1!$A$114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Sheet1!$B$114:$B$118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Sheet1!$C$114:$C$118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19</c:v>
                </c:pt>
                <c:pt idx="3">
                  <c:v>53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8-4A8F-86F2-8F4D2150BFC9}"/>
            </c:ext>
          </c:extLst>
        </c:ser>
        <c:ser>
          <c:idx val="1"/>
          <c:order val="1"/>
          <c:tx>
            <c:strRef>
              <c:f>Sheet1!$A$120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Sheet1!$C$120:$C$124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19</c:v>
                </c:pt>
                <c:pt idx="3">
                  <c:v>49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8-4A8F-86F2-8F4D2150BFC9}"/>
            </c:ext>
          </c:extLst>
        </c:ser>
        <c:ser>
          <c:idx val="2"/>
          <c:order val="2"/>
          <c:tx>
            <c:strRef>
              <c:f>Sheet1!$A$126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Sheet1!$C$126:$C$130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11</c:v>
                </c:pt>
                <c:pt idx="3">
                  <c:v>45</c:v>
                </c:pt>
                <c:pt idx="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8-4A8F-86F2-8F4D2150BFC9}"/>
            </c:ext>
          </c:extLst>
        </c:ser>
        <c:ser>
          <c:idx val="3"/>
          <c:order val="3"/>
          <c:tx>
            <c:strRef>
              <c:f>Sheet1!$A$132</c:f>
              <c:strCache>
                <c:ptCount val="1"/>
                <c:pt idx="0">
                  <c:v>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Sheet1!$C$132:$C$136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19</c:v>
                </c:pt>
                <c:pt idx="3">
                  <c:v>46</c:v>
                </c:pt>
                <c:pt idx="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88-4A8F-86F2-8F4D2150BFC9}"/>
            </c:ext>
          </c:extLst>
        </c:ser>
        <c:ser>
          <c:idx val="4"/>
          <c:order val="4"/>
          <c:tx>
            <c:strRef>
              <c:f>Sheet1!$A$138</c:f>
              <c:strCache>
                <c:ptCount val="1"/>
                <c:pt idx="0">
                  <c:v>P5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Sheet1!$C$138:$C$142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11</c:v>
                </c:pt>
                <c:pt idx="3">
                  <c:v>33</c:v>
                </c:pt>
                <c:pt idx="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88-4A8F-86F2-8F4D2150BFC9}"/>
            </c:ext>
          </c:extLst>
        </c:ser>
        <c:ser>
          <c:idx val="5"/>
          <c:order val="5"/>
          <c:tx>
            <c:strRef>
              <c:f>Sheet1!$A$144</c:f>
              <c:strCache>
                <c:ptCount val="1"/>
                <c:pt idx="0">
                  <c:v>P6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Sheet1!$C$144:$C$148</c:f>
              <c:numCache>
                <c:formatCode>General</c:formatCode>
                <c:ptCount val="5"/>
                <c:pt idx="0">
                  <c:v>1</c:v>
                </c:pt>
                <c:pt idx="1">
                  <c:v>19</c:v>
                </c:pt>
                <c:pt idx="2">
                  <c:v>30</c:v>
                </c:pt>
                <c:pt idx="3">
                  <c:v>35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88-4A8F-86F2-8F4D2150BFC9}"/>
            </c:ext>
          </c:extLst>
        </c:ser>
        <c:ser>
          <c:idx val="6"/>
          <c:order val="6"/>
          <c:tx>
            <c:strRef>
              <c:f>Sheet1!$A$150</c:f>
              <c:strCache>
                <c:ptCount val="1"/>
                <c:pt idx="0">
                  <c:v>P7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Sheet1!$C$150:$C$154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13</c:v>
                </c:pt>
                <c:pt idx="3">
                  <c:v>47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88-4A8F-86F2-8F4D2150BFC9}"/>
            </c:ext>
          </c:extLst>
        </c:ser>
        <c:ser>
          <c:idx val="7"/>
          <c:order val="7"/>
          <c:tx>
            <c:strRef>
              <c:f>Sheet1!$A$156</c:f>
              <c:strCache>
                <c:ptCount val="1"/>
                <c:pt idx="0">
                  <c:v>P8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Sheet1!$C$156:$C$160</c:f>
              <c:numCache>
                <c:formatCode>General</c:formatCode>
                <c:ptCount val="5"/>
                <c:pt idx="0">
                  <c:v>2</c:v>
                </c:pt>
                <c:pt idx="1">
                  <c:v>19</c:v>
                </c:pt>
                <c:pt idx="2">
                  <c:v>23</c:v>
                </c:pt>
                <c:pt idx="3">
                  <c:v>34</c:v>
                </c:pt>
                <c:pt idx="4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88-4A8F-86F2-8F4D2150BFC9}"/>
            </c:ext>
          </c:extLst>
        </c:ser>
        <c:ser>
          <c:idx val="8"/>
          <c:order val="8"/>
          <c:tx>
            <c:strRef>
              <c:f>Sheet1!$A$162</c:f>
              <c:strCache>
                <c:ptCount val="1"/>
                <c:pt idx="0">
                  <c:v>P9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Sheet1!$C$162:$C$166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14</c:v>
                </c:pt>
                <c:pt idx="3">
                  <c:v>39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88-4A8F-86F2-8F4D2150BFC9}"/>
            </c:ext>
          </c:extLst>
        </c:ser>
        <c:ser>
          <c:idx val="9"/>
          <c:order val="9"/>
          <c:tx>
            <c:strRef>
              <c:f>Sheet1!$A$168</c:f>
              <c:strCache>
                <c:ptCount val="1"/>
                <c:pt idx="0">
                  <c:v>P10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Sheet1!$C$168:$C$172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12</c:v>
                </c:pt>
                <c:pt idx="3">
                  <c:v>37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88-4A8F-86F2-8F4D2150BFC9}"/>
            </c:ext>
          </c:extLst>
        </c:ser>
        <c:ser>
          <c:idx val="10"/>
          <c:order val="10"/>
          <c:tx>
            <c:strRef>
              <c:f>Sheet1!$A$174</c:f>
              <c:strCache>
                <c:ptCount val="1"/>
                <c:pt idx="0">
                  <c:v>P11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Sheet1!$C$174:$C$178</c:f>
              <c:numCache>
                <c:formatCode>General</c:formatCode>
                <c:ptCount val="5"/>
                <c:pt idx="0">
                  <c:v>8</c:v>
                </c:pt>
                <c:pt idx="1">
                  <c:v>15</c:v>
                </c:pt>
                <c:pt idx="2">
                  <c:v>20</c:v>
                </c:pt>
                <c:pt idx="3">
                  <c:v>32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88-4A8F-86F2-8F4D2150BFC9}"/>
            </c:ext>
          </c:extLst>
        </c:ser>
        <c:ser>
          <c:idx val="11"/>
          <c:order val="11"/>
          <c:tx>
            <c:strRef>
              <c:f>Sheet1!$A$180</c:f>
              <c:strCache>
                <c:ptCount val="1"/>
                <c:pt idx="0">
                  <c:v>P12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Sheet1!$C$180:$C$184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13</c:v>
                </c:pt>
                <c:pt idx="3">
                  <c:v>40</c:v>
                </c:pt>
                <c:pt idx="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088-4A8F-86F2-8F4D2150BFC9}"/>
            </c:ext>
          </c:extLst>
        </c:ser>
        <c:ser>
          <c:idx val="12"/>
          <c:order val="12"/>
          <c:tx>
            <c:strRef>
              <c:f>Sheet1!$A$186</c:f>
              <c:strCache>
                <c:ptCount val="1"/>
                <c:pt idx="0">
                  <c:v>P13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Sheet1!$C$186:$C$190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52</c:v>
                </c:pt>
                <c:pt idx="4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088-4A8F-86F2-8F4D2150B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666624"/>
        <c:axId val="1583667584"/>
      </c:lineChart>
      <c:catAx>
        <c:axId val="158366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Skala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67584"/>
        <c:crosses val="autoZero"/>
        <c:auto val="1"/>
        <c:lblAlgn val="ctr"/>
        <c:lblOffset val="100"/>
        <c:noMultiLvlLbl val="0"/>
      </c:catAx>
      <c:valAx>
        <c:axId val="15836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Jumlah</a:t>
                </a:r>
                <a:r>
                  <a:rPr lang="en-US" baseline="0"/>
                  <a:t> Responden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6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20441367018252"/>
          <c:y val="0.14770902743235761"/>
          <c:w val="0.24692514701485099"/>
          <c:h val="0.72408134918772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104</xdr:row>
      <xdr:rowOff>6350</xdr:rowOff>
    </xdr:from>
    <xdr:to>
      <xdr:col>12</xdr:col>
      <xdr:colOff>361950</xdr:colOff>
      <xdr:row>118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B41CAA-E231-43B8-8DB9-C3AEA11CA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596900</xdr:colOff>
      <xdr:row>119</xdr:row>
      <xdr:rowOff>127000</xdr:rowOff>
    </xdr:from>
    <xdr:to>
      <xdr:col>18</xdr:col>
      <xdr:colOff>133611</xdr:colOff>
      <xdr:row>141</xdr:row>
      <xdr:rowOff>165310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004A49-DCAB-E6BA-FFA6-4C89F0BE92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25"/>
        <a:stretch/>
      </xdr:blipFill>
      <xdr:spPr>
        <a:xfrm>
          <a:off x="7708900" y="22332950"/>
          <a:ext cx="5023111" cy="4089610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135</xdr:row>
      <xdr:rowOff>152399</xdr:rowOff>
    </xdr:from>
    <xdr:to>
      <xdr:col>10</xdr:col>
      <xdr:colOff>44450</xdr:colOff>
      <xdr:row>150</xdr:row>
      <xdr:rowOff>53974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BA20F-768A-E095-BA25-FC51D02D0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8E85B-5F65-4ECD-B084-43E3B8C1ADB5}">
  <dimension ref="A1:Y191"/>
  <sheetViews>
    <sheetView tabSelected="1" topLeftCell="A175" workbookViewId="0">
      <selection activeCell="A186" sqref="A186"/>
    </sheetView>
  </sheetViews>
  <sheetFormatPr defaultRowHeight="14.5" x14ac:dyDescent="0.35"/>
  <cols>
    <col min="1" max="1" width="17.36328125" style="8" customWidth="1"/>
    <col min="2" max="2" width="8.7265625" style="8"/>
    <col min="3" max="3" width="10.26953125" style="8" customWidth="1"/>
    <col min="4" max="5" width="8.7265625" style="8"/>
    <col min="6" max="6" width="13.36328125" style="8" customWidth="1"/>
    <col min="7" max="7" width="13" style="8" customWidth="1"/>
    <col min="8" max="8" width="12.90625" style="8" customWidth="1"/>
    <col min="9" max="17" width="8.7265625" style="8"/>
    <col min="20" max="20" width="17.6328125" customWidth="1"/>
  </cols>
  <sheetData>
    <row r="1" spans="1:17" s="3" customFormat="1" x14ac:dyDescent="0.35">
      <c r="A1" s="2" t="s">
        <v>42</v>
      </c>
      <c r="B1" s="24" t="s">
        <v>59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2" t="s">
        <v>14</v>
      </c>
    </row>
    <row r="2" spans="1:17" s="3" customFormat="1" x14ac:dyDescent="0.35">
      <c r="A2" s="3" t="s">
        <v>43</v>
      </c>
      <c r="B2" s="18">
        <v>8</v>
      </c>
      <c r="C2" s="1" t="s">
        <v>15</v>
      </c>
      <c r="D2" s="1">
        <v>5</v>
      </c>
      <c r="E2" s="1">
        <v>4</v>
      </c>
      <c r="F2" s="1">
        <v>5</v>
      </c>
      <c r="G2" s="1">
        <v>4</v>
      </c>
      <c r="H2" s="1">
        <v>5</v>
      </c>
      <c r="I2" s="1">
        <v>3</v>
      </c>
      <c r="J2" s="1">
        <v>5</v>
      </c>
      <c r="K2" s="1">
        <v>5</v>
      </c>
      <c r="L2" s="1">
        <v>5</v>
      </c>
      <c r="M2" s="1">
        <v>5</v>
      </c>
      <c r="N2" s="1">
        <v>5</v>
      </c>
      <c r="O2" s="1">
        <v>5</v>
      </c>
      <c r="P2" s="1">
        <v>5</v>
      </c>
      <c r="Q2" s="3">
        <f>SUM(D2:P2)</f>
        <v>61</v>
      </c>
    </row>
    <row r="3" spans="1:17" s="3" customFormat="1" x14ac:dyDescent="0.35">
      <c r="A3" s="3" t="s">
        <v>44</v>
      </c>
      <c r="B3" s="18">
        <v>8</v>
      </c>
      <c r="C3" s="1" t="s">
        <v>15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5</v>
      </c>
      <c r="J3" s="1">
        <v>5</v>
      </c>
      <c r="K3" s="1">
        <v>5</v>
      </c>
      <c r="L3" s="1">
        <v>5</v>
      </c>
      <c r="M3" s="1">
        <v>5</v>
      </c>
      <c r="N3" s="1">
        <v>5</v>
      </c>
      <c r="O3" s="1">
        <v>5</v>
      </c>
      <c r="P3" s="1">
        <v>5</v>
      </c>
      <c r="Q3" s="3">
        <f t="shared" ref="Q3:Q62" si="0">SUM(D3:P3)</f>
        <v>65</v>
      </c>
    </row>
    <row r="4" spans="1:17" s="3" customFormat="1" x14ac:dyDescent="0.35">
      <c r="A4" s="3" t="s">
        <v>45</v>
      </c>
      <c r="B4" s="18">
        <v>8</v>
      </c>
      <c r="C4" s="1" t="s">
        <v>15</v>
      </c>
      <c r="D4" s="1">
        <v>5</v>
      </c>
      <c r="E4" s="1">
        <v>5</v>
      </c>
      <c r="F4" s="1">
        <v>5</v>
      </c>
      <c r="G4" s="1">
        <v>1</v>
      </c>
      <c r="H4" s="1">
        <v>5</v>
      </c>
      <c r="I4" s="1">
        <v>3</v>
      </c>
      <c r="J4" s="1">
        <v>5</v>
      </c>
      <c r="K4" s="1">
        <v>5</v>
      </c>
      <c r="L4" s="1">
        <v>5</v>
      </c>
      <c r="M4" s="1">
        <v>5</v>
      </c>
      <c r="N4" s="1">
        <v>5</v>
      </c>
      <c r="O4" s="1">
        <v>5</v>
      </c>
      <c r="P4" s="1">
        <v>5</v>
      </c>
      <c r="Q4" s="3">
        <f t="shared" si="0"/>
        <v>59</v>
      </c>
    </row>
    <row r="5" spans="1:17" s="3" customFormat="1" x14ac:dyDescent="0.35">
      <c r="A5" s="3" t="s">
        <v>61</v>
      </c>
      <c r="B5" s="18">
        <v>8</v>
      </c>
      <c r="C5" s="1" t="s">
        <v>15</v>
      </c>
      <c r="D5" s="1">
        <v>5</v>
      </c>
      <c r="E5" s="1">
        <v>5</v>
      </c>
      <c r="F5" s="1">
        <v>5</v>
      </c>
      <c r="G5" s="1">
        <v>5</v>
      </c>
      <c r="H5" s="1">
        <v>5</v>
      </c>
      <c r="I5" s="1">
        <v>3</v>
      </c>
      <c r="J5" s="1">
        <v>5</v>
      </c>
      <c r="K5" s="1">
        <v>5</v>
      </c>
      <c r="L5" s="1">
        <v>5</v>
      </c>
      <c r="M5" s="1">
        <v>5</v>
      </c>
      <c r="N5" s="1">
        <v>5</v>
      </c>
      <c r="O5" s="1">
        <v>5</v>
      </c>
      <c r="P5" s="1">
        <v>5</v>
      </c>
      <c r="Q5" s="3">
        <f t="shared" si="0"/>
        <v>63</v>
      </c>
    </row>
    <row r="6" spans="1:17" s="3" customFormat="1" x14ac:dyDescent="0.35">
      <c r="A6" s="3" t="s">
        <v>61</v>
      </c>
      <c r="B6" s="18">
        <v>8</v>
      </c>
      <c r="C6" s="1" t="s">
        <v>16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3">
        <f t="shared" si="0"/>
        <v>65</v>
      </c>
    </row>
    <row r="7" spans="1:17" s="3" customFormat="1" x14ac:dyDescent="0.35">
      <c r="A7" s="3" t="s">
        <v>46</v>
      </c>
      <c r="B7" s="18">
        <v>8</v>
      </c>
      <c r="C7" s="1" t="s">
        <v>15</v>
      </c>
      <c r="D7" s="1">
        <v>5</v>
      </c>
      <c r="E7" s="1">
        <v>5</v>
      </c>
      <c r="F7" s="1">
        <v>5</v>
      </c>
      <c r="G7" s="1">
        <v>2</v>
      </c>
      <c r="H7" s="1">
        <v>5</v>
      </c>
      <c r="I7" s="1">
        <v>4</v>
      </c>
      <c r="J7" s="1">
        <v>5</v>
      </c>
      <c r="K7" s="1">
        <v>5</v>
      </c>
      <c r="L7" s="1">
        <v>5</v>
      </c>
      <c r="M7" s="1">
        <v>5</v>
      </c>
      <c r="N7" s="1">
        <v>4</v>
      </c>
      <c r="O7" s="1">
        <v>5</v>
      </c>
      <c r="P7" s="1">
        <v>5</v>
      </c>
      <c r="Q7" s="3">
        <f t="shared" si="0"/>
        <v>60</v>
      </c>
    </row>
    <row r="8" spans="1:17" s="3" customFormat="1" x14ac:dyDescent="0.35">
      <c r="A8" s="3" t="s">
        <v>62</v>
      </c>
      <c r="B8" s="18">
        <v>8</v>
      </c>
      <c r="C8" s="1" t="s">
        <v>16</v>
      </c>
      <c r="D8" s="1">
        <v>5</v>
      </c>
      <c r="E8" s="1">
        <v>5</v>
      </c>
      <c r="F8" s="1">
        <v>5</v>
      </c>
      <c r="G8" s="1">
        <v>5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1">
        <v>5</v>
      </c>
      <c r="O8" s="1">
        <v>5</v>
      </c>
      <c r="P8" s="1">
        <v>5</v>
      </c>
      <c r="Q8" s="3">
        <f t="shared" si="0"/>
        <v>65</v>
      </c>
    </row>
    <row r="9" spans="1:17" s="3" customFormat="1" x14ac:dyDescent="0.35">
      <c r="A9" s="3" t="s">
        <v>49</v>
      </c>
      <c r="B9" s="18">
        <v>6</v>
      </c>
      <c r="C9" s="1" t="s">
        <v>16</v>
      </c>
      <c r="D9" s="1">
        <v>4</v>
      </c>
      <c r="E9" s="1">
        <v>4</v>
      </c>
      <c r="F9" s="1">
        <v>4</v>
      </c>
      <c r="G9" s="1">
        <v>5</v>
      </c>
      <c r="H9" s="1">
        <v>5</v>
      </c>
      <c r="I9" s="1">
        <v>4</v>
      </c>
      <c r="J9" s="1">
        <v>4</v>
      </c>
      <c r="K9" s="1">
        <v>2</v>
      </c>
      <c r="L9" s="1">
        <v>4</v>
      </c>
      <c r="M9" s="1">
        <v>5</v>
      </c>
      <c r="N9" s="1">
        <v>5</v>
      </c>
      <c r="O9" s="1">
        <v>1</v>
      </c>
      <c r="P9" s="1">
        <v>5</v>
      </c>
      <c r="Q9" s="3">
        <f t="shared" si="0"/>
        <v>52</v>
      </c>
    </row>
    <row r="10" spans="1:17" s="3" customFormat="1" x14ac:dyDescent="0.35">
      <c r="A10" s="3" t="s">
        <v>43</v>
      </c>
      <c r="B10" s="18">
        <v>8</v>
      </c>
      <c r="C10" s="1" t="s">
        <v>16</v>
      </c>
      <c r="D10" s="1">
        <v>4</v>
      </c>
      <c r="E10" s="1">
        <v>4</v>
      </c>
      <c r="F10" s="1">
        <v>4</v>
      </c>
      <c r="G10" s="1">
        <v>4</v>
      </c>
      <c r="H10" s="1">
        <v>5</v>
      </c>
      <c r="I10" s="1">
        <v>3</v>
      </c>
      <c r="J10" s="1">
        <v>4</v>
      </c>
      <c r="K10" s="1">
        <v>4</v>
      </c>
      <c r="L10" s="1">
        <v>5</v>
      </c>
      <c r="M10" s="1">
        <v>5</v>
      </c>
      <c r="N10" s="1">
        <v>4</v>
      </c>
      <c r="O10" s="1">
        <v>4</v>
      </c>
      <c r="P10" s="1">
        <v>5</v>
      </c>
      <c r="Q10" s="3">
        <f t="shared" si="0"/>
        <v>55</v>
      </c>
    </row>
    <row r="11" spans="1:17" s="3" customFormat="1" x14ac:dyDescent="0.35">
      <c r="A11" s="3" t="s">
        <v>43</v>
      </c>
      <c r="B11" s="18">
        <v>8</v>
      </c>
      <c r="C11" s="1" t="s">
        <v>17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  <c r="K11" s="1">
        <v>5</v>
      </c>
      <c r="L11" s="1">
        <v>5</v>
      </c>
      <c r="M11" s="1">
        <v>5</v>
      </c>
      <c r="N11" s="1">
        <v>5</v>
      </c>
      <c r="O11" s="1">
        <v>5</v>
      </c>
      <c r="P11" s="1">
        <v>5</v>
      </c>
      <c r="Q11" s="3">
        <f t="shared" si="0"/>
        <v>65</v>
      </c>
    </row>
    <row r="12" spans="1:17" s="3" customFormat="1" x14ac:dyDescent="0.35">
      <c r="A12" s="3" t="s">
        <v>43</v>
      </c>
      <c r="B12" s="18">
        <v>8</v>
      </c>
      <c r="C12" s="1" t="s">
        <v>17</v>
      </c>
      <c r="D12" s="1">
        <v>4</v>
      </c>
      <c r="E12" s="1">
        <v>4</v>
      </c>
      <c r="F12" s="1">
        <v>5</v>
      </c>
      <c r="G12" s="1">
        <v>4</v>
      </c>
      <c r="H12" s="1">
        <v>5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  <c r="Q12" s="3">
        <f t="shared" si="0"/>
        <v>54</v>
      </c>
    </row>
    <row r="13" spans="1:17" s="3" customFormat="1" x14ac:dyDescent="0.35">
      <c r="A13" s="3" t="s">
        <v>43</v>
      </c>
      <c r="B13" s="18">
        <v>8</v>
      </c>
      <c r="C13" s="1" t="s">
        <v>16</v>
      </c>
      <c r="D13" s="1">
        <v>4</v>
      </c>
      <c r="E13" s="1">
        <v>3</v>
      </c>
      <c r="F13" s="1">
        <v>4</v>
      </c>
      <c r="G13" s="1">
        <v>4</v>
      </c>
      <c r="H13" s="1">
        <v>4</v>
      </c>
      <c r="I13" s="1">
        <v>2</v>
      </c>
      <c r="J13" s="1">
        <v>4</v>
      </c>
      <c r="K13" s="1">
        <v>3</v>
      </c>
      <c r="L13" s="1">
        <v>5</v>
      </c>
      <c r="M13" s="1">
        <v>4</v>
      </c>
      <c r="N13" s="1">
        <v>3</v>
      </c>
      <c r="O13" s="1">
        <v>4</v>
      </c>
      <c r="P13" s="1">
        <v>4</v>
      </c>
      <c r="Q13" s="3">
        <f t="shared" si="0"/>
        <v>48</v>
      </c>
    </row>
    <row r="14" spans="1:17" s="3" customFormat="1" x14ac:dyDescent="0.35">
      <c r="A14" s="3" t="s">
        <v>47</v>
      </c>
      <c r="B14" s="18">
        <v>8</v>
      </c>
      <c r="C14" s="1" t="s">
        <v>18</v>
      </c>
      <c r="D14" s="1">
        <v>4</v>
      </c>
      <c r="E14" s="1">
        <v>4</v>
      </c>
      <c r="F14" s="1">
        <v>4</v>
      </c>
      <c r="G14" s="1">
        <v>4</v>
      </c>
      <c r="H14" s="1">
        <v>5</v>
      </c>
      <c r="I14" s="1">
        <v>2</v>
      </c>
      <c r="J14" s="1">
        <v>4</v>
      </c>
      <c r="K14" s="1">
        <v>3</v>
      </c>
      <c r="L14" s="1">
        <v>5</v>
      </c>
      <c r="M14" s="1">
        <v>4</v>
      </c>
      <c r="N14" s="1">
        <v>4</v>
      </c>
      <c r="O14" s="1">
        <v>4</v>
      </c>
      <c r="P14" s="1">
        <v>4</v>
      </c>
      <c r="Q14" s="3">
        <f t="shared" si="0"/>
        <v>51</v>
      </c>
    </row>
    <row r="15" spans="1:17" s="3" customFormat="1" x14ac:dyDescent="0.35">
      <c r="A15" s="3" t="s">
        <v>43</v>
      </c>
      <c r="B15" s="18">
        <v>8</v>
      </c>
      <c r="C15" s="1" t="s">
        <v>16</v>
      </c>
      <c r="D15" s="1">
        <v>5</v>
      </c>
      <c r="E15" s="1">
        <v>5</v>
      </c>
      <c r="F15" s="1">
        <v>5</v>
      </c>
      <c r="G15" s="1">
        <v>3</v>
      </c>
      <c r="H15" s="1">
        <v>5</v>
      </c>
      <c r="I15" s="1">
        <v>3</v>
      </c>
      <c r="J15" s="1">
        <v>5</v>
      </c>
      <c r="K15" s="1">
        <v>3</v>
      </c>
      <c r="L15" s="1">
        <v>5</v>
      </c>
      <c r="M15" s="1">
        <v>5</v>
      </c>
      <c r="N15" s="1">
        <v>5</v>
      </c>
      <c r="O15" s="1">
        <v>5</v>
      </c>
      <c r="P15" s="1">
        <v>5</v>
      </c>
      <c r="Q15" s="3">
        <f t="shared" si="0"/>
        <v>59</v>
      </c>
    </row>
    <row r="16" spans="1:17" s="3" customFormat="1" x14ac:dyDescent="0.35">
      <c r="A16" s="3" t="s">
        <v>43</v>
      </c>
      <c r="B16" s="18">
        <v>8</v>
      </c>
      <c r="C16" s="1" t="s">
        <v>19</v>
      </c>
      <c r="D16" s="1">
        <v>4</v>
      </c>
      <c r="E16" s="1">
        <v>5</v>
      </c>
      <c r="F16" s="1">
        <v>4</v>
      </c>
      <c r="G16" s="1">
        <v>4</v>
      </c>
      <c r="H16" s="1">
        <v>5</v>
      </c>
      <c r="I16" s="1">
        <v>4</v>
      </c>
      <c r="J16" s="1">
        <v>4</v>
      </c>
      <c r="K16" s="1">
        <v>4</v>
      </c>
      <c r="L16" s="1">
        <v>5</v>
      </c>
      <c r="M16" s="1">
        <v>5</v>
      </c>
      <c r="N16" s="1">
        <v>4</v>
      </c>
      <c r="O16" s="1">
        <v>5</v>
      </c>
      <c r="P16" s="1">
        <v>5</v>
      </c>
      <c r="Q16" s="3">
        <f t="shared" si="0"/>
        <v>58</v>
      </c>
    </row>
    <row r="17" spans="1:17" s="3" customFormat="1" x14ac:dyDescent="0.35">
      <c r="A17" s="3" t="s">
        <v>43</v>
      </c>
      <c r="B17" s="18">
        <v>4</v>
      </c>
      <c r="C17" s="1" t="s">
        <v>17</v>
      </c>
      <c r="D17" s="1">
        <v>4</v>
      </c>
      <c r="E17" s="1">
        <v>3</v>
      </c>
      <c r="F17" s="1">
        <v>4</v>
      </c>
      <c r="G17" s="1">
        <v>4</v>
      </c>
      <c r="H17" s="1">
        <v>2</v>
      </c>
      <c r="I17" s="1">
        <v>4</v>
      </c>
      <c r="J17" s="1">
        <v>5</v>
      </c>
      <c r="K17" s="1">
        <v>4</v>
      </c>
      <c r="L17" s="1">
        <v>3</v>
      </c>
      <c r="M17" s="1">
        <v>3</v>
      </c>
      <c r="N17" s="1">
        <v>4</v>
      </c>
      <c r="O17" s="1">
        <v>4</v>
      </c>
      <c r="P17" s="1">
        <v>4</v>
      </c>
      <c r="Q17" s="3">
        <f t="shared" si="0"/>
        <v>48</v>
      </c>
    </row>
    <row r="18" spans="1:17" s="3" customFormat="1" x14ac:dyDescent="0.35">
      <c r="A18" s="3" t="s">
        <v>43</v>
      </c>
      <c r="B18" s="18">
        <v>4</v>
      </c>
      <c r="C18" s="1" t="s">
        <v>16</v>
      </c>
      <c r="D18" s="1">
        <v>4</v>
      </c>
      <c r="E18" s="1">
        <v>4</v>
      </c>
      <c r="F18" s="1">
        <v>4</v>
      </c>
      <c r="G18" s="1">
        <v>4</v>
      </c>
      <c r="H18" s="1">
        <v>4</v>
      </c>
      <c r="I18" s="1">
        <v>4</v>
      </c>
      <c r="J18" s="1">
        <v>5</v>
      </c>
      <c r="K18" s="1">
        <v>5</v>
      </c>
      <c r="L18" s="1">
        <v>5</v>
      </c>
      <c r="M18" s="1">
        <v>4</v>
      </c>
      <c r="N18" s="1">
        <v>3</v>
      </c>
      <c r="O18" s="1">
        <v>3</v>
      </c>
      <c r="P18" s="1">
        <v>4</v>
      </c>
      <c r="Q18" s="3">
        <f t="shared" si="0"/>
        <v>53</v>
      </c>
    </row>
    <row r="19" spans="1:17" s="3" customFormat="1" x14ac:dyDescent="0.35">
      <c r="A19" s="3" t="s">
        <v>43</v>
      </c>
      <c r="B19" s="18">
        <v>6</v>
      </c>
      <c r="C19" s="1" t="s">
        <v>16</v>
      </c>
      <c r="D19" s="1">
        <v>4</v>
      </c>
      <c r="E19" s="1">
        <v>4</v>
      </c>
      <c r="F19" s="1">
        <v>4</v>
      </c>
      <c r="G19" s="1">
        <v>4</v>
      </c>
      <c r="H19" s="1">
        <v>4</v>
      </c>
      <c r="I19" s="1">
        <v>4</v>
      </c>
      <c r="J19" s="1">
        <v>4</v>
      </c>
      <c r="K19" s="1">
        <v>4</v>
      </c>
      <c r="L19" s="1">
        <v>4</v>
      </c>
      <c r="M19" s="1">
        <v>2</v>
      </c>
      <c r="N19" s="1">
        <v>4</v>
      </c>
      <c r="O19" s="1">
        <v>2</v>
      </c>
      <c r="P19" s="1">
        <v>4</v>
      </c>
      <c r="Q19" s="3">
        <f t="shared" si="0"/>
        <v>48</v>
      </c>
    </row>
    <row r="20" spans="1:17" s="3" customFormat="1" x14ac:dyDescent="0.35">
      <c r="A20" s="3" t="s">
        <v>47</v>
      </c>
      <c r="B20" s="18">
        <v>8</v>
      </c>
      <c r="C20" s="1" t="s">
        <v>17</v>
      </c>
      <c r="D20" s="1">
        <v>4</v>
      </c>
      <c r="E20" s="1">
        <v>4</v>
      </c>
      <c r="F20" s="1">
        <v>5</v>
      </c>
      <c r="G20" s="1">
        <v>3</v>
      </c>
      <c r="H20" s="1">
        <v>2</v>
      </c>
      <c r="I20" s="1">
        <v>4</v>
      </c>
      <c r="J20" s="1">
        <v>4</v>
      </c>
      <c r="K20" s="1">
        <v>3</v>
      </c>
      <c r="L20" s="1">
        <v>4</v>
      </c>
      <c r="M20" s="1">
        <v>2</v>
      </c>
      <c r="N20" s="1">
        <v>1</v>
      </c>
      <c r="O20" s="1">
        <v>3</v>
      </c>
      <c r="P20" s="1">
        <v>5</v>
      </c>
      <c r="Q20" s="3">
        <f t="shared" si="0"/>
        <v>44</v>
      </c>
    </row>
    <row r="21" spans="1:17" s="3" customFormat="1" x14ac:dyDescent="0.35">
      <c r="A21" s="3" t="s">
        <v>43</v>
      </c>
      <c r="B21" s="18">
        <v>8</v>
      </c>
      <c r="C21" s="1" t="s">
        <v>16</v>
      </c>
      <c r="D21" s="1">
        <v>5</v>
      </c>
      <c r="E21" s="1">
        <v>4</v>
      </c>
      <c r="F21" s="1">
        <v>5</v>
      </c>
      <c r="G21" s="1">
        <v>4</v>
      </c>
      <c r="H21" s="1">
        <v>5</v>
      </c>
      <c r="I21" s="1">
        <v>4</v>
      </c>
      <c r="J21" s="1">
        <v>5</v>
      </c>
      <c r="K21" s="1">
        <v>2</v>
      </c>
      <c r="L21" s="1">
        <v>5</v>
      </c>
      <c r="M21" s="1">
        <v>5</v>
      </c>
      <c r="N21" s="1">
        <v>4</v>
      </c>
      <c r="O21" s="1">
        <v>4</v>
      </c>
      <c r="P21" s="1">
        <v>5</v>
      </c>
      <c r="Q21" s="3">
        <f t="shared" si="0"/>
        <v>57</v>
      </c>
    </row>
    <row r="22" spans="1:17" s="3" customFormat="1" x14ac:dyDescent="0.35">
      <c r="A22" s="3" t="s">
        <v>48</v>
      </c>
      <c r="B22" s="18">
        <v>8</v>
      </c>
      <c r="C22" s="1" t="s">
        <v>15</v>
      </c>
      <c r="D22" s="1">
        <v>4</v>
      </c>
      <c r="E22" s="1">
        <v>4</v>
      </c>
      <c r="F22" s="1">
        <v>4</v>
      </c>
      <c r="G22" s="1">
        <v>4</v>
      </c>
      <c r="H22" s="1">
        <v>4</v>
      </c>
      <c r="I22" s="1">
        <v>3</v>
      </c>
      <c r="J22" s="1">
        <v>3</v>
      </c>
      <c r="K22" s="1">
        <v>3</v>
      </c>
      <c r="L22" s="1">
        <v>2</v>
      </c>
      <c r="M22" s="1">
        <v>2</v>
      </c>
      <c r="N22" s="1">
        <v>2</v>
      </c>
      <c r="O22" s="1">
        <v>4</v>
      </c>
      <c r="P22" s="1">
        <v>4</v>
      </c>
      <c r="Q22" s="3">
        <f t="shared" si="0"/>
        <v>43</v>
      </c>
    </row>
    <row r="23" spans="1:17" s="3" customFormat="1" x14ac:dyDescent="0.35">
      <c r="A23" s="3" t="s">
        <v>43</v>
      </c>
      <c r="B23" s="18">
        <v>8</v>
      </c>
      <c r="C23" s="1" t="s">
        <v>16</v>
      </c>
      <c r="D23" s="1">
        <v>4</v>
      </c>
      <c r="E23" s="1">
        <v>4</v>
      </c>
      <c r="F23" s="1">
        <v>4</v>
      </c>
      <c r="G23" s="1">
        <v>3</v>
      </c>
      <c r="H23" s="1">
        <v>5</v>
      </c>
      <c r="I23" s="1">
        <v>4</v>
      </c>
      <c r="J23" s="1">
        <v>4</v>
      </c>
      <c r="K23" s="1">
        <v>4</v>
      </c>
      <c r="L23" s="1">
        <v>1</v>
      </c>
      <c r="M23" s="1">
        <v>5</v>
      </c>
      <c r="N23" s="1">
        <v>1</v>
      </c>
      <c r="O23" s="1">
        <v>5</v>
      </c>
      <c r="P23" s="1">
        <v>4</v>
      </c>
      <c r="Q23" s="3">
        <f t="shared" si="0"/>
        <v>48</v>
      </c>
    </row>
    <row r="24" spans="1:17" s="3" customFormat="1" x14ac:dyDescent="0.35">
      <c r="A24" s="3" t="s">
        <v>45</v>
      </c>
      <c r="B24" s="18">
        <v>8</v>
      </c>
      <c r="C24" s="1" t="s">
        <v>17</v>
      </c>
      <c r="D24" s="1">
        <v>3</v>
      </c>
      <c r="E24" s="1">
        <v>4</v>
      </c>
      <c r="F24" s="1">
        <v>3</v>
      </c>
      <c r="G24" s="1">
        <v>3</v>
      </c>
      <c r="H24" s="1">
        <v>4</v>
      </c>
      <c r="I24" s="1">
        <v>1</v>
      </c>
      <c r="J24" s="1">
        <v>3</v>
      </c>
      <c r="K24" s="1">
        <v>2</v>
      </c>
      <c r="L24" s="1">
        <v>3</v>
      </c>
      <c r="M24" s="1">
        <v>2</v>
      </c>
      <c r="N24" s="1">
        <v>3</v>
      </c>
      <c r="O24" s="1">
        <v>4</v>
      </c>
      <c r="P24" s="1">
        <v>5</v>
      </c>
      <c r="Q24" s="3">
        <f t="shared" si="0"/>
        <v>40</v>
      </c>
    </row>
    <row r="25" spans="1:17" s="3" customFormat="1" x14ac:dyDescent="0.35">
      <c r="A25" s="3" t="s">
        <v>43</v>
      </c>
      <c r="B25" s="18">
        <v>6</v>
      </c>
      <c r="C25" s="1" t="s">
        <v>15</v>
      </c>
      <c r="D25" s="1">
        <v>4</v>
      </c>
      <c r="E25" s="1">
        <v>4</v>
      </c>
      <c r="F25" s="1">
        <v>4</v>
      </c>
      <c r="G25" s="1">
        <v>4</v>
      </c>
      <c r="H25" s="1">
        <v>4</v>
      </c>
      <c r="I25" s="1">
        <v>4</v>
      </c>
      <c r="J25" s="1">
        <v>4</v>
      </c>
      <c r="K25" s="1">
        <v>4</v>
      </c>
      <c r="L25" s="1">
        <v>4</v>
      </c>
      <c r="M25" s="1">
        <v>4</v>
      </c>
      <c r="N25" s="1">
        <v>3</v>
      </c>
      <c r="O25" s="1">
        <v>4</v>
      </c>
      <c r="P25" s="1">
        <v>4</v>
      </c>
      <c r="Q25" s="3">
        <f t="shared" si="0"/>
        <v>51</v>
      </c>
    </row>
    <row r="26" spans="1:17" s="3" customFormat="1" x14ac:dyDescent="0.35">
      <c r="A26" s="3" t="s">
        <v>48</v>
      </c>
      <c r="B26" s="18">
        <v>8</v>
      </c>
      <c r="C26" s="1" t="s">
        <v>17</v>
      </c>
      <c r="D26" s="1">
        <v>3</v>
      </c>
      <c r="E26" s="1">
        <v>5</v>
      </c>
      <c r="F26" s="1">
        <v>5</v>
      </c>
      <c r="G26" s="1">
        <v>4</v>
      </c>
      <c r="H26" s="1">
        <v>4</v>
      </c>
      <c r="I26" s="1">
        <v>3</v>
      </c>
      <c r="J26" s="1">
        <v>4</v>
      </c>
      <c r="K26" s="1">
        <v>4</v>
      </c>
      <c r="L26" s="1">
        <v>4</v>
      </c>
      <c r="M26" s="1">
        <v>4</v>
      </c>
      <c r="N26" s="1">
        <v>4</v>
      </c>
      <c r="O26" s="1">
        <v>4</v>
      </c>
      <c r="P26" s="1">
        <v>4</v>
      </c>
      <c r="Q26" s="3">
        <f t="shared" si="0"/>
        <v>52</v>
      </c>
    </row>
    <row r="27" spans="1:17" s="3" customFormat="1" x14ac:dyDescent="0.35">
      <c r="A27" s="3" t="s">
        <v>49</v>
      </c>
      <c r="B27" s="18">
        <v>4</v>
      </c>
      <c r="C27" s="1" t="s">
        <v>15</v>
      </c>
      <c r="D27" s="1">
        <v>3</v>
      </c>
      <c r="E27" s="1">
        <v>2</v>
      </c>
      <c r="F27" s="1">
        <v>4</v>
      </c>
      <c r="G27" s="1">
        <v>2</v>
      </c>
      <c r="H27" s="1">
        <v>2</v>
      </c>
      <c r="I27" s="1">
        <v>3</v>
      </c>
      <c r="J27" s="1">
        <v>4</v>
      </c>
      <c r="K27" s="1">
        <v>2</v>
      </c>
      <c r="L27" s="1">
        <v>1</v>
      </c>
      <c r="M27" s="1">
        <v>3</v>
      </c>
      <c r="N27" s="1">
        <v>4</v>
      </c>
      <c r="O27" s="1">
        <v>4</v>
      </c>
      <c r="P27" s="1">
        <v>2</v>
      </c>
      <c r="Q27" s="3">
        <f t="shared" si="0"/>
        <v>36</v>
      </c>
    </row>
    <row r="28" spans="1:17" s="3" customFormat="1" x14ac:dyDescent="0.35">
      <c r="A28" s="3" t="s">
        <v>44</v>
      </c>
      <c r="B28" s="18">
        <v>7</v>
      </c>
      <c r="C28" s="1" t="s">
        <v>17</v>
      </c>
      <c r="D28" s="1">
        <v>2</v>
      </c>
      <c r="E28" s="1">
        <v>2</v>
      </c>
      <c r="F28" s="1">
        <v>3</v>
      </c>
      <c r="G28" s="1">
        <v>5</v>
      </c>
      <c r="H28" s="1">
        <v>3</v>
      </c>
      <c r="I28" s="1">
        <v>4</v>
      </c>
      <c r="J28" s="1">
        <v>4</v>
      </c>
      <c r="K28" s="1">
        <v>4</v>
      </c>
      <c r="L28" s="1">
        <v>1</v>
      </c>
      <c r="M28" s="1">
        <v>3</v>
      </c>
      <c r="N28" s="1">
        <v>3</v>
      </c>
      <c r="O28" s="1">
        <v>4</v>
      </c>
      <c r="P28" s="1">
        <v>4</v>
      </c>
      <c r="Q28" s="3">
        <f t="shared" si="0"/>
        <v>42</v>
      </c>
    </row>
    <row r="29" spans="1:17" s="3" customFormat="1" x14ac:dyDescent="0.35">
      <c r="A29" s="3" t="s">
        <v>44</v>
      </c>
      <c r="B29" s="18">
        <v>8</v>
      </c>
      <c r="C29" s="1" t="s">
        <v>19</v>
      </c>
      <c r="D29" s="1">
        <v>4</v>
      </c>
      <c r="E29" s="1">
        <v>2</v>
      </c>
      <c r="F29" s="1">
        <v>4</v>
      </c>
      <c r="G29" s="1">
        <v>1</v>
      </c>
      <c r="H29" s="1">
        <v>1</v>
      </c>
      <c r="I29" s="1">
        <v>4</v>
      </c>
      <c r="J29" s="1">
        <v>4</v>
      </c>
      <c r="K29" s="1">
        <v>4</v>
      </c>
      <c r="L29" s="1">
        <v>4</v>
      </c>
      <c r="M29" s="1">
        <v>4</v>
      </c>
      <c r="N29" s="1">
        <v>1</v>
      </c>
      <c r="O29" s="1">
        <v>4</v>
      </c>
      <c r="P29" s="1">
        <v>4</v>
      </c>
      <c r="Q29" s="3">
        <f t="shared" si="0"/>
        <v>41</v>
      </c>
    </row>
    <row r="30" spans="1:17" s="3" customFormat="1" x14ac:dyDescent="0.35">
      <c r="A30" s="3" t="s">
        <v>48</v>
      </c>
      <c r="B30" s="18">
        <v>8</v>
      </c>
      <c r="C30" s="1" t="s">
        <v>16</v>
      </c>
      <c r="D30" s="1">
        <v>3</v>
      </c>
      <c r="E30" s="1">
        <v>1</v>
      </c>
      <c r="F30" s="1">
        <v>1</v>
      </c>
      <c r="G30" s="1">
        <v>3</v>
      </c>
      <c r="H30" s="1">
        <v>4</v>
      </c>
      <c r="I30" s="1">
        <v>4</v>
      </c>
      <c r="J30" s="1">
        <v>2</v>
      </c>
      <c r="K30" s="1">
        <v>2</v>
      </c>
      <c r="L30" s="1">
        <v>4</v>
      </c>
      <c r="M30" s="1">
        <v>4</v>
      </c>
      <c r="N30" s="1">
        <v>1</v>
      </c>
      <c r="O30" s="1">
        <v>4</v>
      </c>
      <c r="P30" s="1">
        <v>4</v>
      </c>
      <c r="Q30" s="3">
        <f t="shared" si="0"/>
        <v>37</v>
      </c>
    </row>
    <row r="31" spans="1:17" s="3" customFormat="1" x14ac:dyDescent="0.35">
      <c r="A31" s="3" t="s">
        <v>50</v>
      </c>
      <c r="B31" s="18">
        <v>6</v>
      </c>
      <c r="C31" s="1" t="s">
        <v>19</v>
      </c>
      <c r="D31" s="1">
        <v>4</v>
      </c>
      <c r="E31" s="1">
        <v>2</v>
      </c>
      <c r="F31" s="1">
        <v>3</v>
      </c>
      <c r="G31" s="1">
        <v>3</v>
      </c>
      <c r="H31" s="1">
        <v>3</v>
      </c>
      <c r="I31" s="1">
        <v>3</v>
      </c>
      <c r="J31" s="1">
        <v>4</v>
      </c>
      <c r="K31" s="1">
        <v>4</v>
      </c>
      <c r="L31" s="1">
        <v>4</v>
      </c>
      <c r="M31" s="1">
        <v>4</v>
      </c>
      <c r="N31" s="1">
        <v>4</v>
      </c>
      <c r="O31" s="1">
        <v>4</v>
      </c>
      <c r="P31" s="1">
        <v>4</v>
      </c>
      <c r="Q31" s="3">
        <f t="shared" si="0"/>
        <v>46</v>
      </c>
    </row>
    <row r="32" spans="1:17" s="3" customFormat="1" x14ac:dyDescent="0.35">
      <c r="A32" s="3" t="s">
        <v>49</v>
      </c>
      <c r="B32" s="18">
        <v>8</v>
      </c>
      <c r="C32" s="1" t="s">
        <v>15</v>
      </c>
      <c r="D32" s="1">
        <v>5</v>
      </c>
      <c r="E32" s="1">
        <v>5</v>
      </c>
      <c r="F32" s="1">
        <v>5</v>
      </c>
      <c r="G32" s="1">
        <v>1</v>
      </c>
      <c r="H32" s="1">
        <v>5</v>
      </c>
      <c r="I32" s="1">
        <v>3</v>
      </c>
      <c r="J32" s="1">
        <v>5</v>
      </c>
      <c r="K32" s="1">
        <v>3</v>
      </c>
      <c r="L32" s="1">
        <v>5</v>
      </c>
      <c r="M32" s="1">
        <v>5</v>
      </c>
      <c r="N32" s="1">
        <v>5</v>
      </c>
      <c r="O32" s="1">
        <v>5</v>
      </c>
      <c r="P32" s="1">
        <v>5</v>
      </c>
      <c r="Q32" s="3">
        <f t="shared" si="0"/>
        <v>57</v>
      </c>
    </row>
    <row r="33" spans="1:17" s="3" customFormat="1" x14ac:dyDescent="0.35">
      <c r="A33" s="3" t="s">
        <v>49</v>
      </c>
      <c r="B33" s="18">
        <v>6</v>
      </c>
      <c r="C33" s="1" t="s">
        <v>16</v>
      </c>
      <c r="D33" s="1">
        <v>3</v>
      </c>
      <c r="E33" s="1">
        <v>3</v>
      </c>
      <c r="F33" s="1">
        <v>5</v>
      </c>
      <c r="G33" s="1">
        <v>5</v>
      </c>
      <c r="H33" s="1">
        <v>5</v>
      </c>
      <c r="I33" s="1">
        <v>5</v>
      </c>
      <c r="J33" s="1">
        <v>5</v>
      </c>
      <c r="K33" s="1">
        <v>3</v>
      </c>
      <c r="L33" s="1">
        <v>4</v>
      </c>
      <c r="M33" s="1">
        <v>5</v>
      </c>
      <c r="N33" s="1">
        <v>2</v>
      </c>
      <c r="O33" s="1">
        <v>5</v>
      </c>
      <c r="P33" s="1">
        <v>5</v>
      </c>
      <c r="Q33" s="3">
        <f t="shared" si="0"/>
        <v>55</v>
      </c>
    </row>
    <row r="34" spans="1:17" s="3" customFormat="1" x14ac:dyDescent="0.35">
      <c r="A34" s="3" t="s">
        <v>49</v>
      </c>
      <c r="B34" s="18">
        <v>6</v>
      </c>
      <c r="C34" s="1" t="s">
        <v>17</v>
      </c>
      <c r="D34" s="1">
        <v>3</v>
      </c>
      <c r="E34" s="1">
        <v>4</v>
      </c>
      <c r="F34" s="1">
        <v>4</v>
      </c>
      <c r="G34" s="1">
        <v>3</v>
      </c>
      <c r="H34" s="1">
        <v>3</v>
      </c>
      <c r="I34" s="1">
        <v>3</v>
      </c>
      <c r="J34" s="1">
        <v>4</v>
      </c>
      <c r="K34" s="1">
        <v>3</v>
      </c>
      <c r="L34" s="1">
        <v>3</v>
      </c>
      <c r="M34" s="1">
        <v>4</v>
      </c>
      <c r="N34" s="1">
        <v>3</v>
      </c>
      <c r="O34" s="1">
        <v>3</v>
      </c>
      <c r="P34" s="1">
        <v>3</v>
      </c>
      <c r="Q34" s="3">
        <f t="shared" si="0"/>
        <v>43</v>
      </c>
    </row>
    <row r="35" spans="1:17" s="3" customFormat="1" x14ac:dyDescent="0.35">
      <c r="A35" s="3" t="s">
        <v>49</v>
      </c>
      <c r="B35" s="18">
        <v>4</v>
      </c>
      <c r="C35" s="1" t="s">
        <v>16</v>
      </c>
      <c r="D35" s="1">
        <v>3</v>
      </c>
      <c r="E35" s="1">
        <v>3</v>
      </c>
      <c r="F35" s="1">
        <v>5</v>
      </c>
      <c r="G35" s="1">
        <v>3</v>
      </c>
      <c r="H35" s="1">
        <v>3</v>
      </c>
      <c r="I35" s="1">
        <v>4</v>
      </c>
      <c r="J35" s="1">
        <v>5</v>
      </c>
      <c r="K35" s="1">
        <v>3</v>
      </c>
      <c r="L35" s="1">
        <v>4</v>
      </c>
      <c r="M35" s="1">
        <v>5</v>
      </c>
      <c r="N35" s="1">
        <v>3</v>
      </c>
      <c r="O35" s="1">
        <v>5</v>
      </c>
      <c r="P35" s="1">
        <v>3</v>
      </c>
      <c r="Q35" s="3">
        <f t="shared" si="0"/>
        <v>49</v>
      </c>
    </row>
    <row r="36" spans="1:17" s="3" customFormat="1" x14ac:dyDescent="0.35">
      <c r="A36" s="3" t="s">
        <v>49</v>
      </c>
      <c r="B36" s="18">
        <v>6</v>
      </c>
      <c r="C36" s="1" t="s">
        <v>16</v>
      </c>
      <c r="D36" s="1">
        <v>4</v>
      </c>
      <c r="E36" s="1">
        <v>4</v>
      </c>
      <c r="F36" s="1">
        <v>4</v>
      </c>
      <c r="G36" s="1">
        <v>4</v>
      </c>
      <c r="H36" s="1">
        <v>4</v>
      </c>
      <c r="I36" s="1">
        <v>3</v>
      </c>
      <c r="J36" s="1">
        <v>4</v>
      </c>
      <c r="K36" s="1">
        <v>3</v>
      </c>
      <c r="L36" s="1">
        <v>4</v>
      </c>
      <c r="M36" s="1">
        <v>4</v>
      </c>
      <c r="N36" s="1">
        <v>5</v>
      </c>
      <c r="O36" s="1">
        <v>4</v>
      </c>
      <c r="P36" s="1">
        <v>4</v>
      </c>
      <c r="Q36" s="3">
        <f t="shared" si="0"/>
        <v>51</v>
      </c>
    </row>
    <row r="37" spans="1:17" s="3" customFormat="1" x14ac:dyDescent="0.35">
      <c r="A37" s="3" t="s">
        <v>49</v>
      </c>
      <c r="B37" s="18">
        <v>8</v>
      </c>
      <c r="C37" s="1" t="s">
        <v>19</v>
      </c>
      <c r="D37" s="1">
        <v>4</v>
      </c>
      <c r="E37" s="1">
        <v>4</v>
      </c>
      <c r="F37" s="1">
        <v>4</v>
      </c>
      <c r="G37" s="1">
        <v>3</v>
      </c>
      <c r="H37" s="1">
        <v>4</v>
      </c>
      <c r="I37" s="1">
        <v>4</v>
      </c>
      <c r="J37" s="1">
        <v>4</v>
      </c>
      <c r="K37" s="1">
        <v>4</v>
      </c>
      <c r="L37" s="1">
        <v>5</v>
      </c>
      <c r="M37" s="1">
        <v>5</v>
      </c>
      <c r="N37" s="1">
        <v>4</v>
      </c>
      <c r="O37" s="1">
        <v>5</v>
      </c>
      <c r="P37" s="1">
        <v>5</v>
      </c>
      <c r="Q37" s="3">
        <f t="shared" si="0"/>
        <v>55</v>
      </c>
    </row>
    <row r="38" spans="1:17" s="3" customFormat="1" x14ac:dyDescent="0.35">
      <c r="A38" s="3" t="s">
        <v>63</v>
      </c>
      <c r="B38" s="18">
        <v>8</v>
      </c>
      <c r="C38" s="1" t="s">
        <v>17</v>
      </c>
      <c r="D38" s="1">
        <v>4</v>
      </c>
      <c r="E38" s="1">
        <v>4</v>
      </c>
      <c r="F38" s="1">
        <v>4</v>
      </c>
      <c r="G38" s="1">
        <v>4</v>
      </c>
      <c r="H38" s="1">
        <v>4</v>
      </c>
      <c r="I38" s="1">
        <v>4</v>
      </c>
      <c r="J38" s="1">
        <v>4</v>
      </c>
      <c r="K38" s="1">
        <v>4</v>
      </c>
      <c r="L38" s="1">
        <v>4</v>
      </c>
      <c r="M38" s="1">
        <v>4</v>
      </c>
      <c r="N38" s="1">
        <v>4</v>
      </c>
      <c r="O38" s="1">
        <v>4</v>
      </c>
      <c r="P38" s="1">
        <v>4</v>
      </c>
      <c r="Q38" s="3">
        <f t="shared" si="0"/>
        <v>52</v>
      </c>
    </row>
    <row r="39" spans="1:17" s="3" customFormat="1" x14ac:dyDescent="0.35">
      <c r="A39" s="3" t="s">
        <v>49</v>
      </c>
      <c r="B39" s="18">
        <v>8</v>
      </c>
      <c r="C39" s="1" t="s">
        <v>19</v>
      </c>
      <c r="D39" s="1">
        <v>4</v>
      </c>
      <c r="E39" s="1">
        <v>4</v>
      </c>
      <c r="F39" s="1">
        <v>5</v>
      </c>
      <c r="G39" s="1">
        <v>5</v>
      </c>
      <c r="H39" s="1">
        <v>5</v>
      </c>
      <c r="I39" s="1">
        <v>3</v>
      </c>
      <c r="J39" s="1">
        <v>4</v>
      </c>
      <c r="K39" s="1">
        <v>4</v>
      </c>
      <c r="L39" s="1">
        <v>5</v>
      </c>
      <c r="M39" s="1">
        <v>4</v>
      </c>
      <c r="N39" s="1">
        <v>3</v>
      </c>
      <c r="O39" s="1">
        <v>5</v>
      </c>
      <c r="P39" s="1">
        <v>5</v>
      </c>
      <c r="Q39" s="3">
        <f t="shared" si="0"/>
        <v>56</v>
      </c>
    </row>
    <row r="40" spans="1:17" s="3" customFormat="1" x14ac:dyDescent="0.35">
      <c r="A40" s="3" t="s">
        <v>49</v>
      </c>
      <c r="B40" s="18">
        <v>8</v>
      </c>
      <c r="C40" s="1" t="s">
        <v>15</v>
      </c>
      <c r="D40" s="1">
        <v>5</v>
      </c>
      <c r="E40" s="1">
        <v>4</v>
      </c>
      <c r="F40" s="1">
        <v>5</v>
      </c>
      <c r="G40" s="1">
        <v>4</v>
      </c>
      <c r="H40" s="1">
        <v>3</v>
      </c>
      <c r="I40" s="1">
        <v>5</v>
      </c>
      <c r="J40" s="1">
        <v>4</v>
      </c>
      <c r="K40" s="1">
        <v>4</v>
      </c>
      <c r="L40" s="1">
        <v>5</v>
      </c>
      <c r="M40" s="1">
        <v>5</v>
      </c>
      <c r="N40" s="1">
        <v>4</v>
      </c>
      <c r="O40" s="1">
        <v>4</v>
      </c>
      <c r="P40" s="1">
        <v>5</v>
      </c>
      <c r="Q40" s="3">
        <f t="shared" si="0"/>
        <v>57</v>
      </c>
    </row>
    <row r="41" spans="1:17" s="3" customFormat="1" x14ac:dyDescent="0.35">
      <c r="A41" s="3" t="s">
        <v>49</v>
      </c>
      <c r="B41" s="18">
        <v>8</v>
      </c>
      <c r="C41" s="1" t="s">
        <v>15</v>
      </c>
      <c r="D41" s="1">
        <v>3</v>
      </c>
      <c r="E41" s="1">
        <v>4</v>
      </c>
      <c r="F41" s="1">
        <v>5</v>
      </c>
      <c r="G41" s="1">
        <v>5</v>
      </c>
      <c r="H41" s="1">
        <v>5</v>
      </c>
      <c r="I41" s="1">
        <v>4</v>
      </c>
      <c r="J41" s="1">
        <v>3</v>
      </c>
      <c r="K41" s="1">
        <v>3</v>
      </c>
      <c r="L41" s="1">
        <v>4</v>
      </c>
      <c r="M41" s="1">
        <v>3</v>
      </c>
      <c r="N41" s="1">
        <v>5</v>
      </c>
      <c r="O41" s="1">
        <v>5</v>
      </c>
      <c r="P41" s="1">
        <v>5</v>
      </c>
      <c r="Q41" s="3">
        <f t="shared" si="0"/>
        <v>54</v>
      </c>
    </row>
    <row r="42" spans="1:17" s="3" customFormat="1" x14ac:dyDescent="0.35">
      <c r="A42" s="3" t="s">
        <v>53</v>
      </c>
      <c r="B42" s="18">
        <v>8</v>
      </c>
      <c r="C42" s="1" t="s">
        <v>19</v>
      </c>
      <c r="D42" s="1">
        <v>4</v>
      </c>
      <c r="E42" s="1">
        <v>3</v>
      </c>
      <c r="F42" s="1">
        <v>4</v>
      </c>
      <c r="G42" s="1">
        <v>4</v>
      </c>
      <c r="H42" s="1">
        <v>4</v>
      </c>
      <c r="I42" s="1">
        <v>3</v>
      </c>
      <c r="J42" s="1">
        <v>3</v>
      </c>
      <c r="K42" s="1">
        <v>3</v>
      </c>
      <c r="L42" s="1">
        <v>3</v>
      </c>
      <c r="M42" s="1">
        <v>4</v>
      </c>
      <c r="N42" s="1">
        <v>3</v>
      </c>
      <c r="O42" s="1">
        <v>4</v>
      </c>
      <c r="P42" s="1">
        <v>4</v>
      </c>
      <c r="Q42" s="3">
        <f t="shared" si="0"/>
        <v>46</v>
      </c>
    </row>
    <row r="43" spans="1:17" s="3" customFormat="1" x14ac:dyDescent="0.35">
      <c r="A43" s="3" t="s">
        <v>43</v>
      </c>
      <c r="B43" s="18">
        <v>8</v>
      </c>
      <c r="C43" s="1" t="s">
        <v>16</v>
      </c>
      <c r="D43" s="1">
        <v>4</v>
      </c>
      <c r="E43" s="1">
        <v>4</v>
      </c>
      <c r="F43" s="1">
        <v>4</v>
      </c>
      <c r="G43" s="1">
        <v>3</v>
      </c>
      <c r="H43" s="1">
        <v>5</v>
      </c>
      <c r="I43" s="1">
        <v>3</v>
      </c>
      <c r="J43" s="1">
        <v>4</v>
      </c>
      <c r="K43" s="1">
        <v>4</v>
      </c>
      <c r="L43" s="1">
        <v>5</v>
      </c>
      <c r="M43" s="1">
        <v>4</v>
      </c>
      <c r="N43" s="1">
        <v>3</v>
      </c>
      <c r="O43" s="1">
        <v>5</v>
      </c>
      <c r="P43" s="1">
        <v>4</v>
      </c>
      <c r="Q43" s="3">
        <f t="shared" si="0"/>
        <v>52</v>
      </c>
    </row>
    <row r="44" spans="1:17" s="3" customFormat="1" x14ac:dyDescent="0.35">
      <c r="A44" s="3" t="s">
        <v>43</v>
      </c>
      <c r="B44" s="18">
        <v>8</v>
      </c>
      <c r="C44" s="1" t="s">
        <v>16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2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3">
        <f t="shared" si="0"/>
        <v>14</v>
      </c>
    </row>
    <row r="45" spans="1:17" s="3" customFormat="1" x14ac:dyDescent="0.35">
      <c r="A45" s="3" t="s">
        <v>43</v>
      </c>
      <c r="B45" s="18">
        <v>8</v>
      </c>
      <c r="C45" s="1" t="s">
        <v>16</v>
      </c>
      <c r="D45" s="1">
        <v>3</v>
      </c>
      <c r="E45" s="1">
        <v>3</v>
      </c>
      <c r="F45" s="1">
        <v>4</v>
      </c>
      <c r="G45" s="1">
        <v>3</v>
      </c>
      <c r="H45" s="1">
        <v>5</v>
      </c>
      <c r="I45" s="1">
        <v>2</v>
      </c>
      <c r="J45" s="1">
        <v>5</v>
      </c>
      <c r="K45" s="1">
        <v>4</v>
      </c>
      <c r="L45" s="1">
        <v>4</v>
      </c>
      <c r="M45" s="1">
        <v>3</v>
      </c>
      <c r="N45" s="1">
        <v>3</v>
      </c>
      <c r="O45" s="1">
        <v>4</v>
      </c>
      <c r="P45" s="1">
        <v>5</v>
      </c>
      <c r="Q45" s="3">
        <f t="shared" si="0"/>
        <v>48</v>
      </c>
    </row>
    <row r="46" spans="1:17" s="3" customFormat="1" x14ac:dyDescent="0.35">
      <c r="A46" s="3" t="s">
        <v>55</v>
      </c>
      <c r="B46" s="18">
        <v>8</v>
      </c>
      <c r="C46" s="1" t="s">
        <v>16</v>
      </c>
      <c r="D46" s="1">
        <v>4</v>
      </c>
      <c r="E46" s="1">
        <v>4</v>
      </c>
      <c r="F46" s="1">
        <v>4</v>
      </c>
      <c r="G46" s="1">
        <v>3</v>
      </c>
      <c r="H46" s="1">
        <v>4</v>
      </c>
      <c r="I46" s="1">
        <v>3</v>
      </c>
      <c r="J46" s="1">
        <v>4</v>
      </c>
      <c r="K46" s="1">
        <v>4</v>
      </c>
      <c r="L46" s="1">
        <v>4</v>
      </c>
      <c r="M46" s="1">
        <v>4</v>
      </c>
      <c r="N46" s="1">
        <v>3</v>
      </c>
      <c r="O46" s="1">
        <v>4</v>
      </c>
      <c r="P46" s="1">
        <v>4</v>
      </c>
      <c r="Q46" s="3">
        <f t="shared" si="0"/>
        <v>49</v>
      </c>
    </row>
    <row r="47" spans="1:17" s="3" customFormat="1" x14ac:dyDescent="0.35">
      <c r="A47" s="28" t="s">
        <v>47</v>
      </c>
      <c r="B47" s="18">
        <v>4</v>
      </c>
      <c r="C47" s="1" t="s">
        <v>19</v>
      </c>
      <c r="D47" s="1">
        <v>5</v>
      </c>
      <c r="E47" s="1">
        <v>4</v>
      </c>
      <c r="F47" s="1">
        <v>5</v>
      </c>
      <c r="G47" s="1">
        <v>5</v>
      </c>
      <c r="H47" s="1">
        <v>4</v>
      </c>
      <c r="I47" s="1">
        <v>4</v>
      </c>
      <c r="J47" s="1">
        <v>5</v>
      </c>
      <c r="K47" s="1">
        <v>2</v>
      </c>
      <c r="L47" s="1">
        <v>4</v>
      </c>
      <c r="M47" s="1">
        <v>5</v>
      </c>
      <c r="N47" s="1">
        <v>3</v>
      </c>
      <c r="O47" s="1">
        <v>4</v>
      </c>
      <c r="P47" s="1">
        <v>4</v>
      </c>
      <c r="Q47" s="3">
        <f t="shared" si="0"/>
        <v>54</v>
      </c>
    </row>
    <row r="48" spans="1:17" s="3" customFormat="1" x14ac:dyDescent="0.35">
      <c r="A48" s="28" t="s">
        <v>47</v>
      </c>
      <c r="B48" s="18">
        <v>6</v>
      </c>
      <c r="C48" s="1" t="s">
        <v>16</v>
      </c>
      <c r="D48" s="1">
        <v>4</v>
      </c>
      <c r="E48" s="1">
        <v>3</v>
      </c>
      <c r="F48" s="1">
        <v>4</v>
      </c>
      <c r="G48" s="1">
        <v>4</v>
      </c>
      <c r="H48" s="1">
        <v>5</v>
      </c>
      <c r="I48" s="1">
        <v>4</v>
      </c>
      <c r="J48" s="1">
        <v>4</v>
      </c>
      <c r="K48" s="1">
        <v>4</v>
      </c>
      <c r="L48" s="1">
        <v>4</v>
      </c>
      <c r="M48" s="1">
        <v>5</v>
      </c>
      <c r="N48" s="1">
        <v>4</v>
      </c>
      <c r="O48" s="1">
        <v>5</v>
      </c>
      <c r="P48" s="1">
        <v>4</v>
      </c>
      <c r="Q48" s="3">
        <f t="shared" si="0"/>
        <v>54</v>
      </c>
    </row>
    <row r="49" spans="1:17" s="3" customFormat="1" x14ac:dyDescent="0.35">
      <c r="A49" s="28" t="s">
        <v>47</v>
      </c>
      <c r="B49" s="18">
        <v>6</v>
      </c>
      <c r="C49" s="1" t="s">
        <v>17</v>
      </c>
      <c r="D49" s="1">
        <v>4</v>
      </c>
      <c r="E49" s="1">
        <v>4</v>
      </c>
      <c r="F49" s="1">
        <v>3</v>
      </c>
      <c r="G49" s="1">
        <v>4</v>
      </c>
      <c r="H49" s="1">
        <v>5</v>
      </c>
      <c r="I49" s="1">
        <v>3</v>
      </c>
      <c r="J49" s="1">
        <v>5</v>
      </c>
      <c r="K49" s="1">
        <v>5</v>
      </c>
      <c r="L49" s="1">
        <v>5</v>
      </c>
      <c r="M49" s="1">
        <v>4</v>
      </c>
      <c r="N49" s="1">
        <v>4</v>
      </c>
      <c r="O49" s="1">
        <v>5</v>
      </c>
      <c r="P49" s="1">
        <v>5</v>
      </c>
      <c r="Q49" s="3">
        <f t="shared" si="0"/>
        <v>56</v>
      </c>
    </row>
    <row r="50" spans="1:17" s="3" customFormat="1" x14ac:dyDescent="0.35">
      <c r="A50" s="28" t="s">
        <v>47</v>
      </c>
      <c r="B50" s="18">
        <v>6</v>
      </c>
      <c r="C50" s="1" t="s">
        <v>19</v>
      </c>
      <c r="D50" s="1">
        <v>4</v>
      </c>
      <c r="E50" s="1">
        <v>3</v>
      </c>
      <c r="F50" s="1">
        <v>4</v>
      </c>
      <c r="G50" s="1">
        <v>4</v>
      </c>
      <c r="H50" s="1">
        <v>4</v>
      </c>
      <c r="I50" s="1">
        <v>4</v>
      </c>
      <c r="J50" s="1">
        <v>3</v>
      </c>
      <c r="K50" s="1">
        <v>2</v>
      </c>
      <c r="L50" s="1">
        <v>3</v>
      </c>
      <c r="M50" s="1">
        <v>3</v>
      </c>
      <c r="N50" s="1">
        <v>4</v>
      </c>
      <c r="O50" s="1">
        <v>4</v>
      </c>
      <c r="P50" s="1">
        <v>4</v>
      </c>
      <c r="Q50" s="3">
        <f t="shared" si="0"/>
        <v>46</v>
      </c>
    </row>
    <row r="51" spans="1:17" s="3" customFormat="1" x14ac:dyDescent="0.35">
      <c r="A51" s="28" t="s">
        <v>47</v>
      </c>
      <c r="B51" s="18">
        <v>8</v>
      </c>
      <c r="C51" s="1" t="s">
        <v>16</v>
      </c>
      <c r="D51" s="1">
        <v>3</v>
      </c>
      <c r="E51" s="1">
        <v>4</v>
      </c>
      <c r="F51" s="1">
        <v>4</v>
      </c>
      <c r="G51" s="1">
        <v>4</v>
      </c>
      <c r="H51" s="1">
        <v>3</v>
      </c>
      <c r="I51" s="1">
        <v>4</v>
      </c>
      <c r="J51" s="1">
        <v>4</v>
      </c>
      <c r="K51" s="1">
        <v>4</v>
      </c>
      <c r="L51" s="1">
        <v>4</v>
      </c>
      <c r="M51" s="1">
        <v>4</v>
      </c>
      <c r="N51" s="1">
        <v>4</v>
      </c>
      <c r="O51" s="1">
        <v>4</v>
      </c>
      <c r="P51" s="1">
        <v>4</v>
      </c>
      <c r="Q51" s="3">
        <f t="shared" si="0"/>
        <v>50</v>
      </c>
    </row>
    <row r="52" spans="1:17" s="3" customFormat="1" x14ac:dyDescent="0.35">
      <c r="A52" s="28" t="s">
        <v>53</v>
      </c>
      <c r="B52" s="18">
        <v>8</v>
      </c>
      <c r="C52" s="1" t="s">
        <v>15</v>
      </c>
      <c r="D52" s="1">
        <v>4</v>
      </c>
      <c r="E52" s="1">
        <v>5</v>
      </c>
      <c r="F52" s="1">
        <v>5</v>
      </c>
      <c r="G52" s="1">
        <v>5</v>
      </c>
      <c r="H52" s="1">
        <v>5</v>
      </c>
      <c r="I52" s="1">
        <v>5</v>
      </c>
      <c r="J52" s="1">
        <v>4</v>
      </c>
      <c r="K52" s="1">
        <v>5</v>
      </c>
      <c r="L52" s="1">
        <v>5</v>
      </c>
      <c r="M52" s="1">
        <v>4</v>
      </c>
      <c r="N52" s="1">
        <v>5</v>
      </c>
      <c r="O52" s="1">
        <v>5</v>
      </c>
      <c r="P52" s="1">
        <v>5</v>
      </c>
      <c r="Q52" s="3">
        <f t="shared" si="0"/>
        <v>62</v>
      </c>
    </row>
    <row r="53" spans="1:17" s="3" customFormat="1" x14ac:dyDescent="0.35">
      <c r="A53" s="28" t="s">
        <v>49</v>
      </c>
      <c r="B53" s="18">
        <v>8</v>
      </c>
      <c r="C53" s="1" t="s">
        <v>15</v>
      </c>
      <c r="D53" s="1">
        <v>5</v>
      </c>
      <c r="E53" s="1">
        <v>4</v>
      </c>
      <c r="F53" s="1">
        <v>5</v>
      </c>
      <c r="G53" s="1">
        <v>5</v>
      </c>
      <c r="H53" s="1">
        <v>5</v>
      </c>
      <c r="I53" s="1">
        <v>4</v>
      </c>
      <c r="J53" s="1">
        <v>5</v>
      </c>
      <c r="K53" s="1">
        <v>4</v>
      </c>
      <c r="L53" s="1">
        <v>5</v>
      </c>
      <c r="M53" s="1">
        <v>5</v>
      </c>
      <c r="N53" s="1">
        <v>5</v>
      </c>
      <c r="O53" s="1">
        <v>5</v>
      </c>
      <c r="P53" s="1">
        <v>5</v>
      </c>
      <c r="Q53" s="3">
        <f t="shared" si="0"/>
        <v>62</v>
      </c>
    </row>
    <row r="54" spans="1:17" s="3" customFormat="1" x14ac:dyDescent="0.35">
      <c r="A54" s="28" t="s">
        <v>53</v>
      </c>
      <c r="B54" s="18">
        <v>8</v>
      </c>
      <c r="C54" s="1" t="s">
        <v>19</v>
      </c>
      <c r="D54" s="1">
        <v>4</v>
      </c>
      <c r="E54" s="1">
        <v>4</v>
      </c>
      <c r="F54" s="1">
        <v>5</v>
      </c>
      <c r="G54" s="1">
        <v>5</v>
      </c>
      <c r="H54" s="1">
        <v>5</v>
      </c>
      <c r="I54" s="1">
        <v>3</v>
      </c>
      <c r="J54" s="1">
        <v>4</v>
      </c>
      <c r="K54" s="1">
        <v>3</v>
      </c>
      <c r="L54" s="1">
        <v>4</v>
      </c>
      <c r="M54" s="1">
        <v>4</v>
      </c>
      <c r="N54" s="1">
        <v>4</v>
      </c>
      <c r="O54" s="1">
        <v>4</v>
      </c>
      <c r="P54" s="1">
        <v>4</v>
      </c>
      <c r="Q54" s="3">
        <f t="shared" si="0"/>
        <v>53</v>
      </c>
    </row>
    <row r="55" spans="1:17" s="3" customFormat="1" x14ac:dyDescent="0.35">
      <c r="A55" s="28" t="s">
        <v>46</v>
      </c>
      <c r="B55" s="18">
        <v>8</v>
      </c>
      <c r="C55" s="1" t="s">
        <v>16</v>
      </c>
      <c r="D55" s="1">
        <v>4</v>
      </c>
      <c r="E55" s="1">
        <v>4</v>
      </c>
      <c r="F55" s="1">
        <v>5</v>
      </c>
      <c r="G55" s="1">
        <v>3</v>
      </c>
      <c r="H55" s="1">
        <v>5</v>
      </c>
      <c r="I55" s="1">
        <v>4</v>
      </c>
      <c r="J55" s="1">
        <v>4</v>
      </c>
      <c r="K55" s="1">
        <v>3</v>
      </c>
      <c r="L55" s="1">
        <v>5</v>
      </c>
      <c r="M55" s="1">
        <v>5</v>
      </c>
      <c r="N55" s="1">
        <v>5</v>
      </c>
      <c r="O55" s="1">
        <v>4</v>
      </c>
      <c r="P55" s="1">
        <v>4</v>
      </c>
      <c r="Q55" s="3">
        <f t="shared" si="0"/>
        <v>55</v>
      </c>
    </row>
    <row r="56" spans="1:17" s="3" customFormat="1" x14ac:dyDescent="0.35">
      <c r="A56" s="29" t="s">
        <v>54</v>
      </c>
      <c r="B56" s="18">
        <v>8</v>
      </c>
      <c r="C56" s="1" t="s">
        <v>17</v>
      </c>
      <c r="D56" s="1">
        <v>4</v>
      </c>
      <c r="E56" s="1">
        <v>4</v>
      </c>
      <c r="F56" s="1">
        <v>4</v>
      </c>
      <c r="G56" s="1">
        <v>5</v>
      </c>
      <c r="H56" s="1">
        <v>5</v>
      </c>
      <c r="I56" s="1">
        <v>5</v>
      </c>
      <c r="J56" s="1">
        <v>5</v>
      </c>
      <c r="K56" s="1">
        <v>3</v>
      </c>
      <c r="L56" s="1">
        <v>5</v>
      </c>
      <c r="M56" s="1">
        <v>4</v>
      </c>
      <c r="N56" s="1">
        <v>3</v>
      </c>
      <c r="O56" s="1">
        <v>4</v>
      </c>
      <c r="P56" s="1">
        <v>5</v>
      </c>
      <c r="Q56" s="3">
        <f t="shared" si="0"/>
        <v>56</v>
      </c>
    </row>
    <row r="57" spans="1:17" s="3" customFormat="1" x14ac:dyDescent="0.35">
      <c r="A57" s="29" t="s">
        <v>55</v>
      </c>
      <c r="B57" s="18">
        <v>8</v>
      </c>
      <c r="C57" s="1" t="s">
        <v>18</v>
      </c>
      <c r="D57" s="1">
        <v>1</v>
      </c>
      <c r="E57" s="1">
        <v>4</v>
      </c>
      <c r="F57" s="1">
        <v>5</v>
      </c>
      <c r="G57" s="1">
        <v>4</v>
      </c>
      <c r="H57" s="1">
        <v>1</v>
      </c>
      <c r="I57" s="1">
        <v>4</v>
      </c>
      <c r="J57" s="1">
        <v>5</v>
      </c>
      <c r="K57" s="1">
        <v>5</v>
      </c>
      <c r="L57" s="1">
        <v>5</v>
      </c>
      <c r="M57" s="1">
        <v>4</v>
      </c>
      <c r="N57" s="1">
        <v>5</v>
      </c>
      <c r="O57" s="1">
        <v>4</v>
      </c>
      <c r="P57" s="1">
        <v>5</v>
      </c>
      <c r="Q57" s="3">
        <f t="shared" si="0"/>
        <v>52</v>
      </c>
    </row>
    <row r="58" spans="1:17" s="3" customFormat="1" x14ac:dyDescent="0.35">
      <c r="A58" s="28" t="s">
        <v>43</v>
      </c>
      <c r="B58" s="18">
        <v>8</v>
      </c>
      <c r="C58" s="1" t="s">
        <v>15</v>
      </c>
      <c r="D58" s="1">
        <v>3</v>
      </c>
      <c r="E58" s="1">
        <v>3</v>
      </c>
      <c r="F58" s="1">
        <v>3</v>
      </c>
      <c r="G58" s="1">
        <v>4</v>
      </c>
      <c r="H58" s="1">
        <v>2</v>
      </c>
      <c r="I58" s="1">
        <v>3</v>
      </c>
      <c r="J58" s="1">
        <v>3</v>
      </c>
      <c r="K58" s="1">
        <v>2</v>
      </c>
      <c r="L58" s="1">
        <v>4</v>
      </c>
      <c r="M58" s="1">
        <v>4</v>
      </c>
      <c r="N58" s="1">
        <v>4</v>
      </c>
      <c r="O58" s="1">
        <v>3</v>
      </c>
      <c r="P58" s="1">
        <v>4</v>
      </c>
      <c r="Q58" s="3">
        <f t="shared" si="0"/>
        <v>42</v>
      </c>
    </row>
    <row r="59" spans="1:17" s="3" customFormat="1" x14ac:dyDescent="0.35">
      <c r="A59" s="28" t="s">
        <v>43</v>
      </c>
      <c r="B59" s="18">
        <v>8</v>
      </c>
      <c r="C59" s="1" t="s">
        <v>17</v>
      </c>
      <c r="D59" s="1">
        <v>4</v>
      </c>
      <c r="E59" s="1">
        <v>4</v>
      </c>
      <c r="F59" s="1">
        <v>5</v>
      </c>
      <c r="G59" s="1">
        <v>4</v>
      </c>
      <c r="H59" s="1">
        <v>3</v>
      </c>
      <c r="I59" s="1">
        <v>3</v>
      </c>
      <c r="J59" s="1">
        <v>4</v>
      </c>
      <c r="K59" s="1">
        <v>4</v>
      </c>
      <c r="L59" s="1">
        <v>3</v>
      </c>
      <c r="M59" s="1">
        <v>3</v>
      </c>
      <c r="N59" s="1">
        <v>4</v>
      </c>
      <c r="O59" s="1">
        <v>4</v>
      </c>
      <c r="P59" s="1">
        <v>4</v>
      </c>
      <c r="Q59" s="3">
        <f t="shared" si="0"/>
        <v>49</v>
      </c>
    </row>
    <row r="60" spans="1:17" s="3" customFormat="1" x14ac:dyDescent="0.35">
      <c r="A60" s="28" t="s">
        <v>43</v>
      </c>
      <c r="B60" s="25">
        <v>6</v>
      </c>
      <c r="C60" s="1" t="s">
        <v>15</v>
      </c>
      <c r="D60" s="5">
        <v>4</v>
      </c>
      <c r="E60" s="5">
        <v>3</v>
      </c>
      <c r="F60" s="5">
        <v>4</v>
      </c>
      <c r="G60" s="5">
        <v>2</v>
      </c>
      <c r="H60" s="5">
        <v>4</v>
      </c>
      <c r="I60" s="5">
        <v>3</v>
      </c>
      <c r="J60" s="5">
        <v>4</v>
      </c>
      <c r="K60" s="5">
        <v>3</v>
      </c>
      <c r="L60" s="5">
        <v>4</v>
      </c>
      <c r="M60" s="5">
        <v>4</v>
      </c>
      <c r="N60" s="5">
        <v>4</v>
      </c>
      <c r="O60" s="5">
        <v>3</v>
      </c>
      <c r="P60" s="5">
        <v>4</v>
      </c>
      <c r="Q60" s="3">
        <f t="shared" si="0"/>
        <v>46</v>
      </c>
    </row>
    <row r="61" spans="1:17" s="3" customFormat="1" x14ac:dyDescent="0.35">
      <c r="A61" s="28" t="s">
        <v>46</v>
      </c>
      <c r="B61" s="25">
        <v>6</v>
      </c>
      <c r="C61" s="1" t="s">
        <v>16</v>
      </c>
      <c r="D61" s="5">
        <v>5</v>
      </c>
      <c r="E61" s="5">
        <v>5</v>
      </c>
      <c r="F61" s="5">
        <v>4</v>
      </c>
      <c r="G61" s="5">
        <v>5</v>
      </c>
      <c r="H61" s="5">
        <v>5</v>
      </c>
      <c r="I61" s="5">
        <v>5</v>
      </c>
      <c r="J61" s="5">
        <v>5</v>
      </c>
      <c r="K61" s="5">
        <v>5</v>
      </c>
      <c r="L61" s="5">
        <v>5</v>
      </c>
      <c r="M61" s="5">
        <v>5</v>
      </c>
      <c r="N61" s="5">
        <v>5</v>
      </c>
      <c r="O61" s="5">
        <v>5</v>
      </c>
      <c r="P61" s="5">
        <v>5</v>
      </c>
      <c r="Q61" s="3">
        <f t="shared" si="0"/>
        <v>64</v>
      </c>
    </row>
    <row r="62" spans="1:17" s="3" customFormat="1" x14ac:dyDescent="0.35">
      <c r="A62" s="28" t="s">
        <v>47</v>
      </c>
      <c r="B62" s="25">
        <v>6</v>
      </c>
      <c r="C62" s="1" t="s">
        <v>16</v>
      </c>
      <c r="D62" s="5">
        <v>3</v>
      </c>
      <c r="E62" s="5">
        <v>1</v>
      </c>
      <c r="F62" s="5">
        <v>3</v>
      </c>
      <c r="G62" s="5">
        <v>1</v>
      </c>
      <c r="H62" s="5">
        <v>3</v>
      </c>
      <c r="I62" s="5">
        <v>2</v>
      </c>
      <c r="J62" s="5">
        <v>3</v>
      </c>
      <c r="K62" s="5">
        <v>2</v>
      </c>
      <c r="L62" s="5">
        <v>4</v>
      </c>
      <c r="M62" s="5">
        <v>4</v>
      </c>
      <c r="N62" s="5">
        <v>2</v>
      </c>
      <c r="O62" s="5">
        <v>2</v>
      </c>
      <c r="P62" s="5">
        <v>2</v>
      </c>
      <c r="Q62" s="3">
        <f t="shared" si="0"/>
        <v>32</v>
      </c>
    </row>
    <row r="63" spans="1:17" s="3" customFormat="1" x14ac:dyDescent="0.35">
      <c r="A63" s="28" t="s">
        <v>50</v>
      </c>
      <c r="B63" s="25">
        <v>6</v>
      </c>
      <c r="C63" s="1" t="s">
        <v>15</v>
      </c>
      <c r="D63" s="5">
        <v>5</v>
      </c>
      <c r="E63" s="5">
        <v>5</v>
      </c>
      <c r="F63" s="5">
        <v>4</v>
      </c>
      <c r="G63" s="5">
        <v>4</v>
      </c>
      <c r="H63" s="5">
        <v>5</v>
      </c>
      <c r="I63" s="5">
        <v>3</v>
      </c>
      <c r="J63" s="5">
        <v>4</v>
      </c>
      <c r="K63" s="5">
        <v>4</v>
      </c>
      <c r="L63" s="5">
        <v>4</v>
      </c>
      <c r="M63" s="5">
        <v>4</v>
      </c>
      <c r="N63" s="5">
        <v>4</v>
      </c>
      <c r="O63" s="5">
        <v>3</v>
      </c>
      <c r="P63" s="5">
        <v>5</v>
      </c>
      <c r="Q63" s="3">
        <f t="shared" ref="Q63:Q101" si="1">SUM(D63:P63)</f>
        <v>54</v>
      </c>
    </row>
    <row r="64" spans="1:17" s="3" customFormat="1" x14ac:dyDescent="0.35">
      <c r="A64" s="28" t="s">
        <v>53</v>
      </c>
      <c r="B64" s="25">
        <v>6</v>
      </c>
      <c r="C64" s="1" t="s">
        <v>16</v>
      </c>
      <c r="D64" s="5">
        <v>4</v>
      </c>
      <c r="E64" s="5">
        <v>3</v>
      </c>
      <c r="F64" s="5">
        <v>5</v>
      </c>
      <c r="G64" s="5">
        <v>4</v>
      </c>
      <c r="H64" s="5">
        <v>4</v>
      </c>
      <c r="I64" s="5">
        <v>3</v>
      </c>
      <c r="J64" s="5">
        <v>3</v>
      </c>
      <c r="K64" s="5">
        <v>5</v>
      </c>
      <c r="L64" s="5">
        <v>4</v>
      </c>
      <c r="M64" s="5">
        <v>4</v>
      </c>
      <c r="N64" s="5">
        <v>5</v>
      </c>
      <c r="O64" s="5">
        <v>4</v>
      </c>
      <c r="P64" s="5">
        <v>5</v>
      </c>
      <c r="Q64" s="3">
        <f t="shared" si="1"/>
        <v>53</v>
      </c>
    </row>
    <row r="65" spans="1:17" s="3" customFormat="1" x14ac:dyDescent="0.35">
      <c r="A65" s="28" t="s">
        <v>43</v>
      </c>
      <c r="B65" s="18">
        <v>4</v>
      </c>
      <c r="C65" s="1" t="s">
        <v>16</v>
      </c>
      <c r="D65" s="1">
        <v>4</v>
      </c>
      <c r="E65" s="1">
        <v>1</v>
      </c>
      <c r="F65" s="1">
        <v>4</v>
      </c>
      <c r="G65" s="1">
        <v>4</v>
      </c>
      <c r="H65" s="1">
        <v>4</v>
      </c>
      <c r="I65" s="1">
        <v>2</v>
      </c>
      <c r="J65" s="1">
        <v>4</v>
      </c>
      <c r="K65" s="1">
        <v>1</v>
      </c>
      <c r="L65" s="1">
        <v>5</v>
      </c>
      <c r="M65" s="1">
        <v>5</v>
      </c>
      <c r="N65" s="1">
        <v>4</v>
      </c>
      <c r="O65" s="1">
        <v>3</v>
      </c>
      <c r="P65" s="1">
        <v>4</v>
      </c>
      <c r="Q65" s="3">
        <f t="shared" si="1"/>
        <v>45</v>
      </c>
    </row>
    <row r="66" spans="1:17" s="3" customFormat="1" x14ac:dyDescent="0.35">
      <c r="A66" s="28" t="s">
        <v>45</v>
      </c>
      <c r="B66" s="18">
        <v>8</v>
      </c>
      <c r="C66" s="1" t="s">
        <v>19</v>
      </c>
      <c r="D66" s="1">
        <v>3</v>
      </c>
      <c r="E66" s="1">
        <v>3</v>
      </c>
      <c r="F66" s="1">
        <v>4</v>
      </c>
      <c r="G66" s="1">
        <v>4</v>
      </c>
      <c r="H66" s="1">
        <v>4</v>
      </c>
      <c r="I66" s="1">
        <v>4</v>
      </c>
      <c r="J66" s="1">
        <v>2</v>
      </c>
      <c r="K66" s="1">
        <v>2</v>
      </c>
      <c r="L66" s="1">
        <v>3</v>
      </c>
      <c r="M66" s="1">
        <v>3</v>
      </c>
      <c r="N66" s="1">
        <v>2</v>
      </c>
      <c r="O66" s="1">
        <v>4</v>
      </c>
      <c r="P66" s="1">
        <v>4</v>
      </c>
      <c r="Q66" s="3">
        <f t="shared" si="1"/>
        <v>42</v>
      </c>
    </row>
    <row r="67" spans="1:17" s="3" customFormat="1" x14ac:dyDescent="0.35">
      <c r="A67" s="28" t="s">
        <v>43</v>
      </c>
      <c r="B67" s="18">
        <v>8</v>
      </c>
      <c r="C67" s="1" t="s">
        <v>19</v>
      </c>
      <c r="D67" s="1">
        <v>3</v>
      </c>
      <c r="E67" s="1">
        <v>3</v>
      </c>
      <c r="F67" s="1">
        <v>3</v>
      </c>
      <c r="G67" s="1">
        <v>4</v>
      </c>
      <c r="H67" s="1">
        <v>3</v>
      </c>
      <c r="I67" s="1">
        <v>2</v>
      </c>
      <c r="J67" s="1">
        <v>3</v>
      </c>
      <c r="K67" s="1">
        <v>2</v>
      </c>
      <c r="L67" s="1">
        <v>3</v>
      </c>
      <c r="M67" s="1">
        <v>2</v>
      </c>
      <c r="N67" s="1">
        <v>3</v>
      </c>
      <c r="O67" s="1">
        <v>3</v>
      </c>
      <c r="P67" s="1">
        <v>3</v>
      </c>
      <c r="Q67" s="3">
        <f t="shared" si="1"/>
        <v>37</v>
      </c>
    </row>
    <row r="68" spans="1:17" s="3" customFormat="1" x14ac:dyDescent="0.35">
      <c r="A68" s="28" t="s">
        <v>56</v>
      </c>
      <c r="B68" s="18">
        <v>8</v>
      </c>
      <c r="C68" s="1" t="s">
        <v>17</v>
      </c>
      <c r="D68" s="1">
        <v>4</v>
      </c>
      <c r="E68" s="1">
        <v>5</v>
      </c>
      <c r="F68" s="1">
        <v>5</v>
      </c>
      <c r="G68" s="1">
        <v>5</v>
      </c>
      <c r="H68" s="1">
        <v>4</v>
      </c>
      <c r="I68" s="1">
        <v>4</v>
      </c>
      <c r="J68" s="1">
        <v>5</v>
      </c>
      <c r="K68" s="1">
        <v>5</v>
      </c>
      <c r="L68" s="1">
        <v>5</v>
      </c>
      <c r="M68" s="1">
        <v>5</v>
      </c>
      <c r="N68" s="1">
        <v>4</v>
      </c>
      <c r="O68" s="1">
        <v>4</v>
      </c>
      <c r="P68" s="1">
        <v>4</v>
      </c>
      <c r="Q68" s="3">
        <f t="shared" si="1"/>
        <v>59</v>
      </c>
    </row>
    <row r="69" spans="1:17" s="3" customFormat="1" x14ac:dyDescent="0.35">
      <c r="A69" s="28" t="s">
        <v>56</v>
      </c>
      <c r="B69" s="18">
        <v>8</v>
      </c>
      <c r="C69" s="1" t="s">
        <v>16</v>
      </c>
      <c r="D69" s="1">
        <v>3</v>
      </c>
      <c r="E69" s="1">
        <v>5</v>
      </c>
      <c r="F69" s="1">
        <v>5</v>
      </c>
      <c r="G69" s="1">
        <v>4</v>
      </c>
      <c r="H69" s="1">
        <v>5</v>
      </c>
      <c r="I69" s="1">
        <v>5</v>
      </c>
      <c r="J69" s="1">
        <v>5</v>
      </c>
      <c r="K69" s="1">
        <v>4</v>
      </c>
      <c r="L69" s="1">
        <v>5</v>
      </c>
      <c r="M69" s="1">
        <v>5</v>
      </c>
      <c r="N69" s="1">
        <v>5</v>
      </c>
      <c r="O69" s="1">
        <v>5</v>
      </c>
      <c r="P69" s="1">
        <v>5</v>
      </c>
      <c r="Q69" s="3">
        <f t="shared" si="1"/>
        <v>61</v>
      </c>
    </row>
    <row r="70" spans="1:17" s="3" customFormat="1" x14ac:dyDescent="0.35">
      <c r="A70" s="28" t="s">
        <v>43</v>
      </c>
      <c r="B70" s="18">
        <v>8</v>
      </c>
      <c r="C70" s="1" t="s">
        <v>17</v>
      </c>
      <c r="D70" s="1">
        <v>4</v>
      </c>
      <c r="E70" s="1">
        <v>4</v>
      </c>
      <c r="F70" s="1">
        <v>4</v>
      </c>
      <c r="G70" s="1">
        <v>4</v>
      </c>
      <c r="H70" s="1">
        <v>4</v>
      </c>
      <c r="I70" s="1">
        <v>2</v>
      </c>
      <c r="J70" s="1">
        <v>1</v>
      </c>
      <c r="K70" s="1">
        <v>4</v>
      </c>
      <c r="L70" s="1">
        <v>4</v>
      </c>
      <c r="M70" s="1">
        <v>2</v>
      </c>
      <c r="N70" s="1">
        <v>2</v>
      </c>
      <c r="O70" s="1">
        <v>4</v>
      </c>
      <c r="P70" s="1">
        <v>4</v>
      </c>
      <c r="Q70" s="3">
        <f t="shared" si="1"/>
        <v>43</v>
      </c>
    </row>
    <row r="71" spans="1:17" s="3" customFormat="1" x14ac:dyDescent="0.35">
      <c r="A71" s="28" t="s">
        <v>43</v>
      </c>
      <c r="B71" s="18">
        <v>8</v>
      </c>
      <c r="C71" s="1" t="s">
        <v>17</v>
      </c>
      <c r="D71" s="1">
        <v>4</v>
      </c>
      <c r="E71" s="1">
        <v>4</v>
      </c>
      <c r="F71" s="1">
        <v>4</v>
      </c>
      <c r="G71" s="1">
        <v>4</v>
      </c>
      <c r="H71" s="1">
        <v>2</v>
      </c>
      <c r="I71" s="1">
        <v>2</v>
      </c>
      <c r="J71" s="1">
        <v>2</v>
      </c>
      <c r="K71" s="1">
        <v>2</v>
      </c>
      <c r="L71" s="1">
        <v>4</v>
      </c>
      <c r="M71" s="1">
        <v>2</v>
      </c>
      <c r="N71" s="1">
        <v>2</v>
      </c>
      <c r="O71" s="1">
        <v>1</v>
      </c>
      <c r="P71" s="1">
        <v>4</v>
      </c>
      <c r="Q71" s="3">
        <f t="shared" si="1"/>
        <v>37</v>
      </c>
    </row>
    <row r="72" spans="1:17" s="3" customFormat="1" x14ac:dyDescent="0.35">
      <c r="A72" s="28" t="s">
        <v>43</v>
      </c>
      <c r="B72" s="18">
        <v>8</v>
      </c>
      <c r="C72" s="1" t="s">
        <v>16</v>
      </c>
      <c r="D72" s="1">
        <v>3</v>
      </c>
      <c r="E72" s="1">
        <v>3</v>
      </c>
      <c r="F72" s="1">
        <v>5</v>
      </c>
      <c r="G72" s="1">
        <v>3</v>
      </c>
      <c r="H72" s="1">
        <v>3</v>
      </c>
      <c r="I72" s="1">
        <v>2</v>
      </c>
      <c r="J72" s="1">
        <v>4</v>
      </c>
      <c r="K72" s="1">
        <v>3</v>
      </c>
      <c r="L72" s="1">
        <v>4</v>
      </c>
      <c r="M72" s="1">
        <v>4</v>
      </c>
      <c r="N72" s="1">
        <v>3</v>
      </c>
      <c r="O72" s="1">
        <v>3</v>
      </c>
      <c r="P72" s="1">
        <v>4</v>
      </c>
      <c r="Q72" s="3">
        <f t="shared" si="1"/>
        <v>44</v>
      </c>
    </row>
    <row r="73" spans="1:17" s="3" customFormat="1" x14ac:dyDescent="0.35">
      <c r="A73" s="28" t="s">
        <v>57</v>
      </c>
      <c r="B73" s="18">
        <v>8</v>
      </c>
      <c r="C73" s="1" t="s">
        <v>17</v>
      </c>
      <c r="D73" s="1">
        <v>4</v>
      </c>
      <c r="E73" s="1">
        <v>3</v>
      </c>
      <c r="F73" s="1">
        <v>4</v>
      </c>
      <c r="G73" s="1">
        <v>3</v>
      </c>
      <c r="H73" s="1">
        <v>4</v>
      </c>
      <c r="I73" s="1">
        <v>4</v>
      </c>
      <c r="J73" s="1">
        <v>4</v>
      </c>
      <c r="K73" s="1">
        <v>2</v>
      </c>
      <c r="L73" s="1">
        <v>3</v>
      </c>
      <c r="M73" s="1">
        <v>3</v>
      </c>
      <c r="N73" s="1">
        <v>3</v>
      </c>
      <c r="O73" s="1">
        <v>5</v>
      </c>
      <c r="P73" s="1">
        <v>5</v>
      </c>
      <c r="Q73" s="3">
        <f t="shared" si="1"/>
        <v>47</v>
      </c>
    </row>
    <row r="74" spans="1:17" s="3" customFormat="1" x14ac:dyDescent="0.35">
      <c r="A74" s="28" t="s">
        <v>43</v>
      </c>
      <c r="B74" s="18">
        <v>8</v>
      </c>
      <c r="C74" s="1" t="s">
        <v>16</v>
      </c>
      <c r="D74" s="1">
        <v>3</v>
      </c>
      <c r="E74" s="1">
        <v>4</v>
      </c>
      <c r="F74" s="1">
        <v>4</v>
      </c>
      <c r="G74" s="1">
        <v>4</v>
      </c>
      <c r="H74" s="1">
        <v>4</v>
      </c>
      <c r="I74" s="1">
        <v>4</v>
      </c>
      <c r="J74" s="1">
        <v>3</v>
      </c>
      <c r="K74" s="1">
        <v>3</v>
      </c>
      <c r="L74" s="1">
        <v>3</v>
      </c>
      <c r="M74" s="1">
        <v>2</v>
      </c>
      <c r="N74" s="1">
        <v>2</v>
      </c>
      <c r="O74" s="1">
        <v>5</v>
      </c>
      <c r="P74" s="1">
        <v>5</v>
      </c>
      <c r="Q74" s="3">
        <f t="shared" si="1"/>
        <v>46</v>
      </c>
    </row>
    <row r="75" spans="1:17" s="3" customFormat="1" x14ac:dyDescent="0.35">
      <c r="A75" s="28" t="s">
        <v>43</v>
      </c>
      <c r="B75" s="18">
        <v>8</v>
      </c>
      <c r="C75" s="1" t="s">
        <v>16</v>
      </c>
      <c r="D75" s="1">
        <v>4</v>
      </c>
      <c r="E75" s="1">
        <v>4</v>
      </c>
      <c r="F75" s="1">
        <v>4</v>
      </c>
      <c r="G75" s="1">
        <v>3</v>
      </c>
      <c r="H75" s="1">
        <v>4</v>
      </c>
      <c r="I75" s="1">
        <v>4</v>
      </c>
      <c r="J75" s="1">
        <v>5</v>
      </c>
      <c r="K75" s="1">
        <v>4</v>
      </c>
      <c r="L75" s="1">
        <v>4</v>
      </c>
      <c r="M75" s="1">
        <v>3</v>
      </c>
      <c r="N75" s="1">
        <v>3</v>
      </c>
      <c r="O75" s="1">
        <v>4</v>
      </c>
      <c r="P75" s="1">
        <v>4</v>
      </c>
      <c r="Q75" s="3">
        <f t="shared" si="1"/>
        <v>50</v>
      </c>
    </row>
    <row r="76" spans="1:17" s="3" customFormat="1" x14ac:dyDescent="0.35">
      <c r="A76" s="28" t="s">
        <v>43</v>
      </c>
      <c r="B76" s="18">
        <v>2</v>
      </c>
      <c r="C76" s="1" t="s">
        <v>17</v>
      </c>
      <c r="D76" s="1">
        <v>4</v>
      </c>
      <c r="E76" s="1">
        <v>4</v>
      </c>
      <c r="F76" s="1">
        <v>4</v>
      </c>
      <c r="G76" s="1">
        <v>4</v>
      </c>
      <c r="H76" s="1">
        <v>4</v>
      </c>
      <c r="I76" s="1">
        <v>4</v>
      </c>
      <c r="J76" s="1">
        <v>4</v>
      </c>
      <c r="K76" s="1">
        <v>3</v>
      </c>
      <c r="L76" s="1">
        <v>4</v>
      </c>
      <c r="M76" s="1">
        <v>4</v>
      </c>
      <c r="N76" s="1">
        <v>4</v>
      </c>
      <c r="O76" s="1">
        <v>4</v>
      </c>
      <c r="P76" s="1">
        <v>4</v>
      </c>
      <c r="Q76" s="3">
        <f t="shared" si="1"/>
        <v>51</v>
      </c>
    </row>
    <row r="77" spans="1:17" s="3" customFormat="1" x14ac:dyDescent="0.35">
      <c r="A77" s="28" t="s">
        <v>43</v>
      </c>
      <c r="B77" s="18">
        <v>8</v>
      </c>
      <c r="C77" s="1" t="s">
        <v>17</v>
      </c>
      <c r="D77" s="1">
        <v>4</v>
      </c>
      <c r="E77" s="1">
        <v>3</v>
      </c>
      <c r="F77" s="1">
        <v>4</v>
      </c>
      <c r="G77" s="1">
        <v>4</v>
      </c>
      <c r="H77" s="1">
        <v>4</v>
      </c>
      <c r="I77" s="1">
        <v>5</v>
      </c>
      <c r="J77" s="1">
        <v>4</v>
      </c>
      <c r="K77" s="1">
        <v>3</v>
      </c>
      <c r="L77" s="1">
        <v>4</v>
      </c>
      <c r="M77" s="1">
        <v>4</v>
      </c>
      <c r="N77" s="1">
        <v>4</v>
      </c>
      <c r="O77" s="1">
        <v>4</v>
      </c>
      <c r="P77" s="1">
        <v>4</v>
      </c>
      <c r="Q77" s="3">
        <f t="shared" si="1"/>
        <v>51</v>
      </c>
    </row>
    <row r="78" spans="1:17" s="3" customFormat="1" x14ac:dyDescent="0.35">
      <c r="A78" s="28" t="s">
        <v>57</v>
      </c>
      <c r="B78" s="18">
        <v>8</v>
      </c>
      <c r="C78" s="1" t="s">
        <v>19</v>
      </c>
      <c r="D78" s="1">
        <v>4</v>
      </c>
      <c r="E78" s="1">
        <v>3</v>
      </c>
      <c r="F78" s="1">
        <v>4</v>
      </c>
      <c r="G78" s="1">
        <v>3</v>
      </c>
      <c r="H78" s="1">
        <v>4</v>
      </c>
      <c r="I78" s="1">
        <v>3</v>
      </c>
      <c r="J78" s="1">
        <v>4</v>
      </c>
      <c r="K78" s="1">
        <v>4</v>
      </c>
      <c r="L78" s="1">
        <v>3</v>
      </c>
      <c r="M78" s="1">
        <v>4</v>
      </c>
      <c r="N78" s="1">
        <v>4</v>
      </c>
      <c r="O78" s="1">
        <v>4</v>
      </c>
      <c r="P78" s="1">
        <v>3</v>
      </c>
      <c r="Q78" s="3">
        <f t="shared" si="1"/>
        <v>47</v>
      </c>
    </row>
    <row r="79" spans="1:17" s="3" customFormat="1" x14ac:dyDescent="0.35">
      <c r="A79" s="28" t="s">
        <v>43</v>
      </c>
      <c r="B79" s="18">
        <v>8</v>
      </c>
      <c r="C79" s="1" t="s">
        <v>17</v>
      </c>
      <c r="D79" s="1">
        <v>4</v>
      </c>
      <c r="E79" s="1">
        <v>5</v>
      </c>
      <c r="F79" s="1">
        <v>5</v>
      </c>
      <c r="G79" s="1">
        <v>4</v>
      </c>
      <c r="H79" s="1">
        <v>5</v>
      </c>
      <c r="I79" s="1">
        <v>5</v>
      </c>
      <c r="J79" s="1">
        <v>3</v>
      </c>
      <c r="K79" s="1">
        <v>5</v>
      </c>
      <c r="L79" s="1">
        <v>5</v>
      </c>
      <c r="M79" s="1">
        <v>5</v>
      </c>
      <c r="N79" s="1">
        <v>5</v>
      </c>
      <c r="O79" s="1">
        <v>5</v>
      </c>
      <c r="P79" s="1">
        <v>4</v>
      </c>
      <c r="Q79" s="3">
        <f t="shared" si="1"/>
        <v>60</v>
      </c>
    </row>
    <row r="80" spans="1:17" s="3" customFormat="1" x14ac:dyDescent="0.35">
      <c r="A80" s="28" t="s">
        <v>43</v>
      </c>
      <c r="B80" s="18">
        <v>8</v>
      </c>
      <c r="C80" s="1" t="s">
        <v>16</v>
      </c>
      <c r="D80" s="1">
        <v>5</v>
      </c>
      <c r="E80" s="1">
        <v>4</v>
      </c>
      <c r="F80" s="1">
        <v>4</v>
      </c>
      <c r="G80" s="1">
        <v>4</v>
      </c>
      <c r="H80" s="1">
        <v>5</v>
      </c>
      <c r="I80" s="1">
        <v>5</v>
      </c>
      <c r="J80" s="1">
        <v>5</v>
      </c>
      <c r="K80" s="1">
        <v>5</v>
      </c>
      <c r="L80" s="1">
        <v>5</v>
      </c>
      <c r="M80" s="1">
        <v>5</v>
      </c>
      <c r="N80" s="1">
        <v>5</v>
      </c>
      <c r="O80" s="1">
        <v>3</v>
      </c>
      <c r="P80" s="1">
        <v>5</v>
      </c>
      <c r="Q80" s="3">
        <f t="shared" si="1"/>
        <v>60</v>
      </c>
    </row>
    <row r="81" spans="1:17" s="3" customFormat="1" x14ac:dyDescent="0.35">
      <c r="A81" s="28" t="s">
        <v>56</v>
      </c>
      <c r="B81" s="18">
        <v>8</v>
      </c>
      <c r="C81" s="1" t="s">
        <v>15</v>
      </c>
      <c r="D81" s="1">
        <v>5</v>
      </c>
      <c r="E81" s="1">
        <v>5</v>
      </c>
      <c r="F81" s="1">
        <v>5</v>
      </c>
      <c r="G81" s="1">
        <v>5</v>
      </c>
      <c r="H81" s="1">
        <v>5</v>
      </c>
      <c r="I81" s="1">
        <v>5</v>
      </c>
      <c r="J81" s="1">
        <v>5</v>
      </c>
      <c r="K81" s="1">
        <v>3</v>
      </c>
      <c r="L81" s="1">
        <v>5</v>
      </c>
      <c r="M81" s="1">
        <v>5</v>
      </c>
      <c r="N81" s="1">
        <v>4</v>
      </c>
      <c r="O81" s="1">
        <v>5</v>
      </c>
      <c r="P81" s="1">
        <v>5</v>
      </c>
      <c r="Q81" s="3">
        <f t="shared" si="1"/>
        <v>62</v>
      </c>
    </row>
    <row r="82" spans="1:17" s="3" customFormat="1" x14ac:dyDescent="0.35">
      <c r="A82" s="28" t="s">
        <v>43</v>
      </c>
      <c r="B82" s="18">
        <v>8</v>
      </c>
      <c r="C82" s="1" t="s">
        <v>18</v>
      </c>
      <c r="D82" s="1">
        <v>4</v>
      </c>
      <c r="E82" s="1">
        <v>4</v>
      </c>
      <c r="F82" s="1">
        <v>4</v>
      </c>
      <c r="G82" s="1">
        <v>4</v>
      </c>
      <c r="H82" s="1">
        <v>4</v>
      </c>
      <c r="I82" s="1">
        <v>4</v>
      </c>
      <c r="J82" s="1">
        <v>5</v>
      </c>
      <c r="K82" s="1">
        <v>5</v>
      </c>
      <c r="L82" s="1">
        <v>5</v>
      </c>
      <c r="M82" s="1">
        <v>5</v>
      </c>
      <c r="N82" s="1">
        <v>4</v>
      </c>
      <c r="O82" s="1">
        <v>4</v>
      </c>
      <c r="P82" s="1">
        <v>4</v>
      </c>
      <c r="Q82" s="3">
        <f t="shared" si="1"/>
        <v>56</v>
      </c>
    </row>
    <row r="83" spans="1:17" s="3" customFormat="1" x14ac:dyDescent="0.35">
      <c r="A83" s="28" t="s">
        <v>43</v>
      </c>
      <c r="B83" s="18">
        <v>8</v>
      </c>
      <c r="C83" s="1" t="s">
        <v>15</v>
      </c>
      <c r="D83" s="1">
        <v>5</v>
      </c>
      <c r="E83" s="1">
        <v>4</v>
      </c>
      <c r="F83" s="1">
        <v>5</v>
      </c>
      <c r="G83" s="1">
        <v>4</v>
      </c>
      <c r="H83" s="1">
        <v>5</v>
      </c>
      <c r="I83" s="1">
        <v>3</v>
      </c>
      <c r="J83" s="1">
        <v>5</v>
      </c>
      <c r="K83" s="1">
        <v>5</v>
      </c>
      <c r="L83" s="1">
        <v>5</v>
      </c>
      <c r="M83" s="1">
        <v>5</v>
      </c>
      <c r="N83" s="1">
        <v>5</v>
      </c>
      <c r="O83" s="1">
        <v>5</v>
      </c>
      <c r="P83" s="1">
        <v>5</v>
      </c>
      <c r="Q83" s="3">
        <f t="shared" si="1"/>
        <v>61</v>
      </c>
    </row>
    <row r="84" spans="1:17" s="3" customFormat="1" x14ac:dyDescent="0.35">
      <c r="A84" s="28" t="s">
        <v>43</v>
      </c>
      <c r="B84" s="18">
        <v>8</v>
      </c>
      <c r="C84" s="1" t="s">
        <v>16</v>
      </c>
      <c r="D84" s="1">
        <v>5</v>
      </c>
      <c r="E84" s="1">
        <v>5</v>
      </c>
      <c r="F84" s="1">
        <v>5</v>
      </c>
      <c r="G84" s="1">
        <v>5</v>
      </c>
      <c r="H84" s="1">
        <v>5</v>
      </c>
      <c r="I84" s="1">
        <v>3</v>
      </c>
      <c r="J84" s="1">
        <v>5</v>
      </c>
      <c r="K84" s="1">
        <v>4</v>
      </c>
      <c r="L84" s="1">
        <v>5</v>
      </c>
      <c r="M84" s="1">
        <v>5</v>
      </c>
      <c r="N84" s="1">
        <v>5</v>
      </c>
      <c r="O84" s="1">
        <v>5</v>
      </c>
      <c r="P84" s="1">
        <v>5</v>
      </c>
      <c r="Q84" s="3">
        <f t="shared" si="1"/>
        <v>62</v>
      </c>
    </row>
    <row r="85" spans="1:17" s="3" customFormat="1" x14ac:dyDescent="0.35">
      <c r="A85" s="28" t="s">
        <v>43</v>
      </c>
      <c r="B85" s="18">
        <v>8</v>
      </c>
      <c r="C85" s="1" t="s">
        <v>19</v>
      </c>
      <c r="D85" s="1">
        <v>5</v>
      </c>
      <c r="E85" s="1">
        <v>4</v>
      </c>
      <c r="F85" s="1">
        <v>5</v>
      </c>
      <c r="G85" s="1">
        <v>5</v>
      </c>
      <c r="H85" s="1">
        <v>5</v>
      </c>
      <c r="I85" s="1">
        <v>3</v>
      </c>
      <c r="J85" s="1">
        <v>5</v>
      </c>
      <c r="K85" s="1">
        <v>5</v>
      </c>
      <c r="L85" s="1">
        <v>5</v>
      </c>
      <c r="M85" s="1">
        <v>5</v>
      </c>
      <c r="N85" s="1">
        <v>5</v>
      </c>
      <c r="O85" s="1">
        <v>5</v>
      </c>
      <c r="P85" s="1">
        <v>5</v>
      </c>
      <c r="Q85" s="3">
        <f t="shared" si="1"/>
        <v>62</v>
      </c>
    </row>
    <row r="86" spans="1:17" s="3" customFormat="1" x14ac:dyDescent="0.35">
      <c r="A86" s="28" t="s">
        <v>43</v>
      </c>
      <c r="B86" s="18">
        <v>8</v>
      </c>
      <c r="C86" s="1" t="s">
        <v>19</v>
      </c>
      <c r="D86" s="1">
        <v>5</v>
      </c>
      <c r="E86" s="1">
        <v>5</v>
      </c>
      <c r="F86" s="1">
        <v>5</v>
      </c>
      <c r="G86" s="1">
        <v>5</v>
      </c>
      <c r="H86" s="1">
        <v>5</v>
      </c>
      <c r="I86" s="1">
        <v>5</v>
      </c>
      <c r="J86" s="1">
        <v>3</v>
      </c>
      <c r="K86" s="1">
        <v>3</v>
      </c>
      <c r="L86" s="1">
        <v>5</v>
      </c>
      <c r="M86" s="1">
        <v>5</v>
      </c>
      <c r="N86" s="1">
        <v>5</v>
      </c>
      <c r="O86" s="1">
        <v>5</v>
      </c>
      <c r="P86" s="1">
        <v>4</v>
      </c>
      <c r="Q86" s="3">
        <f t="shared" si="1"/>
        <v>60</v>
      </c>
    </row>
    <row r="87" spans="1:17" s="3" customFormat="1" x14ac:dyDescent="0.35">
      <c r="A87" s="28" t="s">
        <v>57</v>
      </c>
      <c r="B87" s="25">
        <v>8</v>
      </c>
      <c r="C87" s="4" t="s">
        <v>19</v>
      </c>
      <c r="D87" s="5">
        <v>3</v>
      </c>
      <c r="E87" s="5">
        <v>1</v>
      </c>
      <c r="F87" s="5">
        <v>3</v>
      </c>
      <c r="G87" s="5">
        <v>2</v>
      </c>
      <c r="H87" s="5">
        <v>4</v>
      </c>
      <c r="I87" s="5">
        <v>2</v>
      </c>
      <c r="J87" s="5">
        <v>3</v>
      </c>
      <c r="K87" s="5">
        <v>4</v>
      </c>
      <c r="L87" s="5">
        <v>3</v>
      </c>
      <c r="M87" s="5">
        <v>4</v>
      </c>
      <c r="N87" s="5">
        <v>3</v>
      </c>
      <c r="O87" s="5">
        <v>5</v>
      </c>
      <c r="P87" s="5">
        <v>3</v>
      </c>
      <c r="Q87" s="3">
        <f t="shared" si="1"/>
        <v>40</v>
      </c>
    </row>
    <row r="88" spans="1:17" s="3" customFormat="1" x14ac:dyDescent="0.35">
      <c r="A88" s="28" t="s">
        <v>53</v>
      </c>
      <c r="B88" s="26">
        <v>8</v>
      </c>
      <c r="C88" s="1" t="s">
        <v>17</v>
      </c>
      <c r="D88" s="17">
        <v>2</v>
      </c>
      <c r="E88" s="17">
        <v>2</v>
      </c>
      <c r="F88" s="17">
        <v>3</v>
      </c>
      <c r="G88" s="17">
        <v>3</v>
      </c>
      <c r="H88" s="17">
        <v>3</v>
      </c>
      <c r="I88" s="17">
        <v>3</v>
      </c>
      <c r="J88" s="17">
        <v>2</v>
      </c>
      <c r="K88" s="17">
        <v>2</v>
      </c>
      <c r="L88" s="17">
        <v>2</v>
      </c>
      <c r="M88" s="17">
        <v>2</v>
      </c>
      <c r="N88" s="17">
        <v>1</v>
      </c>
      <c r="O88" s="17">
        <v>3</v>
      </c>
      <c r="P88" s="17">
        <v>4</v>
      </c>
      <c r="Q88" s="3">
        <f t="shared" si="1"/>
        <v>32</v>
      </c>
    </row>
    <row r="89" spans="1:17" s="3" customFormat="1" x14ac:dyDescent="0.35">
      <c r="A89" s="28" t="s">
        <v>57</v>
      </c>
      <c r="B89" s="26">
        <v>8</v>
      </c>
      <c r="C89" s="1" t="s">
        <v>17</v>
      </c>
      <c r="D89" s="17">
        <v>4</v>
      </c>
      <c r="E89" s="17">
        <v>3</v>
      </c>
      <c r="F89" s="17">
        <v>3</v>
      </c>
      <c r="G89" s="17">
        <v>4</v>
      </c>
      <c r="H89" s="17">
        <v>4</v>
      </c>
      <c r="I89" s="17">
        <v>3</v>
      </c>
      <c r="J89" s="17">
        <v>4</v>
      </c>
      <c r="K89" s="17">
        <v>3</v>
      </c>
      <c r="L89" s="17">
        <v>3</v>
      </c>
      <c r="M89" s="17">
        <v>3</v>
      </c>
      <c r="N89" s="17">
        <v>3</v>
      </c>
      <c r="O89" s="17">
        <v>4</v>
      </c>
      <c r="P89" s="17">
        <v>4</v>
      </c>
      <c r="Q89" s="3">
        <f t="shared" si="1"/>
        <v>45</v>
      </c>
    </row>
    <row r="90" spans="1:17" s="3" customFormat="1" x14ac:dyDescent="0.35">
      <c r="A90" s="28" t="s">
        <v>45</v>
      </c>
      <c r="B90" s="26">
        <v>8</v>
      </c>
      <c r="C90" s="1" t="s">
        <v>17</v>
      </c>
      <c r="D90" s="17">
        <v>4</v>
      </c>
      <c r="E90" s="17">
        <v>3</v>
      </c>
      <c r="F90" s="17">
        <v>5</v>
      </c>
      <c r="G90" s="17">
        <v>3</v>
      </c>
      <c r="H90" s="17">
        <v>5</v>
      </c>
      <c r="I90" s="17">
        <v>4</v>
      </c>
      <c r="J90" s="17">
        <v>4</v>
      </c>
      <c r="K90" s="17">
        <v>5</v>
      </c>
      <c r="L90" s="17">
        <v>4</v>
      </c>
      <c r="M90" s="17">
        <v>2</v>
      </c>
      <c r="N90" s="17">
        <v>2</v>
      </c>
      <c r="O90" s="17">
        <v>3</v>
      </c>
      <c r="P90" s="17">
        <v>4</v>
      </c>
      <c r="Q90" s="3">
        <f t="shared" si="1"/>
        <v>48</v>
      </c>
    </row>
    <row r="91" spans="1:17" s="3" customFormat="1" x14ac:dyDescent="0.35">
      <c r="A91" s="28" t="s">
        <v>43</v>
      </c>
      <c r="B91" s="26">
        <v>8</v>
      </c>
      <c r="C91" s="1" t="s">
        <v>17</v>
      </c>
      <c r="D91" s="17">
        <v>4</v>
      </c>
      <c r="E91" s="17">
        <v>4</v>
      </c>
      <c r="F91" s="17">
        <v>4</v>
      </c>
      <c r="G91" s="17">
        <v>2</v>
      </c>
      <c r="H91" s="17">
        <v>4</v>
      </c>
      <c r="I91" s="17">
        <v>4</v>
      </c>
      <c r="J91" s="17">
        <v>2</v>
      </c>
      <c r="K91" s="17">
        <v>4</v>
      </c>
      <c r="L91" s="17">
        <v>3</v>
      </c>
      <c r="M91" s="17">
        <v>3</v>
      </c>
      <c r="N91" s="17">
        <v>2</v>
      </c>
      <c r="O91" s="17">
        <v>4</v>
      </c>
      <c r="P91" s="17">
        <v>4</v>
      </c>
      <c r="Q91" s="3">
        <f t="shared" si="1"/>
        <v>44</v>
      </c>
    </row>
    <row r="92" spans="1:17" s="3" customFormat="1" x14ac:dyDescent="0.35">
      <c r="A92" s="28" t="s">
        <v>57</v>
      </c>
      <c r="B92" s="26">
        <v>8</v>
      </c>
      <c r="C92" s="1" t="s">
        <v>16</v>
      </c>
      <c r="D92" s="17">
        <v>4</v>
      </c>
      <c r="E92" s="17">
        <v>4</v>
      </c>
      <c r="F92" s="17">
        <v>4</v>
      </c>
      <c r="G92" s="17">
        <v>5</v>
      </c>
      <c r="H92" s="17">
        <v>5</v>
      </c>
      <c r="I92" s="17">
        <v>2</v>
      </c>
      <c r="J92" s="17">
        <v>4</v>
      </c>
      <c r="K92" s="17">
        <v>4</v>
      </c>
      <c r="L92" s="17">
        <v>4</v>
      </c>
      <c r="M92" s="17">
        <v>4</v>
      </c>
      <c r="N92" s="17">
        <v>2</v>
      </c>
      <c r="O92" s="17">
        <v>2</v>
      </c>
      <c r="P92" s="17">
        <v>4</v>
      </c>
      <c r="Q92" s="3">
        <f t="shared" si="1"/>
        <v>48</v>
      </c>
    </row>
    <row r="93" spans="1:17" s="3" customFormat="1" x14ac:dyDescent="0.35">
      <c r="A93" s="28" t="s">
        <v>43</v>
      </c>
      <c r="B93" s="26">
        <v>8</v>
      </c>
      <c r="C93" s="1" t="s">
        <v>16</v>
      </c>
      <c r="D93" s="17">
        <v>4</v>
      </c>
      <c r="E93" s="17">
        <v>2</v>
      </c>
      <c r="F93" s="17">
        <v>4</v>
      </c>
      <c r="G93" s="17">
        <v>4</v>
      </c>
      <c r="H93" s="17">
        <v>4</v>
      </c>
      <c r="I93" s="17">
        <v>2</v>
      </c>
      <c r="J93" s="17">
        <v>4</v>
      </c>
      <c r="K93" s="17">
        <v>2</v>
      </c>
      <c r="L93" s="17">
        <v>4</v>
      </c>
      <c r="M93" s="17">
        <v>4</v>
      </c>
      <c r="N93" s="17">
        <v>2</v>
      </c>
      <c r="O93" s="17">
        <v>2</v>
      </c>
      <c r="P93" s="17">
        <v>4</v>
      </c>
      <c r="Q93" s="3">
        <f t="shared" si="1"/>
        <v>42</v>
      </c>
    </row>
    <row r="94" spans="1:17" s="3" customFormat="1" x14ac:dyDescent="0.35">
      <c r="A94" s="28" t="s">
        <v>53</v>
      </c>
      <c r="B94" s="26">
        <v>4</v>
      </c>
      <c r="C94" s="1" t="s">
        <v>16</v>
      </c>
      <c r="D94" s="17">
        <v>4</v>
      </c>
      <c r="E94" s="17">
        <v>4</v>
      </c>
      <c r="F94" s="17">
        <v>4</v>
      </c>
      <c r="G94" s="17">
        <v>5</v>
      </c>
      <c r="H94" s="17">
        <v>4</v>
      </c>
      <c r="I94" s="17">
        <v>2</v>
      </c>
      <c r="J94" s="17">
        <v>4</v>
      </c>
      <c r="K94" s="17">
        <v>2</v>
      </c>
      <c r="L94" s="17">
        <v>4</v>
      </c>
      <c r="M94" s="17">
        <v>5</v>
      </c>
      <c r="N94" s="17">
        <v>4</v>
      </c>
      <c r="O94" s="17">
        <v>1</v>
      </c>
      <c r="P94" s="17">
        <v>4</v>
      </c>
      <c r="Q94" s="3">
        <f t="shared" si="1"/>
        <v>47</v>
      </c>
    </row>
    <row r="95" spans="1:17" s="3" customFormat="1" x14ac:dyDescent="0.35">
      <c r="A95" s="3" t="s">
        <v>62</v>
      </c>
      <c r="B95" s="26">
        <v>4</v>
      </c>
      <c r="C95" s="1" t="s">
        <v>16</v>
      </c>
      <c r="D95" s="17">
        <v>4</v>
      </c>
      <c r="E95" s="17">
        <v>4</v>
      </c>
      <c r="F95" s="17">
        <v>5</v>
      </c>
      <c r="G95" s="17">
        <v>4</v>
      </c>
      <c r="H95" s="17">
        <v>2</v>
      </c>
      <c r="I95" s="17">
        <v>2</v>
      </c>
      <c r="J95" s="17">
        <v>4</v>
      </c>
      <c r="K95" s="17">
        <v>4</v>
      </c>
      <c r="L95" s="17">
        <v>4</v>
      </c>
      <c r="M95" s="17">
        <v>4</v>
      </c>
      <c r="N95" s="17">
        <v>1</v>
      </c>
      <c r="O95" s="17">
        <v>2</v>
      </c>
      <c r="P95" s="17">
        <v>4</v>
      </c>
      <c r="Q95" s="3">
        <f t="shared" si="1"/>
        <v>44</v>
      </c>
    </row>
    <row r="96" spans="1:17" s="3" customFormat="1" x14ac:dyDescent="0.35">
      <c r="A96" s="28" t="s">
        <v>58</v>
      </c>
      <c r="B96" s="26">
        <v>4</v>
      </c>
      <c r="C96" s="1" t="s">
        <v>19</v>
      </c>
      <c r="D96" s="17">
        <v>4</v>
      </c>
      <c r="E96" s="17">
        <v>4</v>
      </c>
      <c r="F96" s="17">
        <v>5</v>
      </c>
      <c r="G96" s="17">
        <v>5</v>
      </c>
      <c r="H96" s="17">
        <v>2</v>
      </c>
      <c r="I96" s="17">
        <v>2</v>
      </c>
      <c r="J96" s="17">
        <v>4</v>
      </c>
      <c r="K96" s="17">
        <v>4</v>
      </c>
      <c r="L96" s="17">
        <v>4</v>
      </c>
      <c r="M96" s="17">
        <v>4</v>
      </c>
      <c r="N96" s="17">
        <v>2</v>
      </c>
      <c r="O96" s="17">
        <v>2</v>
      </c>
      <c r="P96" s="17">
        <v>4</v>
      </c>
      <c r="Q96" s="3">
        <f t="shared" si="1"/>
        <v>46</v>
      </c>
    </row>
    <row r="97" spans="1:25" s="3" customFormat="1" x14ac:dyDescent="0.35">
      <c r="A97" s="28" t="s">
        <v>43</v>
      </c>
      <c r="B97" s="25">
        <v>4</v>
      </c>
      <c r="C97" s="4" t="s">
        <v>19</v>
      </c>
      <c r="D97" s="5">
        <v>5</v>
      </c>
      <c r="E97" s="5">
        <v>4</v>
      </c>
      <c r="F97" s="5">
        <v>5</v>
      </c>
      <c r="G97" s="5">
        <v>4</v>
      </c>
      <c r="H97" s="5">
        <v>2</v>
      </c>
      <c r="I97" s="5">
        <v>2</v>
      </c>
      <c r="J97" s="5">
        <v>4</v>
      </c>
      <c r="K97" s="5">
        <v>2</v>
      </c>
      <c r="L97" s="5">
        <v>4</v>
      </c>
      <c r="M97" s="5">
        <v>5</v>
      </c>
      <c r="N97" s="5">
        <v>2</v>
      </c>
      <c r="O97" s="5">
        <v>2</v>
      </c>
      <c r="P97" s="5">
        <v>4</v>
      </c>
      <c r="Q97" s="3">
        <f t="shared" si="1"/>
        <v>45</v>
      </c>
    </row>
    <row r="98" spans="1:25" s="3" customFormat="1" x14ac:dyDescent="0.35">
      <c r="A98" s="28" t="s">
        <v>43</v>
      </c>
      <c r="B98" s="25">
        <v>6</v>
      </c>
      <c r="C98" s="4" t="s">
        <v>15</v>
      </c>
      <c r="D98" s="5">
        <v>4</v>
      </c>
      <c r="E98" s="5">
        <v>4</v>
      </c>
      <c r="F98" s="5">
        <v>5</v>
      </c>
      <c r="G98" s="5">
        <v>4</v>
      </c>
      <c r="H98" s="5">
        <v>2</v>
      </c>
      <c r="I98" s="5">
        <v>2</v>
      </c>
      <c r="J98" s="5">
        <v>4</v>
      </c>
      <c r="K98" s="5">
        <v>2</v>
      </c>
      <c r="L98" s="5">
        <v>4</v>
      </c>
      <c r="M98" s="5">
        <v>4</v>
      </c>
      <c r="N98" s="5">
        <v>1</v>
      </c>
      <c r="O98" s="5">
        <v>2</v>
      </c>
      <c r="P98" s="5">
        <v>4</v>
      </c>
      <c r="Q98" s="3">
        <f t="shared" si="1"/>
        <v>42</v>
      </c>
    </row>
    <row r="99" spans="1:25" s="3" customFormat="1" x14ac:dyDescent="0.35">
      <c r="A99" s="28" t="s">
        <v>43</v>
      </c>
      <c r="B99" s="26">
        <v>4</v>
      </c>
      <c r="C99" s="1" t="s">
        <v>19</v>
      </c>
      <c r="D99" s="17">
        <v>3</v>
      </c>
      <c r="E99" s="17">
        <v>2</v>
      </c>
      <c r="F99" s="17">
        <v>3</v>
      </c>
      <c r="G99" s="17">
        <v>2</v>
      </c>
      <c r="H99" s="17">
        <v>5</v>
      </c>
      <c r="I99" s="17">
        <v>3</v>
      </c>
      <c r="J99" s="17">
        <v>4</v>
      </c>
      <c r="K99" s="17">
        <v>2</v>
      </c>
      <c r="L99" s="17">
        <v>2</v>
      </c>
      <c r="M99" s="17">
        <v>2</v>
      </c>
      <c r="N99" s="17">
        <v>2</v>
      </c>
      <c r="O99" s="17">
        <v>3</v>
      </c>
      <c r="P99" s="17">
        <v>2</v>
      </c>
      <c r="Q99" s="3">
        <f t="shared" si="1"/>
        <v>35</v>
      </c>
    </row>
    <row r="100" spans="1:25" s="3" customFormat="1" x14ac:dyDescent="0.35">
      <c r="A100" s="29" t="s">
        <v>53</v>
      </c>
      <c r="B100" s="26">
        <v>8</v>
      </c>
      <c r="C100" s="1" t="s">
        <v>16</v>
      </c>
      <c r="D100" s="17">
        <v>5</v>
      </c>
      <c r="E100" s="17">
        <v>4</v>
      </c>
      <c r="F100" s="17">
        <v>5</v>
      </c>
      <c r="G100" s="17">
        <v>4</v>
      </c>
      <c r="H100" s="17">
        <v>5</v>
      </c>
      <c r="I100" s="17">
        <v>4</v>
      </c>
      <c r="J100" s="17">
        <v>5</v>
      </c>
      <c r="K100" s="17">
        <v>4</v>
      </c>
      <c r="L100" s="17">
        <v>5</v>
      </c>
      <c r="M100" s="17">
        <v>5</v>
      </c>
      <c r="N100" s="17">
        <v>4</v>
      </c>
      <c r="O100" s="17">
        <v>5</v>
      </c>
      <c r="P100" s="17">
        <v>4</v>
      </c>
      <c r="Q100" s="3">
        <f t="shared" si="1"/>
        <v>59</v>
      </c>
    </row>
    <row r="101" spans="1:25" s="3" customFormat="1" x14ac:dyDescent="0.35">
      <c r="A101" s="29" t="s">
        <v>43</v>
      </c>
      <c r="B101" s="27">
        <v>8</v>
      </c>
      <c r="C101" s="7" t="s">
        <v>16</v>
      </c>
      <c r="D101" s="17">
        <v>4</v>
      </c>
      <c r="E101" s="17">
        <v>4</v>
      </c>
      <c r="F101" s="17">
        <v>4</v>
      </c>
      <c r="G101" s="17">
        <v>4</v>
      </c>
      <c r="H101" s="17">
        <v>2</v>
      </c>
      <c r="I101" s="17">
        <v>2</v>
      </c>
      <c r="J101" s="17">
        <v>5</v>
      </c>
      <c r="K101" s="17">
        <v>5</v>
      </c>
      <c r="L101" s="17">
        <v>5</v>
      </c>
      <c r="M101" s="17">
        <v>5</v>
      </c>
      <c r="N101" s="17">
        <v>2</v>
      </c>
      <c r="O101" s="17">
        <v>2</v>
      </c>
      <c r="P101" s="17">
        <v>5</v>
      </c>
      <c r="Q101" s="3">
        <f t="shared" si="1"/>
        <v>49</v>
      </c>
    </row>
    <row r="102" spans="1:25" s="3" customFormat="1" x14ac:dyDescent="0.35">
      <c r="A102" s="30" t="s">
        <v>41</v>
      </c>
      <c r="B102" s="31"/>
      <c r="C102" s="23"/>
      <c r="D102" s="18">
        <f t="shared" ref="D102:P102" si="2">SUM(D2:D101)/100</f>
        <v>3.95</v>
      </c>
      <c r="E102" s="1">
        <f t="shared" si="2"/>
        <v>3.72</v>
      </c>
      <c r="F102" s="1">
        <f t="shared" si="2"/>
        <v>4.25</v>
      </c>
      <c r="G102" s="1">
        <f t="shared" si="2"/>
        <v>3.78</v>
      </c>
      <c r="H102" s="1">
        <f t="shared" si="2"/>
        <v>4.03</v>
      </c>
      <c r="I102" s="1">
        <f t="shared" si="2"/>
        <v>3.44</v>
      </c>
      <c r="J102" s="1">
        <f t="shared" si="2"/>
        <v>4.04</v>
      </c>
      <c r="K102" s="1">
        <f t="shared" si="2"/>
        <v>3.55</v>
      </c>
      <c r="L102" s="1">
        <f t="shared" si="2"/>
        <v>4.08</v>
      </c>
      <c r="M102" s="1">
        <f t="shared" si="2"/>
        <v>4.0199999999999996</v>
      </c>
      <c r="N102" s="1">
        <f t="shared" si="2"/>
        <v>3.51</v>
      </c>
      <c r="O102" s="1">
        <f t="shared" si="2"/>
        <v>3.91</v>
      </c>
      <c r="P102" s="1">
        <f t="shared" si="2"/>
        <v>4.25</v>
      </c>
      <c r="Q102" s="3">
        <f>SUM(P2:Q101)</f>
        <v>5478</v>
      </c>
    </row>
    <row r="105" spans="1:25" x14ac:dyDescent="0.35">
      <c r="A105" s="6" t="s">
        <v>0</v>
      </c>
      <c r="B105" s="6" t="s">
        <v>20</v>
      </c>
      <c r="C105" s="6" t="s">
        <v>21</v>
      </c>
      <c r="T105" s="32" t="s">
        <v>60</v>
      </c>
      <c r="U105" s="32" t="s">
        <v>20</v>
      </c>
      <c r="V105" s="8"/>
      <c r="W105" s="8"/>
      <c r="X105" s="32" t="s">
        <v>59</v>
      </c>
      <c r="Y105" s="32" t="s">
        <v>20</v>
      </c>
    </row>
    <row r="106" spans="1:25" x14ac:dyDescent="0.35">
      <c r="A106" s="1" t="s">
        <v>18</v>
      </c>
      <c r="B106" s="1">
        <f>COUNTIF($C2:$C101, "1 hari sekali")</f>
        <v>3</v>
      </c>
      <c r="C106" s="9">
        <f t="shared" ref="C106:C111" si="3">B106/$B$111</f>
        <v>0.03</v>
      </c>
      <c r="T106" s="33" t="s">
        <v>43</v>
      </c>
      <c r="U106" s="1">
        <f>COUNTIF($A$2:$A$101, "Informatika")</f>
        <v>41</v>
      </c>
      <c r="V106" s="8"/>
      <c r="W106" s="8"/>
      <c r="X106" s="16">
        <v>1</v>
      </c>
      <c r="Y106" s="1">
        <f>COUNTIF($B$2:$B$101, "1")</f>
        <v>0</v>
      </c>
    </row>
    <row r="107" spans="1:25" x14ac:dyDescent="0.35">
      <c r="A107" s="1" t="s">
        <v>17</v>
      </c>
      <c r="B107" s="1">
        <f>COUNTIF($C2:$C101, "1 minggu sekali")</f>
        <v>23</v>
      </c>
      <c r="C107" s="9">
        <f t="shared" si="3"/>
        <v>0.23</v>
      </c>
      <c r="T107" s="33" t="s">
        <v>45</v>
      </c>
      <c r="U107" s="1">
        <f>COUNTIF($A$2:$A$101, "PGSD")</f>
        <v>4</v>
      </c>
      <c r="V107" s="8"/>
      <c r="W107" s="8"/>
      <c r="X107" s="16">
        <v>2</v>
      </c>
      <c r="Y107" s="1">
        <f>COUNTIF($B$2:$B$101, "2")</f>
        <v>1</v>
      </c>
    </row>
    <row r="108" spans="1:25" x14ac:dyDescent="0.35">
      <c r="A108" s="1" t="s">
        <v>19</v>
      </c>
      <c r="B108" s="1">
        <f>COUNTIF($C2:$C101, "1 bulan")</f>
        <v>18</v>
      </c>
      <c r="C108" s="9">
        <f t="shared" si="3"/>
        <v>0.18</v>
      </c>
      <c r="T108" s="33" t="s">
        <v>56</v>
      </c>
      <c r="U108" s="1">
        <f>COUNTIF($A$2:$A$101, "Hukum")</f>
        <v>3</v>
      </c>
      <c r="V108" s="8"/>
      <c r="W108" s="8"/>
      <c r="X108" s="16">
        <v>3</v>
      </c>
      <c r="Y108" s="1">
        <f>COUNTIF($B$2:$B$101, "3")</f>
        <v>0</v>
      </c>
    </row>
    <row r="109" spans="1:25" x14ac:dyDescent="0.35">
      <c r="A109" s="1" t="s">
        <v>15</v>
      </c>
      <c r="B109" s="1">
        <f>COUNTIF($C2:$C101, "3 bulan")</f>
        <v>19</v>
      </c>
      <c r="C109" s="9">
        <f t="shared" si="3"/>
        <v>0.19</v>
      </c>
      <c r="T109" s="33" t="s">
        <v>44</v>
      </c>
      <c r="U109" s="1">
        <f>COUNTIF($A$2:$A$101, "Fisioterapi")</f>
        <v>3</v>
      </c>
      <c r="V109" s="8"/>
      <c r="W109" s="8"/>
      <c r="X109" s="16">
        <v>4</v>
      </c>
      <c r="Y109" s="1">
        <f>COUNTIF($B$2:$B$101, "4")</f>
        <v>11</v>
      </c>
    </row>
    <row r="110" spans="1:25" x14ac:dyDescent="0.35">
      <c r="A110" s="1" t="s">
        <v>16</v>
      </c>
      <c r="B110" s="1">
        <f>COUNTIF($C2:$C101, "6 bulan / semester")</f>
        <v>37</v>
      </c>
      <c r="C110" s="9">
        <f t="shared" si="3"/>
        <v>0.37</v>
      </c>
      <c r="T110" s="34" t="s">
        <v>61</v>
      </c>
      <c r="U110" s="1">
        <f>COUNTIF($A$2:$A$101, "Pendidikan Matematika")</f>
        <v>2</v>
      </c>
      <c r="V110" s="8"/>
      <c r="W110" s="8"/>
      <c r="X110" s="16">
        <v>5</v>
      </c>
      <c r="Y110" s="1">
        <f>COUNTIF($B$2:$B$101, "5")</f>
        <v>0</v>
      </c>
    </row>
    <row r="111" spans="1:25" x14ac:dyDescent="0.35">
      <c r="A111" s="6" t="s">
        <v>14</v>
      </c>
      <c r="B111" s="1">
        <f>SUM(B106:B110)</f>
        <v>100</v>
      </c>
      <c r="C111" s="9">
        <f t="shared" si="3"/>
        <v>1</v>
      </c>
      <c r="T111" s="33" t="s">
        <v>46</v>
      </c>
      <c r="U111" s="1">
        <f>COUNTIF($A$2:$A$101, "Akuntansi")</f>
        <v>3</v>
      </c>
      <c r="V111" s="8"/>
      <c r="W111" s="8"/>
      <c r="X111" s="16">
        <v>6</v>
      </c>
      <c r="Y111" s="1">
        <f>COUNTIF($B$2:$B$101, "6")</f>
        <v>16</v>
      </c>
    </row>
    <row r="112" spans="1:25" x14ac:dyDescent="0.35">
      <c r="T112" s="33" t="s">
        <v>62</v>
      </c>
      <c r="U112" s="1">
        <f>COUNTIF($A$2:$A$101, "Pendidikan Bahasa Indonesia")</f>
        <v>2</v>
      </c>
      <c r="V112" s="8"/>
      <c r="W112" s="8"/>
      <c r="X112" s="16">
        <v>7</v>
      </c>
      <c r="Y112" s="1">
        <f>COUNTIF($B$2:$B$101, "7")</f>
        <v>1</v>
      </c>
    </row>
    <row r="113" spans="1:25" x14ac:dyDescent="0.35">
      <c r="A113" s="10" t="s">
        <v>23</v>
      </c>
      <c r="B113" s="10" t="s">
        <v>22</v>
      </c>
      <c r="C113" s="10" t="s">
        <v>20</v>
      </c>
      <c r="D113" s="11" t="s">
        <v>14</v>
      </c>
      <c r="T113" s="33" t="s">
        <v>51</v>
      </c>
      <c r="U113" s="1">
        <f>COUNTIF($A$2:$A$101, "Teknologi Pangan")</f>
        <v>12</v>
      </c>
      <c r="V113" s="8"/>
      <c r="W113" s="8"/>
      <c r="X113" s="16">
        <v>8</v>
      </c>
      <c r="Y113" s="1">
        <f>COUNTIF($B$2:$B$101, "8")</f>
        <v>71</v>
      </c>
    </row>
    <row r="114" spans="1:25" x14ac:dyDescent="0.35">
      <c r="A114" s="1" t="s">
        <v>64</v>
      </c>
      <c r="B114" s="1">
        <v>1</v>
      </c>
      <c r="C114" s="1">
        <f>COUNTIF($D$2:$D101,1)</f>
        <v>2</v>
      </c>
      <c r="D114" s="12"/>
      <c r="T114" s="33" t="s">
        <v>47</v>
      </c>
      <c r="U114" s="1">
        <f>COUNTIF($A$2:$A$101, "Manajemen")</f>
        <v>8</v>
      </c>
      <c r="V114" s="8"/>
      <c r="W114" s="8"/>
      <c r="X114" s="32" t="s">
        <v>41</v>
      </c>
      <c r="Y114" s="32">
        <f>SUM($Y$106:$Y$113)</f>
        <v>100</v>
      </c>
    </row>
    <row r="115" spans="1:25" x14ac:dyDescent="0.35">
      <c r="A115" s="1"/>
      <c r="B115" s="1">
        <v>2</v>
      </c>
      <c r="C115" s="1">
        <f>COUNTIF($D2:$D101,2)</f>
        <v>2</v>
      </c>
      <c r="D115" s="12"/>
      <c r="T115" s="33" t="s">
        <v>48</v>
      </c>
      <c r="U115" s="1">
        <f>COUNTIF($A$2:$A$101, "Ilmu Komunikasi")</f>
        <v>3</v>
      </c>
      <c r="V115" s="8"/>
      <c r="W115" s="8"/>
    </row>
    <row r="116" spans="1:25" x14ac:dyDescent="0.35">
      <c r="A116" s="1"/>
      <c r="B116" s="1">
        <v>3</v>
      </c>
      <c r="C116" s="1">
        <f>COUNTIF($D2:$D101,3)</f>
        <v>19</v>
      </c>
      <c r="D116" s="12"/>
      <c r="T116" s="33" t="s">
        <v>50</v>
      </c>
      <c r="U116" s="1">
        <f>COUNTIF($A$2:$A$101, "D3 Keperawatan")</f>
        <v>2</v>
      </c>
      <c r="V116" s="8"/>
      <c r="W116" s="8"/>
    </row>
    <row r="117" spans="1:25" x14ac:dyDescent="0.35">
      <c r="A117" s="1"/>
      <c r="B117" s="1">
        <v>4</v>
      </c>
      <c r="C117" s="1">
        <f>COUNTIF($D2:$D101,4)</f>
        <v>53</v>
      </c>
      <c r="D117" s="12"/>
      <c r="T117" s="33" t="s">
        <v>52</v>
      </c>
      <c r="U117" s="1">
        <f>COUNTIF($A$2:$A$101, "Pendidikan Agama Islam")</f>
        <v>1</v>
      </c>
      <c r="V117" s="8"/>
      <c r="W117" s="8"/>
    </row>
    <row r="118" spans="1:25" x14ac:dyDescent="0.35">
      <c r="B118" s="1">
        <v>5</v>
      </c>
      <c r="C118" s="1">
        <f>COUNTIF($D2:$D101,5)</f>
        <v>24</v>
      </c>
      <c r="D118" s="12"/>
      <c r="T118" s="33" t="s">
        <v>55</v>
      </c>
      <c r="U118" s="1">
        <f>COUNTIF($A$2:$A$101, "Hubungan Internasional")</f>
        <v>2</v>
      </c>
      <c r="V118" s="8"/>
      <c r="W118" s="8"/>
    </row>
    <row r="119" spans="1:25" x14ac:dyDescent="0.35">
      <c r="A119" s="22" t="s">
        <v>14</v>
      </c>
      <c r="B119" s="19"/>
      <c r="C119" s="19"/>
      <c r="D119" s="13">
        <f>SUM(C114:C118)</f>
        <v>100</v>
      </c>
      <c r="T119" s="36" t="s">
        <v>53</v>
      </c>
      <c r="U119" s="1">
        <f>COUNTIF($A$2:$A$101, "Psikologi")</f>
        <v>7</v>
      </c>
      <c r="V119" s="8"/>
      <c r="W119" s="8"/>
    </row>
    <row r="120" spans="1:25" x14ac:dyDescent="0.35">
      <c r="A120" s="1" t="s">
        <v>65</v>
      </c>
      <c r="B120" s="1">
        <v>1</v>
      </c>
      <c r="C120" s="1">
        <f>COUNTIF($E2:$E101,1)</f>
        <v>5</v>
      </c>
      <c r="D120" s="7"/>
      <c r="T120" s="36" t="s">
        <v>54</v>
      </c>
      <c r="U120" s="1">
        <f>COUNTIF($A$2:$A$101, "Pendidikan Bahasa Inggris")</f>
        <v>1</v>
      </c>
      <c r="V120" s="8"/>
      <c r="W120" s="8"/>
    </row>
    <row r="121" spans="1:25" x14ac:dyDescent="0.35">
      <c r="A121" s="1"/>
      <c r="B121" s="1">
        <v>2</v>
      </c>
      <c r="C121" s="1">
        <f>COUNTIF($E2:$E101,2)</f>
        <v>7</v>
      </c>
      <c r="D121" s="12"/>
      <c r="F121" s="14" t="s">
        <v>24</v>
      </c>
      <c r="G121" s="14" t="s">
        <v>25</v>
      </c>
      <c r="H121" s="14" t="s">
        <v>26</v>
      </c>
      <c r="I121" s="15" t="s">
        <v>40</v>
      </c>
      <c r="T121" s="35" t="s">
        <v>57</v>
      </c>
      <c r="U121" s="1">
        <f>COUNTIF($A$2:$A$101, "Teknik Industri")</f>
        <v>5</v>
      </c>
      <c r="V121" s="8"/>
      <c r="W121" s="8"/>
    </row>
    <row r="122" spans="1:25" x14ac:dyDescent="0.35">
      <c r="A122" s="1"/>
      <c r="B122" s="1">
        <v>3</v>
      </c>
      <c r="C122" s="1">
        <f>COUNTIF($E2:$E101,3)</f>
        <v>19</v>
      </c>
      <c r="D122" s="12"/>
      <c r="F122" s="1" t="s">
        <v>27</v>
      </c>
      <c r="G122" s="16">
        <v>0.69299999999999995</v>
      </c>
      <c r="H122" s="16" t="str">
        <f>IF(G122&gt;$I$122,"Valid","Tidak Valid")</f>
        <v>Valid</v>
      </c>
      <c r="I122" s="8">
        <v>0.16539999999999999</v>
      </c>
      <c r="T122" s="35" t="s">
        <v>58</v>
      </c>
      <c r="U122" s="1">
        <f>COUNTIF($A$2:$A$101, "Akuakultur")</f>
        <v>1</v>
      </c>
    </row>
    <row r="123" spans="1:25" x14ac:dyDescent="0.35">
      <c r="A123" s="1"/>
      <c r="B123" s="1">
        <v>4</v>
      </c>
      <c r="C123" s="1">
        <f>COUNTIF($E2:$E101,4)</f>
        <v>49</v>
      </c>
      <c r="D123" s="12"/>
      <c r="F123" s="1" t="s">
        <v>28</v>
      </c>
      <c r="G123" s="16">
        <v>0.76200000000000001</v>
      </c>
      <c r="H123" s="16" t="str">
        <f t="shared" ref="H123:H132" si="4">IF(G123&gt;$I$122,"Valid","Tidak Valid")</f>
        <v>Valid</v>
      </c>
      <c r="T123" s="37" t="s">
        <v>41</v>
      </c>
      <c r="U123" s="32">
        <f>SUM($U$106:$U$122)</f>
        <v>100</v>
      </c>
      <c r="V123" s="8"/>
      <c r="W123" s="8"/>
    </row>
    <row r="124" spans="1:25" x14ac:dyDescent="0.35">
      <c r="B124" s="1">
        <v>5</v>
      </c>
      <c r="C124" s="1">
        <f>COUNTIF($E2:$E101,5)</f>
        <v>20</v>
      </c>
      <c r="D124" s="12"/>
      <c r="F124" s="1" t="s">
        <v>29</v>
      </c>
      <c r="G124" s="16">
        <v>0.69599999999999995</v>
      </c>
      <c r="H124" s="16" t="str">
        <f t="shared" si="4"/>
        <v>Valid</v>
      </c>
      <c r="V124" s="8"/>
      <c r="W124" s="8"/>
    </row>
    <row r="125" spans="1:25" x14ac:dyDescent="0.35">
      <c r="A125" s="22" t="s">
        <v>14</v>
      </c>
      <c r="B125" s="19"/>
      <c r="C125" s="19"/>
      <c r="D125" s="13">
        <f>SUM(C120:C124)</f>
        <v>100</v>
      </c>
      <c r="F125" s="1" t="s">
        <v>30</v>
      </c>
      <c r="G125" s="16">
        <v>0.51600000000000001</v>
      </c>
      <c r="H125" s="16" t="str">
        <f t="shared" si="4"/>
        <v>Valid</v>
      </c>
      <c r="V125" s="8"/>
      <c r="W125" s="8"/>
    </row>
    <row r="126" spans="1:25" x14ac:dyDescent="0.35">
      <c r="A126" s="1" t="s">
        <v>66</v>
      </c>
      <c r="B126" s="1">
        <v>1</v>
      </c>
      <c r="C126" s="1">
        <f>COUNTIF($F2:$F101,1)</f>
        <v>2</v>
      </c>
      <c r="D126" s="12"/>
      <c r="F126" s="1" t="s">
        <v>31</v>
      </c>
      <c r="G126" s="16">
        <v>0.66</v>
      </c>
      <c r="H126" s="16" t="str">
        <f t="shared" si="4"/>
        <v>Valid</v>
      </c>
      <c r="V126" s="8"/>
      <c r="W126" s="8"/>
    </row>
    <row r="127" spans="1:25" x14ac:dyDescent="0.35">
      <c r="A127" s="1"/>
      <c r="B127" s="1">
        <v>2</v>
      </c>
      <c r="C127" s="1">
        <f>COUNTIF($F2:$F101,2)</f>
        <v>0</v>
      </c>
      <c r="D127" s="12"/>
      <c r="F127" s="1" t="s">
        <v>32</v>
      </c>
      <c r="G127" s="16">
        <v>0.56299999999999994</v>
      </c>
      <c r="H127" s="16" t="str">
        <f t="shared" si="4"/>
        <v>Valid</v>
      </c>
      <c r="V127" s="8"/>
      <c r="W127" s="8"/>
    </row>
    <row r="128" spans="1:25" x14ac:dyDescent="0.35">
      <c r="A128" s="1"/>
      <c r="B128" s="1">
        <v>3</v>
      </c>
      <c r="C128" s="1">
        <f>COUNTIF($F2:$F101,3)</f>
        <v>11</v>
      </c>
      <c r="D128" s="12"/>
      <c r="F128" s="1" t="s">
        <v>33</v>
      </c>
      <c r="G128" s="16">
        <v>0.69799999999999995</v>
      </c>
      <c r="H128" s="16" t="str">
        <f t="shared" si="4"/>
        <v>Valid</v>
      </c>
    </row>
    <row r="129" spans="1:8" x14ac:dyDescent="0.35">
      <c r="A129" s="1"/>
      <c r="B129" s="1">
        <v>4</v>
      </c>
      <c r="C129" s="1">
        <f>COUNTIF($F2:$F101,4)</f>
        <v>45</v>
      </c>
      <c r="D129" s="12"/>
      <c r="F129" s="1" t="s">
        <v>34</v>
      </c>
      <c r="G129" s="16">
        <v>0.65400000000000003</v>
      </c>
      <c r="H129" s="16" t="str">
        <f t="shared" si="4"/>
        <v>Valid</v>
      </c>
    </row>
    <row r="130" spans="1:8" x14ac:dyDescent="0.35">
      <c r="B130" s="1">
        <v>5</v>
      </c>
      <c r="C130" s="1">
        <f>COUNTIF($F2:$F101,5)</f>
        <v>42</v>
      </c>
      <c r="D130" s="12"/>
      <c r="F130" s="1" t="s">
        <v>35</v>
      </c>
      <c r="G130" s="16">
        <v>0.75</v>
      </c>
      <c r="H130" s="16" t="str">
        <f t="shared" si="4"/>
        <v>Valid</v>
      </c>
    </row>
    <row r="131" spans="1:8" x14ac:dyDescent="0.35">
      <c r="A131" s="22" t="s">
        <v>14</v>
      </c>
      <c r="B131" s="19"/>
      <c r="C131" s="19"/>
      <c r="D131" s="13">
        <f>SUM(C126:C130)</f>
        <v>100</v>
      </c>
      <c r="F131" s="1" t="s">
        <v>36</v>
      </c>
      <c r="G131" s="16">
        <v>0.72099999999999997</v>
      </c>
      <c r="H131" s="16" t="str">
        <f t="shared" si="4"/>
        <v>Valid</v>
      </c>
    </row>
    <row r="132" spans="1:8" x14ac:dyDescent="0.35">
      <c r="A132" s="1" t="s">
        <v>67</v>
      </c>
      <c r="B132" s="1">
        <v>1</v>
      </c>
      <c r="C132" s="1">
        <f>COUNTIF($G2:G101,1)</f>
        <v>5</v>
      </c>
      <c r="D132" s="12"/>
      <c r="F132" s="1" t="s">
        <v>37</v>
      </c>
      <c r="G132" s="16">
        <v>0.74099999999999999</v>
      </c>
      <c r="H132" s="16" t="str">
        <f t="shared" si="4"/>
        <v>Valid</v>
      </c>
    </row>
    <row r="133" spans="1:8" x14ac:dyDescent="0.35">
      <c r="A133" s="1"/>
      <c r="B133" s="1">
        <v>2</v>
      </c>
      <c r="C133" s="1">
        <f>COUNTIF($G2:G101,2)</f>
        <v>6</v>
      </c>
      <c r="D133" s="12"/>
      <c r="F133" s="1" t="s">
        <v>38</v>
      </c>
      <c r="G133" s="16">
        <v>0.625</v>
      </c>
      <c r="H133" s="16" t="str">
        <f>IF(G133&gt;$I$122,"Valid","Tidak Valid")</f>
        <v>Valid</v>
      </c>
    </row>
    <row r="134" spans="1:8" x14ac:dyDescent="0.35">
      <c r="A134" s="1"/>
      <c r="B134" s="1">
        <v>3</v>
      </c>
      <c r="C134" s="1">
        <f>COUNTIF($G2:G101,3)</f>
        <v>19</v>
      </c>
      <c r="D134" s="12"/>
      <c r="F134" s="1" t="s">
        <v>39</v>
      </c>
      <c r="G134" s="16">
        <v>0.73499999999999999</v>
      </c>
      <c r="H134" s="16" t="str">
        <f>IF(G134&gt;$I$122,"Valid","Tidak Valid")</f>
        <v>Valid</v>
      </c>
    </row>
    <row r="135" spans="1:8" x14ac:dyDescent="0.35">
      <c r="A135" s="1"/>
      <c r="B135" s="1">
        <v>4</v>
      </c>
      <c r="C135" s="1">
        <f>COUNTIF($G2:G101,4)</f>
        <v>46</v>
      </c>
      <c r="D135" s="12"/>
    </row>
    <row r="136" spans="1:8" x14ac:dyDescent="0.35">
      <c r="B136" s="1">
        <v>5</v>
      </c>
      <c r="C136" s="1">
        <f>COUNTIF($G2:G101,5)</f>
        <v>24</v>
      </c>
      <c r="D136" s="12"/>
    </row>
    <row r="137" spans="1:8" x14ac:dyDescent="0.35">
      <c r="A137" s="22" t="s">
        <v>14</v>
      </c>
      <c r="B137" s="19"/>
      <c r="C137" s="19"/>
      <c r="D137" s="13">
        <f>SUM(C132:C136)</f>
        <v>100</v>
      </c>
    </row>
    <row r="138" spans="1:8" x14ac:dyDescent="0.35">
      <c r="A138" s="1" t="s">
        <v>68</v>
      </c>
      <c r="B138" s="1">
        <v>1</v>
      </c>
      <c r="C138" s="1">
        <f>COUNTIF($H2:H101,1)</f>
        <v>3</v>
      </c>
      <c r="D138" s="12"/>
    </row>
    <row r="139" spans="1:8" x14ac:dyDescent="0.35">
      <c r="A139" s="1"/>
      <c r="B139" s="1">
        <v>2</v>
      </c>
      <c r="C139" s="1">
        <f>COUNTIF($H2:$H101,2)</f>
        <v>10</v>
      </c>
      <c r="D139" s="12"/>
    </row>
    <row r="140" spans="1:8" x14ac:dyDescent="0.35">
      <c r="A140" s="1"/>
      <c r="B140" s="1">
        <v>3</v>
      </c>
      <c r="C140" s="1">
        <f>COUNTIF($H2:H101,3)</f>
        <v>11</v>
      </c>
      <c r="D140" s="12"/>
    </row>
    <row r="141" spans="1:8" x14ac:dyDescent="0.35">
      <c r="A141" s="1"/>
      <c r="B141" s="1">
        <v>4</v>
      </c>
      <c r="C141" s="1">
        <f>COUNTIF($H2:H101,4)</f>
        <v>33</v>
      </c>
      <c r="D141" s="12"/>
    </row>
    <row r="142" spans="1:8" x14ac:dyDescent="0.35">
      <c r="B142" s="1">
        <v>5</v>
      </c>
      <c r="C142" s="1">
        <f>COUNTIF($H2:H101,5)</f>
        <v>43</v>
      </c>
      <c r="D142" s="12"/>
    </row>
    <row r="143" spans="1:8" x14ac:dyDescent="0.35">
      <c r="A143" s="22" t="s">
        <v>14</v>
      </c>
      <c r="B143" s="19"/>
      <c r="C143" s="19"/>
      <c r="D143" s="13">
        <f>SUM(C138:C142)</f>
        <v>100</v>
      </c>
    </row>
    <row r="144" spans="1:8" x14ac:dyDescent="0.35">
      <c r="A144" s="1" t="s">
        <v>69</v>
      </c>
      <c r="B144" s="1">
        <v>1</v>
      </c>
      <c r="C144" s="1">
        <f>COUNTIF($I2:I101,1)</f>
        <v>1</v>
      </c>
      <c r="D144" s="12"/>
    </row>
    <row r="145" spans="1:4" x14ac:dyDescent="0.35">
      <c r="A145" s="1"/>
      <c r="B145" s="1">
        <v>2</v>
      </c>
      <c r="C145" s="1">
        <f>COUNTIF($I2:I101,2)</f>
        <v>19</v>
      </c>
      <c r="D145" s="12"/>
    </row>
    <row r="146" spans="1:4" x14ac:dyDescent="0.35">
      <c r="A146" s="1"/>
      <c r="B146" s="1">
        <v>3</v>
      </c>
      <c r="C146" s="1">
        <f>COUNTIF($I$2:$I$101,3)</f>
        <v>30</v>
      </c>
      <c r="D146" s="12"/>
    </row>
    <row r="147" spans="1:4" x14ac:dyDescent="0.35">
      <c r="A147" s="1"/>
      <c r="B147" s="1">
        <v>4</v>
      </c>
      <c r="C147" s="1">
        <f>COUNTIF($I$2:$I$101,4)</f>
        <v>35</v>
      </c>
      <c r="D147" s="12"/>
    </row>
    <row r="148" spans="1:4" x14ac:dyDescent="0.35">
      <c r="B148" s="1">
        <v>5</v>
      </c>
      <c r="C148" s="1">
        <f>COUNTIF($I$2:$I$101,5)</f>
        <v>15</v>
      </c>
      <c r="D148" s="12"/>
    </row>
    <row r="149" spans="1:4" x14ac:dyDescent="0.35">
      <c r="A149" s="22" t="s">
        <v>14</v>
      </c>
      <c r="B149" s="20"/>
      <c r="C149" s="21"/>
      <c r="D149" s="13">
        <f>SUM(C144:C148)</f>
        <v>100</v>
      </c>
    </row>
    <row r="150" spans="1:4" x14ac:dyDescent="0.35">
      <c r="A150" s="1" t="s">
        <v>70</v>
      </c>
      <c r="B150" s="1">
        <v>1</v>
      </c>
      <c r="C150" s="1">
        <f>COUNTIF($J2:J101,1)</f>
        <v>2</v>
      </c>
      <c r="D150" s="12"/>
    </row>
    <row r="151" spans="1:4" x14ac:dyDescent="0.35">
      <c r="A151" s="1"/>
      <c r="B151" s="1">
        <v>2</v>
      </c>
      <c r="C151" s="1">
        <f>COUNTIF($J2:J101,2)</f>
        <v>5</v>
      </c>
      <c r="D151" s="12"/>
    </row>
    <row r="152" spans="1:4" x14ac:dyDescent="0.35">
      <c r="A152" s="1"/>
      <c r="B152" s="1">
        <v>3</v>
      </c>
      <c r="C152" s="1">
        <f>COUNTIF($J2:J101,3)</f>
        <v>13</v>
      </c>
      <c r="D152" s="12"/>
    </row>
    <row r="153" spans="1:4" x14ac:dyDescent="0.35">
      <c r="A153" s="1"/>
      <c r="B153" s="1">
        <v>4</v>
      </c>
      <c r="C153" s="1">
        <f>COUNTIF($J2:J101,4)</f>
        <v>47</v>
      </c>
      <c r="D153" s="12"/>
    </row>
    <row r="154" spans="1:4" x14ac:dyDescent="0.35">
      <c r="B154" s="1">
        <v>5</v>
      </c>
      <c r="C154" s="1">
        <f>COUNTIF($J2:J101,5)</f>
        <v>33</v>
      </c>
      <c r="D154" s="12"/>
    </row>
    <row r="155" spans="1:4" x14ac:dyDescent="0.35">
      <c r="A155" s="22" t="s">
        <v>14</v>
      </c>
      <c r="B155" s="19"/>
      <c r="C155" s="19"/>
      <c r="D155" s="13">
        <f>SUM(C150:C154)</f>
        <v>100</v>
      </c>
    </row>
    <row r="156" spans="1:4" x14ac:dyDescent="0.35">
      <c r="A156" s="1" t="s">
        <v>71</v>
      </c>
      <c r="B156" s="1">
        <v>1</v>
      </c>
      <c r="C156" s="1">
        <f>COUNTIF($K2:K101,1)</f>
        <v>2</v>
      </c>
      <c r="D156" s="12"/>
    </row>
    <row r="157" spans="1:4" x14ac:dyDescent="0.35">
      <c r="A157" s="1"/>
      <c r="B157" s="1">
        <v>2</v>
      </c>
      <c r="C157" s="1">
        <f>COUNTIF($K2:K101,2)</f>
        <v>19</v>
      </c>
      <c r="D157" s="12"/>
    </row>
    <row r="158" spans="1:4" x14ac:dyDescent="0.35">
      <c r="A158" s="1"/>
      <c r="B158" s="1">
        <v>3</v>
      </c>
      <c r="C158" s="1">
        <f>COUNTIF($K2:K101,3)</f>
        <v>23</v>
      </c>
      <c r="D158" s="12"/>
    </row>
    <row r="159" spans="1:4" x14ac:dyDescent="0.35">
      <c r="A159" s="1"/>
      <c r="B159" s="1">
        <v>4</v>
      </c>
      <c r="C159" s="1">
        <f>COUNTIF($K2:K101,4)</f>
        <v>34</v>
      </c>
      <c r="D159" s="12"/>
    </row>
    <row r="160" spans="1:4" x14ac:dyDescent="0.35">
      <c r="B160" s="1">
        <v>5</v>
      </c>
      <c r="C160" s="1">
        <f>COUNTIF($K2:K101,5)</f>
        <v>22</v>
      </c>
      <c r="D160" s="12"/>
    </row>
    <row r="161" spans="1:4" x14ac:dyDescent="0.35">
      <c r="A161" s="22" t="s">
        <v>14</v>
      </c>
      <c r="B161" s="19"/>
      <c r="C161" s="19"/>
      <c r="D161" s="13">
        <f>SUM(C156:C160)</f>
        <v>100</v>
      </c>
    </row>
    <row r="162" spans="1:4" x14ac:dyDescent="0.35">
      <c r="A162" s="1" t="s">
        <v>72</v>
      </c>
      <c r="B162" s="1">
        <v>1</v>
      </c>
      <c r="C162" s="1">
        <f>COUNTIF($L2:L101,1)</f>
        <v>4</v>
      </c>
      <c r="D162" s="12"/>
    </row>
    <row r="163" spans="1:4" x14ac:dyDescent="0.35">
      <c r="A163" s="1"/>
      <c r="B163" s="1">
        <v>2</v>
      </c>
      <c r="C163" s="1">
        <f>COUNTIF($L2:L101,2)</f>
        <v>3</v>
      </c>
      <c r="D163" s="12"/>
    </row>
    <row r="164" spans="1:4" x14ac:dyDescent="0.35">
      <c r="A164" s="1"/>
      <c r="B164" s="1">
        <v>3</v>
      </c>
      <c r="C164" s="1">
        <f>COUNTIF($L2:L101,3)</f>
        <v>14</v>
      </c>
      <c r="D164" s="12"/>
    </row>
    <row r="165" spans="1:4" x14ac:dyDescent="0.35">
      <c r="A165" s="1"/>
      <c r="B165" s="1">
        <v>4</v>
      </c>
      <c r="C165" s="1">
        <f>COUNTIF($L2:L101,4)</f>
        <v>39</v>
      </c>
      <c r="D165" s="12"/>
    </row>
    <row r="166" spans="1:4" x14ac:dyDescent="0.35">
      <c r="B166" s="1">
        <v>5</v>
      </c>
      <c r="C166" s="1">
        <f>COUNTIF($L2:L101,5)</f>
        <v>40</v>
      </c>
      <c r="D166" s="12"/>
    </row>
    <row r="167" spans="1:4" x14ac:dyDescent="0.35">
      <c r="A167" s="22" t="s">
        <v>14</v>
      </c>
      <c r="B167" s="19"/>
      <c r="C167" s="19"/>
      <c r="D167" s="13">
        <f>SUM(C162:C166)</f>
        <v>100</v>
      </c>
    </row>
    <row r="168" spans="1:4" x14ac:dyDescent="0.35">
      <c r="A168" s="1" t="s">
        <v>73</v>
      </c>
      <c r="B168" s="1">
        <v>1</v>
      </c>
      <c r="C168" s="1">
        <f>COUNTIF($M2:M101,1)</f>
        <v>1</v>
      </c>
      <c r="D168" s="12"/>
    </row>
    <row r="169" spans="1:4" x14ac:dyDescent="0.35">
      <c r="A169" s="1"/>
      <c r="B169" s="1">
        <v>2</v>
      </c>
      <c r="C169" s="1">
        <f>COUNTIF($M2:M101,2)</f>
        <v>11</v>
      </c>
      <c r="D169" s="12"/>
    </row>
    <row r="170" spans="1:4" x14ac:dyDescent="0.35">
      <c r="A170" s="1"/>
      <c r="B170" s="1">
        <v>3</v>
      </c>
      <c r="C170" s="1">
        <f>COUNTIF($M2:M101,3)</f>
        <v>12</v>
      </c>
      <c r="D170" s="12"/>
    </row>
    <row r="171" spans="1:4" x14ac:dyDescent="0.35">
      <c r="A171" s="1"/>
      <c r="B171" s="1">
        <v>4</v>
      </c>
      <c r="C171" s="1">
        <f>COUNTIF($M2:M101,4)</f>
        <v>37</v>
      </c>
      <c r="D171" s="12"/>
    </row>
    <row r="172" spans="1:4" x14ac:dyDescent="0.35">
      <c r="B172" s="1">
        <v>5</v>
      </c>
      <c r="C172" s="1">
        <f>COUNTIF($M2:M101,5)</f>
        <v>39</v>
      </c>
      <c r="D172" s="12"/>
    </row>
    <row r="173" spans="1:4" x14ac:dyDescent="0.35">
      <c r="A173" s="11" t="s">
        <v>14</v>
      </c>
      <c r="B173" s="19"/>
      <c r="C173" s="19"/>
      <c r="D173" s="13">
        <f>SUM(C168:C172)</f>
        <v>100</v>
      </c>
    </row>
    <row r="174" spans="1:4" x14ac:dyDescent="0.35">
      <c r="A174" s="1" t="s">
        <v>74</v>
      </c>
      <c r="B174" s="1">
        <v>1</v>
      </c>
      <c r="C174" s="1">
        <f>COUNTIF($N2:N101,1)</f>
        <v>8</v>
      </c>
      <c r="D174" s="12"/>
    </row>
    <row r="175" spans="1:4" x14ac:dyDescent="0.35">
      <c r="A175" s="1"/>
      <c r="B175" s="1">
        <v>2</v>
      </c>
      <c r="C175" s="1">
        <f>COUNTIF($N2:N101,2)</f>
        <v>15</v>
      </c>
      <c r="D175" s="12"/>
    </row>
    <row r="176" spans="1:4" x14ac:dyDescent="0.35">
      <c r="A176" s="1"/>
      <c r="B176" s="1">
        <v>3</v>
      </c>
      <c r="C176" s="1">
        <f>COUNTIF($N2:N101,3)</f>
        <v>20</v>
      </c>
      <c r="D176" s="12"/>
    </row>
    <row r="177" spans="1:4" x14ac:dyDescent="0.35">
      <c r="A177" s="1"/>
      <c r="B177" s="1">
        <v>4</v>
      </c>
      <c r="C177" s="1">
        <f>COUNTIF($N2:N101,4)</f>
        <v>32</v>
      </c>
      <c r="D177" s="12"/>
    </row>
    <row r="178" spans="1:4" x14ac:dyDescent="0.35">
      <c r="B178" s="1">
        <v>5</v>
      </c>
      <c r="C178" s="1">
        <f>COUNTIF($N2:N101,5)</f>
        <v>25</v>
      </c>
      <c r="D178" s="12"/>
    </row>
    <row r="179" spans="1:4" x14ac:dyDescent="0.35">
      <c r="A179" s="11" t="s">
        <v>14</v>
      </c>
      <c r="B179" s="19"/>
      <c r="C179" s="19"/>
      <c r="D179" s="13">
        <f>SUM(C174:C178)</f>
        <v>100</v>
      </c>
    </row>
    <row r="180" spans="1:4" x14ac:dyDescent="0.35">
      <c r="A180" s="1" t="s">
        <v>75</v>
      </c>
      <c r="B180" s="1">
        <v>1</v>
      </c>
      <c r="C180" s="1">
        <f>COUNTIF($O2:O101,1)</f>
        <v>4</v>
      </c>
      <c r="D180" s="12"/>
    </row>
    <row r="181" spans="1:4" x14ac:dyDescent="0.35">
      <c r="A181" s="1"/>
      <c r="B181" s="1">
        <v>2</v>
      </c>
      <c r="C181" s="1">
        <f>COUNTIF($O2:O101,2)</f>
        <v>9</v>
      </c>
      <c r="D181" s="12"/>
    </row>
    <row r="182" spans="1:4" x14ac:dyDescent="0.35">
      <c r="A182" s="1"/>
      <c r="B182" s="1">
        <v>3</v>
      </c>
      <c r="C182" s="1">
        <f>COUNTIF($O2:O101,3)</f>
        <v>13</v>
      </c>
      <c r="D182" s="12"/>
    </row>
    <row r="183" spans="1:4" x14ac:dyDescent="0.35">
      <c r="A183" s="1"/>
      <c r="B183" s="1">
        <v>4</v>
      </c>
      <c r="C183" s="1">
        <f>COUNTIF($O2:O101,4)</f>
        <v>40</v>
      </c>
      <c r="D183" s="12"/>
    </row>
    <row r="184" spans="1:4" x14ac:dyDescent="0.35">
      <c r="B184" s="1">
        <v>5</v>
      </c>
      <c r="C184" s="1">
        <f>COUNTIF($O2:O101,5)</f>
        <v>34</v>
      </c>
      <c r="D184" s="12"/>
    </row>
    <row r="185" spans="1:4" x14ac:dyDescent="0.35">
      <c r="A185" s="11" t="s">
        <v>14</v>
      </c>
      <c r="B185" s="19"/>
      <c r="C185" s="19"/>
      <c r="D185" s="13">
        <f>SUM(C180:C184)</f>
        <v>100</v>
      </c>
    </row>
    <row r="186" spans="1:4" x14ac:dyDescent="0.35">
      <c r="A186" s="1" t="s">
        <v>76</v>
      </c>
      <c r="B186" s="1">
        <v>1</v>
      </c>
      <c r="C186" s="1">
        <f>COUNTIF($P2:P101,1)</f>
        <v>1</v>
      </c>
      <c r="D186" s="12"/>
    </row>
    <row r="187" spans="1:4" x14ac:dyDescent="0.35">
      <c r="A187" s="1"/>
      <c r="B187" s="1">
        <v>2</v>
      </c>
      <c r="C187" s="1">
        <f>COUNTIF($P2:P101,2)</f>
        <v>3</v>
      </c>
      <c r="D187" s="12"/>
    </row>
    <row r="188" spans="1:4" x14ac:dyDescent="0.35">
      <c r="A188" s="1"/>
      <c r="B188" s="1">
        <v>3</v>
      </c>
      <c r="C188" s="1">
        <f>COUNTIF($P2:P101,3)</f>
        <v>5</v>
      </c>
      <c r="D188" s="12"/>
    </row>
    <row r="189" spans="1:4" x14ac:dyDescent="0.35">
      <c r="A189" s="1"/>
      <c r="B189" s="1">
        <v>4</v>
      </c>
      <c r="C189" s="1">
        <f>COUNTIF($P2:P101,4)</f>
        <v>52</v>
      </c>
      <c r="D189" s="12"/>
    </row>
    <row r="190" spans="1:4" x14ac:dyDescent="0.35">
      <c r="B190" s="1">
        <v>5</v>
      </c>
      <c r="C190" s="1">
        <f>COUNTIF($P2:P101,5)</f>
        <v>39</v>
      </c>
      <c r="D190" s="12"/>
    </row>
    <row r="191" spans="1:4" x14ac:dyDescent="0.35">
      <c r="A191" s="11" t="s">
        <v>14</v>
      </c>
      <c r="B191" s="19"/>
      <c r="C191" s="19"/>
      <c r="D191" s="13">
        <f>SUM(C186:C190)</f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Gita Swari</dc:creator>
  <cp:lastModifiedBy>Gita Swari</cp:lastModifiedBy>
  <dcterms:created xsi:type="dcterms:W3CDTF">2024-03-20T06:02:07Z</dcterms:created>
  <dcterms:modified xsi:type="dcterms:W3CDTF">2024-05-26T18:05:49Z</dcterms:modified>
</cp:coreProperties>
</file>